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2.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drawings/drawing3.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tnw\bt\imb\imb-Shared\imb-current\Nicole\02 Papers\M2 Landing sites\Raw data\"/>
    </mc:Choice>
  </mc:AlternateContent>
  <bookViews>
    <workbookView xWindow="0" yWindow="0" windowWidth="19200" windowHeight="7050" tabRatio="714" activeTab="4"/>
  </bookViews>
  <sheets>
    <sheet name="Overview" sheetId="24" r:id="rId1"/>
    <sheet name="OD660" sheetId="1" r:id="rId2"/>
    <sheet name="HPLC" sheetId="5" r:id="rId3"/>
    <sheet name="GC" sheetId="25" r:id="rId4"/>
    <sheet name="Summary" sheetId="29" r:id="rId5"/>
  </sheets>
  <externalReferences>
    <externalReference r:id="rId6"/>
  </externalReferences>
  <definedNames>
    <definedName name="offset">'[1]Log Data'!$C$8</definedName>
  </definedNames>
  <calcPr calcId="162913"/>
</workbook>
</file>

<file path=xl/calcChain.xml><?xml version="1.0" encoding="utf-8"?>
<calcChain xmlns="http://schemas.openxmlformats.org/spreadsheetml/2006/main">
  <c r="AA94" i="29" l="1"/>
  <c r="AB94" i="29"/>
  <c r="AC94" i="29"/>
  <c r="AD94" i="29"/>
  <c r="AE94" i="29"/>
  <c r="AF94" i="29"/>
  <c r="AG94" i="29"/>
  <c r="AH94" i="29"/>
  <c r="AI94" i="29"/>
  <c r="AJ94" i="29"/>
  <c r="AK94" i="29"/>
  <c r="AL94" i="29"/>
  <c r="AM94" i="29"/>
  <c r="AN94" i="29"/>
  <c r="AO94" i="29"/>
  <c r="AP94" i="29"/>
  <c r="AQ94" i="29"/>
  <c r="AR94" i="29"/>
  <c r="AS94" i="29"/>
  <c r="AT94" i="29"/>
  <c r="AU94" i="29"/>
  <c r="AV94" i="29"/>
  <c r="AW94" i="29"/>
  <c r="AX94" i="29"/>
  <c r="AY94" i="29"/>
  <c r="AZ94" i="29"/>
  <c r="BA94" i="29"/>
  <c r="BB94" i="29"/>
  <c r="BC94" i="29"/>
  <c r="BD94" i="29"/>
  <c r="BE94" i="29"/>
  <c r="BF94" i="29"/>
  <c r="AA95" i="29"/>
  <c r="AB95" i="29"/>
  <c r="AC95" i="29"/>
  <c r="AD95" i="29"/>
  <c r="AE95" i="29"/>
  <c r="AF95" i="29"/>
  <c r="AG95" i="29"/>
  <c r="AH95" i="29"/>
  <c r="AI95" i="29"/>
  <c r="AJ95" i="29"/>
  <c r="AK95" i="29"/>
  <c r="AL95" i="29"/>
  <c r="AM95" i="29"/>
  <c r="AN95" i="29"/>
  <c r="AO95" i="29"/>
  <c r="AP95" i="29"/>
  <c r="AQ95" i="29"/>
  <c r="AR95" i="29"/>
  <c r="AS95" i="29"/>
  <c r="AT95" i="29"/>
  <c r="AU95" i="29"/>
  <c r="AV95" i="29"/>
  <c r="AW95" i="29"/>
  <c r="AX95" i="29"/>
  <c r="AY95" i="29"/>
  <c r="AZ95" i="29"/>
  <c r="BA95" i="29"/>
  <c r="BB95" i="29"/>
  <c r="BC95" i="29"/>
  <c r="BD95" i="29"/>
  <c r="BE95" i="29"/>
  <c r="BF95" i="29"/>
  <c r="AA96" i="29"/>
  <c r="AB96" i="29"/>
  <c r="AC96" i="29"/>
  <c r="AD96" i="29"/>
  <c r="AE96" i="29"/>
  <c r="AF96" i="29"/>
  <c r="AG96" i="29"/>
  <c r="AH96" i="29"/>
  <c r="AI96" i="29"/>
  <c r="AJ96" i="29"/>
  <c r="AK96" i="29"/>
  <c r="AL96" i="29"/>
  <c r="AM96" i="29"/>
  <c r="AN96" i="29"/>
  <c r="AO96" i="29"/>
  <c r="AP96" i="29"/>
  <c r="AQ96" i="29"/>
  <c r="AR96" i="29"/>
  <c r="AS96" i="29"/>
  <c r="AT96" i="29"/>
  <c r="AU96" i="29"/>
  <c r="AV96" i="29"/>
  <c r="AW96" i="29"/>
  <c r="AX96" i="29"/>
  <c r="AY96" i="29"/>
  <c r="AZ96" i="29"/>
  <c r="BA96" i="29"/>
  <c r="BB96" i="29"/>
  <c r="BC96" i="29"/>
  <c r="BD96" i="29"/>
  <c r="BE96" i="29"/>
  <c r="BF96" i="29"/>
  <c r="AA97" i="29"/>
  <c r="AB97" i="29"/>
  <c r="AC97" i="29"/>
  <c r="AD97" i="29"/>
  <c r="AE97" i="29"/>
  <c r="AF97" i="29"/>
  <c r="AG97" i="29"/>
  <c r="AH97" i="29"/>
  <c r="AI97" i="29"/>
  <c r="AJ97" i="29"/>
  <c r="AK97" i="29"/>
  <c r="AL97" i="29"/>
  <c r="AM97" i="29"/>
  <c r="AN97" i="29"/>
  <c r="AO97" i="29"/>
  <c r="AP97" i="29"/>
  <c r="AQ97" i="29"/>
  <c r="AR97" i="29"/>
  <c r="AS97" i="29"/>
  <c r="AT97" i="29"/>
  <c r="AU97" i="29"/>
  <c r="AV97" i="29"/>
  <c r="AW97" i="29"/>
  <c r="AX97" i="29"/>
  <c r="AY97" i="29"/>
  <c r="AZ97" i="29"/>
  <c r="BA97" i="29"/>
  <c r="BB97" i="29"/>
  <c r="BC97" i="29"/>
  <c r="BD97" i="29"/>
  <c r="BE97" i="29"/>
  <c r="BF97" i="29"/>
  <c r="AA98" i="29"/>
  <c r="AB98" i="29"/>
  <c r="AC98" i="29"/>
  <c r="AD98" i="29"/>
  <c r="AE98" i="29"/>
  <c r="AF98" i="29"/>
  <c r="AG98" i="29"/>
  <c r="AH98" i="29"/>
  <c r="AI98" i="29"/>
  <c r="AJ98" i="29"/>
  <c r="AK98" i="29"/>
  <c r="AL98" i="29"/>
  <c r="AM98" i="29"/>
  <c r="AN98" i="29"/>
  <c r="AO98" i="29"/>
  <c r="AP98" i="29"/>
  <c r="AQ98" i="29"/>
  <c r="AR98" i="29"/>
  <c r="AS98" i="29"/>
  <c r="AT98" i="29"/>
  <c r="AU98" i="29"/>
  <c r="AV98" i="29"/>
  <c r="AW98" i="29"/>
  <c r="AX98" i="29"/>
  <c r="AY98" i="29"/>
  <c r="AZ98" i="29"/>
  <c r="BA98" i="29"/>
  <c r="BB98" i="29"/>
  <c r="BC98" i="29"/>
  <c r="BD98" i="29"/>
  <c r="BE98" i="29"/>
  <c r="BF98" i="29"/>
  <c r="AA99" i="29"/>
  <c r="AB99" i="29"/>
  <c r="AC99" i="29"/>
  <c r="AD99" i="29"/>
  <c r="AE99" i="29"/>
  <c r="AF99" i="29"/>
  <c r="AG99" i="29"/>
  <c r="AH99" i="29"/>
  <c r="AI99" i="29"/>
  <c r="AJ99" i="29"/>
  <c r="AK99" i="29"/>
  <c r="AL99" i="29"/>
  <c r="AM99" i="29"/>
  <c r="AN99" i="29"/>
  <c r="AO99" i="29"/>
  <c r="AP99" i="29"/>
  <c r="AQ99" i="29"/>
  <c r="AR99" i="29"/>
  <c r="AS99" i="29"/>
  <c r="AT99" i="29"/>
  <c r="AU99" i="29"/>
  <c r="AV99" i="29"/>
  <c r="AW99" i="29"/>
  <c r="AX99" i="29"/>
  <c r="AY99" i="29"/>
  <c r="AZ99" i="29"/>
  <c r="BA99" i="29"/>
  <c r="BB99" i="29"/>
  <c r="BC99" i="29"/>
  <c r="BD99" i="29"/>
  <c r="BE99" i="29"/>
  <c r="BF99" i="29"/>
  <c r="Z95" i="29"/>
  <c r="Z96" i="29"/>
  <c r="Z97" i="29"/>
  <c r="Z98" i="29"/>
  <c r="Z99" i="29"/>
  <c r="AA109" i="29"/>
  <c r="AB109" i="29"/>
  <c r="AC109" i="29"/>
  <c r="AD109" i="29"/>
  <c r="AE109" i="29"/>
  <c r="AF109" i="29"/>
  <c r="AG109" i="29"/>
  <c r="AH109" i="29"/>
  <c r="AI109" i="29"/>
  <c r="AJ109" i="29"/>
  <c r="AK109" i="29"/>
  <c r="AL109" i="29"/>
  <c r="AM109" i="29"/>
  <c r="AN109" i="29"/>
  <c r="AO109" i="29"/>
  <c r="AP109" i="29"/>
  <c r="AQ109" i="29"/>
  <c r="AR109" i="29"/>
  <c r="AS109" i="29"/>
  <c r="AT109" i="29"/>
  <c r="AU109" i="29"/>
  <c r="AV109" i="29"/>
  <c r="AW109" i="29"/>
  <c r="AX109" i="29"/>
  <c r="AY109" i="29"/>
  <c r="AZ109" i="29"/>
  <c r="BA109" i="29"/>
  <c r="BB109" i="29"/>
  <c r="BC109" i="29"/>
  <c r="BD109" i="29"/>
  <c r="BE109" i="29"/>
  <c r="BF109" i="29"/>
  <c r="AA110" i="29"/>
  <c r="AB110" i="29"/>
  <c r="AC110" i="29"/>
  <c r="AD110" i="29"/>
  <c r="AE110" i="29"/>
  <c r="AF110" i="29"/>
  <c r="AG110" i="29"/>
  <c r="AH110" i="29"/>
  <c r="AI110" i="29"/>
  <c r="AJ110" i="29"/>
  <c r="AK110" i="29"/>
  <c r="AL110" i="29"/>
  <c r="AM110" i="29"/>
  <c r="AN110" i="29"/>
  <c r="AO110" i="29"/>
  <c r="AP110" i="29"/>
  <c r="AQ110" i="29"/>
  <c r="AR110" i="29"/>
  <c r="AS110" i="29"/>
  <c r="AT110" i="29"/>
  <c r="AU110" i="29"/>
  <c r="AV110" i="29"/>
  <c r="AW110" i="29"/>
  <c r="AX110" i="29"/>
  <c r="AY110" i="29"/>
  <c r="AZ110" i="29"/>
  <c r="BA110" i="29"/>
  <c r="BB110" i="29"/>
  <c r="BC110" i="29"/>
  <c r="BD110" i="29"/>
  <c r="BE110" i="29"/>
  <c r="BF110" i="29"/>
  <c r="AA111" i="29"/>
  <c r="AB111" i="29"/>
  <c r="AC111" i="29"/>
  <c r="AD111" i="29"/>
  <c r="AE111" i="29"/>
  <c r="AF111" i="29"/>
  <c r="AG111" i="29"/>
  <c r="AH111" i="29"/>
  <c r="AI111" i="29"/>
  <c r="AJ111" i="29"/>
  <c r="AK111" i="29"/>
  <c r="AL111" i="29"/>
  <c r="AM111" i="29"/>
  <c r="AN111" i="29"/>
  <c r="AO111" i="29"/>
  <c r="AP111" i="29"/>
  <c r="AQ111" i="29"/>
  <c r="AR111" i="29"/>
  <c r="AS111" i="29"/>
  <c r="AT111" i="29"/>
  <c r="AU111" i="29"/>
  <c r="AV111" i="29"/>
  <c r="AW111" i="29"/>
  <c r="AX111" i="29"/>
  <c r="AY111" i="29"/>
  <c r="AZ111" i="29"/>
  <c r="BA111" i="29"/>
  <c r="BB111" i="29"/>
  <c r="BC111" i="29"/>
  <c r="BD111" i="29"/>
  <c r="BE111" i="29"/>
  <c r="BF111" i="29"/>
  <c r="AA112" i="29"/>
  <c r="AB112" i="29"/>
  <c r="AC112" i="29"/>
  <c r="AD112" i="29"/>
  <c r="AE112" i="29"/>
  <c r="AF112" i="29"/>
  <c r="AG112" i="29"/>
  <c r="AH112" i="29"/>
  <c r="AI112" i="29"/>
  <c r="AJ112" i="29"/>
  <c r="AK112" i="29"/>
  <c r="AL112" i="29"/>
  <c r="AM112" i="29"/>
  <c r="AN112" i="29"/>
  <c r="AO112" i="29"/>
  <c r="AP112" i="29"/>
  <c r="AQ112" i="29"/>
  <c r="AR112" i="29"/>
  <c r="AS112" i="29"/>
  <c r="AT112" i="29"/>
  <c r="AU112" i="29"/>
  <c r="AV112" i="29"/>
  <c r="AW112" i="29"/>
  <c r="AX112" i="29"/>
  <c r="AY112" i="29"/>
  <c r="AZ112" i="29"/>
  <c r="BA112" i="29"/>
  <c r="BB112" i="29"/>
  <c r="BC112" i="29"/>
  <c r="BD112" i="29"/>
  <c r="BE112" i="29"/>
  <c r="BF112" i="29"/>
  <c r="AA113" i="29"/>
  <c r="AB113" i="29"/>
  <c r="AC113" i="29"/>
  <c r="AD113" i="29"/>
  <c r="AE113" i="29"/>
  <c r="AF113" i="29"/>
  <c r="AG113" i="29"/>
  <c r="AH113" i="29"/>
  <c r="AI113" i="29"/>
  <c r="AJ113" i="29"/>
  <c r="AK113" i="29"/>
  <c r="AL113" i="29"/>
  <c r="AM113" i="29"/>
  <c r="AN113" i="29"/>
  <c r="AO113" i="29"/>
  <c r="AP113" i="29"/>
  <c r="AQ113" i="29"/>
  <c r="AR113" i="29"/>
  <c r="AS113" i="29"/>
  <c r="AT113" i="29"/>
  <c r="AU113" i="29"/>
  <c r="AV113" i="29"/>
  <c r="AW113" i="29"/>
  <c r="AX113" i="29"/>
  <c r="AY113" i="29"/>
  <c r="AZ113" i="29"/>
  <c r="BA113" i="29"/>
  <c r="BB113" i="29"/>
  <c r="BC113" i="29"/>
  <c r="BD113" i="29"/>
  <c r="BE113" i="29"/>
  <c r="BF113" i="29"/>
  <c r="AA114" i="29"/>
  <c r="AB114" i="29"/>
  <c r="AC114" i="29"/>
  <c r="AD114" i="29"/>
  <c r="AE114" i="29"/>
  <c r="AF114" i="29"/>
  <c r="AG114" i="29"/>
  <c r="AH114" i="29"/>
  <c r="AI114" i="29"/>
  <c r="AJ114" i="29"/>
  <c r="AK114" i="29"/>
  <c r="AL114" i="29"/>
  <c r="AM114" i="29"/>
  <c r="AN114" i="29"/>
  <c r="AO114" i="29"/>
  <c r="AP114" i="29"/>
  <c r="AQ114" i="29"/>
  <c r="AR114" i="29"/>
  <c r="AS114" i="29"/>
  <c r="AT114" i="29"/>
  <c r="AU114" i="29"/>
  <c r="AV114" i="29"/>
  <c r="AW114" i="29"/>
  <c r="AX114" i="29"/>
  <c r="AY114" i="29"/>
  <c r="AZ114" i="29"/>
  <c r="BA114" i="29"/>
  <c r="BB114" i="29"/>
  <c r="BC114" i="29"/>
  <c r="BD114" i="29"/>
  <c r="BE114" i="29"/>
  <c r="BF114" i="29"/>
  <c r="Z110" i="29"/>
  <c r="Z111" i="29"/>
  <c r="Z112" i="29"/>
  <c r="Z113" i="29"/>
  <c r="Z114" i="29"/>
  <c r="AA124" i="29"/>
  <c r="AB124" i="29"/>
  <c r="AC124" i="29"/>
  <c r="AD124" i="29"/>
  <c r="AE124" i="29"/>
  <c r="AF124" i="29"/>
  <c r="AG124" i="29"/>
  <c r="AH124" i="29"/>
  <c r="AI124" i="29"/>
  <c r="AJ124" i="29"/>
  <c r="AK124" i="29"/>
  <c r="AL124" i="29"/>
  <c r="AM124" i="29"/>
  <c r="AN124" i="29"/>
  <c r="AO124" i="29"/>
  <c r="AP124" i="29"/>
  <c r="AQ124" i="29"/>
  <c r="AR124" i="29"/>
  <c r="AS124" i="29"/>
  <c r="AT124" i="29"/>
  <c r="AU124" i="29"/>
  <c r="AV124" i="29"/>
  <c r="AW124" i="29"/>
  <c r="AX124" i="29"/>
  <c r="AY124" i="29"/>
  <c r="AZ124" i="29"/>
  <c r="BA124" i="29"/>
  <c r="BB124" i="29"/>
  <c r="BC124" i="29"/>
  <c r="BD124" i="29"/>
  <c r="BE124" i="29"/>
  <c r="BF124" i="29"/>
  <c r="AA125" i="29"/>
  <c r="AB125" i="29"/>
  <c r="AC125" i="29"/>
  <c r="AD125" i="29"/>
  <c r="AE125" i="29"/>
  <c r="AF125" i="29"/>
  <c r="AG125" i="29"/>
  <c r="AH125" i="29"/>
  <c r="AI125" i="29"/>
  <c r="AJ125" i="29"/>
  <c r="AK125" i="29"/>
  <c r="AL125" i="29"/>
  <c r="AM125" i="29"/>
  <c r="AN125" i="29"/>
  <c r="AO125" i="29"/>
  <c r="AP125" i="29"/>
  <c r="AQ125" i="29"/>
  <c r="AR125" i="29"/>
  <c r="AS125" i="29"/>
  <c r="AT125" i="29"/>
  <c r="AU125" i="29"/>
  <c r="AV125" i="29"/>
  <c r="AW125" i="29"/>
  <c r="AX125" i="29"/>
  <c r="AY125" i="29"/>
  <c r="AZ125" i="29"/>
  <c r="BA125" i="29"/>
  <c r="BB125" i="29"/>
  <c r="BC125" i="29"/>
  <c r="BD125" i="29"/>
  <c r="BE125" i="29"/>
  <c r="BF125" i="29"/>
  <c r="AA126" i="29"/>
  <c r="AB126" i="29"/>
  <c r="AC126" i="29"/>
  <c r="AD126" i="29"/>
  <c r="AE126" i="29"/>
  <c r="AF126" i="29"/>
  <c r="AG126" i="29"/>
  <c r="AH126" i="29"/>
  <c r="AI126" i="29"/>
  <c r="AJ126" i="29"/>
  <c r="AK126" i="29"/>
  <c r="AL126" i="29"/>
  <c r="AM126" i="29"/>
  <c r="AN126" i="29"/>
  <c r="AO126" i="29"/>
  <c r="AP126" i="29"/>
  <c r="AQ126" i="29"/>
  <c r="AR126" i="29"/>
  <c r="AS126" i="29"/>
  <c r="AT126" i="29"/>
  <c r="AU126" i="29"/>
  <c r="AV126" i="29"/>
  <c r="AW126" i="29"/>
  <c r="AX126" i="29"/>
  <c r="AY126" i="29"/>
  <c r="AZ126" i="29"/>
  <c r="BA126" i="29"/>
  <c r="BB126" i="29"/>
  <c r="BC126" i="29"/>
  <c r="BD126" i="29"/>
  <c r="BE126" i="29"/>
  <c r="BF126" i="29"/>
  <c r="AA127" i="29"/>
  <c r="AB127" i="29"/>
  <c r="AC127" i="29"/>
  <c r="AD127" i="29"/>
  <c r="AE127" i="29"/>
  <c r="AF127" i="29"/>
  <c r="AG127" i="29"/>
  <c r="AH127" i="29"/>
  <c r="AI127" i="29"/>
  <c r="AJ127" i="29"/>
  <c r="AK127" i="29"/>
  <c r="AL127" i="29"/>
  <c r="AM127" i="29"/>
  <c r="AN127" i="29"/>
  <c r="AO127" i="29"/>
  <c r="AP127" i="29"/>
  <c r="AQ127" i="29"/>
  <c r="AR127" i="29"/>
  <c r="AS127" i="29"/>
  <c r="AT127" i="29"/>
  <c r="AU127" i="29"/>
  <c r="AV127" i="29"/>
  <c r="AW127" i="29"/>
  <c r="AX127" i="29"/>
  <c r="AY127" i="29"/>
  <c r="AZ127" i="29"/>
  <c r="BA127" i="29"/>
  <c r="BB127" i="29"/>
  <c r="BC127" i="29"/>
  <c r="BD127" i="29"/>
  <c r="BE127" i="29"/>
  <c r="BF127" i="29"/>
  <c r="AA128" i="29"/>
  <c r="AB128" i="29"/>
  <c r="AC128" i="29"/>
  <c r="AD128" i="29"/>
  <c r="AE128" i="29"/>
  <c r="AF128" i="29"/>
  <c r="AG128" i="29"/>
  <c r="AH128" i="29"/>
  <c r="AI128" i="29"/>
  <c r="AJ128" i="29"/>
  <c r="AK128" i="29"/>
  <c r="AL128" i="29"/>
  <c r="AM128" i="29"/>
  <c r="AN128" i="29"/>
  <c r="AO128" i="29"/>
  <c r="AP128" i="29"/>
  <c r="AQ128" i="29"/>
  <c r="AR128" i="29"/>
  <c r="AS128" i="29"/>
  <c r="AT128" i="29"/>
  <c r="AU128" i="29"/>
  <c r="AV128" i="29"/>
  <c r="AW128" i="29"/>
  <c r="AX128" i="29"/>
  <c r="AY128" i="29"/>
  <c r="AZ128" i="29"/>
  <c r="BA128" i="29"/>
  <c r="BB128" i="29"/>
  <c r="BC128" i="29"/>
  <c r="BD128" i="29"/>
  <c r="BE128" i="29"/>
  <c r="BF128" i="29"/>
  <c r="AA129" i="29"/>
  <c r="AB129" i="29"/>
  <c r="AC129" i="29"/>
  <c r="AD129" i="29"/>
  <c r="AE129" i="29"/>
  <c r="AF129" i="29"/>
  <c r="AG129" i="29"/>
  <c r="AH129" i="29"/>
  <c r="AI129" i="29"/>
  <c r="AJ129" i="29"/>
  <c r="AK129" i="29"/>
  <c r="AL129" i="29"/>
  <c r="AM129" i="29"/>
  <c r="AN129" i="29"/>
  <c r="AO129" i="29"/>
  <c r="AP129" i="29"/>
  <c r="AQ129" i="29"/>
  <c r="AR129" i="29"/>
  <c r="AS129" i="29"/>
  <c r="AT129" i="29"/>
  <c r="AU129" i="29"/>
  <c r="AV129" i="29"/>
  <c r="AW129" i="29"/>
  <c r="AX129" i="29"/>
  <c r="AY129" i="29"/>
  <c r="AZ129" i="29"/>
  <c r="BA129" i="29"/>
  <c r="BB129" i="29"/>
  <c r="BC129" i="29"/>
  <c r="BD129" i="29"/>
  <c r="BE129" i="29"/>
  <c r="BF129" i="29"/>
  <c r="Z125" i="29"/>
  <c r="Z126" i="29"/>
  <c r="Z127" i="29"/>
  <c r="Z128" i="29"/>
  <c r="Z129" i="29"/>
  <c r="Z124" i="29"/>
  <c r="Z109" i="29"/>
  <c r="Z94" i="29"/>
  <c r="AA79" i="29"/>
  <c r="AB79" i="29"/>
  <c r="AC79" i="29"/>
  <c r="AD79" i="29"/>
  <c r="AE79" i="29"/>
  <c r="AF79" i="29"/>
  <c r="AG79" i="29"/>
  <c r="AH79" i="29"/>
  <c r="AI79" i="29"/>
  <c r="AJ79" i="29"/>
  <c r="AK79" i="29"/>
  <c r="AL79" i="29"/>
  <c r="AM79" i="29"/>
  <c r="AN79" i="29"/>
  <c r="AO79" i="29"/>
  <c r="AP79" i="29"/>
  <c r="AQ79" i="29"/>
  <c r="AR79" i="29"/>
  <c r="AS79" i="29"/>
  <c r="AT79" i="29"/>
  <c r="AU79" i="29"/>
  <c r="AV79" i="29"/>
  <c r="AW79" i="29"/>
  <c r="AX79" i="29"/>
  <c r="AY79" i="29"/>
  <c r="AZ79" i="29"/>
  <c r="BA79" i="29"/>
  <c r="BB79" i="29"/>
  <c r="BC79" i="29"/>
  <c r="BD79" i="29"/>
  <c r="BE79" i="29"/>
  <c r="BF79" i="29"/>
  <c r="AA80" i="29"/>
  <c r="AB80" i="29"/>
  <c r="AC80" i="29"/>
  <c r="AD80" i="29"/>
  <c r="AE80" i="29"/>
  <c r="AF80" i="29"/>
  <c r="AG80" i="29"/>
  <c r="AH80" i="29"/>
  <c r="AI80" i="29"/>
  <c r="AJ80" i="29"/>
  <c r="AK80" i="29"/>
  <c r="AL80" i="29"/>
  <c r="AM80" i="29"/>
  <c r="AN80" i="29"/>
  <c r="AO80" i="29"/>
  <c r="AP80" i="29"/>
  <c r="AQ80" i="29"/>
  <c r="AR80" i="29"/>
  <c r="AS80" i="29"/>
  <c r="AT80" i="29"/>
  <c r="AU80" i="29"/>
  <c r="AV80" i="29"/>
  <c r="AW80" i="29"/>
  <c r="AX80" i="29"/>
  <c r="AY80" i="29"/>
  <c r="AZ80" i="29"/>
  <c r="BA80" i="29"/>
  <c r="BB80" i="29"/>
  <c r="BC80" i="29"/>
  <c r="BD80" i="29"/>
  <c r="BE80" i="29"/>
  <c r="BF80" i="29"/>
  <c r="AA81" i="29"/>
  <c r="AB81" i="29"/>
  <c r="AC81" i="29"/>
  <c r="AD81" i="29"/>
  <c r="AE81" i="29"/>
  <c r="AF81" i="29"/>
  <c r="AG81" i="29"/>
  <c r="AH81" i="29"/>
  <c r="AI81" i="29"/>
  <c r="AJ81" i="29"/>
  <c r="AK81" i="29"/>
  <c r="AL81" i="29"/>
  <c r="AM81" i="29"/>
  <c r="AN81" i="29"/>
  <c r="AO81" i="29"/>
  <c r="AP81" i="29"/>
  <c r="AQ81" i="29"/>
  <c r="AR81" i="29"/>
  <c r="AS81" i="29"/>
  <c r="AT81" i="29"/>
  <c r="AU81" i="29"/>
  <c r="AV81" i="29"/>
  <c r="AW81" i="29"/>
  <c r="AX81" i="29"/>
  <c r="AY81" i="29"/>
  <c r="AZ81" i="29"/>
  <c r="BA81" i="29"/>
  <c r="BB81" i="29"/>
  <c r="BC81" i="29"/>
  <c r="BD81" i="29"/>
  <c r="BE81" i="29"/>
  <c r="BF81" i="29"/>
  <c r="AA82" i="29"/>
  <c r="AB82" i="29"/>
  <c r="AC82" i="29"/>
  <c r="AD82" i="29"/>
  <c r="AE82" i="29"/>
  <c r="AF82" i="29"/>
  <c r="AG82" i="29"/>
  <c r="AH82" i="29"/>
  <c r="AI82" i="29"/>
  <c r="AJ82" i="29"/>
  <c r="AK82" i="29"/>
  <c r="AL82" i="29"/>
  <c r="AM82" i="29"/>
  <c r="AN82" i="29"/>
  <c r="AO82" i="29"/>
  <c r="AP82" i="29"/>
  <c r="AQ82" i="29"/>
  <c r="AR82" i="29"/>
  <c r="AS82" i="29"/>
  <c r="AT82" i="29"/>
  <c r="AU82" i="29"/>
  <c r="AV82" i="29"/>
  <c r="AW82" i="29"/>
  <c r="AX82" i="29"/>
  <c r="AY82" i="29"/>
  <c r="AZ82" i="29"/>
  <c r="BA82" i="29"/>
  <c r="BB82" i="29"/>
  <c r="BC82" i="29"/>
  <c r="BD82" i="29"/>
  <c r="BE82" i="29"/>
  <c r="BF82" i="29"/>
  <c r="AA83" i="29"/>
  <c r="AB83" i="29"/>
  <c r="AC83" i="29"/>
  <c r="AD83" i="29"/>
  <c r="AE83" i="29"/>
  <c r="AF83" i="29"/>
  <c r="AG83" i="29"/>
  <c r="AH83" i="29"/>
  <c r="AI83" i="29"/>
  <c r="AJ83" i="29"/>
  <c r="AK83" i="29"/>
  <c r="AL83" i="29"/>
  <c r="AM83" i="29"/>
  <c r="AN83" i="29"/>
  <c r="AO83" i="29"/>
  <c r="AP83" i="29"/>
  <c r="AQ83" i="29"/>
  <c r="AR83" i="29"/>
  <c r="AS83" i="29"/>
  <c r="AT83" i="29"/>
  <c r="AU83" i="29"/>
  <c r="AV83" i="29"/>
  <c r="AW83" i="29"/>
  <c r="AX83" i="29"/>
  <c r="AY83" i="29"/>
  <c r="AZ83" i="29"/>
  <c r="BA83" i="29"/>
  <c r="BB83" i="29"/>
  <c r="BC83" i="29"/>
  <c r="BD83" i="29"/>
  <c r="BE83" i="29"/>
  <c r="BF83" i="29"/>
  <c r="AA84" i="29"/>
  <c r="AB84" i="29"/>
  <c r="AC84" i="29"/>
  <c r="AD84" i="29"/>
  <c r="AE84" i="29"/>
  <c r="AF84" i="29"/>
  <c r="AG84" i="29"/>
  <c r="AH84" i="29"/>
  <c r="AI84" i="29"/>
  <c r="AJ84" i="29"/>
  <c r="AK84" i="29"/>
  <c r="AL84" i="29"/>
  <c r="AM84" i="29"/>
  <c r="AN84" i="29"/>
  <c r="AO84" i="29"/>
  <c r="AP84" i="29"/>
  <c r="AQ84" i="29"/>
  <c r="AR84" i="29"/>
  <c r="AS84" i="29"/>
  <c r="AT84" i="29"/>
  <c r="AU84" i="29"/>
  <c r="AV84" i="29"/>
  <c r="AW84" i="29"/>
  <c r="AX84" i="29"/>
  <c r="AY84" i="29"/>
  <c r="AZ84" i="29"/>
  <c r="BA84" i="29"/>
  <c r="BB84" i="29"/>
  <c r="BC84" i="29"/>
  <c r="BD84" i="29"/>
  <c r="BE84" i="29"/>
  <c r="BF84" i="29"/>
  <c r="Z80" i="29"/>
  <c r="Z81" i="29"/>
  <c r="Z82" i="29"/>
  <c r="Z83" i="29"/>
  <c r="Z84" i="29"/>
  <c r="Z79" i="29"/>
  <c r="AA64" i="29"/>
  <c r="AB64" i="29"/>
  <c r="AC64" i="29"/>
  <c r="AD64" i="29"/>
  <c r="AE64" i="29"/>
  <c r="AF64" i="29"/>
  <c r="AG64" i="29"/>
  <c r="AH64" i="29"/>
  <c r="AI64" i="29"/>
  <c r="AJ64" i="29"/>
  <c r="AK64" i="29"/>
  <c r="AL64" i="29"/>
  <c r="AM64" i="29"/>
  <c r="AN64" i="29"/>
  <c r="AO64" i="29"/>
  <c r="AP64" i="29"/>
  <c r="AQ64" i="29"/>
  <c r="AR64" i="29"/>
  <c r="AS64" i="29"/>
  <c r="AT64" i="29"/>
  <c r="AU64" i="29"/>
  <c r="AV64" i="29"/>
  <c r="AW64" i="29"/>
  <c r="AX64" i="29"/>
  <c r="AY64" i="29"/>
  <c r="AZ64" i="29"/>
  <c r="BA64" i="29"/>
  <c r="BB64" i="29"/>
  <c r="BC64" i="29"/>
  <c r="BD64" i="29"/>
  <c r="BE64" i="29"/>
  <c r="BF64" i="29"/>
  <c r="AA65" i="29"/>
  <c r="AB65" i="29"/>
  <c r="AC65" i="29"/>
  <c r="AD65" i="29"/>
  <c r="AE65" i="29"/>
  <c r="AF65" i="29"/>
  <c r="AG65" i="29"/>
  <c r="AH65" i="29"/>
  <c r="AI65" i="29"/>
  <c r="AJ65" i="29"/>
  <c r="AK65" i="29"/>
  <c r="AL65" i="29"/>
  <c r="AM65" i="29"/>
  <c r="AN65" i="29"/>
  <c r="AO65" i="29"/>
  <c r="AP65" i="29"/>
  <c r="AQ65" i="29"/>
  <c r="AR65" i="29"/>
  <c r="AS65" i="29"/>
  <c r="AT65" i="29"/>
  <c r="AU65" i="29"/>
  <c r="AV65" i="29"/>
  <c r="AW65" i="29"/>
  <c r="AX65" i="29"/>
  <c r="AY65" i="29"/>
  <c r="AZ65" i="29"/>
  <c r="BA65" i="29"/>
  <c r="BB65" i="29"/>
  <c r="BC65" i="29"/>
  <c r="BD65" i="29"/>
  <c r="BE65" i="29"/>
  <c r="BF65" i="29"/>
  <c r="AA66" i="29"/>
  <c r="AB66" i="29"/>
  <c r="AC66" i="29"/>
  <c r="AD66" i="29"/>
  <c r="AE66" i="29"/>
  <c r="AF66" i="29"/>
  <c r="AG66" i="29"/>
  <c r="AH66" i="29"/>
  <c r="AI66" i="29"/>
  <c r="AJ66" i="29"/>
  <c r="AK66" i="29"/>
  <c r="AL66" i="29"/>
  <c r="AM66" i="29"/>
  <c r="AN66" i="29"/>
  <c r="AO66" i="29"/>
  <c r="AP66" i="29"/>
  <c r="AQ66" i="29"/>
  <c r="AR66" i="29"/>
  <c r="AS66" i="29"/>
  <c r="AT66" i="29"/>
  <c r="AU66" i="29"/>
  <c r="AV66" i="29"/>
  <c r="AW66" i="29"/>
  <c r="AX66" i="29"/>
  <c r="AY66" i="29"/>
  <c r="AZ66" i="29"/>
  <c r="BA66" i="29"/>
  <c r="BB66" i="29"/>
  <c r="BC66" i="29"/>
  <c r="BD66" i="29"/>
  <c r="BE66" i="29"/>
  <c r="BF66" i="29"/>
  <c r="AA67" i="29"/>
  <c r="AB67" i="29"/>
  <c r="AC67" i="29"/>
  <c r="AD67" i="29"/>
  <c r="AE67" i="29"/>
  <c r="AF67" i="29"/>
  <c r="AG67" i="29"/>
  <c r="AH67" i="29"/>
  <c r="AI67" i="29"/>
  <c r="AJ67" i="29"/>
  <c r="AK67" i="29"/>
  <c r="AL67" i="29"/>
  <c r="AM67" i="29"/>
  <c r="AN67" i="29"/>
  <c r="AO67" i="29"/>
  <c r="AP67" i="29"/>
  <c r="AQ67" i="29"/>
  <c r="AR67" i="29"/>
  <c r="AS67" i="29"/>
  <c r="AT67" i="29"/>
  <c r="AU67" i="29"/>
  <c r="AV67" i="29"/>
  <c r="AW67" i="29"/>
  <c r="AX67" i="29"/>
  <c r="AY67" i="29"/>
  <c r="AZ67" i="29"/>
  <c r="BA67" i="29"/>
  <c r="BB67" i="29"/>
  <c r="BC67" i="29"/>
  <c r="BD67" i="29"/>
  <c r="BE67" i="29"/>
  <c r="BF67" i="29"/>
  <c r="AA68" i="29"/>
  <c r="AB68" i="29"/>
  <c r="AC68" i="29"/>
  <c r="AD68" i="29"/>
  <c r="AE68" i="29"/>
  <c r="AF68" i="29"/>
  <c r="AG68" i="29"/>
  <c r="AH68" i="29"/>
  <c r="AI68" i="29"/>
  <c r="AJ68" i="29"/>
  <c r="AK68" i="29"/>
  <c r="AL68" i="29"/>
  <c r="AM68" i="29"/>
  <c r="AN68" i="29"/>
  <c r="AO68" i="29"/>
  <c r="AP68" i="29"/>
  <c r="AQ68" i="29"/>
  <c r="AR68" i="29"/>
  <c r="AS68" i="29"/>
  <c r="AT68" i="29"/>
  <c r="AU68" i="29"/>
  <c r="AV68" i="29"/>
  <c r="AW68" i="29"/>
  <c r="AX68" i="29"/>
  <c r="AY68" i="29"/>
  <c r="AZ68" i="29"/>
  <c r="BA68" i="29"/>
  <c r="BB68" i="29"/>
  <c r="BC68" i="29"/>
  <c r="BD68" i="29"/>
  <c r="BE68" i="29"/>
  <c r="BF68" i="29"/>
  <c r="AA69" i="29"/>
  <c r="AB69" i="29"/>
  <c r="AC69" i="29"/>
  <c r="AD69" i="29"/>
  <c r="AE69" i="29"/>
  <c r="AF69" i="29"/>
  <c r="AG69" i="29"/>
  <c r="AH69" i="29"/>
  <c r="AI69" i="29"/>
  <c r="AJ69" i="29"/>
  <c r="AK69" i="29"/>
  <c r="AL69" i="29"/>
  <c r="AM69" i="29"/>
  <c r="AN69" i="29"/>
  <c r="AO69" i="29"/>
  <c r="AP69" i="29"/>
  <c r="AQ69" i="29"/>
  <c r="AR69" i="29"/>
  <c r="AS69" i="29"/>
  <c r="AT69" i="29"/>
  <c r="AU69" i="29"/>
  <c r="AV69" i="29"/>
  <c r="AW69" i="29"/>
  <c r="AX69" i="29"/>
  <c r="AY69" i="29"/>
  <c r="AZ69" i="29"/>
  <c r="BA69" i="29"/>
  <c r="BB69" i="29"/>
  <c r="BC69" i="29"/>
  <c r="BD69" i="29"/>
  <c r="BE69" i="29"/>
  <c r="BF69" i="29"/>
  <c r="Z65" i="29"/>
  <c r="Z66" i="29"/>
  <c r="Z67" i="29"/>
  <c r="Z68" i="29"/>
  <c r="Z69" i="29"/>
  <c r="Z64" i="29"/>
  <c r="AA49" i="29"/>
  <c r="AB49" i="29"/>
  <c r="AC49" i="29"/>
  <c r="AD49" i="29"/>
  <c r="AE49" i="29"/>
  <c r="AF49" i="29"/>
  <c r="AG49" i="29"/>
  <c r="AH49" i="29"/>
  <c r="AI49" i="29"/>
  <c r="AJ49" i="29"/>
  <c r="AK49" i="29"/>
  <c r="AL49" i="29"/>
  <c r="AM49" i="29"/>
  <c r="AN49" i="29"/>
  <c r="AO49" i="29"/>
  <c r="AP49" i="29"/>
  <c r="AQ49" i="29"/>
  <c r="AR49" i="29"/>
  <c r="AS49" i="29"/>
  <c r="AT49" i="29"/>
  <c r="AU49" i="29"/>
  <c r="AV49" i="29"/>
  <c r="AW49" i="29"/>
  <c r="AX49" i="29"/>
  <c r="AY49" i="29"/>
  <c r="AZ49" i="29"/>
  <c r="BA49" i="29"/>
  <c r="BB49" i="29"/>
  <c r="BC49" i="29"/>
  <c r="BD49" i="29"/>
  <c r="BE49" i="29"/>
  <c r="BF49" i="29"/>
  <c r="AA50" i="29"/>
  <c r="AB50" i="29"/>
  <c r="AC50" i="29"/>
  <c r="AD50" i="29"/>
  <c r="AE50" i="29"/>
  <c r="AF50" i="29"/>
  <c r="AG50" i="29"/>
  <c r="AH50" i="29"/>
  <c r="AI50" i="29"/>
  <c r="AJ50" i="29"/>
  <c r="AK50" i="29"/>
  <c r="AL50" i="29"/>
  <c r="AM50" i="29"/>
  <c r="AN50" i="29"/>
  <c r="AO50" i="29"/>
  <c r="AP50" i="29"/>
  <c r="AQ50" i="29"/>
  <c r="AR50" i="29"/>
  <c r="AS50" i="29"/>
  <c r="AT50" i="29"/>
  <c r="AU50" i="29"/>
  <c r="AV50" i="29"/>
  <c r="AW50" i="29"/>
  <c r="AX50" i="29"/>
  <c r="AY50" i="29"/>
  <c r="AZ50" i="29"/>
  <c r="BA50" i="29"/>
  <c r="BB50" i="29"/>
  <c r="BC50" i="29"/>
  <c r="BD50" i="29"/>
  <c r="BE50" i="29"/>
  <c r="BF50" i="29"/>
  <c r="AA51" i="29"/>
  <c r="AB51" i="29"/>
  <c r="AC51" i="29"/>
  <c r="AD51" i="29"/>
  <c r="AE51" i="29"/>
  <c r="AF51" i="29"/>
  <c r="AG51" i="29"/>
  <c r="AH51" i="29"/>
  <c r="AI51" i="29"/>
  <c r="AJ51" i="29"/>
  <c r="AK51" i="29"/>
  <c r="AL51" i="29"/>
  <c r="AM51" i="29"/>
  <c r="AN51" i="29"/>
  <c r="AO51" i="29"/>
  <c r="AP51" i="29"/>
  <c r="AQ51" i="29"/>
  <c r="AR51" i="29"/>
  <c r="AS51" i="29"/>
  <c r="AT51" i="29"/>
  <c r="AU51" i="29"/>
  <c r="AV51" i="29"/>
  <c r="AW51" i="29"/>
  <c r="AX51" i="29"/>
  <c r="AY51" i="29"/>
  <c r="AZ51" i="29"/>
  <c r="BA51" i="29"/>
  <c r="BB51" i="29"/>
  <c r="BC51" i="29"/>
  <c r="BD51" i="29"/>
  <c r="BE51" i="29"/>
  <c r="BF51" i="29"/>
  <c r="AA52" i="29"/>
  <c r="AB52" i="29"/>
  <c r="AC52" i="29"/>
  <c r="AD52" i="29"/>
  <c r="AE52" i="29"/>
  <c r="AF52" i="29"/>
  <c r="AG52" i="29"/>
  <c r="AH52" i="29"/>
  <c r="AI52" i="29"/>
  <c r="AJ52" i="29"/>
  <c r="AK52" i="29"/>
  <c r="AL52" i="29"/>
  <c r="AM52" i="29"/>
  <c r="AN52" i="29"/>
  <c r="AO52" i="29"/>
  <c r="AP52" i="29"/>
  <c r="AQ52" i="29"/>
  <c r="AR52" i="29"/>
  <c r="AS52" i="29"/>
  <c r="AT52" i="29"/>
  <c r="AU52" i="29"/>
  <c r="AV52" i="29"/>
  <c r="AW52" i="29"/>
  <c r="AX52" i="29"/>
  <c r="AY52" i="29"/>
  <c r="AZ52" i="29"/>
  <c r="BA52" i="29"/>
  <c r="BB52" i="29"/>
  <c r="BC52" i="29"/>
  <c r="BD52" i="29"/>
  <c r="BE52" i="29"/>
  <c r="BF52" i="29"/>
  <c r="AA53" i="29"/>
  <c r="AB53" i="29"/>
  <c r="AC53" i="29"/>
  <c r="AD53" i="29"/>
  <c r="AE53" i="29"/>
  <c r="AF53" i="29"/>
  <c r="AG53" i="29"/>
  <c r="AH53" i="29"/>
  <c r="AI53" i="29"/>
  <c r="AJ53" i="29"/>
  <c r="AK53" i="29"/>
  <c r="AL53" i="29"/>
  <c r="AM53" i="29"/>
  <c r="AN53" i="29"/>
  <c r="AO53" i="29"/>
  <c r="AP53" i="29"/>
  <c r="AQ53" i="29"/>
  <c r="AR53" i="29"/>
  <c r="AS53" i="29"/>
  <c r="AT53" i="29"/>
  <c r="AU53" i="29"/>
  <c r="AV53" i="29"/>
  <c r="AW53" i="29"/>
  <c r="AX53" i="29"/>
  <c r="AY53" i="29"/>
  <c r="AZ53" i="29"/>
  <c r="BA53" i="29"/>
  <c r="BB53" i="29"/>
  <c r="BC53" i="29"/>
  <c r="BD53" i="29"/>
  <c r="BE53" i="29"/>
  <c r="BF53" i="29"/>
  <c r="AA54" i="29"/>
  <c r="AB54" i="29"/>
  <c r="AC54" i="29"/>
  <c r="AD54" i="29"/>
  <c r="AE54" i="29"/>
  <c r="AF54" i="29"/>
  <c r="AG54" i="29"/>
  <c r="AH54" i="29"/>
  <c r="AI54" i="29"/>
  <c r="AJ54" i="29"/>
  <c r="AK54" i="29"/>
  <c r="AL54" i="29"/>
  <c r="AM54" i="29"/>
  <c r="AN54" i="29"/>
  <c r="AO54" i="29"/>
  <c r="AP54" i="29"/>
  <c r="AQ54" i="29"/>
  <c r="AR54" i="29"/>
  <c r="AS54" i="29"/>
  <c r="AT54" i="29"/>
  <c r="AU54" i="29"/>
  <c r="AV54" i="29"/>
  <c r="AW54" i="29"/>
  <c r="AX54" i="29"/>
  <c r="AY54" i="29"/>
  <c r="AZ54" i="29"/>
  <c r="BA54" i="29"/>
  <c r="BB54" i="29"/>
  <c r="BC54" i="29"/>
  <c r="BD54" i="29"/>
  <c r="BE54" i="29"/>
  <c r="BF54" i="29"/>
  <c r="Z50" i="29"/>
  <c r="Z51" i="29"/>
  <c r="Z52" i="29"/>
  <c r="Z53" i="29"/>
  <c r="Z54" i="29"/>
  <c r="Z49" i="29"/>
  <c r="AA34" i="29"/>
  <c r="AB34" i="29"/>
  <c r="AC34" i="29"/>
  <c r="AD34" i="29"/>
  <c r="AE34" i="29"/>
  <c r="AF34" i="29"/>
  <c r="AG34" i="29"/>
  <c r="AH34" i="29"/>
  <c r="AI34" i="29"/>
  <c r="AJ34" i="29"/>
  <c r="AK34" i="29"/>
  <c r="AL34" i="29"/>
  <c r="AM34" i="29"/>
  <c r="AN34" i="29"/>
  <c r="AO34" i="29"/>
  <c r="AP34" i="29"/>
  <c r="AQ34" i="29"/>
  <c r="AR34" i="29"/>
  <c r="AS34" i="29"/>
  <c r="AT34" i="29"/>
  <c r="AU34" i="29"/>
  <c r="AV34" i="29"/>
  <c r="AW34" i="29"/>
  <c r="AX34" i="29"/>
  <c r="AY34" i="29"/>
  <c r="AZ34" i="29"/>
  <c r="BA34" i="29"/>
  <c r="BB34" i="29"/>
  <c r="BC34" i="29"/>
  <c r="BD34" i="29"/>
  <c r="BE34" i="29"/>
  <c r="BF34" i="29"/>
  <c r="AA35" i="29"/>
  <c r="AB35" i="29"/>
  <c r="AC35" i="29"/>
  <c r="AD35" i="29"/>
  <c r="AE35" i="29"/>
  <c r="AF35" i="29"/>
  <c r="AG35" i="29"/>
  <c r="AH35" i="29"/>
  <c r="AI35" i="29"/>
  <c r="AJ35" i="29"/>
  <c r="AK35" i="29"/>
  <c r="AL35" i="29"/>
  <c r="AM35" i="29"/>
  <c r="AN35" i="29"/>
  <c r="AO35" i="29"/>
  <c r="AP35" i="29"/>
  <c r="AQ35" i="29"/>
  <c r="AR35" i="29"/>
  <c r="AS35" i="29"/>
  <c r="AT35" i="29"/>
  <c r="AU35" i="29"/>
  <c r="AV35" i="29"/>
  <c r="AW35" i="29"/>
  <c r="AX35" i="29"/>
  <c r="AY35" i="29"/>
  <c r="AZ35" i="29"/>
  <c r="BA35" i="29"/>
  <c r="BB35" i="29"/>
  <c r="BC35" i="29"/>
  <c r="BD35" i="29"/>
  <c r="BE35" i="29"/>
  <c r="BF35" i="29"/>
  <c r="AA36" i="29"/>
  <c r="AB36" i="29"/>
  <c r="AC36" i="29"/>
  <c r="AD36" i="29"/>
  <c r="AE36" i="29"/>
  <c r="AF36" i="29"/>
  <c r="AG36" i="29"/>
  <c r="AH36" i="29"/>
  <c r="AI36" i="29"/>
  <c r="AJ36" i="29"/>
  <c r="AK36" i="29"/>
  <c r="AL36" i="29"/>
  <c r="AM36" i="29"/>
  <c r="AN36" i="29"/>
  <c r="AO36" i="29"/>
  <c r="AP36" i="29"/>
  <c r="AQ36" i="29"/>
  <c r="AR36" i="29"/>
  <c r="AS36" i="29"/>
  <c r="AT36" i="29"/>
  <c r="AU36" i="29"/>
  <c r="AV36" i="29"/>
  <c r="AW36" i="29"/>
  <c r="AX36" i="29"/>
  <c r="AY36" i="29"/>
  <c r="AZ36" i="29"/>
  <c r="BA36" i="29"/>
  <c r="BB36" i="29"/>
  <c r="BC36" i="29"/>
  <c r="BD36" i="29"/>
  <c r="BE36" i="29"/>
  <c r="BF36" i="29"/>
  <c r="AA37" i="29"/>
  <c r="AB37" i="29"/>
  <c r="AC37" i="29"/>
  <c r="AD37" i="29"/>
  <c r="AE37" i="29"/>
  <c r="AF37" i="29"/>
  <c r="AG37" i="29"/>
  <c r="AH37" i="29"/>
  <c r="AI37" i="29"/>
  <c r="AJ37" i="29"/>
  <c r="AK37" i="29"/>
  <c r="AL37" i="29"/>
  <c r="AM37" i="29"/>
  <c r="AN37" i="29"/>
  <c r="AO37" i="29"/>
  <c r="AP37" i="29"/>
  <c r="AQ37" i="29"/>
  <c r="AR37" i="29"/>
  <c r="AS37" i="29"/>
  <c r="AT37" i="29"/>
  <c r="AU37" i="29"/>
  <c r="AV37" i="29"/>
  <c r="AW37" i="29"/>
  <c r="AX37" i="29"/>
  <c r="AY37" i="29"/>
  <c r="AZ37" i="29"/>
  <c r="BA37" i="29"/>
  <c r="BB37" i="29"/>
  <c r="BC37" i="29"/>
  <c r="BD37" i="29"/>
  <c r="BE37" i="29"/>
  <c r="BF37" i="29"/>
  <c r="AA38" i="29"/>
  <c r="AB38" i="29"/>
  <c r="AC38" i="29"/>
  <c r="AD38" i="29"/>
  <c r="AE38" i="29"/>
  <c r="AF38" i="29"/>
  <c r="AG38" i="29"/>
  <c r="AH38" i="29"/>
  <c r="AI38" i="29"/>
  <c r="AJ38" i="29"/>
  <c r="AK38" i="29"/>
  <c r="AL38" i="29"/>
  <c r="AM38" i="29"/>
  <c r="AN38" i="29"/>
  <c r="AO38" i="29"/>
  <c r="AP38" i="29"/>
  <c r="AQ38" i="29"/>
  <c r="AR38" i="29"/>
  <c r="AS38" i="29"/>
  <c r="AT38" i="29"/>
  <c r="AU38" i="29"/>
  <c r="AV38" i="29"/>
  <c r="AW38" i="29"/>
  <c r="AX38" i="29"/>
  <c r="AY38" i="29"/>
  <c r="AZ38" i="29"/>
  <c r="BA38" i="29"/>
  <c r="BB38" i="29"/>
  <c r="BC38" i="29"/>
  <c r="BD38" i="29"/>
  <c r="BE38" i="29"/>
  <c r="BF38" i="29"/>
  <c r="AA39" i="29"/>
  <c r="AB39" i="29"/>
  <c r="AC39" i="29"/>
  <c r="AD39" i="29"/>
  <c r="AE39" i="29"/>
  <c r="AF39" i="29"/>
  <c r="AG39" i="29"/>
  <c r="AH39" i="29"/>
  <c r="AI39" i="29"/>
  <c r="AJ39" i="29"/>
  <c r="AK39" i="29"/>
  <c r="AL39" i="29"/>
  <c r="AM39" i="29"/>
  <c r="AN39" i="29"/>
  <c r="AO39" i="29"/>
  <c r="AP39" i="29"/>
  <c r="AQ39" i="29"/>
  <c r="AR39" i="29"/>
  <c r="AS39" i="29"/>
  <c r="AT39" i="29"/>
  <c r="AU39" i="29"/>
  <c r="AV39" i="29"/>
  <c r="AW39" i="29"/>
  <c r="AX39" i="29"/>
  <c r="AY39" i="29"/>
  <c r="AZ39" i="29"/>
  <c r="BA39" i="29"/>
  <c r="BB39" i="29"/>
  <c r="BC39" i="29"/>
  <c r="BD39" i="29"/>
  <c r="BE39" i="29"/>
  <c r="BF39" i="29"/>
  <c r="Z35" i="29"/>
  <c r="Z36" i="29"/>
  <c r="Z37" i="29"/>
  <c r="Z38" i="29"/>
  <c r="Z39" i="29"/>
  <c r="Z34" i="29"/>
  <c r="AA19" i="29"/>
  <c r="AB19" i="29"/>
  <c r="AC19" i="29"/>
  <c r="AD19" i="29"/>
  <c r="AE19" i="29"/>
  <c r="AF19" i="29"/>
  <c r="AG19" i="29"/>
  <c r="AH19" i="29"/>
  <c r="AI19" i="29"/>
  <c r="AJ19" i="29"/>
  <c r="AK19" i="29"/>
  <c r="AL19" i="29"/>
  <c r="AM19" i="29"/>
  <c r="AN19" i="29"/>
  <c r="AO19" i="29"/>
  <c r="AP19" i="29"/>
  <c r="AQ19" i="29"/>
  <c r="AR19" i="29"/>
  <c r="AS19" i="29"/>
  <c r="AT19" i="29"/>
  <c r="AU19" i="29"/>
  <c r="AV19" i="29"/>
  <c r="AW19" i="29"/>
  <c r="AX19" i="29"/>
  <c r="AY19" i="29"/>
  <c r="AZ19" i="29"/>
  <c r="BA19" i="29"/>
  <c r="BB19" i="29"/>
  <c r="BC19" i="29"/>
  <c r="BD19" i="29"/>
  <c r="BE19" i="29"/>
  <c r="BF19" i="29"/>
  <c r="AA20" i="29"/>
  <c r="AB20" i="29"/>
  <c r="AC20" i="29"/>
  <c r="AD20" i="29"/>
  <c r="AE20" i="29"/>
  <c r="AF20" i="29"/>
  <c r="AG20" i="29"/>
  <c r="AH20" i="29"/>
  <c r="AI20" i="29"/>
  <c r="AJ20" i="29"/>
  <c r="AK20" i="29"/>
  <c r="AL20" i="29"/>
  <c r="AM20" i="29"/>
  <c r="AN20" i="29"/>
  <c r="AO20" i="29"/>
  <c r="AP20" i="29"/>
  <c r="AQ20" i="29"/>
  <c r="AR20" i="29"/>
  <c r="AS20" i="29"/>
  <c r="AT20" i="29"/>
  <c r="AU20" i="29"/>
  <c r="AV20" i="29"/>
  <c r="AW20" i="29"/>
  <c r="AX20" i="29"/>
  <c r="AY20" i="29"/>
  <c r="AZ20" i="29"/>
  <c r="BA20" i="29"/>
  <c r="BB20" i="29"/>
  <c r="BC20" i="29"/>
  <c r="BD20" i="29"/>
  <c r="BE20" i="29"/>
  <c r="BF20" i="29"/>
  <c r="AA21" i="29"/>
  <c r="AB21" i="29"/>
  <c r="AC21" i="29"/>
  <c r="AD21" i="29"/>
  <c r="AE21" i="29"/>
  <c r="AF21" i="29"/>
  <c r="AG21" i="29"/>
  <c r="AH21" i="29"/>
  <c r="AI21" i="29"/>
  <c r="AJ21" i="29"/>
  <c r="AK21" i="29"/>
  <c r="AL21" i="29"/>
  <c r="AM21" i="29"/>
  <c r="AN21" i="29"/>
  <c r="AO21" i="29"/>
  <c r="AP21" i="29"/>
  <c r="AQ21" i="29"/>
  <c r="AR21" i="29"/>
  <c r="AS21" i="29"/>
  <c r="AT21" i="29"/>
  <c r="AU21" i="29"/>
  <c r="AV21" i="29"/>
  <c r="AW21" i="29"/>
  <c r="AX21" i="29"/>
  <c r="AY21" i="29"/>
  <c r="AZ21" i="29"/>
  <c r="BA21" i="29"/>
  <c r="BB21" i="29"/>
  <c r="BC21" i="29"/>
  <c r="BD21" i="29"/>
  <c r="BE21" i="29"/>
  <c r="BF21" i="29"/>
  <c r="AA22" i="29"/>
  <c r="AB22" i="29"/>
  <c r="AC22" i="29"/>
  <c r="AD22" i="29"/>
  <c r="AE22" i="29"/>
  <c r="AF22" i="29"/>
  <c r="AG22" i="29"/>
  <c r="AH22" i="29"/>
  <c r="AI22" i="29"/>
  <c r="AJ22" i="29"/>
  <c r="AK22" i="29"/>
  <c r="AL22" i="29"/>
  <c r="AM22" i="29"/>
  <c r="AN22" i="29"/>
  <c r="AO22" i="29"/>
  <c r="AP22" i="29"/>
  <c r="AQ22" i="29"/>
  <c r="AR22" i="29"/>
  <c r="AS22" i="29"/>
  <c r="AT22" i="29"/>
  <c r="AU22" i="29"/>
  <c r="AV22" i="29"/>
  <c r="AW22" i="29"/>
  <c r="AX22" i="29"/>
  <c r="AY22" i="29"/>
  <c r="AZ22" i="29"/>
  <c r="BA22" i="29"/>
  <c r="BB22" i="29"/>
  <c r="BC22" i="29"/>
  <c r="BD22" i="29"/>
  <c r="BE22" i="29"/>
  <c r="BF22" i="29"/>
  <c r="AA23" i="29"/>
  <c r="AB23" i="29"/>
  <c r="AC23" i="29"/>
  <c r="AD23" i="29"/>
  <c r="AE23" i="29"/>
  <c r="AF23" i="29"/>
  <c r="AG23" i="29"/>
  <c r="AH23" i="29"/>
  <c r="AI23" i="29"/>
  <c r="AJ23" i="29"/>
  <c r="AK23" i="29"/>
  <c r="AL23" i="29"/>
  <c r="AM23" i="29"/>
  <c r="AN23" i="29"/>
  <c r="AO23" i="29"/>
  <c r="AP23" i="29"/>
  <c r="AQ23" i="29"/>
  <c r="AR23" i="29"/>
  <c r="AS23" i="29"/>
  <c r="AT23" i="29"/>
  <c r="AU23" i="29"/>
  <c r="AV23" i="29"/>
  <c r="AW23" i="29"/>
  <c r="AX23" i="29"/>
  <c r="AY23" i="29"/>
  <c r="AZ23" i="29"/>
  <c r="BA23" i="29"/>
  <c r="BB23" i="29"/>
  <c r="BC23" i="29"/>
  <c r="BD23" i="29"/>
  <c r="BE23" i="29"/>
  <c r="BF23" i="29"/>
  <c r="AA24" i="29"/>
  <c r="AB24" i="29"/>
  <c r="AC24" i="29"/>
  <c r="AD24" i="29"/>
  <c r="AE24" i="29"/>
  <c r="AF24" i="29"/>
  <c r="AG24" i="29"/>
  <c r="AH24" i="29"/>
  <c r="AI24" i="29"/>
  <c r="AJ24" i="29"/>
  <c r="AK24" i="29"/>
  <c r="AL24" i="29"/>
  <c r="AM24" i="29"/>
  <c r="AN24" i="29"/>
  <c r="AO24" i="29"/>
  <c r="AP24" i="29"/>
  <c r="AQ24" i="29"/>
  <c r="AR24" i="29"/>
  <c r="AS24" i="29"/>
  <c r="AT24" i="29"/>
  <c r="AU24" i="29"/>
  <c r="AV24" i="29"/>
  <c r="AW24" i="29"/>
  <c r="AX24" i="29"/>
  <c r="AY24" i="29"/>
  <c r="AZ24" i="29"/>
  <c r="BA24" i="29"/>
  <c r="BB24" i="29"/>
  <c r="BC24" i="29"/>
  <c r="BD24" i="29"/>
  <c r="BE24" i="29"/>
  <c r="BF24" i="29"/>
  <c r="Z24" i="29"/>
  <c r="Z20" i="29"/>
  <c r="Z21" i="29"/>
  <c r="Z22" i="29"/>
  <c r="Z23" i="29"/>
  <c r="Z5" i="29"/>
  <c r="AA5" i="29"/>
  <c r="AB5" i="29"/>
  <c r="AC5" i="29"/>
  <c r="AD5" i="29"/>
  <c r="AE5" i="29"/>
  <c r="AF5" i="29"/>
  <c r="AG5" i="29"/>
  <c r="AH5" i="29"/>
  <c r="AI5" i="29"/>
  <c r="AJ5" i="29"/>
  <c r="AK5" i="29"/>
  <c r="AL5" i="29"/>
  <c r="AM5" i="29"/>
  <c r="AN5" i="29"/>
  <c r="AO5" i="29"/>
  <c r="AP5" i="29"/>
  <c r="AQ5" i="29"/>
  <c r="AR5" i="29"/>
  <c r="AS5" i="29"/>
  <c r="AT5" i="29"/>
  <c r="AU5" i="29"/>
  <c r="AV5" i="29"/>
  <c r="AW5" i="29"/>
  <c r="AX5" i="29"/>
  <c r="AY5" i="29"/>
  <c r="AZ5" i="29"/>
  <c r="BA5" i="29"/>
  <c r="BB5" i="29"/>
  <c r="BC5" i="29"/>
  <c r="BD5" i="29"/>
  <c r="BE5" i="29"/>
  <c r="BF5" i="29"/>
  <c r="Z6" i="29"/>
  <c r="AA6" i="29"/>
  <c r="AB6" i="29"/>
  <c r="AC6" i="29"/>
  <c r="AD6" i="29"/>
  <c r="AE6" i="29"/>
  <c r="AF6" i="29"/>
  <c r="AG6" i="29"/>
  <c r="AH6" i="29"/>
  <c r="AI6" i="29"/>
  <c r="AJ6" i="29"/>
  <c r="AK6" i="29"/>
  <c r="AL6" i="29"/>
  <c r="AM6" i="29"/>
  <c r="AN6" i="29"/>
  <c r="AO6" i="29"/>
  <c r="AP6" i="29"/>
  <c r="AQ6" i="29"/>
  <c r="AR6" i="29"/>
  <c r="AS6" i="29"/>
  <c r="AT6" i="29"/>
  <c r="AU6" i="29"/>
  <c r="AV6" i="29"/>
  <c r="AW6" i="29"/>
  <c r="AX6" i="29"/>
  <c r="AY6" i="29"/>
  <c r="AZ6" i="29"/>
  <c r="BA6" i="29"/>
  <c r="BB6" i="29"/>
  <c r="BC6" i="29"/>
  <c r="BD6" i="29"/>
  <c r="BE6" i="29"/>
  <c r="BF6" i="29"/>
  <c r="Z7" i="29"/>
  <c r="AA7" i="29"/>
  <c r="AB7" i="29"/>
  <c r="AC7" i="29"/>
  <c r="AD7" i="29"/>
  <c r="AE7" i="29"/>
  <c r="AF7" i="29"/>
  <c r="AG7" i="29"/>
  <c r="AH7" i="29"/>
  <c r="AI7" i="29"/>
  <c r="AJ7" i="29"/>
  <c r="AK7" i="29"/>
  <c r="AL7" i="29"/>
  <c r="AM7" i="29"/>
  <c r="AN7" i="29"/>
  <c r="AO7" i="29"/>
  <c r="AP7" i="29"/>
  <c r="AQ7" i="29"/>
  <c r="AR7" i="29"/>
  <c r="AS7" i="29"/>
  <c r="AT7" i="29"/>
  <c r="AU7" i="29"/>
  <c r="AV7" i="29"/>
  <c r="AW7" i="29"/>
  <c r="AX7" i="29"/>
  <c r="AY7" i="29"/>
  <c r="AZ7" i="29"/>
  <c r="BA7" i="29"/>
  <c r="BB7" i="29"/>
  <c r="BC7" i="29"/>
  <c r="BD7" i="29"/>
  <c r="BE7" i="29"/>
  <c r="BF7" i="29"/>
  <c r="Z8" i="29"/>
  <c r="AA8" i="29"/>
  <c r="AB8" i="29"/>
  <c r="AC8" i="29"/>
  <c r="AD8" i="29"/>
  <c r="AE8" i="29"/>
  <c r="AF8" i="29"/>
  <c r="AG8" i="29"/>
  <c r="AH8" i="29"/>
  <c r="AI8" i="29"/>
  <c r="AJ8" i="29"/>
  <c r="AK8" i="29"/>
  <c r="AL8" i="29"/>
  <c r="AM8" i="29"/>
  <c r="AN8" i="29"/>
  <c r="AO8" i="29"/>
  <c r="AP8" i="29"/>
  <c r="AQ8" i="29"/>
  <c r="AR8" i="29"/>
  <c r="AS8" i="29"/>
  <c r="AT8" i="29"/>
  <c r="AU8" i="29"/>
  <c r="AV8" i="29"/>
  <c r="AW8" i="29"/>
  <c r="AX8" i="29"/>
  <c r="AY8" i="29"/>
  <c r="AZ8" i="29"/>
  <c r="BA8" i="29"/>
  <c r="BB8" i="29"/>
  <c r="BC8" i="29"/>
  <c r="BD8" i="29"/>
  <c r="BE8" i="29"/>
  <c r="BF8" i="29"/>
  <c r="Z9" i="29"/>
  <c r="AA9" i="29"/>
  <c r="AB9" i="29"/>
  <c r="AC9" i="29"/>
  <c r="AD9" i="29"/>
  <c r="AE9" i="29"/>
  <c r="AF9" i="29"/>
  <c r="AG9" i="29"/>
  <c r="AH9" i="29"/>
  <c r="AI9" i="29"/>
  <c r="AJ9" i="29"/>
  <c r="AK9" i="29"/>
  <c r="AL9" i="29"/>
  <c r="AM9" i="29"/>
  <c r="AN9" i="29"/>
  <c r="AO9" i="29"/>
  <c r="AP9" i="29"/>
  <c r="AQ9" i="29"/>
  <c r="AR9" i="29"/>
  <c r="AS9" i="29"/>
  <c r="AT9" i="29"/>
  <c r="AU9" i="29"/>
  <c r="AV9" i="29"/>
  <c r="AW9" i="29"/>
  <c r="AX9" i="29"/>
  <c r="AY9" i="29"/>
  <c r="AZ9" i="29"/>
  <c r="BA9" i="29"/>
  <c r="BB9" i="29"/>
  <c r="BC9" i="29"/>
  <c r="BD9" i="29"/>
  <c r="BE9" i="29"/>
  <c r="BF9" i="29"/>
  <c r="AA4" i="29"/>
  <c r="AB4" i="29"/>
  <c r="AC4" i="29"/>
  <c r="AD4" i="29"/>
  <c r="AE4" i="29"/>
  <c r="AF4" i="29"/>
  <c r="AG4" i="29"/>
  <c r="AH4" i="29"/>
  <c r="AI4" i="29"/>
  <c r="AJ4" i="29"/>
  <c r="AK4" i="29"/>
  <c r="AL4" i="29"/>
  <c r="AM4" i="29"/>
  <c r="AN4" i="29"/>
  <c r="AO4" i="29"/>
  <c r="AP4" i="29"/>
  <c r="AQ4" i="29"/>
  <c r="AR4" i="29"/>
  <c r="AS4" i="29"/>
  <c r="AT4" i="29"/>
  <c r="AU4" i="29"/>
  <c r="AV4" i="29"/>
  <c r="AW4" i="29"/>
  <c r="AX4" i="29"/>
  <c r="AY4" i="29"/>
  <c r="AZ4" i="29"/>
  <c r="BA4" i="29"/>
  <c r="BB4" i="29"/>
  <c r="BC4" i="29"/>
  <c r="BD4" i="29"/>
  <c r="BE4" i="29"/>
  <c r="BF4" i="29"/>
  <c r="Z19" i="29"/>
  <c r="Z4" i="29"/>
  <c r="Y129" i="29"/>
  <c r="X129" i="29"/>
  <c r="W129" i="29"/>
  <c r="W128" i="29"/>
  <c r="Y128" i="29" s="1"/>
  <c r="X128" i="29" s="1"/>
  <c r="Y127" i="29"/>
  <c r="X127" i="29" s="1"/>
  <c r="W127" i="29"/>
  <c r="Y126" i="29"/>
  <c r="X126" i="29" s="1"/>
  <c r="W126" i="29"/>
  <c r="W125" i="29"/>
  <c r="Y125" i="29" s="1"/>
  <c r="X125" i="29" s="1"/>
  <c r="W124" i="29"/>
  <c r="Y124" i="29" s="1"/>
  <c r="X124" i="29" s="1"/>
  <c r="W114" i="29"/>
  <c r="Y114" i="29" s="1"/>
  <c r="X114" i="29" s="1"/>
  <c r="Y113" i="29"/>
  <c r="X113" i="29"/>
  <c r="W113" i="29"/>
  <c r="Y112" i="29"/>
  <c r="X112" i="29" s="1"/>
  <c r="W112" i="29"/>
  <c r="W111" i="29"/>
  <c r="Y111" i="29" s="1"/>
  <c r="X111" i="29" s="1"/>
  <c r="Y110" i="29"/>
  <c r="X110" i="29" s="1"/>
  <c r="W110" i="29"/>
  <c r="Y109" i="29"/>
  <c r="X109" i="29" s="1"/>
  <c r="W109" i="29"/>
  <c r="W99" i="29"/>
  <c r="Y99" i="29" s="1"/>
  <c r="X99" i="29" s="1"/>
  <c r="W98" i="29"/>
  <c r="Y98" i="29" s="1"/>
  <c r="X98" i="29" s="1"/>
  <c r="W97" i="29"/>
  <c r="Y97" i="29" s="1"/>
  <c r="X97" i="29" s="1"/>
  <c r="Y96" i="29"/>
  <c r="X96" i="29"/>
  <c r="W96" i="29"/>
  <c r="Y95" i="29"/>
  <c r="W95" i="29"/>
  <c r="W94" i="29"/>
  <c r="Y94" i="29" s="1"/>
  <c r="X94" i="29" s="1"/>
  <c r="Y84" i="29"/>
  <c r="X84" i="29" s="1"/>
  <c r="W84" i="29"/>
  <c r="Y83" i="29"/>
  <c r="X83" i="29" s="1"/>
  <c r="W83" i="29"/>
  <c r="W82" i="29"/>
  <c r="Y82" i="29" s="1"/>
  <c r="X82" i="29" s="1"/>
  <c r="W81" i="29"/>
  <c r="Y81" i="29" s="1"/>
  <c r="X81" i="29" s="1"/>
  <c r="W80" i="29"/>
  <c r="Y80" i="29" s="1"/>
  <c r="X80" i="29" s="1"/>
  <c r="Y79" i="29"/>
  <c r="X79" i="29"/>
  <c r="W79" i="29"/>
  <c r="Y69" i="29"/>
  <c r="X69" i="29"/>
  <c r="W69" i="29"/>
  <c r="W68" i="29"/>
  <c r="Y68" i="29" s="1"/>
  <c r="X68" i="29" s="1"/>
  <c r="Y67" i="29"/>
  <c r="X67" i="29" s="1"/>
  <c r="W67" i="29"/>
  <c r="Y66" i="29"/>
  <c r="X66" i="29" s="1"/>
  <c r="W66" i="29"/>
  <c r="W65" i="29"/>
  <c r="Y65" i="29" s="1"/>
  <c r="X65" i="29" s="1"/>
  <c r="W64" i="29"/>
  <c r="Y64" i="29" s="1"/>
  <c r="X64" i="29" s="1"/>
  <c r="W54" i="29"/>
  <c r="Y54" i="29" s="1"/>
  <c r="X54" i="29" s="1"/>
  <c r="W53" i="29"/>
  <c r="Y53" i="29" s="1"/>
  <c r="X53" i="29" s="1"/>
  <c r="W52" i="29"/>
  <c r="Y52" i="29" s="1"/>
  <c r="X52" i="29" s="1"/>
  <c r="Y51" i="29"/>
  <c r="X51" i="29" s="1"/>
  <c r="W51" i="29"/>
  <c r="Y50" i="29"/>
  <c r="X50" i="29" s="1"/>
  <c r="W50" i="29"/>
  <c r="W49" i="29"/>
  <c r="Y49" i="29" s="1"/>
  <c r="X49" i="29" s="1"/>
  <c r="Y39" i="29"/>
  <c r="X39" i="29" s="1"/>
  <c r="W39" i="29"/>
  <c r="Y38" i="29"/>
  <c r="X38" i="29" s="1"/>
  <c r="W38" i="29"/>
  <c r="W37" i="29"/>
  <c r="Y37" i="29" s="1"/>
  <c r="X37" i="29" s="1"/>
  <c r="W36" i="29"/>
  <c r="Y36" i="29" s="1"/>
  <c r="X36" i="29" s="1"/>
  <c r="W35" i="29"/>
  <c r="Y35" i="29" s="1"/>
  <c r="X35" i="29" s="1"/>
  <c r="Y34" i="29"/>
  <c r="X34" i="29"/>
  <c r="W34" i="29"/>
  <c r="W24" i="29"/>
  <c r="Y24" i="29" s="1"/>
  <c r="X24" i="29" s="1"/>
  <c r="Y23" i="29"/>
  <c r="W23" i="29"/>
  <c r="Y22" i="29"/>
  <c r="X22" i="29"/>
  <c r="W22" i="29"/>
  <c r="W21" i="29"/>
  <c r="Y21" i="29" s="1"/>
  <c r="X21" i="29" s="1"/>
  <c r="Y20" i="29"/>
  <c r="X20" i="29" s="1"/>
  <c r="W20" i="29"/>
  <c r="Y19" i="29"/>
  <c r="X19" i="29" s="1"/>
  <c r="W19" i="29"/>
  <c r="W9" i="29"/>
  <c r="W8" i="29"/>
  <c r="W7" i="29"/>
  <c r="Y7" i="29" s="1"/>
  <c r="X7" i="29" s="1"/>
  <c r="Y6" i="29"/>
  <c r="X6" i="29"/>
  <c r="W6" i="29"/>
  <c r="Y5" i="29"/>
  <c r="X5" i="29"/>
  <c r="W5" i="29"/>
  <c r="W4" i="29"/>
  <c r="Y4" i="29" s="1"/>
  <c r="A134" i="29"/>
  <c r="C134" i="29" s="1"/>
  <c r="B134" i="29" s="1"/>
  <c r="A133" i="29"/>
  <c r="C133" i="29" s="1"/>
  <c r="B133" i="29" s="1"/>
  <c r="A132" i="29"/>
  <c r="C132" i="29" s="1"/>
  <c r="B132" i="29" s="1"/>
  <c r="C131" i="29"/>
  <c r="B131" i="29" s="1"/>
  <c r="A131" i="29"/>
  <c r="A130" i="29"/>
  <c r="C130" i="29" s="1"/>
  <c r="B130" i="29" s="1"/>
  <c r="A129" i="29"/>
  <c r="C129" i="29" s="1"/>
  <c r="B129" i="29" s="1"/>
  <c r="A128" i="29"/>
  <c r="C128" i="29" s="1"/>
  <c r="B128" i="29" s="1"/>
  <c r="A127" i="29"/>
  <c r="C127" i="29" s="1"/>
  <c r="B127" i="29" s="1"/>
  <c r="A126" i="29"/>
  <c r="C126" i="29" s="1"/>
  <c r="B126" i="29" s="1"/>
  <c r="A125" i="29"/>
  <c r="C125" i="29" s="1"/>
  <c r="B125" i="29" s="1"/>
  <c r="A124" i="29"/>
  <c r="C124" i="29" s="1"/>
  <c r="B124" i="29" s="1"/>
  <c r="A119" i="29"/>
  <c r="C119" i="29" s="1"/>
  <c r="B119" i="29" s="1"/>
  <c r="A118" i="29"/>
  <c r="C118" i="29" s="1"/>
  <c r="B118" i="29" s="1"/>
  <c r="A117" i="29"/>
  <c r="C117" i="29" s="1"/>
  <c r="B117" i="29" s="1"/>
  <c r="A116" i="29"/>
  <c r="C116" i="29" s="1"/>
  <c r="B116" i="29" s="1"/>
  <c r="A115" i="29"/>
  <c r="C115" i="29" s="1"/>
  <c r="B115" i="29" s="1"/>
  <c r="C114" i="29"/>
  <c r="B114" i="29" s="1"/>
  <c r="A114" i="29"/>
  <c r="A113" i="29"/>
  <c r="C113" i="29" s="1"/>
  <c r="B113" i="29" s="1"/>
  <c r="A112" i="29"/>
  <c r="C112" i="29" s="1"/>
  <c r="B112" i="29" s="1"/>
  <c r="A111" i="29"/>
  <c r="C111" i="29" s="1"/>
  <c r="B111" i="29" s="1"/>
  <c r="A110" i="29"/>
  <c r="C110" i="29" s="1"/>
  <c r="B110" i="29" s="1"/>
  <c r="A109" i="29"/>
  <c r="C109" i="29" s="1"/>
  <c r="B109" i="29" s="1"/>
  <c r="A104" i="29"/>
  <c r="C104" i="29" s="1"/>
  <c r="B104" i="29" s="1"/>
  <c r="A103" i="29"/>
  <c r="C103" i="29" s="1"/>
  <c r="B103" i="29" s="1"/>
  <c r="A102" i="29"/>
  <c r="C102" i="29" s="1"/>
  <c r="B102" i="29" s="1"/>
  <c r="A101" i="29"/>
  <c r="C101" i="29" s="1"/>
  <c r="B101" i="29" s="1"/>
  <c r="A100" i="29"/>
  <c r="C100" i="29" s="1"/>
  <c r="B100" i="29" s="1"/>
  <c r="A99" i="29"/>
  <c r="C99" i="29" s="1"/>
  <c r="B99" i="29" s="1"/>
  <c r="A98" i="29"/>
  <c r="C98" i="29" s="1"/>
  <c r="B98" i="29" s="1"/>
  <c r="A97" i="29"/>
  <c r="C97" i="29" s="1"/>
  <c r="B97" i="29" s="1"/>
  <c r="A96" i="29"/>
  <c r="C96" i="29" s="1"/>
  <c r="B96" i="29" s="1"/>
  <c r="A95" i="29"/>
  <c r="C95" i="29" s="1"/>
  <c r="B95" i="29" s="1"/>
  <c r="C94" i="29"/>
  <c r="B94" i="29" s="1"/>
  <c r="A94" i="29"/>
  <c r="A89" i="29"/>
  <c r="C89" i="29" s="1"/>
  <c r="B89" i="29" s="1"/>
  <c r="A88" i="29"/>
  <c r="C88" i="29" s="1"/>
  <c r="B88" i="29" s="1"/>
  <c r="A87" i="29"/>
  <c r="C87" i="29" s="1"/>
  <c r="B87" i="29" s="1"/>
  <c r="A86" i="29"/>
  <c r="C86" i="29" s="1"/>
  <c r="B86" i="29" s="1"/>
  <c r="A85" i="29"/>
  <c r="C85" i="29" s="1"/>
  <c r="B85" i="29" s="1"/>
  <c r="A84" i="29"/>
  <c r="C84" i="29" s="1"/>
  <c r="B84" i="29" s="1"/>
  <c r="A83" i="29"/>
  <c r="C83" i="29" s="1"/>
  <c r="B83" i="29" s="1"/>
  <c r="A82" i="29"/>
  <c r="C82" i="29" s="1"/>
  <c r="B82" i="29" s="1"/>
  <c r="A81" i="29"/>
  <c r="C81" i="29" s="1"/>
  <c r="B81" i="29" s="1"/>
  <c r="A80" i="29"/>
  <c r="C80" i="29" s="1"/>
  <c r="B80" i="29" s="1"/>
  <c r="A79" i="29"/>
  <c r="C79" i="29" s="1"/>
  <c r="B79" i="29" s="1"/>
  <c r="A74" i="29"/>
  <c r="C74" i="29" s="1"/>
  <c r="B74" i="29" s="1"/>
  <c r="A73" i="29"/>
  <c r="C73" i="29" s="1"/>
  <c r="B73" i="29" s="1"/>
  <c r="A72" i="29"/>
  <c r="C72" i="29" s="1"/>
  <c r="B72" i="29" s="1"/>
  <c r="A71" i="29"/>
  <c r="C71" i="29" s="1"/>
  <c r="B71" i="29" s="1"/>
  <c r="C70" i="29"/>
  <c r="B70" i="29" s="1"/>
  <c r="A70" i="29"/>
  <c r="A69" i="29"/>
  <c r="C69" i="29" s="1"/>
  <c r="B69" i="29" s="1"/>
  <c r="A68" i="29"/>
  <c r="C68" i="29" s="1"/>
  <c r="B68" i="29" s="1"/>
  <c r="A67" i="29"/>
  <c r="C67" i="29" s="1"/>
  <c r="B67" i="29" s="1"/>
  <c r="A66" i="29"/>
  <c r="C66" i="29" s="1"/>
  <c r="B66" i="29" s="1"/>
  <c r="A65" i="29"/>
  <c r="C65" i="29" s="1"/>
  <c r="B65" i="29" s="1"/>
  <c r="A64" i="29"/>
  <c r="C64" i="29" s="1"/>
  <c r="B64" i="29" s="1"/>
  <c r="A59" i="29"/>
  <c r="C59" i="29" s="1"/>
  <c r="B59" i="29" s="1"/>
  <c r="A58" i="29"/>
  <c r="C58" i="29" s="1"/>
  <c r="B58" i="29" s="1"/>
  <c r="A57" i="29"/>
  <c r="C57" i="29" s="1"/>
  <c r="B57" i="29" s="1"/>
  <c r="A56" i="29"/>
  <c r="C56" i="29" s="1"/>
  <c r="B56" i="29" s="1"/>
  <c r="C55" i="29"/>
  <c r="B55" i="29" s="1"/>
  <c r="A55" i="29"/>
  <c r="A54" i="29"/>
  <c r="C54" i="29" s="1"/>
  <c r="B54" i="29" s="1"/>
  <c r="A53" i="29"/>
  <c r="C53" i="29" s="1"/>
  <c r="B53" i="29" s="1"/>
  <c r="A52" i="29"/>
  <c r="C52" i="29" s="1"/>
  <c r="B52" i="29" s="1"/>
  <c r="A51" i="29"/>
  <c r="C51" i="29" s="1"/>
  <c r="B51" i="29" s="1"/>
  <c r="C50" i="29"/>
  <c r="B50" i="29" s="1"/>
  <c r="A50" i="29"/>
  <c r="A49" i="29"/>
  <c r="C49" i="29" s="1"/>
  <c r="B49" i="29" s="1"/>
  <c r="A44" i="29"/>
  <c r="C44" i="29" s="1"/>
  <c r="B44" i="29" s="1"/>
  <c r="A43" i="29"/>
  <c r="C43" i="29" s="1"/>
  <c r="B43" i="29" s="1"/>
  <c r="A42" i="29"/>
  <c r="C42" i="29" s="1"/>
  <c r="B42" i="29" s="1"/>
  <c r="A41" i="29"/>
  <c r="C41" i="29" s="1"/>
  <c r="B41" i="29" s="1"/>
  <c r="A40" i="29"/>
  <c r="C40" i="29" s="1"/>
  <c r="B40" i="29" s="1"/>
  <c r="A39" i="29"/>
  <c r="C39" i="29" s="1"/>
  <c r="B39" i="29" s="1"/>
  <c r="C38" i="29"/>
  <c r="B38" i="29" s="1"/>
  <c r="A38" i="29"/>
  <c r="A37" i="29"/>
  <c r="C37" i="29" s="1"/>
  <c r="B37" i="29" s="1"/>
  <c r="A36" i="29"/>
  <c r="C36" i="29" s="1"/>
  <c r="B36" i="29" s="1"/>
  <c r="A35" i="29"/>
  <c r="C35" i="29" s="1"/>
  <c r="B35" i="29" s="1"/>
  <c r="A34" i="29"/>
  <c r="C34" i="29" s="1"/>
  <c r="B34" i="29" s="1"/>
  <c r="A29" i="29"/>
  <c r="C29" i="29" s="1"/>
  <c r="B29" i="29" s="1"/>
  <c r="A28" i="29"/>
  <c r="C28" i="29" s="1"/>
  <c r="B28" i="29" s="1"/>
  <c r="A27" i="29"/>
  <c r="C27" i="29" s="1"/>
  <c r="B27" i="29" s="1"/>
  <c r="A26" i="29"/>
  <c r="C26" i="29" s="1"/>
  <c r="B26" i="29" s="1"/>
  <c r="A25" i="29"/>
  <c r="C25" i="29" s="1"/>
  <c r="B25" i="29" s="1"/>
  <c r="A24" i="29"/>
  <c r="C24" i="29" s="1"/>
  <c r="B24" i="29" s="1"/>
  <c r="C23" i="29"/>
  <c r="B23" i="29" s="1"/>
  <c r="A23" i="29"/>
  <c r="A22" i="29"/>
  <c r="A21" i="29"/>
  <c r="C21" i="29" s="1"/>
  <c r="B21" i="29" s="1"/>
  <c r="A20" i="29"/>
  <c r="C20" i="29" s="1"/>
  <c r="B20" i="29" s="1"/>
  <c r="A19" i="29"/>
  <c r="C19" i="29" s="1"/>
  <c r="B19" i="29" s="1"/>
  <c r="C14" i="29"/>
  <c r="B14" i="29" s="1"/>
  <c r="C13" i="29"/>
  <c r="B13" i="29" s="1"/>
  <c r="C12" i="29"/>
  <c r="B12" i="29" s="1"/>
  <c r="C11" i="29"/>
  <c r="B11" i="29" s="1"/>
  <c r="C10" i="29"/>
  <c r="B10" i="29" s="1"/>
  <c r="C9" i="29"/>
  <c r="B9" i="29" s="1"/>
  <c r="C8" i="29"/>
  <c r="B8" i="29" s="1"/>
  <c r="C7" i="29"/>
  <c r="C6" i="29"/>
  <c r="B6" i="29" s="1"/>
  <c r="C5" i="29"/>
  <c r="B5" i="29" s="1"/>
  <c r="C4" i="29"/>
  <c r="B4" i="29" s="1"/>
  <c r="D125" i="29"/>
  <c r="E125" i="29"/>
  <c r="F125" i="29"/>
  <c r="G125" i="29"/>
  <c r="H125" i="29"/>
  <c r="I125" i="29"/>
  <c r="J125" i="29"/>
  <c r="K125" i="29"/>
  <c r="L125" i="29"/>
  <c r="M125" i="29"/>
  <c r="N125" i="29"/>
  <c r="O125" i="29"/>
  <c r="P125" i="29"/>
  <c r="Q125" i="29"/>
  <c r="R125" i="29"/>
  <c r="S125" i="29"/>
  <c r="T125" i="29"/>
  <c r="U125" i="29"/>
  <c r="D126" i="29"/>
  <c r="E126" i="29"/>
  <c r="F126" i="29"/>
  <c r="G126" i="29"/>
  <c r="H126" i="29"/>
  <c r="I126" i="29"/>
  <c r="J126" i="29"/>
  <c r="K126" i="29"/>
  <c r="L126" i="29"/>
  <c r="M126" i="29"/>
  <c r="N126" i="29"/>
  <c r="O126" i="29"/>
  <c r="P126" i="29"/>
  <c r="Q126" i="29"/>
  <c r="R126" i="29"/>
  <c r="S126" i="29"/>
  <c r="T126" i="29"/>
  <c r="U126" i="29"/>
  <c r="D127" i="29"/>
  <c r="E127" i="29"/>
  <c r="F127" i="29"/>
  <c r="G127" i="29"/>
  <c r="H127" i="29"/>
  <c r="I127" i="29"/>
  <c r="J127" i="29"/>
  <c r="K127" i="29"/>
  <c r="L127" i="29"/>
  <c r="M127" i="29"/>
  <c r="N127" i="29"/>
  <c r="O127" i="29"/>
  <c r="P127" i="29"/>
  <c r="Q127" i="29"/>
  <c r="R127" i="29"/>
  <c r="S127" i="29"/>
  <c r="T127" i="29"/>
  <c r="U127" i="29"/>
  <c r="D128" i="29"/>
  <c r="E128" i="29"/>
  <c r="F128" i="29"/>
  <c r="G128" i="29"/>
  <c r="H128" i="29"/>
  <c r="I128" i="29"/>
  <c r="J128" i="29"/>
  <c r="K128" i="29"/>
  <c r="L128" i="29"/>
  <c r="M128" i="29"/>
  <c r="N128" i="29"/>
  <c r="O128" i="29"/>
  <c r="P128" i="29"/>
  <c r="Q128" i="29"/>
  <c r="R128" i="29"/>
  <c r="S128" i="29"/>
  <c r="T128" i="29"/>
  <c r="U128" i="29"/>
  <c r="D129" i="29"/>
  <c r="E129" i="29"/>
  <c r="F129" i="29"/>
  <c r="G129" i="29"/>
  <c r="H129" i="29"/>
  <c r="I129" i="29"/>
  <c r="J129" i="29"/>
  <c r="K129" i="29"/>
  <c r="L129" i="29"/>
  <c r="M129" i="29"/>
  <c r="N129" i="29"/>
  <c r="O129" i="29"/>
  <c r="P129" i="29"/>
  <c r="Q129" i="29"/>
  <c r="R129" i="29"/>
  <c r="S129" i="29"/>
  <c r="T129" i="29"/>
  <c r="U129" i="29"/>
  <c r="D130" i="29"/>
  <c r="E130" i="29"/>
  <c r="F130" i="29"/>
  <c r="G130" i="29"/>
  <c r="H130" i="29"/>
  <c r="I130" i="29"/>
  <c r="J130" i="29"/>
  <c r="K130" i="29"/>
  <c r="L130" i="29"/>
  <c r="M130" i="29"/>
  <c r="N130" i="29"/>
  <c r="O130" i="29"/>
  <c r="P130" i="29"/>
  <c r="Q130" i="29"/>
  <c r="R130" i="29"/>
  <c r="S130" i="29"/>
  <c r="T130" i="29"/>
  <c r="U130" i="29"/>
  <c r="D131" i="29"/>
  <c r="E131" i="29"/>
  <c r="F131" i="29"/>
  <c r="G131" i="29"/>
  <c r="H131" i="29"/>
  <c r="I131" i="29"/>
  <c r="J131" i="29"/>
  <c r="K131" i="29"/>
  <c r="L131" i="29"/>
  <c r="M131" i="29"/>
  <c r="N131" i="29"/>
  <c r="O131" i="29"/>
  <c r="P131" i="29"/>
  <c r="Q131" i="29"/>
  <c r="R131" i="29"/>
  <c r="S131" i="29"/>
  <c r="T131" i="29"/>
  <c r="U131" i="29"/>
  <c r="D132" i="29"/>
  <c r="E132" i="29"/>
  <c r="F132" i="29"/>
  <c r="G132" i="29"/>
  <c r="H132" i="29"/>
  <c r="I132" i="29"/>
  <c r="J132" i="29"/>
  <c r="K132" i="29"/>
  <c r="L132" i="29"/>
  <c r="M132" i="29"/>
  <c r="N132" i="29"/>
  <c r="O132" i="29"/>
  <c r="P132" i="29"/>
  <c r="Q132" i="29"/>
  <c r="R132" i="29"/>
  <c r="S132" i="29"/>
  <c r="T132" i="29"/>
  <c r="U132" i="29"/>
  <c r="D133" i="29"/>
  <c r="E133" i="29"/>
  <c r="F133" i="29"/>
  <c r="G133" i="29"/>
  <c r="H133" i="29"/>
  <c r="I133" i="29"/>
  <c r="J133" i="29"/>
  <c r="K133" i="29"/>
  <c r="L133" i="29"/>
  <c r="M133" i="29"/>
  <c r="N133" i="29"/>
  <c r="O133" i="29"/>
  <c r="P133" i="29"/>
  <c r="Q133" i="29"/>
  <c r="R133" i="29"/>
  <c r="S133" i="29"/>
  <c r="T133" i="29"/>
  <c r="U133" i="29"/>
  <c r="D134" i="29"/>
  <c r="E134" i="29"/>
  <c r="F134" i="29"/>
  <c r="G134" i="29"/>
  <c r="H134" i="29"/>
  <c r="I134" i="29"/>
  <c r="J134" i="29"/>
  <c r="K134" i="29"/>
  <c r="L134" i="29"/>
  <c r="M134" i="29"/>
  <c r="N134" i="29"/>
  <c r="O134" i="29"/>
  <c r="P134" i="29"/>
  <c r="Q134" i="29"/>
  <c r="R134" i="29"/>
  <c r="S134" i="29"/>
  <c r="T134" i="29"/>
  <c r="U134" i="29"/>
  <c r="E124" i="29"/>
  <c r="F124" i="29"/>
  <c r="G124" i="29"/>
  <c r="H124" i="29"/>
  <c r="I124" i="29"/>
  <c r="J124" i="29"/>
  <c r="K124" i="29"/>
  <c r="L124" i="29"/>
  <c r="M124" i="29"/>
  <c r="N124" i="29"/>
  <c r="O124" i="29"/>
  <c r="P124" i="29"/>
  <c r="Q124" i="29"/>
  <c r="R124" i="29"/>
  <c r="S124" i="29"/>
  <c r="T124" i="29"/>
  <c r="U124" i="29"/>
  <c r="D124" i="29"/>
  <c r="D110" i="29"/>
  <c r="E110" i="29"/>
  <c r="F110" i="29"/>
  <c r="G110" i="29"/>
  <c r="H110" i="29"/>
  <c r="I110" i="29"/>
  <c r="J110" i="29"/>
  <c r="K110" i="29"/>
  <c r="L110" i="29"/>
  <c r="M110" i="29"/>
  <c r="N110" i="29"/>
  <c r="O110" i="29"/>
  <c r="P110" i="29"/>
  <c r="Q110" i="29"/>
  <c r="R110" i="29"/>
  <c r="S110" i="29"/>
  <c r="T110" i="29"/>
  <c r="U110" i="29"/>
  <c r="D111" i="29"/>
  <c r="E111" i="29"/>
  <c r="F111" i="29"/>
  <c r="G111" i="29"/>
  <c r="H111" i="29"/>
  <c r="I111" i="29"/>
  <c r="J111" i="29"/>
  <c r="K111" i="29"/>
  <c r="L111" i="29"/>
  <c r="M111" i="29"/>
  <c r="N111" i="29"/>
  <c r="O111" i="29"/>
  <c r="P111" i="29"/>
  <c r="Q111" i="29"/>
  <c r="R111" i="29"/>
  <c r="S111" i="29"/>
  <c r="T111" i="29"/>
  <c r="U111" i="29"/>
  <c r="D112" i="29"/>
  <c r="E112" i="29"/>
  <c r="F112" i="29"/>
  <c r="G112" i="29"/>
  <c r="H112" i="29"/>
  <c r="I112" i="29"/>
  <c r="J112" i="29"/>
  <c r="K112" i="29"/>
  <c r="L112" i="29"/>
  <c r="M112" i="29"/>
  <c r="N112" i="29"/>
  <c r="O112" i="29"/>
  <c r="P112" i="29"/>
  <c r="Q112" i="29"/>
  <c r="R112" i="29"/>
  <c r="S112" i="29"/>
  <c r="T112" i="29"/>
  <c r="U112" i="29"/>
  <c r="D113" i="29"/>
  <c r="E113" i="29"/>
  <c r="F113" i="29"/>
  <c r="G113" i="29"/>
  <c r="H113" i="29"/>
  <c r="I113" i="29"/>
  <c r="J113" i="29"/>
  <c r="K113" i="29"/>
  <c r="L113" i="29"/>
  <c r="M113" i="29"/>
  <c r="N113" i="29"/>
  <c r="O113" i="29"/>
  <c r="P113" i="29"/>
  <c r="Q113" i="29"/>
  <c r="R113" i="29"/>
  <c r="S113" i="29"/>
  <c r="T113" i="29"/>
  <c r="U113" i="29"/>
  <c r="D114" i="29"/>
  <c r="E114" i="29"/>
  <c r="F114" i="29"/>
  <c r="G114" i="29"/>
  <c r="H114" i="29"/>
  <c r="I114" i="29"/>
  <c r="J114" i="29"/>
  <c r="K114" i="29"/>
  <c r="L114" i="29"/>
  <c r="M114" i="29"/>
  <c r="N114" i="29"/>
  <c r="O114" i="29"/>
  <c r="P114" i="29"/>
  <c r="Q114" i="29"/>
  <c r="R114" i="29"/>
  <c r="S114" i="29"/>
  <c r="T114" i="29"/>
  <c r="U114" i="29"/>
  <c r="D115" i="29"/>
  <c r="E115" i="29"/>
  <c r="F115" i="29"/>
  <c r="G115" i="29"/>
  <c r="H115" i="29"/>
  <c r="I115" i="29"/>
  <c r="J115" i="29"/>
  <c r="K115" i="29"/>
  <c r="L115" i="29"/>
  <c r="M115" i="29"/>
  <c r="N115" i="29"/>
  <c r="O115" i="29"/>
  <c r="P115" i="29"/>
  <c r="Q115" i="29"/>
  <c r="R115" i="29"/>
  <c r="S115" i="29"/>
  <c r="T115" i="29"/>
  <c r="U115" i="29"/>
  <c r="D116" i="29"/>
  <c r="E116" i="29"/>
  <c r="F116" i="29"/>
  <c r="G116" i="29"/>
  <c r="H116" i="29"/>
  <c r="I116" i="29"/>
  <c r="J116" i="29"/>
  <c r="K116" i="29"/>
  <c r="L116" i="29"/>
  <c r="M116" i="29"/>
  <c r="N116" i="29"/>
  <c r="O116" i="29"/>
  <c r="P116" i="29"/>
  <c r="Q116" i="29"/>
  <c r="R116" i="29"/>
  <c r="S116" i="29"/>
  <c r="T116" i="29"/>
  <c r="U116" i="29"/>
  <c r="D117" i="29"/>
  <c r="E117" i="29"/>
  <c r="F117" i="29"/>
  <c r="G117" i="29"/>
  <c r="H117" i="29"/>
  <c r="I117" i="29"/>
  <c r="J117" i="29"/>
  <c r="K117" i="29"/>
  <c r="L117" i="29"/>
  <c r="M117" i="29"/>
  <c r="N117" i="29"/>
  <c r="O117" i="29"/>
  <c r="P117" i="29"/>
  <c r="Q117" i="29"/>
  <c r="R117" i="29"/>
  <c r="S117" i="29"/>
  <c r="T117" i="29"/>
  <c r="U117" i="29"/>
  <c r="D118" i="29"/>
  <c r="E118" i="29"/>
  <c r="F118" i="29"/>
  <c r="G118" i="29"/>
  <c r="H118" i="29"/>
  <c r="I118" i="29"/>
  <c r="J118" i="29"/>
  <c r="K118" i="29"/>
  <c r="L118" i="29"/>
  <c r="M118" i="29"/>
  <c r="N118" i="29"/>
  <c r="O118" i="29"/>
  <c r="P118" i="29"/>
  <c r="Q118" i="29"/>
  <c r="R118" i="29"/>
  <c r="S118" i="29"/>
  <c r="T118" i="29"/>
  <c r="U118" i="29"/>
  <c r="D119" i="29"/>
  <c r="E119" i="29"/>
  <c r="F119" i="29"/>
  <c r="G119" i="29"/>
  <c r="H119" i="29"/>
  <c r="I119" i="29"/>
  <c r="J119" i="29"/>
  <c r="K119" i="29"/>
  <c r="L119" i="29"/>
  <c r="M119" i="29"/>
  <c r="N119" i="29"/>
  <c r="O119" i="29"/>
  <c r="P119" i="29"/>
  <c r="Q119" i="29"/>
  <c r="R119" i="29"/>
  <c r="S119" i="29"/>
  <c r="T119" i="29"/>
  <c r="U119" i="29"/>
  <c r="E109" i="29"/>
  <c r="F109" i="29"/>
  <c r="G109" i="29"/>
  <c r="H109" i="29"/>
  <c r="I109" i="29"/>
  <c r="J109" i="29"/>
  <c r="K109" i="29"/>
  <c r="L109" i="29"/>
  <c r="M109" i="29"/>
  <c r="N109" i="29"/>
  <c r="O109" i="29"/>
  <c r="P109" i="29"/>
  <c r="Q109" i="29"/>
  <c r="R109" i="29"/>
  <c r="S109" i="29"/>
  <c r="T109" i="29"/>
  <c r="U109" i="29"/>
  <c r="D109" i="29"/>
  <c r="D95" i="29"/>
  <c r="E95" i="29"/>
  <c r="F95" i="29"/>
  <c r="G95" i="29"/>
  <c r="H95" i="29"/>
  <c r="I95" i="29"/>
  <c r="J95" i="29"/>
  <c r="K95" i="29"/>
  <c r="L95" i="29"/>
  <c r="M95" i="29"/>
  <c r="N95" i="29"/>
  <c r="O95" i="29"/>
  <c r="P95" i="29"/>
  <c r="Q95" i="29"/>
  <c r="R95" i="29"/>
  <c r="S95" i="29"/>
  <c r="T95" i="29"/>
  <c r="U95" i="29"/>
  <c r="D96" i="29"/>
  <c r="E96" i="29"/>
  <c r="F96" i="29"/>
  <c r="G96" i="29"/>
  <c r="H96" i="29"/>
  <c r="I96" i="29"/>
  <c r="J96" i="29"/>
  <c r="K96" i="29"/>
  <c r="L96" i="29"/>
  <c r="M96" i="29"/>
  <c r="N96" i="29"/>
  <c r="O96" i="29"/>
  <c r="P96" i="29"/>
  <c r="Q96" i="29"/>
  <c r="R96" i="29"/>
  <c r="S96" i="29"/>
  <c r="T96" i="29"/>
  <c r="U96" i="29"/>
  <c r="D97" i="29"/>
  <c r="E97" i="29"/>
  <c r="F97" i="29"/>
  <c r="G97" i="29"/>
  <c r="H97" i="29"/>
  <c r="I97" i="29"/>
  <c r="J97" i="29"/>
  <c r="K97" i="29"/>
  <c r="L97" i="29"/>
  <c r="M97" i="29"/>
  <c r="N97" i="29"/>
  <c r="O97" i="29"/>
  <c r="P97" i="29"/>
  <c r="Q97" i="29"/>
  <c r="R97" i="29"/>
  <c r="S97" i="29"/>
  <c r="T97" i="29"/>
  <c r="U97" i="29"/>
  <c r="D98" i="29"/>
  <c r="E98" i="29"/>
  <c r="F98" i="29"/>
  <c r="G98" i="29"/>
  <c r="H98" i="29"/>
  <c r="I98" i="29"/>
  <c r="J98" i="29"/>
  <c r="K98" i="29"/>
  <c r="L98" i="29"/>
  <c r="M98" i="29"/>
  <c r="N98" i="29"/>
  <c r="O98" i="29"/>
  <c r="P98" i="29"/>
  <c r="Q98" i="29"/>
  <c r="R98" i="29"/>
  <c r="S98" i="29"/>
  <c r="T98" i="29"/>
  <c r="U98" i="29"/>
  <c r="D99" i="29"/>
  <c r="E99" i="29"/>
  <c r="F99" i="29"/>
  <c r="G99" i="29"/>
  <c r="H99" i="29"/>
  <c r="I99" i="29"/>
  <c r="J99" i="29"/>
  <c r="K99" i="29"/>
  <c r="L99" i="29"/>
  <c r="M99" i="29"/>
  <c r="N99" i="29"/>
  <c r="O99" i="29"/>
  <c r="P99" i="29"/>
  <c r="Q99" i="29"/>
  <c r="R99" i="29"/>
  <c r="S99" i="29"/>
  <c r="T99" i="29"/>
  <c r="U99" i="29"/>
  <c r="D100" i="29"/>
  <c r="E100" i="29"/>
  <c r="F100" i="29"/>
  <c r="G100" i="29"/>
  <c r="H100" i="29"/>
  <c r="I100" i="29"/>
  <c r="J100" i="29"/>
  <c r="K100" i="29"/>
  <c r="L100" i="29"/>
  <c r="M100" i="29"/>
  <c r="N100" i="29"/>
  <c r="O100" i="29"/>
  <c r="P100" i="29"/>
  <c r="Q100" i="29"/>
  <c r="R100" i="29"/>
  <c r="S100" i="29"/>
  <c r="T100" i="29"/>
  <c r="U100" i="29"/>
  <c r="D101" i="29"/>
  <c r="E101" i="29"/>
  <c r="F101" i="29"/>
  <c r="G101" i="29"/>
  <c r="H101" i="29"/>
  <c r="I101" i="29"/>
  <c r="J101" i="29"/>
  <c r="K101" i="29"/>
  <c r="L101" i="29"/>
  <c r="M101" i="29"/>
  <c r="N101" i="29"/>
  <c r="O101" i="29"/>
  <c r="P101" i="29"/>
  <c r="Q101" i="29"/>
  <c r="R101" i="29"/>
  <c r="S101" i="29"/>
  <c r="T101" i="29"/>
  <c r="U101" i="29"/>
  <c r="D102" i="29"/>
  <c r="E102" i="29"/>
  <c r="F102" i="29"/>
  <c r="G102" i="29"/>
  <c r="H102" i="29"/>
  <c r="I102" i="29"/>
  <c r="J102" i="29"/>
  <c r="K102" i="29"/>
  <c r="L102" i="29"/>
  <c r="M102" i="29"/>
  <c r="N102" i="29"/>
  <c r="O102" i="29"/>
  <c r="P102" i="29"/>
  <c r="Q102" i="29"/>
  <c r="R102" i="29"/>
  <c r="S102" i="29"/>
  <c r="T102" i="29"/>
  <c r="U102" i="29"/>
  <c r="D103" i="29"/>
  <c r="E103" i="29"/>
  <c r="F103" i="29"/>
  <c r="G103" i="29"/>
  <c r="H103" i="29"/>
  <c r="I103" i="29"/>
  <c r="J103" i="29"/>
  <c r="K103" i="29"/>
  <c r="L103" i="29"/>
  <c r="M103" i="29"/>
  <c r="N103" i="29"/>
  <c r="O103" i="29"/>
  <c r="P103" i="29"/>
  <c r="Q103" i="29"/>
  <c r="R103" i="29"/>
  <c r="S103" i="29"/>
  <c r="T103" i="29"/>
  <c r="U103" i="29"/>
  <c r="D104" i="29"/>
  <c r="E104" i="29"/>
  <c r="F104" i="29"/>
  <c r="G104" i="29"/>
  <c r="H104" i="29"/>
  <c r="I104" i="29"/>
  <c r="J104" i="29"/>
  <c r="K104" i="29"/>
  <c r="L104" i="29"/>
  <c r="M104" i="29"/>
  <c r="N104" i="29"/>
  <c r="O104" i="29"/>
  <c r="P104" i="29"/>
  <c r="Q104" i="29"/>
  <c r="R104" i="29"/>
  <c r="S104" i="29"/>
  <c r="T104" i="29"/>
  <c r="U104" i="29"/>
  <c r="E94" i="29"/>
  <c r="F94" i="29"/>
  <c r="G94" i="29"/>
  <c r="H94" i="29"/>
  <c r="I94" i="29"/>
  <c r="J94" i="29"/>
  <c r="K94" i="29"/>
  <c r="L94" i="29"/>
  <c r="M94" i="29"/>
  <c r="N94" i="29"/>
  <c r="O94" i="29"/>
  <c r="P94" i="29"/>
  <c r="Q94" i="29"/>
  <c r="R94" i="29"/>
  <c r="S94" i="29"/>
  <c r="T94" i="29"/>
  <c r="U94" i="29"/>
  <c r="D94" i="29"/>
  <c r="D80" i="29"/>
  <c r="E80" i="29"/>
  <c r="F80" i="29"/>
  <c r="G80" i="29"/>
  <c r="H80" i="29"/>
  <c r="I80" i="29"/>
  <c r="J80" i="29"/>
  <c r="K80" i="29"/>
  <c r="L80" i="29"/>
  <c r="M80" i="29"/>
  <c r="N80" i="29"/>
  <c r="O80" i="29"/>
  <c r="P80" i="29"/>
  <c r="Q80" i="29"/>
  <c r="R80" i="29"/>
  <c r="S80" i="29"/>
  <c r="T80" i="29"/>
  <c r="U80" i="29"/>
  <c r="D81" i="29"/>
  <c r="E81" i="29"/>
  <c r="F81" i="29"/>
  <c r="G81" i="29"/>
  <c r="H81" i="29"/>
  <c r="I81" i="29"/>
  <c r="J81" i="29"/>
  <c r="K81" i="29"/>
  <c r="L81" i="29"/>
  <c r="M81" i="29"/>
  <c r="N81" i="29"/>
  <c r="O81" i="29"/>
  <c r="P81" i="29"/>
  <c r="Q81" i="29"/>
  <c r="R81" i="29"/>
  <c r="S81" i="29"/>
  <c r="T81" i="29"/>
  <c r="U81" i="29"/>
  <c r="D82" i="29"/>
  <c r="E82" i="29"/>
  <c r="F82" i="29"/>
  <c r="G82" i="29"/>
  <c r="H82" i="29"/>
  <c r="I82" i="29"/>
  <c r="J82" i="29"/>
  <c r="K82" i="29"/>
  <c r="L82" i="29"/>
  <c r="M82" i="29"/>
  <c r="N82" i="29"/>
  <c r="O82" i="29"/>
  <c r="P82" i="29"/>
  <c r="Q82" i="29"/>
  <c r="R82" i="29"/>
  <c r="S82" i="29"/>
  <c r="T82" i="29"/>
  <c r="U82" i="29"/>
  <c r="D83" i="29"/>
  <c r="E83" i="29"/>
  <c r="F83" i="29"/>
  <c r="G83" i="29"/>
  <c r="H83" i="29"/>
  <c r="I83" i="29"/>
  <c r="J83" i="29"/>
  <c r="K83" i="29"/>
  <c r="L83" i="29"/>
  <c r="M83" i="29"/>
  <c r="N83" i="29"/>
  <c r="O83" i="29"/>
  <c r="P83" i="29"/>
  <c r="Q83" i="29"/>
  <c r="R83" i="29"/>
  <c r="S83" i="29"/>
  <c r="T83" i="29"/>
  <c r="U83" i="29"/>
  <c r="D84" i="29"/>
  <c r="E84" i="29"/>
  <c r="F84" i="29"/>
  <c r="G84" i="29"/>
  <c r="H84" i="29"/>
  <c r="I84" i="29"/>
  <c r="J84" i="29"/>
  <c r="K84" i="29"/>
  <c r="L84" i="29"/>
  <c r="M84" i="29"/>
  <c r="N84" i="29"/>
  <c r="O84" i="29"/>
  <c r="P84" i="29"/>
  <c r="Q84" i="29"/>
  <c r="R84" i="29"/>
  <c r="S84" i="29"/>
  <c r="T84" i="29"/>
  <c r="U84" i="29"/>
  <c r="D85" i="29"/>
  <c r="E85" i="29"/>
  <c r="F85" i="29"/>
  <c r="G85" i="29"/>
  <c r="H85" i="29"/>
  <c r="I85" i="29"/>
  <c r="J85" i="29"/>
  <c r="K85" i="29"/>
  <c r="L85" i="29"/>
  <c r="M85" i="29"/>
  <c r="N85" i="29"/>
  <c r="O85" i="29"/>
  <c r="P85" i="29"/>
  <c r="Q85" i="29"/>
  <c r="R85" i="29"/>
  <c r="S85" i="29"/>
  <c r="T85" i="29"/>
  <c r="U85" i="29"/>
  <c r="D86" i="29"/>
  <c r="E86" i="29"/>
  <c r="F86" i="29"/>
  <c r="G86" i="29"/>
  <c r="H86" i="29"/>
  <c r="I86" i="29"/>
  <c r="J86" i="29"/>
  <c r="K86" i="29"/>
  <c r="L86" i="29"/>
  <c r="M86" i="29"/>
  <c r="N86" i="29"/>
  <c r="O86" i="29"/>
  <c r="P86" i="29"/>
  <c r="Q86" i="29"/>
  <c r="R86" i="29"/>
  <c r="S86" i="29"/>
  <c r="T86" i="29"/>
  <c r="U86" i="29"/>
  <c r="D87" i="29"/>
  <c r="E87" i="29"/>
  <c r="F87" i="29"/>
  <c r="G87" i="29"/>
  <c r="H87" i="29"/>
  <c r="I87" i="29"/>
  <c r="J87" i="29"/>
  <c r="K87" i="29"/>
  <c r="L87" i="29"/>
  <c r="M87" i="29"/>
  <c r="N87" i="29"/>
  <c r="O87" i="29"/>
  <c r="P87" i="29"/>
  <c r="Q87" i="29"/>
  <c r="R87" i="29"/>
  <c r="S87" i="29"/>
  <c r="T87" i="29"/>
  <c r="U87" i="29"/>
  <c r="D88" i="29"/>
  <c r="E88" i="29"/>
  <c r="F88" i="29"/>
  <c r="G88" i="29"/>
  <c r="H88" i="29"/>
  <c r="I88" i="29"/>
  <c r="J88" i="29"/>
  <c r="K88" i="29"/>
  <c r="L88" i="29"/>
  <c r="M88" i="29"/>
  <c r="N88" i="29"/>
  <c r="O88" i="29"/>
  <c r="P88" i="29"/>
  <c r="Q88" i="29"/>
  <c r="R88" i="29"/>
  <c r="S88" i="29"/>
  <c r="T88" i="29"/>
  <c r="U88" i="29"/>
  <c r="D89" i="29"/>
  <c r="E89" i="29"/>
  <c r="F89" i="29"/>
  <c r="G89" i="29"/>
  <c r="H89" i="29"/>
  <c r="I89" i="29"/>
  <c r="J89" i="29"/>
  <c r="K89" i="29"/>
  <c r="L89" i="29"/>
  <c r="M89" i="29"/>
  <c r="N89" i="29"/>
  <c r="O89" i="29"/>
  <c r="P89" i="29"/>
  <c r="Q89" i="29"/>
  <c r="R89" i="29"/>
  <c r="S89" i="29"/>
  <c r="T89" i="29"/>
  <c r="U89" i="29"/>
  <c r="E79" i="29"/>
  <c r="F79" i="29"/>
  <c r="G79" i="29"/>
  <c r="H79" i="29"/>
  <c r="I79" i="29"/>
  <c r="J79" i="29"/>
  <c r="K79" i="29"/>
  <c r="L79" i="29"/>
  <c r="M79" i="29"/>
  <c r="N79" i="29"/>
  <c r="O79" i="29"/>
  <c r="P79" i="29"/>
  <c r="Q79" i="29"/>
  <c r="R79" i="29"/>
  <c r="S79" i="29"/>
  <c r="T79" i="29"/>
  <c r="U79" i="29"/>
  <c r="D79" i="29"/>
  <c r="D65" i="29"/>
  <c r="E65" i="29"/>
  <c r="F65" i="29"/>
  <c r="G65" i="29"/>
  <c r="H65" i="29"/>
  <c r="I65" i="29"/>
  <c r="J65" i="29"/>
  <c r="K65" i="29"/>
  <c r="L65" i="29"/>
  <c r="M65" i="29"/>
  <c r="N65" i="29"/>
  <c r="O65" i="29"/>
  <c r="P65" i="29"/>
  <c r="Q65" i="29"/>
  <c r="R65" i="29"/>
  <c r="S65" i="29"/>
  <c r="T65" i="29"/>
  <c r="U65" i="29"/>
  <c r="D66" i="29"/>
  <c r="E66" i="29"/>
  <c r="F66" i="29"/>
  <c r="G66" i="29"/>
  <c r="H66" i="29"/>
  <c r="I66" i="29"/>
  <c r="J66" i="29"/>
  <c r="K66" i="29"/>
  <c r="L66" i="29"/>
  <c r="M66" i="29"/>
  <c r="N66" i="29"/>
  <c r="O66" i="29"/>
  <c r="P66" i="29"/>
  <c r="Q66" i="29"/>
  <c r="R66" i="29"/>
  <c r="S66" i="29"/>
  <c r="T66" i="29"/>
  <c r="U66" i="29"/>
  <c r="D67" i="29"/>
  <c r="E67" i="29"/>
  <c r="F67" i="29"/>
  <c r="G67" i="29"/>
  <c r="H67" i="29"/>
  <c r="I67" i="29"/>
  <c r="J67" i="29"/>
  <c r="K67" i="29"/>
  <c r="L67" i="29"/>
  <c r="M67" i="29"/>
  <c r="N67" i="29"/>
  <c r="O67" i="29"/>
  <c r="P67" i="29"/>
  <c r="Q67" i="29"/>
  <c r="R67" i="29"/>
  <c r="S67" i="29"/>
  <c r="T67" i="29"/>
  <c r="U67" i="29"/>
  <c r="D68" i="29"/>
  <c r="E68" i="29"/>
  <c r="F68" i="29"/>
  <c r="G68" i="29"/>
  <c r="H68" i="29"/>
  <c r="I68" i="29"/>
  <c r="J68" i="29"/>
  <c r="K68" i="29"/>
  <c r="L68" i="29"/>
  <c r="M68" i="29"/>
  <c r="N68" i="29"/>
  <c r="O68" i="29"/>
  <c r="P68" i="29"/>
  <c r="Q68" i="29"/>
  <c r="R68" i="29"/>
  <c r="S68" i="29"/>
  <c r="T68" i="29"/>
  <c r="U68" i="29"/>
  <c r="D69" i="29"/>
  <c r="E69" i="29"/>
  <c r="F69" i="29"/>
  <c r="G69" i="29"/>
  <c r="H69" i="29"/>
  <c r="I69" i="29"/>
  <c r="J69" i="29"/>
  <c r="K69" i="29"/>
  <c r="L69" i="29"/>
  <c r="M69" i="29"/>
  <c r="N69" i="29"/>
  <c r="O69" i="29"/>
  <c r="P69" i="29"/>
  <c r="Q69" i="29"/>
  <c r="R69" i="29"/>
  <c r="S69" i="29"/>
  <c r="T69" i="29"/>
  <c r="U69" i="29"/>
  <c r="D70" i="29"/>
  <c r="E70" i="29"/>
  <c r="F70" i="29"/>
  <c r="G70" i="29"/>
  <c r="H70" i="29"/>
  <c r="I70" i="29"/>
  <c r="J70" i="29"/>
  <c r="K70" i="29"/>
  <c r="L70" i="29"/>
  <c r="M70" i="29"/>
  <c r="N70" i="29"/>
  <c r="O70" i="29"/>
  <c r="P70" i="29"/>
  <c r="Q70" i="29"/>
  <c r="R70" i="29"/>
  <c r="S70" i="29"/>
  <c r="T70" i="29"/>
  <c r="U70" i="29"/>
  <c r="D71" i="29"/>
  <c r="E71" i="29"/>
  <c r="F71" i="29"/>
  <c r="G71" i="29"/>
  <c r="H71" i="29"/>
  <c r="I71" i="29"/>
  <c r="J71" i="29"/>
  <c r="K71" i="29"/>
  <c r="L71" i="29"/>
  <c r="M71" i="29"/>
  <c r="N71" i="29"/>
  <c r="O71" i="29"/>
  <c r="P71" i="29"/>
  <c r="Q71" i="29"/>
  <c r="R71" i="29"/>
  <c r="S71" i="29"/>
  <c r="T71" i="29"/>
  <c r="U71" i="29"/>
  <c r="D72" i="29"/>
  <c r="E72" i="29"/>
  <c r="F72" i="29"/>
  <c r="G72" i="29"/>
  <c r="H72" i="29"/>
  <c r="I72" i="29"/>
  <c r="J72" i="29"/>
  <c r="K72" i="29"/>
  <c r="L72" i="29"/>
  <c r="M72" i="29"/>
  <c r="N72" i="29"/>
  <c r="O72" i="29"/>
  <c r="P72" i="29"/>
  <c r="Q72" i="29"/>
  <c r="R72" i="29"/>
  <c r="S72" i="29"/>
  <c r="T72" i="29"/>
  <c r="U72" i="29"/>
  <c r="D73" i="29"/>
  <c r="E73" i="29"/>
  <c r="F73" i="29"/>
  <c r="G73" i="29"/>
  <c r="H73" i="29"/>
  <c r="I73" i="29"/>
  <c r="J73" i="29"/>
  <c r="K73" i="29"/>
  <c r="L73" i="29"/>
  <c r="M73" i="29"/>
  <c r="N73" i="29"/>
  <c r="O73" i="29"/>
  <c r="P73" i="29"/>
  <c r="Q73" i="29"/>
  <c r="R73" i="29"/>
  <c r="S73" i="29"/>
  <c r="T73" i="29"/>
  <c r="U73" i="29"/>
  <c r="D74" i="29"/>
  <c r="E74" i="29"/>
  <c r="F74" i="29"/>
  <c r="G74" i="29"/>
  <c r="H74" i="29"/>
  <c r="I74" i="29"/>
  <c r="J74" i="29"/>
  <c r="K74" i="29"/>
  <c r="L74" i="29"/>
  <c r="M74" i="29"/>
  <c r="N74" i="29"/>
  <c r="O74" i="29"/>
  <c r="P74" i="29"/>
  <c r="Q74" i="29"/>
  <c r="R74" i="29"/>
  <c r="S74" i="29"/>
  <c r="T74" i="29"/>
  <c r="U74" i="29"/>
  <c r="E64" i="29"/>
  <c r="F64" i="29"/>
  <c r="G64" i="29"/>
  <c r="H64" i="29"/>
  <c r="I64" i="29"/>
  <c r="J64" i="29"/>
  <c r="K64" i="29"/>
  <c r="L64" i="29"/>
  <c r="M64" i="29"/>
  <c r="N64" i="29"/>
  <c r="O64" i="29"/>
  <c r="P64" i="29"/>
  <c r="Q64" i="29"/>
  <c r="R64" i="29"/>
  <c r="S64" i="29"/>
  <c r="T64" i="29"/>
  <c r="U64" i="29"/>
  <c r="D64" i="29"/>
  <c r="D50" i="29"/>
  <c r="E50" i="29"/>
  <c r="F50" i="29"/>
  <c r="G50" i="29"/>
  <c r="H50" i="29"/>
  <c r="I50" i="29"/>
  <c r="J50" i="29"/>
  <c r="K50" i="29"/>
  <c r="L50" i="29"/>
  <c r="M50" i="29"/>
  <c r="N50" i="29"/>
  <c r="O50" i="29"/>
  <c r="P50" i="29"/>
  <c r="Q50" i="29"/>
  <c r="R50" i="29"/>
  <c r="S50" i="29"/>
  <c r="T50" i="29"/>
  <c r="U50" i="29"/>
  <c r="D51" i="29"/>
  <c r="E51" i="29"/>
  <c r="F51" i="29"/>
  <c r="G51" i="29"/>
  <c r="H51" i="29"/>
  <c r="I51" i="29"/>
  <c r="J51" i="29"/>
  <c r="K51" i="29"/>
  <c r="L51" i="29"/>
  <c r="M51" i="29"/>
  <c r="N51" i="29"/>
  <c r="O51" i="29"/>
  <c r="P51" i="29"/>
  <c r="Q51" i="29"/>
  <c r="R51" i="29"/>
  <c r="S51" i="29"/>
  <c r="T51" i="29"/>
  <c r="U51" i="29"/>
  <c r="D52" i="29"/>
  <c r="E52" i="29"/>
  <c r="F52" i="29"/>
  <c r="G52" i="29"/>
  <c r="H52" i="29"/>
  <c r="I52" i="29"/>
  <c r="J52" i="29"/>
  <c r="K52" i="29"/>
  <c r="L52" i="29"/>
  <c r="M52" i="29"/>
  <c r="N52" i="29"/>
  <c r="O52" i="29"/>
  <c r="P52" i="29"/>
  <c r="Q52" i="29"/>
  <c r="R52" i="29"/>
  <c r="S52" i="29"/>
  <c r="T52" i="29"/>
  <c r="U52" i="29"/>
  <c r="D53" i="29"/>
  <c r="E53" i="29"/>
  <c r="F53" i="29"/>
  <c r="G53" i="29"/>
  <c r="H53" i="29"/>
  <c r="I53" i="29"/>
  <c r="J53" i="29"/>
  <c r="K53" i="29"/>
  <c r="L53" i="29"/>
  <c r="M53" i="29"/>
  <c r="N53" i="29"/>
  <c r="O53" i="29"/>
  <c r="P53" i="29"/>
  <c r="Q53" i="29"/>
  <c r="R53" i="29"/>
  <c r="S53" i="29"/>
  <c r="T53" i="29"/>
  <c r="U53" i="29"/>
  <c r="D54" i="29"/>
  <c r="E54" i="29"/>
  <c r="F54" i="29"/>
  <c r="G54" i="29"/>
  <c r="H54" i="29"/>
  <c r="I54" i="29"/>
  <c r="J54" i="29"/>
  <c r="K54" i="29"/>
  <c r="L54" i="29"/>
  <c r="M54" i="29"/>
  <c r="N54" i="29"/>
  <c r="O54" i="29"/>
  <c r="P54" i="29"/>
  <c r="Q54" i="29"/>
  <c r="R54" i="29"/>
  <c r="S54" i="29"/>
  <c r="T54" i="29"/>
  <c r="U54" i="29"/>
  <c r="D55" i="29"/>
  <c r="E55" i="29"/>
  <c r="F55" i="29"/>
  <c r="G55" i="29"/>
  <c r="H55" i="29"/>
  <c r="I55" i="29"/>
  <c r="J55" i="29"/>
  <c r="K55" i="29"/>
  <c r="L55" i="29"/>
  <c r="M55" i="29"/>
  <c r="N55" i="29"/>
  <c r="O55" i="29"/>
  <c r="P55" i="29"/>
  <c r="Q55" i="29"/>
  <c r="R55" i="29"/>
  <c r="S55" i="29"/>
  <c r="T55" i="29"/>
  <c r="U55" i="29"/>
  <c r="D56" i="29"/>
  <c r="E56" i="29"/>
  <c r="F56" i="29"/>
  <c r="G56" i="29"/>
  <c r="H56" i="29"/>
  <c r="I56" i="29"/>
  <c r="J56" i="29"/>
  <c r="K56" i="29"/>
  <c r="L56" i="29"/>
  <c r="M56" i="29"/>
  <c r="N56" i="29"/>
  <c r="O56" i="29"/>
  <c r="P56" i="29"/>
  <c r="Q56" i="29"/>
  <c r="R56" i="29"/>
  <c r="S56" i="29"/>
  <c r="T56" i="29"/>
  <c r="U56" i="29"/>
  <c r="D57" i="29"/>
  <c r="E57" i="29"/>
  <c r="F57" i="29"/>
  <c r="G57" i="29"/>
  <c r="H57" i="29"/>
  <c r="I57" i="29"/>
  <c r="J57" i="29"/>
  <c r="K57" i="29"/>
  <c r="L57" i="29"/>
  <c r="M57" i="29"/>
  <c r="N57" i="29"/>
  <c r="O57" i="29"/>
  <c r="P57" i="29"/>
  <c r="Q57" i="29"/>
  <c r="R57" i="29"/>
  <c r="S57" i="29"/>
  <c r="T57" i="29"/>
  <c r="U57" i="29"/>
  <c r="D58" i="29"/>
  <c r="E58" i="29"/>
  <c r="F58" i="29"/>
  <c r="G58" i="29"/>
  <c r="H58" i="29"/>
  <c r="I58" i="29"/>
  <c r="J58" i="29"/>
  <c r="K58" i="29"/>
  <c r="L58" i="29"/>
  <c r="M58" i="29"/>
  <c r="N58" i="29"/>
  <c r="O58" i="29"/>
  <c r="P58" i="29"/>
  <c r="Q58" i="29"/>
  <c r="R58" i="29"/>
  <c r="S58" i="29"/>
  <c r="T58" i="29"/>
  <c r="U58" i="29"/>
  <c r="D59" i="29"/>
  <c r="E59" i="29"/>
  <c r="F59" i="29"/>
  <c r="G59" i="29"/>
  <c r="H59" i="29"/>
  <c r="I59" i="29"/>
  <c r="J59" i="29"/>
  <c r="K59" i="29"/>
  <c r="L59" i="29"/>
  <c r="M59" i="29"/>
  <c r="N59" i="29"/>
  <c r="O59" i="29"/>
  <c r="P59" i="29"/>
  <c r="Q59" i="29"/>
  <c r="R59" i="29"/>
  <c r="S59" i="29"/>
  <c r="T59" i="29"/>
  <c r="U59" i="29"/>
  <c r="E49" i="29"/>
  <c r="F49" i="29"/>
  <c r="G49" i="29"/>
  <c r="H49" i="29"/>
  <c r="I49" i="29"/>
  <c r="J49" i="29"/>
  <c r="K49" i="29"/>
  <c r="L49" i="29"/>
  <c r="M49" i="29"/>
  <c r="N49" i="29"/>
  <c r="O49" i="29"/>
  <c r="P49" i="29"/>
  <c r="Q49" i="29"/>
  <c r="R49" i="29"/>
  <c r="S49" i="29"/>
  <c r="T49" i="29"/>
  <c r="U49" i="29"/>
  <c r="D49" i="29"/>
  <c r="D35" i="29"/>
  <c r="E35" i="29"/>
  <c r="F35" i="29"/>
  <c r="G35" i="29"/>
  <c r="H35" i="29"/>
  <c r="I35" i="29"/>
  <c r="J35" i="29"/>
  <c r="K35" i="29"/>
  <c r="L35" i="29"/>
  <c r="M35" i="29"/>
  <c r="N35" i="29"/>
  <c r="O35" i="29"/>
  <c r="P35" i="29"/>
  <c r="Q35" i="29"/>
  <c r="R35" i="29"/>
  <c r="S35" i="29"/>
  <c r="T35" i="29"/>
  <c r="U35" i="29"/>
  <c r="D36" i="29"/>
  <c r="E36" i="29"/>
  <c r="F36" i="29"/>
  <c r="G36" i="29"/>
  <c r="H36" i="29"/>
  <c r="I36" i="29"/>
  <c r="J36" i="29"/>
  <c r="K36" i="29"/>
  <c r="L36" i="29"/>
  <c r="M36" i="29"/>
  <c r="N36" i="29"/>
  <c r="O36" i="29"/>
  <c r="P36" i="29"/>
  <c r="Q36" i="29"/>
  <c r="R36" i="29"/>
  <c r="S36" i="29"/>
  <c r="T36" i="29"/>
  <c r="U36" i="29"/>
  <c r="D37" i="29"/>
  <c r="E37" i="29"/>
  <c r="F37" i="29"/>
  <c r="G37" i="29"/>
  <c r="H37" i="29"/>
  <c r="I37" i="29"/>
  <c r="J37" i="29"/>
  <c r="K37" i="29"/>
  <c r="L37" i="29"/>
  <c r="M37" i="29"/>
  <c r="N37" i="29"/>
  <c r="O37" i="29"/>
  <c r="P37" i="29"/>
  <c r="Q37" i="29"/>
  <c r="R37" i="29"/>
  <c r="S37" i="29"/>
  <c r="T37" i="29"/>
  <c r="U37" i="29"/>
  <c r="D38" i="29"/>
  <c r="E38" i="29"/>
  <c r="F38" i="29"/>
  <c r="G38" i="29"/>
  <c r="H38" i="29"/>
  <c r="I38" i="29"/>
  <c r="J38" i="29"/>
  <c r="K38" i="29"/>
  <c r="L38" i="29"/>
  <c r="M38" i="29"/>
  <c r="N38" i="29"/>
  <c r="O38" i="29"/>
  <c r="P38" i="29"/>
  <c r="Q38" i="29"/>
  <c r="R38" i="29"/>
  <c r="S38" i="29"/>
  <c r="T38" i="29"/>
  <c r="U38" i="29"/>
  <c r="D39" i="29"/>
  <c r="E39" i="29"/>
  <c r="F39" i="29"/>
  <c r="G39" i="29"/>
  <c r="H39" i="29"/>
  <c r="I39" i="29"/>
  <c r="J39" i="29"/>
  <c r="K39" i="29"/>
  <c r="L39" i="29"/>
  <c r="M39" i="29"/>
  <c r="N39" i="29"/>
  <c r="O39" i="29"/>
  <c r="P39" i="29"/>
  <c r="Q39" i="29"/>
  <c r="R39" i="29"/>
  <c r="S39" i="29"/>
  <c r="T39" i="29"/>
  <c r="U39" i="29"/>
  <c r="D40" i="29"/>
  <c r="E40" i="29"/>
  <c r="F40" i="29"/>
  <c r="G40" i="29"/>
  <c r="H40" i="29"/>
  <c r="I40" i="29"/>
  <c r="J40" i="29"/>
  <c r="K40" i="29"/>
  <c r="L40" i="29"/>
  <c r="M40" i="29"/>
  <c r="N40" i="29"/>
  <c r="O40" i="29"/>
  <c r="P40" i="29"/>
  <c r="Q40" i="29"/>
  <c r="R40" i="29"/>
  <c r="S40" i="29"/>
  <c r="T40" i="29"/>
  <c r="U40" i="29"/>
  <c r="D41" i="29"/>
  <c r="E41" i="29"/>
  <c r="F41" i="29"/>
  <c r="G41" i="29"/>
  <c r="H41" i="29"/>
  <c r="I41" i="29"/>
  <c r="J41" i="29"/>
  <c r="K41" i="29"/>
  <c r="L41" i="29"/>
  <c r="M41" i="29"/>
  <c r="N41" i="29"/>
  <c r="O41" i="29"/>
  <c r="P41" i="29"/>
  <c r="Q41" i="29"/>
  <c r="R41" i="29"/>
  <c r="S41" i="29"/>
  <c r="T41" i="29"/>
  <c r="U41" i="29"/>
  <c r="D42" i="29"/>
  <c r="E42" i="29"/>
  <c r="F42" i="29"/>
  <c r="G42" i="29"/>
  <c r="H42" i="29"/>
  <c r="I42" i="29"/>
  <c r="J42" i="29"/>
  <c r="K42" i="29"/>
  <c r="L42" i="29"/>
  <c r="M42" i="29"/>
  <c r="N42" i="29"/>
  <c r="O42" i="29"/>
  <c r="P42" i="29"/>
  <c r="Q42" i="29"/>
  <c r="R42" i="29"/>
  <c r="S42" i="29"/>
  <c r="T42" i="29"/>
  <c r="U42" i="29"/>
  <c r="D43" i="29"/>
  <c r="E43" i="29"/>
  <c r="F43" i="29"/>
  <c r="G43" i="29"/>
  <c r="H43" i="29"/>
  <c r="I43" i="29"/>
  <c r="J43" i="29"/>
  <c r="K43" i="29"/>
  <c r="L43" i="29"/>
  <c r="M43" i="29"/>
  <c r="N43" i="29"/>
  <c r="O43" i="29"/>
  <c r="P43" i="29"/>
  <c r="Q43" i="29"/>
  <c r="R43" i="29"/>
  <c r="S43" i="29"/>
  <c r="T43" i="29"/>
  <c r="U43" i="29"/>
  <c r="D44" i="29"/>
  <c r="E44" i="29"/>
  <c r="F44" i="29"/>
  <c r="G44" i="29"/>
  <c r="H44" i="29"/>
  <c r="I44" i="29"/>
  <c r="J44" i="29"/>
  <c r="K44" i="29"/>
  <c r="L44" i="29"/>
  <c r="M44" i="29"/>
  <c r="N44" i="29"/>
  <c r="O44" i="29"/>
  <c r="P44" i="29"/>
  <c r="Q44" i="29"/>
  <c r="R44" i="29"/>
  <c r="S44" i="29"/>
  <c r="T44" i="29"/>
  <c r="U44" i="29"/>
  <c r="E34" i="29"/>
  <c r="F34" i="29"/>
  <c r="G34" i="29"/>
  <c r="H34" i="29"/>
  <c r="I34" i="29"/>
  <c r="J34" i="29"/>
  <c r="K34" i="29"/>
  <c r="L34" i="29"/>
  <c r="M34" i="29"/>
  <c r="N34" i="29"/>
  <c r="O34" i="29"/>
  <c r="P34" i="29"/>
  <c r="Q34" i="29"/>
  <c r="R34" i="29"/>
  <c r="S34" i="29"/>
  <c r="T34" i="29"/>
  <c r="U34" i="29"/>
  <c r="D34" i="29"/>
  <c r="D20" i="29"/>
  <c r="E20" i="29"/>
  <c r="F20" i="29"/>
  <c r="G20" i="29"/>
  <c r="H20" i="29"/>
  <c r="I20" i="29"/>
  <c r="J20" i="29"/>
  <c r="K20" i="29"/>
  <c r="L20" i="29"/>
  <c r="M20" i="29"/>
  <c r="N20" i="29"/>
  <c r="O20" i="29"/>
  <c r="P20" i="29"/>
  <c r="Q20" i="29"/>
  <c r="R20" i="29"/>
  <c r="S20" i="29"/>
  <c r="T20" i="29"/>
  <c r="U20" i="29"/>
  <c r="D21" i="29"/>
  <c r="E21" i="29"/>
  <c r="F21" i="29"/>
  <c r="G21" i="29"/>
  <c r="H21" i="29"/>
  <c r="I21" i="29"/>
  <c r="J21" i="29"/>
  <c r="K21" i="29"/>
  <c r="L21" i="29"/>
  <c r="M21" i="29"/>
  <c r="N21" i="29"/>
  <c r="O21" i="29"/>
  <c r="P21" i="29"/>
  <c r="Q21" i="29"/>
  <c r="R21" i="29"/>
  <c r="S21" i="29"/>
  <c r="T21" i="29"/>
  <c r="U21" i="29"/>
  <c r="D22" i="29"/>
  <c r="E22" i="29"/>
  <c r="F22" i="29"/>
  <c r="G22" i="29"/>
  <c r="H22" i="29"/>
  <c r="I22" i="29"/>
  <c r="J22" i="29"/>
  <c r="K22" i="29"/>
  <c r="L22" i="29"/>
  <c r="M22" i="29"/>
  <c r="N22" i="29"/>
  <c r="O22" i="29"/>
  <c r="P22" i="29"/>
  <c r="Q22" i="29"/>
  <c r="R22" i="29"/>
  <c r="S22" i="29"/>
  <c r="T22" i="29"/>
  <c r="U22" i="29"/>
  <c r="D23" i="29"/>
  <c r="E23" i="29"/>
  <c r="F23" i="29"/>
  <c r="G23" i="29"/>
  <c r="H23" i="29"/>
  <c r="I23" i="29"/>
  <c r="J23" i="29"/>
  <c r="K23" i="29"/>
  <c r="L23" i="29"/>
  <c r="M23" i="29"/>
  <c r="N23" i="29"/>
  <c r="O23" i="29"/>
  <c r="P23" i="29"/>
  <c r="Q23" i="29"/>
  <c r="R23" i="29"/>
  <c r="S23" i="29"/>
  <c r="T23" i="29"/>
  <c r="U23" i="29"/>
  <c r="D24" i="29"/>
  <c r="E24" i="29"/>
  <c r="F24" i="29"/>
  <c r="G24" i="29"/>
  <c r="H24" i="29"/>
  <c r="I24" i="29"/>
  <c r="J24" i="29"/>
  <c r="K24" i="29"/>
  <c r="L24" i="29"/>
  <c r="M24" i="29"/>
  <c r="N24" i="29"/>
  <c r="O24" i="29"/>
  <c r="P24" i="29"/>
  <c r="Q24" i="29"/>
  <c r="R24" i="29"/>
  <c r="S24" i="29"/>
  <c r="T24" i="29"/>
  <c r="U24" i="29"/>
  <c r="D25" i="29"/>
  <c r="E25" i="29"/>
  <c r="F25" i="29"/>
  <c r="G25" i="29"/>
  <c r="H25" i="29"/>
  <c r="I25" i="29"/>
  <c r="J25" i="29"/>
  <c r="K25" i="29"/>
  <c r="L25" i="29"/>
  <c r="M25" i="29"/>
  <c r="N25" i="29"/>
  <c r="O25" i="29"/>
  <c r="P25" i="29"/>
  <c r="Q25" i="29"/>
  <c r="R25" i="29"/>
  <c r="S25" i="29"/>
  <c r="T25" i="29"/>
  <c r="U25" i="29"/>
  <c r="D26" i="29"/>
  <c r="E26" i="29"/>
  <c r="F26" i="29"/>
  <c r="G26" i="29"/>
  <c r="H26" i="29"/>
  <c r="I26" i="29"/>
  <c r="J26" i="29"/>
  <c r="K26" i="29"/>
  <c r="L26" i="29"/>
  <c r="M26" i="29"/>
  <c r="N26" i="29"/>
  <c r="O26" i="29"/>
  <c r="P26" i="29"/>
  <c r="Q26" i="29"/>
  <c r="R26" i="29"/>
  <c r="S26" i="29"/>
  <c r="T26" i="29"/>
  <c r="U26" i="29"/>
  <c r="D27" i="29"/>
  <c r="E27" i="29"/>
  <c r="F27" i="29"/>
  <c r="G27" i="29"/>
  <c r="H27" i="29"/>
  <c r="I27" i="29"/>
  <c r="J27" i="29"/>
  <c r="K27" i="29"/>
  <c r="L27" i="29"/>
  <c r="M27" i="29"/>
  <c r="N27" i="29"/>
  <c r="O27" i="29"/>
  <c r="P27" i="29"/>
  <c r="Q27" i="29"/>
  <c r="R27" i="29"/>
  <c r="S27" i="29"/>
  <c r="T27" i="29"/>
  <c r="U27" i="29"/>
  <c r="D28" i="29"/>
  <c r="E28" i="29"/>
  <c r="F28" i="29"/>
  <c r="G28" i="29"/>
  <c r="H28" i="29"/>
  <c r="I28" i="29"/>
  <c r="J28" i="29"/>
  <c r="K28" i="29"/>
  <c r="L28" i="29"/>
  <c r="M28" i="29"/>
  <c r="N28" i="29"/>
  <c r="O28" i="29"/>
  <c r="P28" i="29"/>
  <c r="Q28" i="29"/>
  <c r="R28" i="29"/>
  <c r="S28" i="29"/>
  <c r="T28" i="29"/>
  <c r="U28" i="29"/>
  <c r="D29" i="29"/>
  <c r="E29" i="29"/>
  <c r="F29" i="29"/>
  <c r="G29" i="29"/>
  <c r="H29" i="29"/>
  <c r="I29" i="29"/>
  <c r="J29" i="29"/>
  <c r="K29" i="29"/>
  <c r="L29" i="29"/>
  <c r="M29" i="29"/>
  <c r="N29" i="29"/>
  <c r="O29" i="29"/>
  <c r="P29" i="29"/>
  <c r="Q29" i="29"/>
  <c r="R29" i="29"/>
  <c r="S29" i="29"/>
  <c r="T29" i="29"/>
  <c r="U29" i="29"/>
  <c r="E19" i="29"/>
  <c r="F19" i="29"/>
  <c r="G19" i="29"/>
  <c r="H19" i="29"/>
  <c r="I19" i="29"/>
  <c r="J19" i="29"/>
  <c r="K19" i="29"/>
  <c r="L19" i="29"/>
  <c r="M19" i="29"/>
  <c r="N19" i="29"/>
  <c r="O19" i="29"/>
  <c r="P19" i="29"/>
  <c r="Q19" i="29"/>
  <c r="R19" i="29"/>
  <c r="S19" i="29"/>
  <c r="T19" i="29"/>
  <c r="U19" i="29"/>
  <c r="D19" i="29"/>
  <c r="D5" i="29"/>
  <c r="E5" i="29"/>
  <c r="F5" i="29"/>
  <c r="G5" i="29"/>
  <c r="H5" i="29"/>
  <c r="I5" i="29"/>
  <c r="J5" i="29"/>
  <c r="K5" i="29"/>
  <c r="L5" i="29"/>
  <c r="M5" i="29"/>
  <c r="N5" i="29"/>
  <c r="O5" i="29"/>
  <c r="P5" i="29"/>
  <c r="Q5" i="29"/>
  <c r="R5" i="29"/>
  <c r="S5" i="29"/>
  <c r="T5" i="29"/>
  <c r="U5" i="29"/>
  <c r="D6" i="29"/>
  <c r="E6" i="29"/>
  <c r="F6" i="29"/>
  <c r="G6" i="29"/>
  <c r="H6" i="29"/>
  <c r="I6" i="29"/>
  <c r="J6" i="29"/>
  <c r="K6" i="29"/>
  <c r="L6" i="29"/>
  <c r="M6" i="29"/>
  <c r="N6" i="29"/>
  <c r="O6" i="29"/>
  <c r="P6" i="29"/>
  <c r="Q6" i="29"/>
  <c r="R6" i="29"/>
  <c r="S6" i="29"/>
  <c r="T6" i="29"/>
  <c r="U6" i="29"/>
  <c r="D7" i="29"/>
  <c r="E7" i="29"/>
  <c r="F7" i="29"/>
  <c r="G7" i="29"/>
  <c r="H7" i="29"/>
  <c r="I7" i="29"/>
  <c r="J7" i="29"/>
  <c r="K7" i="29"/>
  <c r="L7" i="29"/>
  <c r="M7" i="29"/>
  <c r="N7" i="29"/>
  <c r="O7" i="29"/>
  <c r="P7" i="29"/>
  <c r="Q7" i="29"/>
  <c r="R7" i="29"/>
  <c r="S7" i="29"/>
  <c r="T7" i="29"/>
  <c r="U7" i="29"/>
  <c r="D8" i="29"/>
  <c r="E8" i="29"/>
  <c r="F8" i="29"/>
  <c r="G8" i="29"/>
  <c r="H8" i="29"/>
  <c r="I8" i="29"/>
  <c r="J8" i="29"/>
  <c r="K8" i="29"/>
  <c r="L8" i="29"/>
  <c r="M8" i="29"/>
  <c r="N8" i="29"/>
  <c r="O8" i="29"/>
  <c r="P8" i="29"/>
  <c r="Q8" i="29"/>
  <c r="R8" i="29"/>
  <c r="S8" i="29"/>
  <c r="T8" i="29"/>
  <c r="U8" i="29"/>
  <c r="D9" i="29"/>
  <c r="E9" i="29"/>
  <c r="F9" i="29"/>
  <c r="G9" i="29"/>
  <c r="H9" i="29"/>
  <c r="I9" i="29"/>
  <c r="J9" i="29"/>
  <c r="K9" i="29"/>
  <c r="L9" i="29"/>
  <c r="M9" i="29"/>
  <c r="N9" i="29"/>
  <c r="O9" i="29"/>
  <c r="P9" i="29"/>
  <c r="Q9" i="29"/>
  <c r="R9" i="29"/>
  <c r="S9" i="29"/>
  <c r="T9" i="29"/>
  <c r="U9" i="29"/>
  <c r="D10" i="29"/>
  <c r="E10" i="29"/>
  <c r="F10" i="29"/>
  <c r="G10" i="29"/>
  <c r="H10" i="29"/>
  <c r="I10" i="29"/>
  <c r="J10" i="29"/>
  <c r="K10" i="29"/>
  <c r="L10" i="29"/>
  <c r="M10" i="29"/>
  <c r="N10" i="29"/>
  <c r="O10" i="29"/>
  <c r="P10" i="29"/>
  <c r="Q10" i="29"/>
  <c r="R10" i="29"/>
  <c r="S10" i="29"/>
  <c r="T10" i="29"/>
  <c r="U10" i="29"/>
  <c r="D11" i="29"/>
  <c r="E11" i="29"/>
  <c r="F11" i="29"/>
  <c r="G11" i="29"/>
  <c r="H11" i="29"/>
  <c r="I11" i="29"/>
  <c r="J11" i="29"/>
  <c r="K11" i="29"/>
  <c r="L11" i="29"/>
  <c r="M11" i="29"/>
  <c r="N11" i="29"/>
  <c r="O11" i="29"/>
  <c r="P11" i="29"/>
  <c r="Q11" i="29"/>
  <c r="R11" i="29"/>
  <c r="S11" i="29"/>
  <c r="T11" i="29"/>
  <c r="U11" i="29"/>
  <c r="D12" i="29"/>
  <c r="E12" i="29"/>
  <c r="F12" i="29"/>
  <c r="G12" i="29"/>
  <c r="H12" i="29"/>
  <c r="I12" i="29"/>
  <c r="J12" i="29"/>
  <c r="K12" i="29"/>
  <c r="L12" i="29"/>
  <c r="M12" i="29"/>
  <c r="N12" i="29"/>
  <c r="O12" i="29"/>
  <c r="P12" i="29"/>
  <c r="Q12" i="29"/>
  <c r="R12" i="29"/>
  <c r="S12" i="29"/>
  <c r="T12" i="29"/>
  <c r="U12" i="29"/>
  <c r="D13" i="29"/>
  <c r="E13" i="29"/>
  <c r="F13" i="29"/>
  <c r="G13" i="29"/>
  <c r="H13" i="29"/>
  <c r="I13" i="29"/>
  <c r="J13" i="29"/>
  <c r="K13" i="29"/>
  <c r="L13" i="29"/>
  <c r="M13" i="29"/>
  <c r="N13" i="29"/>
  <c r="O13" i="29"/>
  <c r="P13" i="29"/>
  <c r="Q13" i="29"/>
  <c r="R13" i="29"/>
  <c r="S13" i="29"/>
  <c r="T13" i="29"/>
  <c r="U13" i="29"/>
  <c r="D14" i="29"/>
  <c r="E14" i="29"/>
  <c r="F14" i="29"/>
  <c r="G14" i="29"/>
  <c r="H14" i="29"/>
  <c r="I14" i="29"/>
  <c r="J14" i="29"/>
  <c r="K14" i="29"/>
  <c r="L14" i="29"/>
  <c r="M14" i="29"/>
  <c r="N14" i="29"/>
  <c r="O14" i="29"/>
  <c r="P14" i="29"/>
  <c r="Q14" i="29"/>
  <c r="R14" i="29"/>
  <c r="S14" i="29"/>
  <c r="T14" i="29"/>
  <c r="U14" i="29"/>
  <c r="E4" i="29"/>
  <c r="F4" i="29"/>
  <c r="G4" i="29"/>
  <c r="H4" i="29"/>
  <c r="I4" i="29"/>
  <c r="J4" i="29"/>
  <c r="K4" i="29"/>
  <c r="L4" i="29"/>
  <c r="M4" i="29"/>
  <c r="N4" i="29"/>
  <c r="O4" i="29"/>
  <c r="P4" i="29"/>
  <c r="Q4" i="29"/>
  <c r="R4" i="29"/>
  <c r="S4" i="29"/>
  <c r="T4" i="29"/>
  <c r="U4" i="29"/>
  <c r="D4" i="29"/>
  <c r="X23" i="29" l="1"/>
  <c r="X95" i="29"/>
  <c r="X4" i="29"/>
  <c r="Y8" i="29"/>
  <c r="X8" i="29" s="1"/>
  <c r="Y9" i="29"/>
  <c r="B7" i="29"/>
  <c r="C22" i="29"/>
  <c r="B22" i="29" s="1"/>
  <c r="P389" i="5"/>
  <c r="Q389" i="5"/>
  <c r="R389" i="5" s="1"/>
  <c r="S389" i="5"/>
  <c r="T389" i="5"/>
  <c r="U389" i="5" s="1"/>
  <c r="V389" i="5"/>
  <c r="W389" i="5"/>
  <c r="X389" i="5"/>
  <c r="Y389" i="5"/>
  <c r="Z389" i="5"/>
  <c r="AA389" i="5"/>
  <c r="AB389" i="5"/>
  <c r="AC389" i="5"/>
  <c r="AD389" i="5" s="1"/>
  <c r="AE389" i="5"/>
  <c r="AF389" i="5"/>
  <c r="AG389" i="5" s="1"/>
  <c r="P390" i="5"/>
  <c r="Q390" i="5"/>
  <c r="R390" i="5"/>
  <c r="S390" i="5"/>
  <c r="T390" i="5"/>
  <c r="U390" i="5"/>
  <c r="V390" i="5"/>
  <c r="W390" i="5"/>
  <c r="X390" i="5" s="1"/>
  <c r="Y390" i="5"/>
  <c r="Z390" i="5"/>
  <c r="AA390" i="5" s="1"/>
  <c r="AB390" i="5"/>
  <c r="AC390" i="5"/>
  <c r="AD390" i="5"/>
  <c r="AE390" i="5"/>
  <c r="AG390" i="5" s="1"/>
  <c r="AF390" i="5"/>
  <c r="P391" i="5"/>
  <c r="Q391" i="5"/>
  <c r="R391" i="5" s="1"/>
  <c r="S391" i="5"/>
  <c r="T391" i="5"/>
  <c r="U391" i="5" s="1"/>
  <c r="V391" i="5"/>
  <c r="W391" i="5"/>
  <c r="X391" i="5"/>
  <c r="Y391" i="5"/>
  <c r="Z391" i="5"/>
  <c r="AA391" i="5"/>
  <c r="AB391" i="5"/>
  <c r="AC391" i="5"/>
  <c r="AD391" i="5" s="1"/>
  <c r="AE391" i="5"/>
  <c r="AF391" i="5"/>
  <c r="AG391" i="5" s="1"/>
  <c r="P392" i="5"/>
  <c r="Q392" i="5"/>
  <c r="R392" i="5"/>
  <c r="S392" i="5"/>
  <c r="U392" i="5" s="1"/>
  <c r="T392" i="5"/>
  <c r="V392" i="5"/>
  <c r="W392" i="5"/>
  <c r="X392" i="5" s="1"/>
  <c r="Y392" i="5"/>
  <c r="Z392" i="5"/>
  <c r="AA392" i="5" s="1"/>
  <c r="AB392" i="5"/>
  <c r="AC392" i="5"/>
  <c r="AD392" i="5"/>
  <c r="AE392" i="5"/>
  <c r="AF392" i="5"/>
  <c r="AG392" i="5"/>
  <c r="P393" i="5"/>
  <c r="Q393" i="5"/>
  <c r="R393" i="5" s="1"/>
  <c r="S393" i="5"/>
  <c r="T393" i="5"/>
  <c r="U393" i="5" s="1"/>
  <c r="V393" i="5"/>
  <c r="W393" i="5"/>
  <c r="X393" i="5"/>
  <c r="Y393" i="5"/>
  <c r="AA393" i="5" s="1"/>
  <c r="Z393" i="5"/>
  <c r="AB393" i="5"/>
  <c r="AC393" i="5"/>
  <c r="AD393" i="5" s="1"/>
  <c r="AE393" i="5"/>
  <c r="AF393" i="5"/>
  <c r="AG393" i="5" s="1"/>
  <c r="P394" i="5"/>
  <c r="Q394" i="5"/>
  <c r="R394" i="5"/>
  <c r="S394" i="5"/>
  <c r="T394" i="5"/>
  <c r="U394" i="5"/>
  <c r="V394" i="5"/>
  <c r="W394" i="5"/>
  <c r="X394" i="5" s="1"/>
  <c r="Y394" i="5"/>
  <c r="Z394" i="5"/>
  <c r="AA394" i="5" s="1"/>
  <c r="AB394" i="5"/>
  <c r="AC394" i="5"/>
  <c r="AD394" i="5"/>
  <c r="AE394" i="5"/>
  <c r="AG394" i="5" s="1"/>
  <c r="AF394" i="5"/>
  <c r="P395" i="5"/>
  <c r="Q395" i="5"/>
  <c r="R395" i="5" s="1"/>
  <c r="S395" i="5"/>
  <c r="T395" i="5"/>
  <c r="U395" i="5" s="1"/>
  <c r="V395" i="5"/>
  <c r="W395" i="5"/>
  <c r="X395" i="5"/>
  <c r="Y395" i="5"/>
  <c r="Z395" i="5"/>
  <c r="AA395" i="5"/>
  <c r="AB395" i="5"/>
  <c r="AC395" i="5"/>
  <c r="AD395" i="5" s="1"/>
  <c r="AE395" i="5"/>
  <c r="AF395" i="5"/>
  <c r="AG395" i="5" s="1"/>
  <c r="P396" i="5"/>
  <c r="Q396" i="5"/>
  <c r="R396" i="5"/>
  <c r="S396" i="5"/>
  <c r="U396" i="5" s="1"/>
  <c r="T396" i="5"/>
  <c r="V396" i="5"/>
  <c r="W396" i="5"/>
  <c r="X396" i="5" s="1"/>
  <c r="Y396" i="5"/>
  <c r="Z396" i="5"/>
  <c r="AA396" i="5" s="1"/>
  <c r="AB396" i="5"/>
  <c r="AC396" i="5"/>
  <c r="AD396" i="5"/>
  <c r="AE396" i="5"/>
  <c r="AF396" i="5"/>
  <c r="AG396" i="5"/>
  <c r="P397" i="5"/>
  <c r="Q397" i="5"/>
  <c r="R397" i="5" s="1"/>
  <c r="S397" i="5"/>
  <c r="T397" i="5"/>
  <c r="U397" i="5" s="1"/>
  <c r="V397" i="5"/>
  <c r="W397" i="5"/>
  <c r="X397" i="5"/>
  <c r="Y397" i="5"/>
  <c r="AA397" i="5" s="1"/>
  <c r="Z397" i="5"/>
  <c r="AB397" i="5"/>
  <c r="AC397" i="5"/>
  <c r="AD397" i="5" s="1"/>
  <c r="AE397" i="5"/>
  <c r="AF397" i="5"/>
  <c r="AG397" i="5" s="1"/>
  <c r="P398" i="5"/>
  <c r="Q398" i="5"/>
  <c r="R398" i="5"/>
  <c r="S398" i="5"/>
  <c r="T398" i="5"/>
  <c r="U398" i="5"/>
  <c r="V398" i="5"/>
  <c r="W398" i="5"/>
  <c r="X398" i="5" s="1"/>
  <c r="Y398" i="5"/>
  <c r="Z398" i="5"/>
  <c r="AA398" i="5" s="1"/>
  <c r="AB398" i="5"/>
  <c r="AC398" i="5"/>
  <c r="AD398" i="5"/>
  <c r="AE398" i="5"/>
  <c r="AG398" i="5" s="1"/>
  <c r="AF398" i="5"/>
  <c r="P297" i="5"/>
  <c r="Q297" i="5"/>
  <c r="R297" i="5" s="1"/>
  <c r="S297" i="5"/>
  <c r="T297" i="5"/>
  <c r="U297" i="5"/>
  <c r="V297" i="5"/>
  <c r="W297" i="5"/>
  <c r="X297" i="5"/>
  <c r="Y297" i="5"/>
  <c r="AA297" i="5" s="1"/>
  <c r="Z297" i="5"/>
  <c r="AB297" i="5"/>
  <c r="AC297" i="5"/>
  <c r="AD297" i="5" s="1"/>
  <c r="AE297" i="5"/>
  <c r="AF297" i="5"/>
  <c r="AG297" i="5" s="1"/>
  <c r="P298" i="5"/>
  <c r="Q298" i="5"/>
  <c r="R298" i="5"/>
  <c r="S298" i="5"/>
  <c r="U298" i="5" s="1"/>
  <c r="T298" i="5"/>
  <c r="V298" i="5"/>
  <c r="W298" i="5"/>
  <c r="X298" i="5" s="1"/>
  <c r="Y298" i="5"/>
  <c r="Z298" i="5"/>
  <c r="AA298" i="5"/>
  <c r="AB298" i="5"/>
  <c r="AC298" i="5"/>
  <c r="AD298" i="5"/>
  <c r="AE298" i="5"/>
  <c r="AG298" i="5" s="1"/>
  <c r="AF298" i="5"/>
  <c r="P299" i="5"/>
  <c r="Q299" i="5"/>
  <c r="R299" i="5" s="1"/>
  <c r="S299" i="5"/>
  <c r="T299" i="5"/>
  <c r="U299" i="5" s="1"/>
  <c r="V299" i="5"/>
  <c r="W299" i="5"/>
  <c r="X299" i="5"/>
  <c r="Y299" i="5"/>
  <c r="AA299" i="5" s="1"/>
  <c r="Z299" i="5"/>
  <c r="AB299" i="5"/>
  <c r="AC299" i="5"/>
  <c r="AD299" i="5" s="1"/>
  <c r="AE299" i="5"/>
  <c r="AF299" i="5"/>
  <c r="AG299" i="5"/>
  <c r="P300" i="5"/>
  <c r="Q300" i="5"/>
  <c r="R300" i="5"/>
  <c r="S300" i="5"/>
  <c r="U300" i="5" s="1"/>
  <c r="T300" i="5"/>
  <c r="V300" i="5"/>
  <c r="W300" i="5"/>
  <c r="X300" i="5" s="1"/>
  <c r="Y300" i="5"/>
  <c r="Z300" i="5"/>
  <c r="AA300" i="5" s="1"/>
  <c r="AB300" i="5"/>
  <c r="AC300" i="5"/>
  <c r="AD300" i="5"/>
  <c r="AE300" i="5"/>
  <c r="AG300" i="5" s="1"/>
  <c r="AF300" i="5"/>
  <c r="P301" i="5"/>
  <c r="Q301" i="5"/>
  <c r="R301" i="5" s="1"/>
  <c r="S301" i="5"/>
  <c r="T301" i="5"/>
  <c r="U301" i="5"/>
  <c r="V301" i="5"/>
  <c r="W301" i="5"/>
  <c r="X301" i="5"/>
  <c r="Y301" i="5"/>
  <c r="AA301" i="5" s="1"/>
  <c r="Z301" i="5"/>
  <c r="AB301" i="5"/>
  <c r="AC301" i="5"/>
  <c r="AD301" i="5" s="1"/>
  <c r="AE301" i="5"/>
  <c r="AF301" i="5"/>
  <c r="AG301" i="5" s="1"/>
  <c r="P302" i="5"/>
  <c r="Q302" i="5"/>
  <c r="R302" i="5"/>
  <c r="S302" i="5"/>
  <c r="U302" i="5" s="1"/>
  <c r="T302" i="5"/>
  <c r="V302" i="5"/>
  <c r="W302" i="5"/>
  <c r="X302" i="5" s="1"/>
  <c r="Y302" i="5"/>
  <c r="Z302" i="5"/>
  <c r="AA302" i="5"/>
  <c r="AB302" i="5"/>
  <c r="AC302" i="5"/>
  <c r="AD302" i="5"/>
  <c r="AE302" i="5"/>
  <c r="AG302" i="5" s="1"/>
  <c r="AF302" i="5"/>
  <c r="P303" i="5"/>
  <c r="Q303" i="5"/>
  <c r="R303" i="5" s="1"/>
  <c r="S303" i="5"/>
  <c r="T303" i="5"/>
  <c r="U303" i="5" s="1"/>
  <c r="V303" i="5"/>
  <c r="W303" i="5"/>
  <c r="X303" i="5"/>
  <c r="Y303" i="5"/>
  <c r="AA303" i="5" s="1"/>
  <c r="Z303" i="5"/>
  <c r="AB303" i="5"/>
  <c r="AC303" i="5"/>
  <c r="AD303" i="5" s="1"/>
  <c r="AE303" i="5"/>
  <c r="AF303" i="5"/>
  <c r="AG303" i="5"/>
  <c r="P304" i="5"/>
  <c r="Q304" i="5"/>
  <c r="R304" i="5"/>
  <c r="S304" i="5"/>
  <c r="U304" i="5" s="1"/>
  <c r="T304" i="5"/>
  <c r="V304" i="5"/>
  <c r="W304" i="5"/>
  <c r="X304" i="5" s="1"/>
  <c r="Y304" i="5"/>
  <c r="Z304" i="5"/>
  <c r="AA304" i="5"/>
  <c r="AB304" i="5"/>
  <c r="AC304" i="5"/>
  <c r="AD304" i="5"/>
  <c r="AE304" i="5"/>
  <c r="AG304" i="5" s="1"/>
  <c r="AF304" i="5"/>
  <c r="P305" i="5"/>
  <c r="Q305" i="5"/>
  <c r="R305" i="5" s="1"/>
  <c r="S305" i="5"/>
  <c r="T305" i="5"/>
  <c r="U305" i="5"/>
  <c r="V305" i="5"/>
  <c r="W305" i="5"/>
  <c r="X305" i="5"/>
  <c r="Y305" i="5"/>
  <c r="AA305" i="5" s="1"/>
  <c r="Z305" i="5"/>
  <c r="AB305" i="5"/>
  <c r="AC305" i="5"/>
  <c r="AD305" i="5" s="1"/>
  <c r="AE305" i="5"/>
  <c r="AF305" i="5"/>
  <c r="AG305" i="5"/>
  <c r="P306" i="5"/>
  <c r="Q306" i="5"/>
  <c r="R306" i="5"/>
  <c r="S306" i="5"/>
  <c r="U306" i="5" s="1"/>
  <c r="T306" i="5"/>
  <c r="V306" i="5"/>
  <c r="W306" i="5"/>
  <c r="X306" i="5" s="1"/>
  <c r="Y306" i="5"/>
  <c r="Z306" i="5"/>
  <c r="AA306" i="5"/>
  <c r="AB306" i="5"/>
  <c r="AC306" i="5"/>
  <c r="AD306" i="5"/>
  <c r="AE306" i="5"/>
  <c r="AG306" i="5" s="1"/>
  <c r="AF306" i="5"/>
  <c r="X9" i="29" l="1"/>
  <c r="G65" i="1"/>
  <c r="G66" i="1"/>
  <c r="G67" i="1"/>
  <c r="G68" i="1"/>
  <c r="G69" i="1"/>
  <c r="G70" i="1"/>
  <c r="G71" i="1"/>
  <c r="G72" i="1"/>
  <c r="G73" i="1"/>
  <c r="G74" i="1"/>
  <c r="G75" i="1"/>
  <c r="BP109" i="25" l="1"/>
  <c r="BQ109" i="25" s="1"/>
  <c r="BO109" i="25"/>
  <c r="BM109" i="25"/>
  <c r="BL109" i="25"/>
  <c r="BJ109" i="25"/>
  <c r="BK109" i="25" s="1"/>
  <c r="BI109" i="25"/>
  <c r="BG109" i="25"/>
  <c r="BH109" i="25" s="1"/>
  <c r="BF109" i="25"/>
  <c r="BD109" i="25"/>
  <c r="BE109" i="25" s="1"/>
  <c r="BC109" i="25"/>
  <c r="BA109" i="25"/>
  <c r="BB109" i="25" s="1"/>
  <c r="AZ109" i="25"/>
  <c r="AX109" i="25"/>
  <c r="AW109" i="25"/>
  <c r="AY109" i="25" s="1"/>
  <c r="AU109" i="25"/>
  <c r="AT109" i="25"/>
  <c r="AR109" i="25"/>
  <c r="AS109" i="25" s="1"/>
  <c r="AQ109" i="25"/>
  <c r="BP108" i="25"/>
  <c r="BO108" i="25"/>
  <c r="BM108" i="25"/>
  <c r="BL108" i="25"/>
  <c r="BJ108" i="25"/>
  <c r="BI108" i="25"/>
  <c r="BG108" i="25"/>
  <c r="BH108" i="25" s="1"/>
  <c r="BF108" i="25"/>
  <c r="BD108" i="25"/>
  <c r="BE108" i="25" s="1"/>
  <c r="BC108" i="25"/>
  <c r="BA108" i="25"/>
  <c r="AZ108" i="25"/>
  <c r="AX108" i="25"/>
  <c r="AY108" i="25" s="1"/>
  <c r="AW108" i="25"/>
  <c r="AU108" i="25"/>
  <c r="AT108" i="25"/>
  <c r="AR108" i="25"/>
  <c r="AS108" i="25" s="1"/>
  <c r="AQ108" i="25"/>
  <c r="BP107" i="25"/>
  <c r="BQ107" i="25" s="1"/>
  <c r="BO107" i="25"/>
  <c r="BM107" i="25"/>
  <c r="BN107" i="25" s="1"/>
  <c r="BL107" i="25"/>
  <c r="BJ107" i="25"/>
  <c r="BI107" i="25"/>
  <c r="BH107" i="25"/>
  <c r="BG107" i="25"/>
  <c r="BF107" i="25"/>
  <c r="BD107" i="25"/>
  <c r="BC107" i="25"/>
  <c r="BE107" i="25" s="1"/>
  <c r="BA107" i="25"/>
  <c r="BB107" i="25" s="1"/>
  <c r="AZ107" i="25"/>
  <c r="AX107" i="25"/>
  <c r="AW107" i="25"/>
  <c r="AU107" i="25"/>
  <c r="AT107" i="25"/>
  <c r="AR107" i="25"/>
  <c r="AQ107" i="25"/>
  <c r="BP106" i="25"/>
  <c r="BQ106" i="25" s="1"/>
  <c r="BO106" i="25"/>
  <c r="BM106" i="25"/>
  <c r="BL106" i="25"/>
  <c r="BJ106" i="25"/>
  <c r="BK106" i="25" s="1"/>
  <c r="BI106" i="25"/>
  <c r="BH106" i="25"/>
  <c r="BG106" i="25"/>
  <c r="BF106" i="25"/>
  <c r="BD106" i="25"/>
  <c r="BC106" i="25"/>
  <c r="BA106" i="25"/>
  <c r="AZ106" i="25"/>
  <c r="AX106" i="25"/>
  <c r="AW106" i="25"/>
  <c r="AU106" i="25"/>
  <c r="AV106" i="25" s="1"/>
  <c r="AT106" i="25"/>
  <c r="AR106" i="25"/>
  <c r="AQ106" i="25"/>
  <c r="BP105" i="25"/>
  <c r="BO105" i="25"/>
  <c r="BM105" i="25"/>
  <c r="BN105" i="25" s="1"/>
  <c r="BL105" i="25"/>
  <c r="BJ105" i="25"/>
  <c r="BK105" i="25" s="1"/>
  <c r="BI105" i="25"/>
  <c r="BG105" i="25"/>
  <c r="BF105" i="25"/>
  <c r="BD105" i="25"/>
  <c r="BC105" i="25"/>
  <c r="BA105" i="25"/>
  <c r="BB105" i="25" s="1"/>
  <c r="AZ105" i="25"/>
  <c r="AX105" i="25"/>
  <c r="AW105" i="25"/>
  <c r="AU105" i="25"/>
  <c r="AT105" i="25"/>
  <c r="AR105" i="25"/>
  <c r="AQ105" i="25"/>
  <c r="BP104" i="25"/>
  <c r="BO104" i="25"/>
  <c r="BQ104" i="25" s="1"/>
  <c r="BM104" i="25"/>
  <c r="BN104" i="25" s="1"/>
  <c r="BL104" i="25"/>
  <c r="BJ104" i="25"/>
  <c r="BK104" i="25" s="1"/>
  <c r="BI104" i="25"/>
  <c r="BG104" i="25"/>
  <c r="BH104" i="25" s="1"/>
  <c r="BF104" i="25"/>
  <c r="BD104" i="25"/>
  <c r="BC104" i="25"/>
  <c r="BA104" i="25"/>
  <c r="BB104" i="25" s="1"/>
  <c r="AZ104" i="25"/>
  <c r="AX104" i="25"/>
  <c r="AY104" i="25" s="1"/>
  <c r="AW104" i="25"/>
  <c r="AU104" i="25"/>
  <c r="AV104" i="25" s="1"/>
  <c r="AT104" i="25"/>
  <c r="AR104" i="25"/>
  <c r="AS104" i="25" s="1"/>
  <c r="AQ104" i="25"/>
  <c r="BP99" i="25"/>
  <c r="BO99" i="25"/>
  <c r="BM99" i="25"/>
  <c r="BL99" i="25"/>
  <c r="BJ99" i="25"/>
  <c r="BI99" i="25"/>
  <c r="BK99" i="25" s="1"/>
  <c r="BG99" i="25"/>
  <c r="BH99" i="25" s="1"/>
  <c r="BF99" i="25"/>
  <c r="BD99" i="25"/>
  <c r="BE99" i="25" s="1"/>
  <c r="BC99" i="25"/>
  <c r="BA99" i="25"/>
  <c r="BB99" i="25" s="1"/>
  <c r="AZ99" i="25"/>
  <c r="AX99" i="25"/>
  <c r="AY99" i="25" s="1"/>
  <c r="AW99" i="25"/>
  <c r="AU99" i="25"/>
  <c r="AT99" i="25"/>
  <c r="AR99" i="25"/>
  <c r="AQ99" i="25"/>
  <c r="BP98" i="25"/>
  <c r="BQ98" i="25" s="1"/>
  <c r="BO98" i="25"/>
  <c r="BM98" i="25"/>
  <c r="BN98" i="25" s="1"/>
  <c r="BL98" i="25"/>
  <c r="BJ98" i="25"/>
  <c r="BK98" i="25" s="1"/>
  <c r="BI98" i="25"/>
  <c r="BG98" i="25"/>
  <c r="BH98" i="25" s="1"/>
  <c r="BF98" i="25"/>
  <c r="BD98" i="25"/>
  <c r="BC98" i="25"/>
  <c r="BB98" i="25"/>
  <c r="BA98" i="25"/>
  <c r="AZ98" i="25"/>
  <c r="AX98" i="25"/>
  <c r="AW98" i="25"/>
  <c r="AU98" i="25"/>
  <c r="AV98" i="25" s="1"/>
  <c r="AT98" i="25"/>
  <c r="AR98" i="25"/>
  <c r="AQ98" i="25"/>
  <c r="BP97" i="25"/>
  <c r="BQ97" i="25" s="1"/>
  <c r="BO97" i="25"/>
  <c r="BM97" i="25"/>
  <c r="BN97" i="25" s="1"/>
  <c r="BL97" i="25"/>
  <c r="BJ97" i="25"/>
  <c r="BI97" i="25"/>
  <c r="BG97" i="25"/>
  <c r="BH97" i="25" s="1"/>
  <c r="BF97" i="25"/>
  <c r="BD97" i="25"/>
  <c r="BE97" i="25" s="1"/>
  <c r="BC97" i="25"/>
  <c r="BA97" i="25"/>
  <c r="BB97" i="25" s="1"/>
  <c r="AZ97" i="25"/>
  <c r="AX97" i="25"/>
  <c r="AW97" i="25"/>
  <c r="AU97" i="25"/>
  <c r="AT97" i="25"/>
  <c r="AR97" i="25"/>
  <c r="AS97" i="25" s="1"/>
  <c r="AQ97" i="25"/>
  <c r="BP96" i="25"/>
  <c r="BO96" i="25"/>
  <c r="BM96" i="25"/>
  <c r="BN96" i="25" s="1"/>
  <c r="BL96" i="25"/>
  <c r="BJ96" i="25"/>
  <c r="BI96" i="25"/>
  <c r="BH96" i="25"/>
  <c r="BG96" i="25"/>
  <c r="BF96" i="25"/>
  <c r="BD96" i="25"/>
  <c r="BC96" i="25"/>
  <c r="BA96" i="25"/>
  <c r="AZ96" i="25"/>
  <c r="AX96" i="25"/>
  <c r="AW96" i="25"/>
  <c r="AU96" i="25"/>
  <c r="AT96" i="25"/>
  <c r="AV96" i="25" s="1"/>
  <c r="AR96" i="25"/>
  <c r="AS96" i="25" s="1"/>
  <c r="AQ96" i="25"/>
  <c r="BP95" i="25"/>
  <c r="BO95" i="25"/>
  <c r="BM95" i="25"/>
  <c r="BN95" i="25" s="1"/>
  <c r="BL95" i="25"/>
  <c r="BJ95" i="25"/>
  <c r="BK95" i="25" s="1"/>
  <c r="BI95" i="25"/>
  <c r="BG95" i="25"/>
  <c r="BF95" i="25"/>
  <c r="BD95" i="25"/>
  <c r="BC95" i="25"/>
  <c r="BA95" i="25"/>
  <c r="BB95" i="25" s="1"/>
  <c r="AZ95" i="25"/>
  <c r="AX95" i="25"/>
  <c r="AY95" i="25" s="1"/>
  <c r="AW95" i="25"/>
  <c r="AU95" i="25"/>
  <c r="AT95" i="25"/>
  <c r="AR95" i="25"/>
  <c r="AS95" i="25" s="1"/>
  <c r="AQ95" i="25"/>
  <c r="BP94" i="25"/>
  <c r="BO94" i="25"/>
  <c r="BN94" i="25"/>
  <c r="BM94" i="25"/>
  <c r="BL94" i="25"/>
  <c r="BJ94" i="25"/>
  <c r="BI94" i="25"/>
  <c r="BG94" i="25"/>
  <c r="BH94" i="25" s="1"/>
  <c r="BF94" i="25"/>
  <c r="BD94" i="25"/>
  <c r="BC94" i="25"/>
  <c r="BA94" i="25"/>
  <c r="BB94" i="25" s="1"/>
  <c r="AZ94" i="25"/>
  <c r="AX94" i="25"/>
  <c r="AY94" i="25" s="1"/>
  <c r="AW94" i="25"/>
  <c r="AU94" i="25"/>
  <c r="AT94" i="25"/>
  <c r="AR94" i="25"/>
  <c r="AS94" i="25" s="1"/>
  <c r="AQ94" i="25"/>
  <c r="BP89" i="25"/>
  <c r="BO89" i="25"/>
  <c r="BN89" i="25"/>
  <c r="BM89" i="25"/>
  <c r="BL89" i="25"/>
  <c r="BJ89" i="25"/>
  <c r="BI89" i="25"/>
  <c r="BG89" i="25"/>
  <c r="BF89" i="25"/>
  <c r="BD89" i="25"/>
  <c r="BC89" i="25"/>
  <c r="BA89" i="25"/>
  <c r="AZ89" i="25"/>
  <c r="AX89" i="25"/>
  <c r="AY89" i="25" s="1"/>
  <c r="AW89" i="25"/>
  <c r="AU89" i="25"/>
  <c r="AV89" i="25" s="1"/>
  <c r="AT89" i="25"/>
  <c r="AR89" i="25"/>
  <c r="AS89" i="25" s="1"/>
  <c r="AQ89" i="25"/>
  <c r="BP88" i="25"/>
  <c r="BQ88" i="25" s="1"/>
  <c r="BO88" i="25"/>
  <c r="BM88" i="25"/>
  <c r="BL88" i="25"/>
  <c r="BJ88" i="25"/>
  <c r="BK88" i="25" s="1"/>
  <c r="BI88" i="25"/>
  <c r="BG88" i="25"/>
  <c r="BF88" i="25"/>
  <c r="BD88" i="25"/>
  <c r="BC88" i="25"/>
  <c r="BA88" i="25"/>
  <c r="AZ88" i="25"/>
  <c r="AY88" i="25"/>
  <c r="AX88" i="25"/>
  <c r="AW88" i="25"/>
  <c r="AU88" i="25"/>
  <c r="AT88" i="25"/>
  <c r="AR88" i="25"/>
  <c r="AS88" i="25" s="1"/>
  <c r="AQ88" i="25"/>
  <c r="BP87" i="25"/>
  <c r="BQ87" i="25" s="1"/>
  <c r="BO87" i="25"/>
  <c r="BM87" i="25"/>
  <c r="BL87" i="25"/>
  <c r="BJ87" i="25"/>
  <c r="BK87" i="25" s="1"/>
  <c r="BI87" i="25"/>
  <c r="BG87" i="25"/>
  <c r="BF87" i="25"/>
  <c r="BH87" i="25" s="1"/>
  <c r="BD87" i="25"/>
  <c r="BE87" i="25" s="1"/>
  <c r="BC87" i="25"/>
  <c r="BA87" i="25"/>
  <c r="BB87" i="25" s="1"/>
  <c r="AZ87" i="25"/>
  <c r="AX87" i="25"/>
  <c r="AW87" i="25"/>
  <c r="AU87" i="25"/>
  <c r="AV87" i="25" s="1"/>
  <c r="AT87" i="25"/>
  <c r="AR87" i="25"/>
  <c r="AQ87" i="25"/>
  <c r="BP86" i="25"/>
  <c r="BQ86" i="25" s="1"/>
  <c r="BO86" i="25"/>
  <c r="BM86" i="25"/>
  <c r="BN86" i="25" s="1"/>
  <c r="BL86" i="25"/>
  <c r="BJ86" i="25"/>
  <c r="BI86" i="25"/>
  <c r="BG86" i="25"/>
  <c r="BH86" i="25" s="1"/>
  <c r="BF86" i="25"/>
  <c r="BD86" i="25"/>
  <c r="BE86" i="25" s="1"/>
  <c r="BC86" i="25"/>
  <c r="BA86" i="25"/>
  <c r="BB86" i="25" s="1"/>
  <c r="AZ86" i="25"/>
  <c r="AX86" i="25"/>
  <c r="AY86" i="25" s="1"/>
  <c r="AW86" i="25"/>
  <c r="AU86" i="25"/>
  <c r="AT86" i="25"/>
  <c r="AR86" i="25"/>
  <c r="AQ86" i="25"/>
  <c r="BP85" i="25"/>
  <c r="BQ85" i="25" s="1"/>
  <c r="BO85" i="25"/>
  <c r="BM85" i="25"/>
  <c r="BL85" i="25"/>
  <c r="BN85" i="25" s="1"/>
  <c r="BJ85" i="25"/>
  <c r="BK85" i="25" s="1"/>
  <c r="BI85" i="25"/>
  <c r="BH85" i="25"/>
  <c r="BG85" i="25"/>
  <c r="BF85" i="25"/>
  <c r="BD85" i="25"/>
  <c r="BC85" i="25"/>
  <c r="BA85" i="25"/>
  <c r="BB85" i="25" s="1"/>
  <c r="AZ85" i="25"/>
  <c r="AX85" i="25"/>
  <c r="AY85" i="25" s="1"/>
  <c r="AW85" i="25"/>
  <c r="AU85" i="25"/>
  <c r="AT85" i="25"/>
  <c r="AR85" i="25"/>
  <c r="AS85" i="25" s="1"/>
  <c r="AQ85" i="25"/>
  <c r="BP84" i="25"/>
  <c r="BO84" i="25"/>
  <c r="BQ84" i="25" s="1"/>
  <c r="BM84" i="25"/>
  <c r="BN84" i="25" s="1"/>
  <c r="BL84" i="25"/>
  <c r="BJ84" i="25"/>
  <c r="BK84" i="25" s="1"/>
  <c r="BI84" i="25"/>
  <c r="BG84" i="25"/>
  <c r="BF84" i="25"/>
  <c r="BD84" i="25"/>
  <c r="BE84" i="25" s="1"/>
  <c r="BC84" i="25"/>
  <c r="BA84" i="25"/>
  <c r="AZ84" i="25"/>
  <c r="AX84" i="25"/>
  <c r="AY84" i="25" s="1"/>
  <c r="AW84" i="25"/>
  <c r="AU84" i="25"/>
  <c r="AT84" i="25"/>
  <c r="AR84" i="25"/>
  <c r="AQ84" i="25"/>
  <c r="BP79" i="25"/>
  <c r="BO79" i="25"/>
  <c r="BN79" i="25"/>
  <c r="BM79" i="25"/>
  <c r="BL79" i="25"/>
  <c r="BJ79" i="25"/>
  <c r="BI79" i="25"/>
  <c r="BG79" i="25"/>
  <c r="BF79" i="25"/>
  <c r="BD79" i="25"/>
  <c r="BC79" i="25"/>
  <c r="BA79" i="25"/>
  <c r="BB79" i="25" s="1"/>
  <c r="AZ79" i="25"/>
  <c r="AX79" i="25"/>
  <c r="AY79" i="25" s="1"/>
  <c r="AW79" i="25"/>
  <c r="AU79" i="25"/>
  <c r="AT79" i="25"/>
  <c r="AR79" i="25"/>
  <c r="AS79" i="25" s="1"/>
  <c r="AQ79" i="25"/>
  <c r="BP78" i="25"/>
  <c r="BQ78" i="25" s="1"/>
  <c r="BO78" i="25"/>
  <c r="BM78" i="25"/>
  <c r="BN78" i="25" s="1"/>
  <c r="BL78" i="25"/>
  <c r="BJ78" i="25"/>
  <c r="BI78" i="25"/>
  <c r="BK78" i="25" s="1"/>
  <c r="BG78" i="25"/>
  <c r="BF78" i="25"/>
  <c r="BD78" i="25"/>
  <c r="BE78" i="25" s="1"/>
  <c r="BC78" i="25"/>
  <c r="BA78" i="25"/>
  <c r="AZ78" i="25"/>
  <c r="AX78" i="25"/>
  <c r="AY78" i="25" s="1"/>
  <c r="AW78" i="25"/>
  <c r="AU78" i="25"/>
  <c r="AT78" i="25"/>
  <c r="AS78" i="25"/>
  <c r="AR78" i="25"/>
  <c r="AQ78" i="25"/>
  <c r="BP77" i="25"/>
  <c r="BO77" i="25"/>
  <c r="BM77" i="25"/>
  <c r="BL77" i="25"/>
  <c r="BN77" i="25" s="1"/>
  <c r="BJ77" i="25"/>
  <c r="BI77" i="25"/>
  <c r="BG77" i="25"/>
  <c r="BF77" i="25"/>
  <c r="BD77" i="25"/>
  <c r="BC77" i="25"/>
  <c r="BA77" i="25"/>
  <c r="AZ77" i="25"/>
  <c r="AX77" i="25"/>
  <c r="AW77" i="25"/>
  <c r="AU77" i="25"/>
  <c r="AT77" i="25"/>
  <c r="AV77" i="25" s="1"/>
  <c r="AR77" i="25"/>
  <c r="AS77" i="25" s="1"/>
  <c r="AQ77" i="25"/>
  <c r="BP76" i="25"/>
  <c r="BO76" i="25"/>
  <c r="BQ76" i="25" s="1"/>
  <c r="BM76" i="25"/>
  <c r="BN76" i="25" s="1"/>
  <c r="BL76" i="25"/>
  <c r="BJ76" i="25"/>
  <c r="BI76" i="25"/>
  <c r="BK76" i="25" s="1"/>
  <c r="BG76" i="25"/>
  <c r="BH76" i="25" s="1"/>
  <c r="BF76" i="25"/>
  <c r="BD76" i="25"/>
  <c r="BC76" i="25"/>
  <c r="BA76" i="25"/>
  <c r="BB76" i="25" s="1"/>
  <c r="AZ76" i="25"/>
  <c r="AX76" i="25"/>
  <c r="AY76" i="25" s="1"/>
  <c r="AW76" i="25"/>
  <c r="AU76" i="25"/>
  <c r="AT76" i="25"/>
  <c r="AR76" i="25"/>
  <c r="AQ76" i="25"/>
  <c r="AS76" i="25" s="1"/>
  <c r="BP75" i="25"/>
  <c r="BQ75" i="25" s="1"/>
  <c r="BO75" i="25"/>
  <c r="BM75" i="25"/>
  <c r="BL75" i="25"/>
  <c r="BN75" i="25" s="1"/>
  <c r="BJ75" i="25"/>
  <c r="BI75" i="25"/>
  <c r="BG75" i="25"/>
  <c r="BF75" i="25"/>
  <c r="BD75" i="25"/>
  <c r="BE75" i="25" s="1"/>
  <c r="BC75" i="25"/>
  <c r="BA75" i="25"/>
  <c r="BB75" i="25" s="1"/>
  <c r="AZ75" i="25"/>
  <c r="AX75" i="25"/>
  <c r="AW75" i="25"/>
  <c r="AU75" i="25"/>
  <c r="AT75" i="25"/>
  <c r="AR75" i="25"/>
  <c r="AQ75" i="25"/>
  <c r="BP74" i="25"/>
  <c r="BO74" i="25"/>
  <c r="BM74" i="25"/>
  <c r="BL74" i="25"/>
  <c r="BJ74" i="25"/>
  <c r="BK74" i="25" s="1"/>
  <c r="BI74" i="25"/>
  <c r="BG74" i="25"/>
  <c r="BF74" i="25"/>
  <c r="BE74" i="25"/>
  <c r="BD74" i="25"/>
  <c r="BC74" i="25"/>
  <c r="BA74" i="25"/>
  <c r="AZ74" i="25"/>
  <c r="AX74" i="25"/>
  <c r="AW74" i="25"/>
  <c r="AU74" i="25"/>
  <c r="AT74" i="25"/>
  <c r="AR74" i="25"/>
  <c r="AQ74" i="25"/>
  <c r="AS74" i="25" s="1"/>
  <c r="BP69" i="25"/>
  <c r="BO69" i="25"/>
  <c r="BM69" i="25"/>
  <c r="BN69" i="25" s="1"/>
  <c r="BL69" i="25"/>
  <c r="BJ69" i="25"/>
  <c r="BK69" i="25" s="1"/>
  <c r="BI69" i="25"/>
  <c r="BG69" i="25"/>
  <c r="BF69" i="25"/>
  <c r="BD69" i="25"/>
  <c r="BE69" i="25" s="1"/>
  <c r="BC69" i="25"/>
  <c r="BA69" i="25"/>
  <c r="BB69" i="25" s="1"/>
  <c r="AZ69" i="25"/>
  <c r="AX69" i="25"/>
  <c r="AY69" i="25" s="1"/>
  <c r="AW69" i="25"/>
  <c r="AU69" i="25"/>
  <c r="AV69" i="25" s="1"/>
  <c r="AT69" i="25"/>
  <c r="AR69" i="25"/>
  <c r="AQ69" i="25"/>
  <c r="BP68" i="25"/>
  <c r="BQ68" i="25" s="1"/>
  <c r="BO68" i="25"/>
  <c r="BM68" i="25"/>
  <c r="BN68" i="25" s="1"/>
  <c r="BL68" i="25"/>
  <c r="BJ68" i="25"/>
  <c r="BK68" i="25" s="1"/>
  <c r="BI68" i="25"/>
  <c r="BG68" i="25"/>
  <c r="BF68" i="25"/>
  <c r="BD68" i="25"/>
  <c r="BE68" i="25" s="1"/>
  <c r="BC68" i="25"/>
  <c r="BB68" i="25"/>
  <c r="BA68" i="25"/>
  <c r="AZ68" i="25"/>
  <c r="AX68" i="25"/>
  <c r="AW68" i="25"/>
  <c r="AU68" i="25"/>
  <c r="AT68" i="25"/>
  <c r="AR68" i="25"/>
  <c r="AQ68" i="25"/>
  <c r="BP67" i="25"/>
  <c r="BO67" i="25"/>
  <c r="BQ67" i="25" s="1"/>
  <c r="BM67" i="25"/>
  <c r="BN67" i="25" s="1"/>
  <c r="BL67" i="25"/>
  <c r="BJ67" i="25"/>
  <c r="BI67" i="25"/>
  <c r="BH67" i="25"/>
  <c r="BG67" i="25"/>
  <c r="BF67" i="25"/>
  <c r="BD67" i="25"/>
  <c r="BC67" i="25"/>
  <c r="BA67" i="25"/>
  <c r="AZ67" i="25"/>
  <c r="AX67" i="25"/>
  <c r="AY67" i="25" s="1"/>
  <c r="AW67" i="25"/>
  <c r="AU67" i="25"/>
  <c r="AT67" i="25"/>
  <c r="AV67" i="25" s="1"/>
  <c r="AS67" i="25"/>
  <c r="AR67" i="25"/>
  <c r="AQ67" i="25"/>
  <c r="BP66" i="25"/>
  <c r="BO66" i="25"/>
  <c r="BM66" i="25"/>
  <c r="BN66" i="25" s="1"/>
  <c r="BL66" i="25"/>
  <c r="BJ66" i="25"/>
  <c r="BK66" i="25" s="1"/>
  <c r="BI66" i="25"/>
  <c r="BG66" i="25"/>
  <c r="BF66" i="25"/>
  <c r="BD66" i="25"/>
  <c r="BE66" i="25" s="1"/>
  <c r="BC66" i="25"/>
  <c r="BA66" i="25"/>
  <c r="BB66" i="25" s="1"/>
  <c r="AZ66" i="25"/>
  <c r="AX66" i="25"/>
  <c r="AW66" i="25"/>
  <c r="AY66" i="25" s="1"/>
  <c r="AU66" i="25"/>
  <c r="AV66" i="25" s="1"/>
  <c r="AT66" i="25"/>
  <c r="AR66" i="25"/>
  <c r="AQ66" i="25"/>
  <c r="BP65" i="25"/>
  <c r="BQ65" i="25" s="1"/>
  <c r="BO65" i="25"/>
  <c r="BM65" i="25"/>
  <c r="BN65" i="25" s="1"/>
  <c r="BL65" i="25"/>
  <c r="BJ65" i="25"/>
  <c r="BK65" i="25" s="1"/>
  <c r="BI65" i="25"/>
  <c r="BG65" i="25"/>
  <c r="BF65" i="25"/>
  <c r="BD65" i="25"/>
  <c r="BC65" i="25"/>
  <c r="BE65" i="25" s="1"/>
  <c r="BA65" i="25"/>
  <c r="AZ65" i="25"/>
  <c r="BB65" i="25" s="1"/>
  <c r="AX65" i="25"/>
  <c r="AW65" i="25"/>
  <c r="AY65" i="25" s="1"/>
  <c r="AU65" i="25"/>
  <c r="AV65" i="25" s="1"/>
  <c r="AT65" i="25"/>
  <c r="AR65" i="25"/>
  <c r="AQ65" i="25"/>
  <c r="BQ64" i="25"/>
  <c r="BP64" i="25"/>
  <c r="BO64" i="25"/>
  <c r="BM64" i="25"/>
  <c r="BL64" i="25"/>
  <c r="BJ64" i="25"/>
  <c r="BI64" i="25"/>
  <c r="BG64" i="25"/>
  <c r="BH64" i="25" s="1"/>
  <c r="BF64" i="25"/>
  <c r="BD64" i="25"/>
  <c r="BC64" i="25"/>
  <c r="BE64" i="25" s="1"/>
  <c r="BB64" i="25"/>
  <c r="BA64" i="25"/>
  <c r="AZ64" i="25"/>
  <c r="AX64" i="25"/>
  <c r="AW64" i="25"/>
  <c r="AU64" i="25"/>
  <c r="AV64" i="25" s="1"/>
  <c r="AT64" i="25"/>
  <c r="AR64" i="25"/>
  <c r="AS64" i="25" s="1"/>
  <c r="AQ64" i="25"/>
  <c r="BP59" i="25"/>
  <c r="BQ59" i="25" s="1"/>
  <c r="BO59" i="25"/>
  <c r="BN59" i="25"/>
  <c r="BM59" i="25"/>
  <c r="BL59" i="25"/>
  <c r="BJ59" i="25"/>
  <c r="BI59" i="25"/>
  <c r="BK59" i="25" s="1"/>
  <c r="BG59" i="25"/>
  <c r="BF59" i="25"/>
  <c r="BH59" i="25" s="1"/>
  <c r="BD59" i="25"/>
  <c r="BE59" i="25" s="1"/>
  <c r="BC59" i="25"/>
  <c r="BA59" i="25"/>
  <c r="BB59" i="25" s="1"/>
  <c r="AZ59" i="25"/>
  <c r="AX59" i="25"/>
  <c r="AW59" i="25"/>
  <c r="AU59" i="25"/>
  <c r="AT59" i="25"/>
  <c r="AR59" i="25"/>
  <c r="AS59" i="25" s="1"/>
  <c r="AQ59" i="25"/>
  <c r="BP58" i="25"/>
  <c r="BO58" i="25"/>
  <c r="BQ58" i="25" s="1"/>
  <c r="BM58" i="25"/>
  <c r="BL58" i="25"/>
  <c r="BJ58" i="25"/>
  <c r="BI58" i="25"/>
  <c r="BK58" i="25" s="1"/>
  <c r="BG58" i="25"/>
  <c r="BH58" i="25" s="1"/>
  <c r="BF58" i="25"/>
  <c r="BD58" i="25"/>
  <c r="BC58" i="25"/>
  <c r="BA58" i="25"/>
  <c r="BB58" i="25" s="1"/>
  <c r="AZ58" i="25"/>
  <c r="AX58" i="25"/>
  <c r="AW58" i="25"/>
  <c r="AU58" i="25"/>
  <c r="AV58" i="25" s="1"/>
  <c r="AT58" i="25"/>
  <c r="AR58" i="25"/>
  <c r="AS58" i="25" s="1"/>
  <c r="AQ58" i="25"/>
  <c r="BP57" i="25"/>
  <c r="BO57" i="25"/>
  <c r="BQ57" i="25" s="1"/>
  <c r="BM57" i="25"/>
  <c r="BL57" i="25"/>
  <c r="BN57" i="25" s="1"/>
  <c r="BJ57" i="25"/>
  <c r="BK57" i="25" s="1"/>
  <c r="BI57" i="25"/>
  <c r="BG57" i="25"/>
  <c r="BF57" i="25"/>
  <c r="BD57" i="25"/>
  <c r="BC57" i="25"/>
  <c r="BA57" i="25"/>
  <c r="AZ57" i="25"/>
  <c r="AX57" i="25"/>
  <c r="AY57" i="25" s="1"/>
  <c r="AW57" i="25"/>
  <c r="AU57" i="25"/>
  <c r="AV57" i="25" s="1"/>
  <c r="AT57" i="25"/>
  <c r="AR57" i="25"/>
  <c r="AQ57" i="25"/>
  <c r="AS57" i="25" s="1"/>
  <c r="BP56" i="25"/>
  <c r="BO56" i="25"/>
  <c r="BM56" i="25"/>
  <c r="BL56" i="25"/>
  <c r="BJ56" i="25"/>
  <c r="BK56" i="25" s="1"/>
  <c r="BI56" i="25"/>
  <c r="BG56" i="25"/>
  <c r="BH56" i="25" s="1"/>
  <c r="BF56" i="25"/>
  <c r="BD56" i="25"/>
  <c r="BE56" i="25" s="1"/>
  <c r="BC56" i="25"/>
  <c r="BA56" i="25"/>
  <c r="AZ56" i="25"/>
  <c r="AY56" i="25"/>
  <c r="AX56" i="25"/>
  <c r="AW56" i="25"/>
  <c r="AU56" i="25"/>
  <c r="AT56" i="25"/>
  <c r="AV56" i="25" s="1"/>
  <c r="AR56" i="25"/>
  <c r="AQ56" i="25"/>
  <c r="BP55" i="25"/>
  <c r="BO55" i="25"/>
  <c r="BM55" i="25"/>
  <c r="BL55" i="25"/>
  <c r="BJ55" i="25"/>
  <c r="BI55" i="25"/>
  <c r="BG55" i="25"/>
  <c r="BH55" i="25" s="1"/>
  <c r="BF55" i="25"/>
  <c r="BD55" i="25"/>
  <c r="BC55" i="25"/>
  <c r="BA55" i="25"/>
  <c r="BB55" i="25" s="1"/>
  <c r="AZ55" i="25"/>
  <c r="AX55" i="25"/>
  <c r="AW55" i="25"/>
  <c r="AU55" i="25"/>
  <c r="AT55" i="25"/>
  <c r="AV55" i="25" s="1"/>
  <c r="AR55" i="25"/>
  <c r="AS55" i="25" s="1"/>
  <c r="AQ55" i="25"/>
  <c r="BP54" i="25"/>
  <c r="BQ54" i="25" s="1"/>
  <c r="BO54" i="25"/>
  <c r="BM54" i="25"/>
  <c r="BN54" i="25" s="1"/>
  <c r="BL54" i="25"/>
  <c r="BJ54" i="25"/>
  <c r="BI54" i="25"/>
  <c r="BG54" i="25"/>
  <c r="BH54" i="25" s="1"/>
  <c r="BF54" i="25"/>
  <c r="BD54" i="25"/>
  <c r="BC54" i="25"/>
  <c r="BE54" i="25" s="1"/>
  <c r="BA54" i="25"/>
  <c r="AZ54" i="25"/>
  <c r="AX54" i="25"/>
  <c r="AW54" i="25"/>
  <c r="AY54" i="25" s="1"/>
  <c r="AU54" i="25"/>
  <c r="AT54" i="25"/>
  <c r="AR54" i="25"/>
  <c r="AQ54" i="25"/>
  <c r="BP49" i="25"/>
  <c r="BO49" i="25"/>
  <c r="BQ49" i="25" s="1"/>
  <c r="BM49" i="25"/>
  <c r="BL49" i="25"/>
  <c r="BJ49" i="25"/>
  <c r="BK49" i="25" s="1"/>
  <c r="BI49" i="25"/>
  <c r="BG49" i="25"/>
  <c r="BH49" i="25" s="1"/>
  <c r="BF49" i="25"/>
  <c r="BD49" i="25"/>
  <c r="BC49" i="25"/>
  <c r="BB49" i="25"/>
  <c r="BA49" i="25"/>
  <c r="AZ49" i="25"/>
  <c r="AX49" i="25"/>
  <c r="AW49" i="25"/>
  <c r="AU49" i="25"/>
  <c r="AV49" i="25" s="1"/>
  <c r="AT49" i="25"/>
  <c r="AR49" i="25"/>
  <c r="AS49" i="25" s="1"/>
  <c r="AQ49" i="25"/>
  <c r="BP48" i="25"/>
  <c r="BO48" i="25"/>
  <c r="BM48" i="25"/>
  <c r="BN48" i="25" s="1"/>
  <c r="BL48" i="25"/>
  <c r="BJ48" i="25"/>
  <c r="BI48" i="25"/>
  <c r="BG48" i="25"/>
  <c r="BH48" i="25" s="1"/>
  <c r="BF48" i="25"/>
  <c r="BD48" i="25"/>
  <c r="BC48" i="25"/>
  <c r="BE48" i="25" s="1"/>
  <c r="BA48" i="25"/>
  <c r="BB48" i="25" s="1"/>
  <c r="AZ48" i="25"/>
  <c r="AX48" i="25"/>
  <c r="AW48" i="25"/>
  <c r="AU48" i="25"/>
  <c r="AV48" i="25" s="1"/>
  <c r="AT48" i="25"/>
  <c r="AR48" i="25"/>
  <c r="AQ48" i="25"/>
  <c r="BP47" i="25"/>
  <c r="BO47" i="25"/>
  <c r="BM47" i="25"/>
  <c r="BN47" i="25" s="1"/>
  <c r="BL47" i="25"/>
  <c r="BJ47" i="25"/>
  <c r="BK47" i="25" s="1"/>
  <c r="BI47" i="25"/>
  <c r="BH47" i="25"/>
  <c r="BG47" i="25"/>
  <c r="BF47" i="25"/>
  <c r="BD47" i="25"/>
  <c r="BC47" i="25"/>
  <c r="BA47" i="25"/>
  <c r="AZ47" i="25"/>
  <c r="AX47" i="25"/>
  <c r="AY47" i="25" s="1"/>
  <c r="AW47" i="25"/>
  <c r="AU47" i="25"/>
  <c r="AT47" i="25"/>
  <c r="AV47" i="25" s="1"/>
  <c r="AR47" i="25"/>
  <c r="AS47" i="25" s="1"/>
  <c r="AQ47" i="25"/>
  <c r="BP46" i="25"/>
  <c r="BQ46" i="25" s="1"/>
  <c r="BO46" i="25"/>
  <c r="BM46" i="25"/>
  <c r="BN46" i="25" s="1"/>
  <c r="BL46" i="25"/>
  <c r="BJ46" i="25"/>
  <c r="BK46" i="25" s="1"/>
  <c r="BI46" i="25"/>
  <c r="BG46" i="25"/>
  <c r="BF46" i="25"/>
  <c r="BD46" i="25"/>
  <c r="BC46" i="25"/>
  <c r="BA46" i="25"/>
  <c r="AZ46" i="25"/>
  <c r="BB46" i="25" s="1"/>
  <c r="AX46" i="25"/>
  <c r="AW46" i="25"/>
  <c r="AU46" i="25"/>
  <c r="AV46" i="25" s="1"/>
  <c r="AT46" i="25"/>
  <c r="AR46" i="25"/>
  <c r="AQ46" i="25"/>
  <c r="BP45" i="25"/>
  <c r="BO45" i="25"/>
  <c r="BN45" i="25"/>
  <c r="BM45" i="25"/>
  <c r="BL45" i="25"/>
  <c r="BJ45" i="25"/>
  <c r="BI45" i="25"/>
  <c r="BG45" i="25"/>
  <c r="BH45" i="25" s="1"/>
  <c r="BF45" i="25"/>
  <c r="BD45" i="25"/>
  <c r="BE45" i="25" s="1"/>
  <c r="BC45" i="25"/>
  <c r="BA45" i="25"/>
  <c r="AZ45" i="25"/>
  <c r="AX45" i="25"/>
  <c r="AY45" i="25" s="1"/>
  <c r="AW45" i="25"/>
  <c r="AU45" i="25"/>
  <c r="AT45" i="25"/>
  <c r="AR45" i="25"/>
  <c r="AS45" i="25" s="1"/>
  <c r="AQ45" i="25"/>
  <c r="BP44" i="25"/>
  <c r="BO44" i="25"/>
  <c r="BQ44" i="25" s="1"/>
  <c r="BM44" i="25"/>
  <c r="BN44" i="25" s="1"/>
  <c r="BL44" i="25"/>
  <c r="BJ44" i="25"/>
  <c r="BI44" i="25"/>
  <c r="BG44" i="25"/>
  <c r="BH44" i="25" s="1"/>
  <c r="BF44" i="25"/>
  <c r="BD44" i="25"/>
  <c r="BC44" i="25"/>
  <c r="BA44" i="25"/>
  <c r="AZ44" i="25"/>
  <c r="AX44" i="25"/>
  <c r="AY44" i="25" s="1"/>
  <c r="AW44" i="25"/>
  <c r="AU44" i="25"/>
  <c r="AV44" i="25" s="1"/>
  <c r="AT44" i="25"/>
  <c r="AS44" i="25"/>
  <c r="AR44" i="25"/>
  <c r="AQ44" i="25"/>
  <c r="BP39" i="25"/>
  <c r="BO39" i="25"/>
  <c r="BM39" i="25"/>
  <c r="BL39" i="25"/>
  <c r="BJ39" i="25"/>
  <c r="BK39" i="25" s="1"/>
  <c r="BI39" i="25"/>
  <c r="BG39" i="25"/>
  <c r="BF39" i="25"/>
  <c r="BD39" i="25"/>
  <c r="BE39" i="25" s="1"/>
  <c r="BC39" i="25"/>
  <c r="BA39" i="25"/>
  <c r="BB39" i="25" s="1"/>
  <c r="AZ39" i="25"/>
  <c r="AY39" i="25"/>
  <c r="AX39" i="25"/>
  <c r="AW39" i="25"/>
  <c r="AU39" i="25"/>
  <c r="AT39" i="25"/>
  <c r="AR39" i="25"/>
  <c r="AQ39" i="25"/>
  <c r="BP38" i="25"/>
  <c r="BO38" i="25"/>
  <c r="BM38" i="25"/>
  <c r="BL38" i="25"/>
  <c r="BN38" i="25" s="1"/>
  <c r="BJ38" i="25"/>
  <c r="BK38" i="25" s="1"/>
  <c r="BI38" i="25"/>
  <c r="BG38" i="25"/>
  <c r="BH38" i="25" s="1"/>
  <c r="BF38" i="25"/>
  <c r="BD38" i="25"/>
  <c r="BE38" i="25" s="1"/>
  <c r="BC38" i="25"/>
  <c r="BA38" i="25"/>
  <c r="BB38" i="25" s="1"/>
  <c r="AZ38" i="25"/>
  <c r="AX38" i="25"/>
  <c r="AW38" i="25"/>
  <c r="AU38" i="25"/>
  <c r="AT38" i="25"/>
  <c r="AR38" i="25"/>
  <c r="AS38" i="25" s="1"/>
  <c r="AQ38" i="25"/>
  <c r="BP37" i="25"/>
  <c r="BQ37" i="25" s="1"/>
  <c r="BO37" i="25"/>
  <c r="BM37" i="25"/>
  <c r="BN37" i="25" s="1"/>
  <c r="BL37" i="25"/>
  <c r="BJ37" i="25"/>
  <c r="BK37" i="25" s="1"/>
  <c r="BI37" i="25"/>
  <c r="BG37" i="25"/>
  <c r="BF37" i="25"/>
  <c r="BE37" i="25"/>
  <c r="BD37" i="25"/>
  <c r="BC37" i="25"/>
  <c r="BA37" i="25"/>
  <c r="AZ37" i="25"/>
  <c r="AX37" i="25"/>
  <c r="AY37" i="25" s="1"/>
  <c r="AW37" i="25"/>
  <c r="AU37" i="25"/>
  <c r="AT37" i="25"/>
  <c r="AR37" i="25"/>
  <c r="AS37" i="25" s="1"/>
  <c r="AQ37" i="25"/>
  <c r="BP36" i="25"/>
  <c r="BQ36" i="25" s="1"/>
  <c r="BO36" i="25"/>
  <c r="BM36" i="25"/>
  <c r="BL36" i="25"/>
  <c r="BJ36" i="25"/>
  <c r="BK36" i="25" s="1"/>
  <c r="BI36" i="25"/>
  <c r="BG36" i="25"/>
  <c r="BF36" i="25"/>
  <c r="BH36" i="25" s="1"/>
  <c r="BD36" i="25"/>
  <c r="BE36" i="25" s="1"/>
  <c r="BC36" i="25"/>
  <c r="BA36" i="25"/>
  <c r="AZ36" i="25"/>
  <c r="AX36" i="25"/>
  <c r="AW36" i="25"/>
  <c r="AU36" i="25"/>
  <c r="AV36" i="25" s="1"/>
  <c r="AT36" i="25"/>
  <c r="AR36" i="25"/>
  <c r="AQ36" i="25"/>
  <c r="BP35" i="25"/>
  <c r="BQ35" i="25" s="1"/>
  <c r="BO35" i="25"/>
  <c r="BM35" i="25"/>
  <c r="BN35" i="25" s="1"/>
  <c r="BL35" i="25"/>
  <c r="BK35" i="25"/>
  <c r="BJ35" i="25"/>
  <c r="BI35" i="25"/>
  <c r="BG35" i="25"/>
  <c r="BF35" i="25"/>
  <c r="BD35" i="25"/>
  <c r="BC35" i="25"/>
  <c r="BA35" i="25"/>
  <c r="AZ35" i="25"/>
  <c r="AX35" i="25"/>
  <c r="AW35" i="25"/>
  <c r="AY35" i="25" s="1"/>
  <c r="AU35" i="25"/>
  <c r="AV35" i="25" s="1"/>
  <c r="AT35" i="25"/>
  <c r="AR35" i="25"/>
  <c r="AS35" i="25" s="1"/>
  <c r="AQ35" i="25"/>
  <c r="BP34" i="25"/>
  <c r="BQ34" i="25" s="1"/>
  <c r="BO34" i="25"/>
  <c r="BM34" i="25"/>
  <c r="BN34" i="25" s="1"/>
  <c r="BL34" i="25"/>
  <c r="BJ34" i="25"/>
  <c r="BI34" i="25"/>
  <c r="BG34" i="25"/>
  <c r="BF34" i="25"/>
  <c r="BD34" i="25"/>
  <c r="BE34" i="25" s="1"/>
  <c r="BC34" i="25"/>
  <c r="BA34" i="25"/>
  <c r="BB34" i="25" s="1"/>
  <c r="AZ34" i="25"/>
  <c r="AX34" i="25"/>
  <c r="AY34" i="25" s="1"/>
  <c r="AW34" i="25"/>
  <c r="AU34" i="25"/>
  <c r="AV34" i="25" s="1"/>
  <c r="AT34" i="25"/>
  <c r="AR34" i="25"/>
  <c r="AQ34" i="25"/>
  <c r="BP29" i="25"/>
  <c r="BQ29" i="25" s="1"/>
  <c r="BO29" i="25"/>
  <c r="BM29" i="25"/>
  <c r="BN29" i="25" s="1"/>
  <c r="BL29" i="25"/>
  <c r="BK29" i="25"/>
  <c r="BJ29" i="25"/>
  <c r="BI29" i="25"/>
  <c r="BG29" i="25"/>
  <c r="BF29" i="25"/>
  <c r="BD29" i="25"/>
  <c r="BC29" i="25"/>
  <c r="BA29" i="25"/>
  <c r="AZ29" i="25"/>
  <c r="AX29" i="25"/>
  <c r="AW29" i="25"/>
  <c r="AU29" i="25"/>
  <c r="AT29" i="25"/>
  <c r="AR29" i="25"/>
  <c r="AQ29" i="25"/>
  <c r="BP28" i="25"/>
  <c r="BO28" i="25"/>
  <c r="BM28" i="25"/>
  <c r="BN28" i="25" s="1"/>
  <c r="BL28" i="25"/>
  <c r="BJ28" i="25"/>
  <c r="BK28" i="25" s="1"/>
  <c r="BI28" i="25"/>
  <c r="BG28" i="25"/>
  <c r="BH28" i="25" s="1"/>
  <c r="BF28" i="25"/>
  <c r="BD28" i="25"/>
  <c r="BE28" i="25" s="1"/>
  <c r="BC28" i="25"/>
  <c r="BA28" i="25"/>
  <c r="AZ28" i="25"/>
  <c r="BB28" i="25" s="1"/>
  <c r="AX28" i="25"/>
  <c r="AY28" i="25" s="1"/>
  <c r="AW28" i="25"/>
  <c r="AU28" i="25"/>
  <c r="AV28" i="25" s="1"/>
  <c r="AT28" i="25"/>
  <c r="AR28" i="25"/>
  <c r="AS28" i="25" s="1"/>
  <c r="AQ28" i="25"/>
  <c r="BP27" i="25"/>
  <c r="BQ27" i="25" s="1"/>
  <c r="BO27" i="25"/>
  <c r="BM27" i="25"/>
  <c r="BL27" i="25"/>
  <c r="BJ27" i="25"/>
  <c r="BI27" i="25"/>
  <c r="BG27" i="25"/>
  <c r="BH27" i="25" s="1"/>
  <c r="BF27" i="25"/>
  <c r="BD27" i="25"/>
  <c r="BC27" i="25"/>
  <c r="BE27" i="25" s="1"/>
  <c r="BA27" i="25"/>
  <c r="AZ27" i="25"/>
  <c r="AX27" i="25"/>
  <c r="AW27" i="25"/>
  <c r="AY27" i="25" s="1"/>
  <c r="AU27" i="25"/>
  <c r="AV27" i="25" s="1"/>
  <c r="AT27" i="25"/>
  <c r="AR27" i="25"/>
  <c r="AS27" i="25" s="1"/>
  <c r="AQ27" i="25"/>
  <c r="BP26" i="25"/>
  <c r="BQ26" i="25" s="1"/>
  <c r="BO26" i="25"/>
  <c r="BM26" i="25"/>
  <c r="BN26" i="25" s="1"/>
  <c r="BL26" i="25"/>
  <c r="BJ26" i="25"/>
  <c r="BI26" i="25"/>
  <c r="BG26" i="25"/>
  <c r="BH26" i="25" s="1"/>
  <c r="BF26" i="25"/>
  <c r="BD26" i="25"/>
  <c r="BE26" i="25" s="1"/>
  <c r="BC26" i="25"/>
  <c r="BA26" i="25"/>
  <c r="AZ26" i="25"/>
  <c r="AX26" i="25"/>
  <c r="AW26" i="25"/>
  <c r="AV26" i="25"/>
  <c r="AU26" i="25"/>
  <c r="AT26" i="25"/>
  <c r="AR26" i="25"/>
  <c r="AQ26" i="25"/>
  <c r="BP25" i="25"/>
  <c r="BQ25" i="25" s="1"/>
  <c r="BO25" i="25"/>
  <c r="BM25" i="25"/>
  <c r="BL25" i="25"/>
  <c r="BJ25" i="25"/>
  <c r="BI25" i="25"/>
  <c r="BK25" i="25" s="1"/>
  <c r="BG25" i="25"/>
  <c r="BF25" i="25"/>
  <c r="BD25" i="25"/>
  <c r="BC25" i="25"/>
  <c r="BE25" i="25" s="1"/>
  <c r="BA25" i="25"/>
  <c r="BB25" i="25" s="1"/>
  <c r="AZ25" i="25"/>
  <c r="AY25" i="25"/>
  <c r="AX25" i="25"/>
  <c r="AW25" i="25"/>
  <c r="AU25" i="25"/>
  <c r="AV25" i="25" s="1"/>
  <c r="AT25" i="25"/>
  <c r="AR25" i="25"/>
  <c r="AQ25" i="25"/>
  <c r="BP24" i="25"/>
  <c r="BO24" i="25"/>
  <c r="BM24" i="25"/>
  <c r="BL24" i="25"/>
  <c r="BJ24" i="25"/>
  <c r="BK24" i="25" s="1"/>
  <c r="BI24" i="25"/>
  <c r="BG24" i="25"/>
  <c r="BH24" i="25" s="1"/>
  <c r="BF24" i="25"/>
  <c r="BD24" i="25"/>
  <c r="BE24" i="25" s="1"/>
  <c r="BC24" i="25"/>
  <c r="BB24" i="25"/>
  <c r="BA24" i="25"/>
  <c r="AZ24" i="25"/>
  <c r="AX24" i="25"/>
  <c r="AY24" i="25" s="1"/>
  <c r="AW24" i="25"/>
  <c r="AU24" i="25"/>
  <c r="AV24" i="25" s="1"/>
  <c r="AT24" i="25"/>
  <c r="AR24" i="25"/>
  <c r="AS24" i="25" s="1"/>
  <c r="AQ24" i="25"/>
  <c r="AQ14" i="25"/>
  <c r="BP19" i="25"/>
  <c r="BO19" i="25"/>
  <c r="BM19" i="25"/>
  <c r="BL19" i="25"/>
  <c r="BJ19" i="25"/>
  <c r="BI19" i="25"/>
  <c r="BG19" i="25"/>
  <c r="BH19" i="25" s="1"/>
  <c r="BF19" i="25"/>
  <c r="BD19" i="25"/>
  <c r="BC19" i="25"/>
  <c r="BA19" i="25"/>
  <c r="BB19" i="25" s="1"/>
  <c r="AZ19" i="25"/>
  <c r="AY19" i="25"/>
  <c r="AX19" i="25"/>
  <c r="AW19" i="25"/>
  <c r="AU19" i="25"/>
  <c r="AT19" i="25"/>
  <c r="AR19" i="25"/>
  <c r="AQ19" i="25"/>
  <c r="BP18" i="25"/>
  <c r="BO18" i="25"/>
  <c r="BQ18" i="25" s="1"/>
  <c r="BM18" i="25"/>
  <c r="BN18" i="25" s="1"/>
  <c r="BL18" i="25"/>
  <c r="BJ18" i="25"/>
  <c r="BI18" i="25"/>
  <c r="BG18" i="25"/>
  <c r="BF18" i="25"/>
  <c r="BD18" i="25"/>
  <c r="BE18" i="25" s="1"/>
  <c r="BC18" i="25"/>
  <c r="BA18" i="25"/>
  <c r="BB18" i="25" s="1"/>
  <c r="AZ18" i="25"/>
  <c r="AX18" i="25"/>
  <c r="AW18" i="25"/>
  <c r="AU18" i="25"/>
  <c r="AT18" i="25"/>
  <c r="AR18" i="25"/>
  <c r="AS18" i="25" s="1"/>
  <c r="AQ18" i="25"/>
  <c r="BP17" i="25"/>
  <c r="BO17" i="25"/>
  <c r="BM17" i="25"/>
  <c r="BL17" i="25"/>
  <c r="BJ17" i="25"/>
  <c r="BI17" i="25"/>
  <c r="BG17" i="25"/>
  <c r="BF17" i="25"/>
  <c r="BH17" i="25" s="1"/>
  <c r="BE17" i="25"/>
  <c r="BD17" i="25"/>
  <c r="BC17" i="25"/>
  <c r="BA17" i="25"/>
  <c r="AZ17" i="25"/>
  <c r="AX17" i="25"/>
  <c r="AY17" i="25" s="1"/>
  <c r="AW17" i="25"/>
  <c r="AU17" i="25"/>
  <c r="AT17" i="25"/>
  <c r="AV17" i="25" s="1"/>
  <c r="AR17" i="25"/>
  <c r="AQ17" i="25"/>
  <c r="BP16" i="25"/>
  <c r="BO16" i="25"/>
  <c r="BM16" i="25"/>
  <c r="BN16" i="25" s="1"/>
  <c r="BL16" i="25"/>
  <c r="BJ16" i="25"/>
  <c r="BK16" i="25" s="1"/>
  <c r="BI16" i="25"/>
  <c r="BH16" i="25"/>
  <c r="BG16" i="25"/>
  <c r="BF16" i="25"/>
  <c r="BD16" i="25"/>
  <c r="BE16" i="25" s="1"/>
  <c r="BC16" i="25"/>
  <c r="BA16" i="25"/>
  <c r="AZ16" i="25"/>
  <c r="AX16" i="25"/>
  <c r="AW16" i="25"/>
  <c r="AY16" i="25" s="1"/>
  <c r="AU16" i="25"/>
  <c r="AT16" i="25"/>
  <c r="AR16" i="25"/>
  <c r="AS16" i="25" s="1"/>
  <c r="AQ16" i="25"/>
  <c r="BP15" i="25"/>
  <c r="BO15" i="25"/>
  <c r="BM15" i="25"/>
  <c r="BN15" i="25" s="1"/>
  <c r="BL15" i="25"/>
  <c r="BK15" i="25"/>
  <c r="BJ15" i="25"/>
  <c r="BI15" i="25"/>
  <c r="BG15" i="25"/>
  <c r="BF15" i="25"/>
  <c r="BD15" i="25"/>
  <c r="BC15" i="25"/>
  <c r="BA15" i="25"/>
  <c r="AZ15" i="25"/>
  <c r="AX15" i="25"/>
  <c r="AY15" i="25" s="1"/>
  <c r="AW15" i="25"/>
  <c r="AU15" i="25"/>
  <c r="AT15" i="25"/>
  <c r="AR15" i="25"/>
  <c r="AQ15" i="25"/>
  <c r="BP14" i="25"/>
  <c r="BO14" i="25"/>
  <c r="BQ14" i="25" s="1"/>
  <c r="BM14" i="25"/>
  <c r="BL14" i="25"/>
  <c r="BN14" i="25" s="1"/>
  <c r="BJ14" i="25"/>
  <c r="BK14" i="25" s="1"/>
  <c r="BI14" i="25"/>
  <c r="BG14" i="25"/>
  <c r="BH14" i="25" s="1"/>
  <c r="BF14" i="25"/>
  <c r="BD14" i="25"/>
  <c r="BE14" i="25" s="1"/>
  <c r="BC14" i="25"/>
  <c r="BA14" i="25"/>
  <c r="AZ14" i="25"/>
  <c r="AX14" i="25"/>
  <c r="AY14" i="25" s="1"/>
  <c r="AW14" i="25"/>
  <c r="AU14" i="25"/>
  <c r="AV14" i="25" s="1"/>
  <c r="AT14" i="25"/>
  <c r="AR14" i="25"/>
  <c r="AQ5" i="25"/>
  <c r="AR5" i="25"/>
  <c r="AT5" i="25"/>
  <c r="AU5" i="25"/>
  <c r="AV5" i="25" s="1"/>
  <c r="AW5" i="25"/>
  <c r="AX5" i="25"/>
  <c r="AZ5" i="25"/>
  <c r="BA5" i="25"/>
  <c r="BC5" i="25"/>
  <c r="BD5" i="25"/>
  <c r="BE5" i="25"/>
  <c r="BF5" i="25"/>
  <c r="BG5" i="25"/>
  <c r="BI5" i="25"/>
  <c r="BJ5" i="25"/>
  <c r="BL5" i="25"/>
  <c r="BM5" i="25"/>
  <c r="BO5" i="25"/>
  <c r="BP5" i="25"/>
  <c r="BQ5" i="25" s="1"/>
  <c r="AQ6" i="25"/>
  <c r="AR6" i="25"/>
  <c r="AT6" i="25"/>
  <c r="AV6" i="25" s="1"/>
  <c r="AU6" i="25"/>
  <c r="AW6" i="25"/>
  <c r="AY6" i="25" s="1"/>
  <c r="AX6" i="25"/>
  <c r="AZ6" i="25"/>
  <c r="BA6" i="25"/>
  <c r="BB6" i="25"/>
  <c r="BC6" i="25"/>
  <c r="BD6" i="25"/>
  <c r="BE6" i="25" s="1"/>
  <c r="BF6" i="25"/>
  <c r="BG6" i="25"/>
  <c r="BH6" i="25" s="1"/>
  <c r="BI6" i="25"/>
  <c r="BJ6" i="25"/>
  <c r="BK6" i="25" s="1"/>
  <c r="BL6" i="25"/>
  <c r="BM6" i="25"/>
  <c r="BO6" i="25"/>
  <c r="BP6" i="25"/>
  <c r="AQ7" i="25"/>
  <c r="AS7" i="25" s="1"/>
  <c r="AR7" i="25"/>
  <c r="AT7" i="25"/>
  <c r="AU7" i="25"/>
  <c r="AW7" i="25"/>
  <c r="AY7" i="25" s="1"/>
  <c r="AX7" i="25"/>
  <c r="AZ7" i="25"/>
  <c r="BA7" i="25"/>
  <c r="BB7" i="25" s="1"/>
  <c r="BC7" i="25"/>
  <c r="BD7" i="25"/>
  <c r="BE7" i="25"/>
  <c r="BF7" i="25"/>
  <c r="BG7" i="25"/>
  <c r="BH7" i="25" s="1"/>
  <c r="BI7" i="25"/>
  <c r="BJ7" i="25"/>
  <c r="BK7" i="25" s="1"/>
  <c r="BL7" i="25"/>
  <c r="BM7" i="25"/>
  <c r="BO7" i="25"/>
  <c r="BP7" i="25"/>
  <c r="AQ8" i="25"/>
  <c r="AR8" i="25"/>
  <c r="AT8" i="25"/>
  <c r="AU8" i="25"/>
  <c r="AV8" i="25" s="1"/>
  <c r="AW8" i="25"/>
  <c r="AX8" i="25"/>
  <c r="AY8" i="25"/>
  <c r="AZ8" i="25"/>
  <c r="BA8" i="25"/>
  <c r="BB8" i="25" s="1"/>
  <c r="BC8" i="25"/>
  <c r="BD8" i="25"/>
  <c r="BF8" i="25"/>
  <c r="BG8" i="25"/>
  <c r="BH8" i="25" s="1"/>
  <c r="BI8" i="25"/>
  <c r="BJ8" i="25"/>
  <c r="BL8" i="25"/>
  <c r="BN8" i="25" s="1"/>
  <c r="BM8" i="25"/>
  <c r="BO8" i="25"/>
  <c r="BQ8" i="25" s="1"/>
  <c r="BP8" i="25"/>
  <c r="AQ9" i="25"/>
  <c r="AR9" i="25"/>
  <c r="AS9" i="25"/>
  <c r="AT9" i="25"/>
  <c r="AU9" i="25"/>
  <c r="AV9" i="25" s="1"/>
  <c r="AW9" i="25"/>
  <c r="AX9" i="25"/>
  <c r="AY9" i="25" s="1"/>
  <c r="AZ9" i="25"/>
  <c r="BA9" i="25"/>
  <c r="BB9" i="25" s="1"/>
  <c r="BC9" i="25"/>
  <c r="BD9" i="25"/>
  <c r="BE9" i="25" s="1"/>
  <c r="BF9" i="25"/>
  <c r="BG9" i="25"/>
  <c r="BH9" i="25" s="1"/>
  <c r="BI9" i="25"/>
  <c r="BK9" i="25" s="1"/>
  <c r="BJ9" i="25"/>
  <c r="BL9" i="25"/>
  <c r="BM9" i="25"/>
  <c r="BO9" i="25"/>
  <c r="BP9" i="25"/>
  <c r="BQ9" i="25" s="1"/>
  <c r="BP4" i="25"/>
  <c r="BQ4" i="25" s="1"/>
  <c r="BO4" i="25"/>
  <c r="BM4" i="25"/>
  <c r="BL4" i="25"/>
  <c r="BJ4" i="25"/>
  <c r="BK4" i="25" s="1"/>
  <c r="BI4" i="25"/>
  <c r="BG4" i="25"/>
  <c r="BH4" i="25" s="1"/>
  <c r="BF4" i="25"/>
  <c r="BD4" i="25"/>
  <c r="BC4" i="25"/>
  <c r="BA4" i="25"/>
  <c r="BB4" i="25" s="1"/>
  <c r="AZ4" i="25"/>
  <c r="AX4" i="25"/>
  <c r="AW4" i="25"/>
  <c r="AU4" i="25"/>
  <c r="AT4" i="25"/>
  <c r="AR4" i="25"/>
  <c r="AS4" i="25" s="1"/>
  <c r="AQ4" i="25"/>
  <c r="AY4" i="25" l="1"/>
  <c r="BK8" i="25"/>
  <c r="AS8" i="25"/>
  <c r="BN6" i="25"/>
  <c r="AS6" i="25"/>
  <c r="BH5" i="25"/>
  <c r="AY5" i="25"/>
  <c r="AS15" i="25"/>
  <c r="BE15" i="25"/>
  <c r="AS17" i="25"/>
  <c r="BN17" i="25"/>
  <c r="AY18" i="25"/>
  <c r="BH18" i="25"/>
  <c r="AS19" i="25"/>
  <c r="BN19" i="25"/>
  <c r="BQ24" i="25"/>
  <c r="BB27" i="25"/>
  <c r="BN27" i="25"/>
  <c r="AS29" i="25"/>
  <c r="BE29" i="25"/>
  <c r="BK34" i="25"/>
  <c r="BE35" i="25"/>
  <c r="AY36" i="25"/>
  <c r="AY38" i="25"/>
  <c r="AS39" i="25"/>
  <c r="BN39" i="25"/>
  <c r="AY46" i="25"/>
  <c r="BH46" i="25"/>
  <c r="BB47" i="25"/>
  <c r="BN49" i="25"/>
  <c r="AV54" i="25"/>
  <c r="BN55" i="25"/>
  <c r="BE57" i="25"/>
  <c r="BN58" i="25"/>
  <c r="AV59" i="25"/>
  <c r="BK64" i="25"/>
  <c r="BB67" i="25"/>
  <c r="AV68" i="25"/>
  <c r="BQ74" i="25"/>
  <c r="BK75" i="25"/>
  <c r="AV76" i="25"/>
  <c r="BB77" i="25"/>
  <c r="BH78" i="25"/>
  <c r="BH84" i="25"/>
  <c r="AV86" i="25"/>
  <c r="AY87" i="25"/>
  <c r="BE88" i="25"/>
  <c r="BH89" i="25"/>
  <c r="BH95" i="25"/>
  <c r="BB96" i="25"/>
  <c r="AV97" i="25"/>
  <c r="AV99" i="25"/>
  <c r="BQ99" i="25"/>
  <c r="AV105" i="25"/>
  <c r="BH105" i="25"/>
  <c r="BQ105" i="25"/>
  <c r="BB106" i="25"/>
  <c r="AV107" i="25"/>
  <c r="BN108" i="25"/>
  <c r="BQ7" i="25"/>
  <c r="AV15" i="25"/>
  <c r="BH15" i="25"/>
  <c r="BQ15" i="25"/>
  <c r="BB16" i="25"/>
  <c r="BQ17" i="25"/>
  <c r="BK18" i="25"/>
  <c r="AV19" i="25"/>
  <c r="BE19" i="25"/>
  <c r="BQ19" i="25"/>
  <c r="AS25" i="25"/>
  <c r="BN25" i="25"/>
  <c r="AV29" i="25"/>
  <c r="BH29" i="25"/>
  <c r="BH35" i="25"/>
  <c r="BB36" i="25"/>
  <c r="AV37" i="25"/>
  <c r="AV39" i="25"/>
  <c r="BQ39" i="25"/>
  <c r="BK44" i="25"/>
  <c r="BE47" i="25"/>
  <c r="AY48" i="25"/>
  <c r="BE55" i="25"/>
  <c r="BQ55" i="25"/>
  <c r="BH57" i="25"/>
  <c r="AY59" i="25"/>
  <c r="BN64" i="25"/>
  <c r="BH65" i="25"/>
  <c r="BE67" i="25"/>
  <c r="AY68" i="25"/>
  <c r="BH68" i="25"/>
  <c r="AV74" i="25"/>
  <c r="BE77" i="25"/>
  <c r="BQ77" i="25"/>
  <c r="BE79" i="25"/>
  <c r="BE85" i="25"/>
  <c r="AV88" i="25"/>
  <c r="BK89" i="25"/>
  <c r="BE94" i="25"/>
  <c r="BE96" i="25"/>
  <c r="AY97" i="25"/>
  <c r="AS98" i="25"/>
  <c r="AY105" i="25"/>
  <c r="AS106" i="25"/>
  <c r="BE106" i="25"/>
  <c r="BN106" i="25"/>
  <c r="AY107" i="25"/>
  <c r="BQ108" i="25"/>
  <c r="BN9" i="25"/>
  <c r="BN4" i="25"/>
  <c r="BN7" i="25"/>
  <c r="AV7" i="25"/>
  <c r="AS5" i="25"/>
  <c r="BB14" i="25"/>
  <c r="AS14" i="25"/>
  <c r="AY26" i="25"/>
  <c r="BK26" i="25"/>
  <c r="AY29" i="25"/>
  <c r="AS34" i="25"/>
  <c r="AS36" i="25"/>
  <c r="BN36" i="25"/>
  <c r="BH37" i="25"/>
  <c r="BH39" i="25"/>
  <c r="BB44" i="25"/>
  <c r="AV45" i="25"/>
  <c r="BQ45" i="25"/>
  <c r="BQ47" i="25"/>
  <c r="BK48" i="25"/>
  <c r="BE49" i="25"/>
  <c r="BB54" i="25"/>
  <c r="BK54" i="25"/>
  <c r="AS56" i="25"/>
  <c r="BB56" i="25"/>
  <c r="BN56" i="25"/>
  <c r="BE58" i="25"/>
  <c r="AS66" i="25"/>
  <c r="AS69" i="25"/>
  <c r="AY74" i="25"/>
  <c r="BH74" i="25"/>
  <c r="AS75" i="25"/>
  <c r="BH77" i="25"/>
  <c r="BB78" i="25"/>
  <c r="AV79" i="25"/>
  <c r="BH79" i="25"/>
  <c r="BQ79" i="25"/>
  <c r="BB84" i="25"/>
  <c r="AV85" i="25"/>
  <c r="AS87" i="25"/>
  <c r="BN87" i="25"/>
  <c r="BH88" i="25"/>
  <c r="BB89" i="25"/>
  <c r="AV94" i="25"/>
  <c r="BQ94" i="25"/>
  <c r="BQ96" i="25"/>
  <c r="BK97" i="25"/>
  <c r="BE98" i="25"/>
  <c r="BE104" i="25"/>
  <c r="BK107" i="25"/>
  <c r="AV108" i="25"/>
  <c r="BN109" i="25"/>
  <c r="BE4" i="25"/>
  <c r="BE8" i="25"/>
  <c r="BN5" i="25"/>
  <c r="BB26" i="25"/>
  <c r="BE44" i="25"/>
  <c r="AS46" i="25"/>
  <c r="AS48" i="25"/>
  <c r="AY55" i="25"/>
  <c r="BQ56" i="25"/>
  <c r="AV75" i="25"/>
  <c r="AS84" i="25"/>
  <c r="BK86" i="25"/>
  <c r="AV4" i="25"/>
  <c r="BQ6" i="25"/>
  <c r="BK5" i="25"/>
  <c r="BB5" i="25"/>
  <c r="BB15" i="25"/>
  <c r="AV16" i="25"/>
  <c r="BQ16" i="25"/>
  <c r="BB17" i="25"/>
  <c r="BK17" i="25"/>
  <c r="AV18" i="25"/>
  <c r="BK19" i="25"/>
  <c r="BN24" i="25"/>
  <c r="BH25" i="25"/>
  <c r="AS26" i="25"/>
  <c r="BK27" i="25"/>
  <c r="BQ28" i="25"/>
  <c r="BB29" i="25"/>
  <c r="BH34" i="25"/>
  <c r="BB35" i="25"/>
  <c r="BB37" i="25"/>
  <c r="AV38" i="25"/>
  <c r="BQ38" i="25"/>
  <c r="BB45" i="25"/>
  <c r="BK45" i="25"/>
  <c r="BE46" i="25"/>
  <c r="BQ48" i="25"/>
  <c r="AY49" i="25"/>
  <c r="AS54" i="25"/>
  <c r="BK55" i="25"/>
  <c r="BB57" i="25"/>
  <c r="AY64" i="25"/>
  <c r="BQ66" i="25"/>
  <c r="AS68" i="25"/>
  <c r="BQ69" i="25"/>
  <c r="BB74" i="25"/>
  <c r="BH75" i="25"/>
  <c r="AY77" i="25"/>
  <c r="BK77" i="25"/>
  <c r="BK79" i="25"/>
  <c r="AS86" i="25"/>
  <c r="BE89" i="25"/>
  <c r="BK94" i="25"/>
  <c r="BE95" i="25"/>
  <c r="AY96" i="25"/>
  <c r="AY98" i="25"/>
  <c r="AS99" i="25"/>
  <c r="BN99" i="25"/>
  <c r="AS105" i="25"/>
  <c r="BE105" i="25"/>
  <c r="AY106" i="25"/>
  <c r="AS107" i="25"/>
  <c r="BB108" i="25"/>
  <c r="BK108" i="25"/>
  <c r="AV109" i="25"/>
  <c r="AY58" i="25"/>
  <c r="AS65" i="25"/>
  <c r="BH66" i="25"/>
  <c r="BK67" i="25"/>
  <c r="BH69" i="25"/>
  <c r="BN74" i="25"/>
  <c r="AY75" i="25"/>
  <c r="BE76" i="25"/>
  <c r="AV78" i="25"/>
  <c r="AV84" i="25"/>
  <c r="BB88" i="25"/>
  <c r="BN88" i="25"/>
  <c r="BQ89" i="25"/>
  <c r="AV95" i="25"/>
  <c r="BQ95" i="25"/>
  <c r="BK96" i="25"/>
  <c r="A79" i="25"/>
  <c r="A78" i="25"/>
  <c r="A77" i="25"/>
  <c r="A76" i="25"/>
  <c r="A75" i="25"/>
  <c r="A74" i="25"/>
  <c r="D101" i="25"/>
  <c r="D91" i="25"/>
  <c r="D81" i="25"/>
  <c r="D71" i="25"/>
  <c r="D61" i="25"/>
  <c r="D51" i="25"/>
  <c r="S156" i="1" l="1"/>
  <c r="T156" i="1"/>
  <c r="U156" i="1" s="1"/>
  <c r="S157" i="1"/>
  <c r="T157" i="1"/>
  <c r="U157" i="1"/>
  <c r="S158" i="1"/>
  <c r="T158" i="1"/>
  <c r="U158" i="1" s="1"/>
  <c r="S159" i="1"/>
  <c r="T159" i="1"/>
  <c r="U159" i="1" s="1"/>
  <c r="S160" i="1"/>
  <c r="T160" i="1"/>
  <c r="U160" i="1" s="1"/>
  <c r="S161" i="1"/>
  <c r="T161" i="1"/>
  <c r="U161" i="1"/>
  <c r="S162" i="1"/>
  <c r="T162" i="1"/>
  <c r="U162" i="1" s="1"/>
  <c r="S163" i="1"/>
  <c r="T163" i="1"/>
  <c r="U163" i="1"/>
  <c r="S164" i="1"/>
  <c r="T164" i="1"/>
  <c r="U164" i="1" s="1"/>
  <c r="S165" i="1"/>
  <c r="T165" i="1"/>
  <c r="U165" i="1"/>
  <c r="T155" i="1"/>
  <c r="U155" i="1" s="1"/>
  <c r="S155" i="1"/>
  <c r="M156" i="1"/>
  <c r="N156" i="1"/>
  <c r="O156" i="1" s="1"/>
  <c r="M157" i="1"/>
  <c r="N157" i="1"/>
  <c r="O157" i="1"/>
  <c r="M158" i="1"/>
  <c r="N158" i="1"/>
  <c r="O158" i="1" s="1"/>
  <c r="M159" i="1"/>
  <c r="O159" i="1" s="1"/>
  <c r="N159" i="1"/>
  <c r="M160" i="1"/>
  <c r="N160" i="1"/>
  <c r="O160" i="1" s="1"/>
  <c r="M161" i="1"/>
  <c r="N161" i="1"/>
  <c r="O161" i="1" s="1"/>
  <c r="M162" i="1"/>
  <c r="N162" i="1"/>
  <c r="O162" i="1" s="1"/>
  <c r="M163" i="1"/>
  <c r="N163" i="1"/>
  <c r="O163" i="1"/>
  <c r="M164" i="1"/>
  <c r="N164" i="1"/>
  <c r="O164" i="1" s="1"/>
  <c r="M165" i="1"/>
  <c r="N165" i="1"/>
  <c r="O165" i="1"/>
  <c r="N155" i="1"/>
  <c r="O155" i="1" s="1"/>
  <c r="M155" i="1"/>
  <c r="G156" i="1"/>
  <c r="H156" i="1"/>
  <c r="I156" i="1" s="1"/>
  <c r="G157" i="1"/>
  <c r="H157" i="1"/>
  <c r="I157" i="1" s="1"/>
  <c r="G158" i="1"/>
  <c r="H158" i="1"/>
  <c r="I158" i="1" s="1"/>
  <c r="G159" i="1"/>
  <c r="I159" i="1" s="1"/>
  <c r="H159" i="1"/>
  <c r="G160" i="1"/>
  <c r="I160" i="1" s="1"/>
  <c r="H160" i="1"/>
  <c r="G161" i="1"/>
  <c r="H161" i="1"/>
  <c r="I161" i="1"/>
  <c r="G162" i="1"/>
  <c r="H162" i="1"/>
  <c r="I162" i="1" s="1"/>
  <c r="G163" i="1"/>
  <c r="H163" i="1"/>
  <c r="I163" i="1"/>
  <c r="G164" i="1"/>
  <c r="H164" i="1"/>
  <c r="I164" i="1" s="1"/>
  <c r="G165" i="1"/>
  <c r="H165" i="1"/>
  <c r="I165" i="1" s="1"/>
  <c r="I155" i="1"/>
  <c r="H155" i="1"/>
  <c r="G155" i="1"/>
  <c r="D185" i="5" l="1"/>
  <c r="D231" i="5"/>
  <c r="D277" i="5"/>
  <c r="D61" i="29" s="1"/>
  <c r="D323" i="5"/>
  <c r="D76" i="29" s="1"/>
  <c r="D369" i="5"/>
  <c r="D91" i="29" s="1"/>
  <c r="D415" i="5"/>
  <c r="D106" i="29" s="1"/>
  <c r="AF505" i="5"/>
  <c r="AE505" i="5"/>
  <c r="AC505" i="5"/>
  <c r="AB505" i="5"/>
  <c r="Z505" i="5"/>
  <c r="Y505" i="5"/>
  <c r="W505" i="5"/>
  <c r="V505" i="5"/>
  <c r="T505" i="5"/>
  <c r="S505" i="5"/>
  <c r="Q505" i="5"/>
  <c r="P505" i="5"/>
  <c r="R505" i="5" s="1"/>
  <c r="A505" i="5"/>
  <c r="AF504" i="5"/>
  <c r="AE504" i="5"/>
  <c r="AC504" i="5"/>
  <c r="AB504" i="5"/>
  <c r="Z504" i="5"/>
  <c r="Y504" i="5"/>
  <c r="W504" i="5"/>
  <c r="V504" i="5"/>
  <c r="T504" i="5"/>
  <c r="S504" i="5"/>
  <c r="Q504" i="5"/>
  <c r="P504" i="5"/>
  <c r="A504" i="5"/>
  <c r="AF503" i="5"/>
  <c r="AE503" i="5"/>
  <c r="AG503" i="5" s="1"/>
  <c r="AC503" i="5"/>
  <c r="AB503" i="5"/>
  <c r="Z503" i="5"/>
  <c r="Y503" i="5"/>
  <c r="W503" i="5"/>
  <c r="X503" i="5" s="1"/>
  <c r="V503" i="5"/>
  <c r="T503" i="5"/>
  <c r="S503" i="5"/>
  <c r="Q503" i="5"/>
  <c r="P503" i="5"/>
  <c r="A503" i="5"/>
  <c r="AF502" i="5"/>
  <c r="AE502" i="5"/>
  <c r="AG502" i="5" s="1"/>
  <c r="AC502" i="5"/>
  <c r="AB502" i="5"/>
  <c r="Z502" i="5"/>
  <c r="Y502" i="5"/>
  <c r="W502" i="5"/>
  <c r="V502" i="5"/>
  <c r="T502" i="5"/>
  <c r="S502" i="5"/>
  <c r="Q502" i="5"/>
  <c r="P502" i="5"/>
  <c r="A502" i="5"/>
  <c r="AF501" i="5"/>
  <c r="AE501" i="5"/>
  <c r="AC501" i="5"/>
  <c r="AD501" i="5" s="1"/>
  <c r="AB501" i="5"/>
  <c r="Z501" i="5"/>
  <c r="Y501" i="5"/>
  <c r="W501" i="5"/>
  <c r="V501" i="5"/>
  <c r="T501" i="5"/>
  <c r="S501" i="5"/>
  <c r="Q501" i="5"/>
  <c r="P501" i="5"/>
  <c r="A501" i="5"/>
  <c r="AG500" i="5"/>
  <c r="AF500" i="5"/>
  <c r="AE500" i="5"/>
  <c r="AC500" i="5"/>
  <c r="AB500" i="5"/>
  <c r="Z500" i="5"/>
  <c r="Y500" i="5"/>
  <c r="W500" i="5"/>
  <c r="V500" i="5"/>
  <c r="T500" i="5"/>
  <c r="S500" i="5"/>
  <c r="Q500" i="5"/>
  <c r="P500" i="5"/>
  <c r="A500" i="5"/>
  <c r="AF499" i="5"/>
  <c r="AE499" i="5"/>
  <c r="AC499" i="5"/>
  <c r="AB499" i="5"/>
  <c r="Z499" i="5"/>
  <c r="Y499" i="5"/>
  <c r="AA499" i="5" s="1"/>
  <c r="W499" i="5"/>
  <c r="V499" i="5"/>
  <c r="T499" i="5"/>
  <c r="S499" i="5"/>
  <c r="Q499" i="5"/>
  <c r="P499" i="5"/>
  <c r="A499" i="5"/>
  <c r="AF498" i="5"/>
  <c r="AE498" i="5"/>
  <c r="AC498" i="5"/>
  <c r="AB498" i="5"/>
  <c r="Z498" i="5"/>
  <c r="Y498" i="5"/>
  <c r="W498" i="5"/>
  <c r="V498" i="5"/>
  <c r="T498" i="5"/>
  <c r="S498" i="5"/>
  <c r="Q498" i="5"/>
  <c r="AJ468" i="5" s="1"/>
  <c r="P498" i="5"/>
  <c r="A498" i="5"/>
  <c r="AF497" i="5"/>
  <c r="AE497" i="5"/>
  <c r="AC497" i="5"/>
  <c r="AB497" i="5"/>
  <c r="Z497" i="5"/>
  <c r="AA497" i="5" s="1"/>
  <c r="Y497" i="5"/>
  <c r="W497" i="5"/>
  <c r="V497" i="5"/>
  <c r="T497" i="5"/>
  <c r="S497" i="5"/>
  <c r="Q497" i="5"/>
  <c r="P497" i="5"/>
  <c r="A497" i="5"/>
  <c r="AF496" i="5"/>
  <c r="AE496" i="5"/>
  <c r="AC496" i="5"/>
  <c r="AB496" i="5"/>
  <c r="Z496" i="5"/>
  <c r="AA496" i="5" s="1"/>
  <c r="Y496" i="5"/>
  <c r="W496" i="5"/>
  <c r="V496" i="5"/>
  <c r="T496" i="5"/>
  <c r="S496" i="5"/>
  <c r="Q496" i="5"/>
  <c r="P496" i="5"/>
  <c r="R496" i="5" s="1"/>
  <c r="A496" i="5"/>
  <c r="AF495" i="5"/>
  <c r="AE495" i="5"/>
  <c r="AG495" i="5" s="1"/>
  <c r="AC495" i="5"/>
  <c r="AB495" i="5"/>
  <c r="Z495" i="5"/>
  <c r="Y495" i="5"/>
  <c r="W495" i="5"/>
  <c r="V495" i="5"/>
  <c r="T495" i="5"/>
  <c r="S495" i="5"/>
  <c r="Q495" i="5"/>
  <c r="P495" i="5"/>
  <c r="A495" i="5"/>
  <c r="AF490" i="5"/>
  <c r="AE490" i="5"/>
  <c r="AC490" i="5"/>
  <c r="AB490" i="5"/>
  <c r="Z490" i="5"/>
  <c r="Y490" i="5"/>
  <c r="W490" i="5"/>
  <c r="V490" i="5"/>
  <c r="T490" i="5"/>
  <c r="S490" i="5"/>
  <c r="Q490" i="5"/>
  <c r="R490" i="5" s="1"/>
  <c r="P490" i="5"/>
  <c r="A490" i="5"/>
  <c r="AF489" i="5"/>
  <c r="AE489" i="5"/>
  <c r="AG489" i="5" s="1"/>
  <c r="AC489" i="5"/>
  <c r="AB489" i="5"/>
  <c r="Z489" i="5"/>
  <c r="Y489" i="5"/>
  <c r="W489" i="5"/>
  <c r="V489" i="5"/>
  <c r="T489" i="5"/>
  <c r="S489" i="5"/>
  <c r="Q489" i="5"/>
  <c r="P489" i="5"/>
  <c r="A489" i="5"/>
  <c r="AF488" i="5"/>
  <c r="AE488" i="5"/>
  <c r="AC488" i="5"/>
  <c r="AB488" i="5"/>
  <c r="AD488" i="5" s="1"/>
  <c r="Z488" i="5"/>
  <c r="Y488" i="5"/>
  <c r="W488" i="5"/>
  <c r="V488" i="5"/>
  <c r="T488" i="5"/>
  <c r="S488" i="5"/>
  <c r="Q488" i="5"/>
  <c r="P488" i="5"/>
  <c r="A488" i="5"/>
  <c r="AF487" i="5"/>
  <c r="AG487" i="5" s="1"/>
  <c r="AE487" i="5"/>
  <c r="AC487" i="5"/>
  <c r="AB487" i="5"/>
  <c r="Z487" i="5"/>
  <c r="Y487" i="5"/>
  <c r="AA487" i="5" s="1"/>
  <c r="W487" i="5"/>
  <c r="V487" i="5"/>
  <c r="T487" i="5"/>
  <c r="U487" i="5" s="1"/>
  <c r="S487" i="5"/>
  <c r="Q487" i="5"/>
  <c r="P487" i="5"/>
  <c r="A487" i="5"/>
  <c r="AF486" i="5"/>
  <c r="AE486" i="5"/>
  <c r="AC486" i="5"/>
  <c r="AB486" i="5"/>
  <c r="Z486" i="5"/>
  <c r="Y486" i="5"/>
  <c r="W486" i="5"/>
  <c r="V486" i="5"/>
  <c r="X486" i="5" s="1"/>
  <c r="T486" i="5"/>
  <c r="S486" i="5"/>
  <c r="Q486" i="5"/>
  <c r="P486" i="5"/>
  <c r="A486" i="5"/>
  <c r="AF485" i="5"/>
  <c r="AE485" i="5"/>
  <c r="AC485" i="5"/>
  <c r="AB485" i="5"/>
  <c r="Z485" i="5"/>
  <c r="Y485" i="5"/>
  <c r="W485" i="5"/>
  <c r="V485" i="5"/>
  <c r="T485" i="5"/>
  <c r="S485" i="5"/>
  <c r="Q485" i="5"/>
  <c r="R485" i="5" s="1"/>
  <c r="P485" i="5"/>
  <c r="A485" i="5"/>
  <c r="AF484" i="5"/>
  <c r="AE484" i="5"/>
  <c r="AC484" i="5"/>
  <c r="AB484" i="5"/>
  <c r="Z484" i="5"/>
  <c r="Y484" i="5"/>
  <c r="W484" i="5"/>
  <c r="V484" i="5"/>
  <c r="T484" i="5"/>
  <c r="S484" i="5"/>
  <c r="Q484" i="5"/>
  <c r="P484" i="5"/>
  <c r="A484" i="5"/>
  <c r="AF483" i="5"/>
  <c r="AE483" i="5"/>
  <c r="AC483" i="5"/>
  <c r="AB483" i="5"/>
  <c r="Z483" i="5"/>
  <c r="AA483" i="5" s="1"/>
  <c r="Y483" i="5"/>
  <c r="W483" i="5"/>
  <c r="V483" i="5"/>
  <c r="T483" i="5"/>
  <c r="S483" i="5"/>
  <c r="Q483" i="5"/>
  <c r="P483" i="5"/>
  <c r="A483" i="5"/>
  <c r="AF482" i="5"/>
  <c r="AE482" i="5"/>
  <c r="AC482" i="5"/>
  <c r="AB482" i="5"/>
  <c r="Z482" i="5"/>
  <c r="Y482" i="5"/>
  <c r="W482" i="5"/>
  <c r="V482" i="5"/>
  <c r="T482" i="5"/>
  <c r="S482" i="5"/>
  <c r="Q482" i="5"/>
  <c r="P482" i="5"/>
  <c r="A482" i="5"/>
  <c r="AF481" i="5"/>
  <c r="AE481" i="5"/>
  <c r="AC481" i="5"/>
  <c r="AB481" i="5"/>
  <c r="Z481" i="5"/>
  <c r="Y481" i="5"/>
  <c r="W481" i="5"/>
  <c r="V481" i="5"/>
  <c r="T481" i="5"/>
  <c r="S481" i="5"/>
  <c r="Q481" i="5"/>
  <c r="P481" i="5"/>
  <c r="A481" i="5"/>
  <c r="AF480" i="5"/>
  <c r="AG480" i="5" s="1"/>
  <c r="AE480" i="5"/>
  <c r="AC480" i="5"/>
  <c r="AB480" i="5"/>
  <c r="AD480" i="5" s="1"/>
  <c r="Z480" i="5"/>
  <c r="Y480" i="5"/>
  <c r="AA480" i="5" s="1"/>
  <c r="W480" i="5"/>
  <c r="V480" i="5"/>
  <c r="T480" i="5"/>
  <c r="S480" i="5"/>
  <c r="Q480" i="5"/>
  <c r="P480" i="5"/>
  <c r="A480" i="5"/>
  <c r="AF475" i="5"/>
  <c r="AE475" i="5"/>
  <c r="AC475" i="5"/>
  <c r="AB475" i="5"/>
  <c r="Z475" i="5"/>
  <c r="Y475" i="5"/>
  <c r="AR475" i="5" s="1"/>
  <c r="W475" i="5"/>
  <c r="V475" i="5"/>
  <c r="T475" i="5"/>
  <c r="S475" i="5"/>
  <c r="Q475" i="5"/>
  <c r="P475" i="5"/>
  <c r="A475" i="5"/>
  <c r="AF474" i="5"/>
  <c r="AY474" i="5" s="1"/>
  <c r="AE474" i="5"/>
  <c r="AC474" i="5"/>
  <c r="AB474" i="5"/>
  <c r="AU474" i="5" s="1"/>
  <c r="Z474" i="5"/>
  <c r="Y474" i="5"/>
  <c r="AR474" i="5" s="1"/>
  <c r="W474" i="5"/>
  <c r="V474" i="5"/>
  <c r="AO474" i="5" s="1"/>
  <c r="T474" i="5"/>
  <c r="AM474" i="5" s="1"/>
  <c r="S474" i="5"/>
  <c r="Q474" i="5"/>
  <c r="P474" i="5"/>
  <c r="AI474" i="5" s="1"/>
  <c r="A474" i="5"/>
  <c r="AF473" i="5"/>
  <c r="AE473" i="5"/>
  <c r="AC473" i="5"/>
  <c r="AV473" i="5" s="1"/>
  <c r="AB473" i="5"/>
  <c r="AU473" i="5" s="1"/>
  <c r="Z473" i="5"/>
  <c r="AS473" i="5" s="1"/>
  <c r="Y473" i="5"/>
  <c r="W473" i="5"/>
  <c r="V473" i="5"/>
  <c r="T473" i="5"/>
  <c r="S473" i="5"/>
  <c r="Q473" i="5"/>
  <c r="AJ473" i="5" s="1"/>
  <c r="P473" i="5"/>
  <c r="AI473" i="5" s="1"/>
  <c r="A473" i="5"/>
  <c r="AF472" i="5"/>
  <c r="AE472" i="5"/>
  <c r="AC472" i="5"/>
  <c r="AB472" i="5"/>
  <c r="Z472" i="5"/>
  <c r="AS472" i="5" s="1"/>
  <c r="Y472" i="5"/>
  <c r="AR472" i="5" s="1"/>
  <c r="W472" i="5"/>
  <c r="V472" i="5"/>
  <c r="T472" i="5"/>
  <c r="S472" i="5"/>
  <c r="Q472" i="5"/>
  <c r="P472" i="5"/>
  <c r="A472" i="5"/>
  <c r="AF471" i="5"/>
  <c r="AE471" i="5"/>
  <c r="AX471" i="5" s="1"/>
  <c r="AC471" i="5"/>
  <c r="AB471" i="5"/>
  <c r="Z471" i="5"/>
  <c r="Y471" i="5"/>
  <c r="W471" i="5"/>
  <c r="AP471" i="5" s="1"/>
  <c r="V471" i="5"/>
  <c r="AO471" i="5" s="1"/>
  <c r="T471" i="5"/>
  <c r="AM471" i="5" s="1"/>
  <c r="S471" i="5"/>
  <c r="Q471" i="5"/>
  <c r="P471" i="5"/>
  <c r="A471" i="5"/>
  <c r="AF470" i="5"/>
  <c r="AY470" i="5" s="1"/>
  <c r="AE470" i="5"/>
  <c r="AX470" i="5" s="1"/>
  <c r="AC470" i="5"/>
  <c r="AV470" i="5" s="1"/>
  <c r="AB470" i="5"/>
  <c r="AU470" i="5" s="1"/>
  <c r="Z470" i="5"/>
  <c r="AS470" i="5" s="1"/>
  <c r="Y470" i="5"/>
  <c r="AR470" i="5" s="1"/>
  <c r="W470" i="5"/>
  <c r="V470" i="5"/>
  <c r="T470" i="5"/>
  <c r="AM470" i="5" s="1"/>
  <c r="S470" i="5"/>
  <c r="AL470" i="5" s="1"/>
  <c r="Q470" i="5"/>
  <c r="AJ470" i="5" s="1"/>
  <c r="P470" i="5"/>
  <c r="AI470" i="5" s="1"/>
  <c r="A470" i="5"/>
  <c r="AF469" i="5"/>
  <c r="AE469" i="5"/>
  <c r="AC469" i="5"/>
  <c r="AV469" i="5" s="1"/>
  <c r="AB469" i="5"/>
  <c r="Z469" i="5"/>
  <c r="Y469" i="5"/>
  <c r="W469" i="5"/>
  <c r="AP469" i="5" s="1"/>
  <c r="V469" i="5"/>
  <c r="T469" i="5"/>
  <c r="S469" i="5"/>
  <c r="Q469" i="5"/>
  <c r="AJ469" i="5" s="1"/>
  <c r="P469" i="5"/>
  <c r="A469" i="5"/>
  <c r="AF468" i="5"/>
  <c r="AY468" i="5" s="1"/>
  <c r="AE468" i="5"/>
  <c r="AX468" i="5" s="1"/>
  <c r="AC468" i="5"/>
  <c r="AB468" i="5"/>
  <c r="Z468" i="5"/>
  <c r="Y468" i="5"/>
  <c r="AR468" i="5" s="1"/>
  <c r="W468" i="5"/>
  <c r="AP468" i="5" s="1"/>
  <c r="V468" i="5"/>
  <c r="T468" i="5"/>
  <c r="AM468" i="5" s="1"/>
  <c r="S468" i="5"/>
  <c r="Q468" i="5"/>
  <c r="P468" i="5"/>
  <c r="A468" i="5"/>
  <c r="AF467" i="5"/>
  <c r="AE467" i="5"/>
  <c r="AC467" i="5"/>
  <c r="AB467" i="5"/>
  <c r="Z467" i="5"/>
  <c r="AS467" i="5" s="1"/>
  <c r="Y467" i="5"/>
  <c r="AR467" i="5" s="1"/>
  <c r="W467" i="5"/>
  <c r="V467" i="5"/>
  <c r="T467" i="5"/>
  <c r="S467" i="5"/>
  <c r="AL467" i="5" s="1"/>
  <c r="Q467" i="5"/>
  <c r="P467" i="5"/>
  <c r="A467" i="5"/>
  <c r="AF466" i="5"/>
  <c r="AG466" i="5" s="1"/>
  <c r="AE466" i="5"/>
  <c r="AC466" i="5"/>
  <c r="AB466" i="5"/>
  <c r="Z466" i="5"/>
  <c r="Y466" i="5"/>
  <c r="W466" i="5"/>
  <c r="V466" i="5"/>
  <c r="T466" i="5"/>
  <c r="AM466" i="5" s="1"/>
  <c r="S466" i="5"/>
  <c r="Q466" i="5"/>
  <c r="P466" i="5"/>
  <c r="A466" i="5"/>
  <c r="AF465" i="5"/>
  <c r="AY465" i="5" s="1"/>
  <c r="AE465" i="5"/>
  <c r="AX465" i="5" s="1"/>
  <c r="AC465" i="5"/>
  <c r="AV465" i="5" s="1"/>
  <c r="AB465" i="5"/>
  <c r="AU465" i="5" s="1"/>
  <c r="Z465" i="5"/>
  <c r="AS465" i="5" s="1"/>
  <c r="Y465" i="5"/>
  <c r="AR465" i="5" s="1"/>
  <c r="W465" i="5"/>
  <c r="AP465" i="5" s="1"/>
  <c r="V465" i="5"/>
  <c r="AO465" i="5" s="1"/>
  <c r="T465" i="5"/>
  <c r="AM465" i="5" s="1"/>
  <c r="S465" i="5"/>
  <c r="AL465" i="5" s="1"/>
  <c r="Q465" i="5"/>
  <c r="AJ465" i="5" s="1"/>
  <c r="P465" i="5"/>
  <c r="AI465" i="5" s="1"/>
  <c r="A465" i="5"/>
  <c r="D461" i="5"/>
  <c r="D121" i="29" s="1"/>
  <c r="AK465" i="5" l="1"/>
  <c r="X480" i="5"/>
  <c r="R480" i="5"/>
  <c r="AD495" i="5"/>
  <c r="U495" i="5"/>
  <c r="U505" i="5"/>
  <c r="AA505" i="5"/>
  <c r="AS475" i="5"/>
  <c r="AI475" i="5"/>
  <c r="AU475" i="5"/>
  <c r="AO475" i="5"/>
  <c r="AL475" i="5"/>
  <c r="AX475" i="5"/>
  <c r="AG490" i="5"/>
  <c r="U490" i="5"/>
  <c r="AJ475" i="5"/>
  <c r="AV475" i="5"/>
  <c r="AM475" i="5"/>
  <c r="AN475" i="5" s="1"/>
  <c r="AY475" i="5"/>
  <c r="AP475" i="5"/>
  <c r="AD490" i="5"/>
  <c r="R475" i="5"/>
  <c r="AA504" i="5"/>
  <c r="R504" i="5"/>
  <c r="AD504" i="5"/>
  <c r="X504" i="5"/>
  <c r="AL474" i="5"/>
  <c r="AN474" i="5" s="1"/>
  <c r="AX474" i="5"/>
  <c r="AZ474" i="5" s="1"/>
  <c r="AD489" i="5"/>
  <c r="AS474" i="5"/>
  <c r="AT474" i="5" s="1"/>
  <c r="AJ474" i="5"/>
  <c r="AK474" i="5" s="1"/>
  <c r="AV474" i="5"/>
  <c r="AW474" i="5" s="1"/>
  <c r="AP474" i="5"/>
  <c r="AQ474" i="5" s="1"/>
  <c r="R474" i="5"/>
  <c r="X474" i="5"/>
  <c r="AA503" i="5"/>
  <c r="R503" i="5"/>
  <c r="U503" i="5"/>
  <c r="AL473" i="5"/>
  <c r="AA488" i="5"/>
  <c r="AM473" i="5"/>
  <c r="AN473" i="5" s="1"/>
  <c r="AX473" i="5"/>
  <c r="AY473" i="5"/>
  <c r="AO473" i="5"/>
  <c r="AR473" i="5"/>
  <c r="AT473" i="5" s="1"/>
  <c r="AK473" i="5"/>
  <c r="X473" i="5"/>
  <c r="R502" i="5"/>
  <c r="AI472" i="5"/>
  <c r="AU472" i="5"/>
  <c r="AJ472" i="5"/>
  <c r="AV472" i="5"/>
  <c r="AW472" i="5" s="1"/>
  <c r="AL472" i="5"/>
  <c r="AX472" i="5"/>
  <c r="X502" i="5"/>
  <c r="AA502" i="5"/>
  <c r="AD502" i="5"/>
  <c r="X487" i="5"/>
  <c r="AM472" i="5"/>
  <c r="AN472" i="5" s="1"/>
  <c r="AY472" i="5"/>
  <c r="AZ472" i="5" s="1"/>
  <c r="AO472" i="5"/>
  <c r="AP472" i="5"/>
  <c r="AQ472" i="5" s="1"/>
  <c r="AK472" i="5"/>
  <c r="U501" i="5"/>
  <c r="AR471" i="5"/>
  <c r="U486" i="5"/>
  <c r="AS471" i="5"/>
  <c r="AI471" i="5"/>
  <c r="R486" i="5"/>
  <c r="AD486" i="5"/>
  <c r="AJ471" i="5"/>
  <c r="AV471" i="5"/>
  <c r="AL471" i="5"/>
  <c r="AU471" i="5"/>
  <c r="AW471" i="5" s="1"/>
  <c r="AY471" i="5"/>
  <c r="AZ471" i="5" s="1"/>
  <c r="AQ471" i="5"/>
  <c r="AD471" i="5"/>
  <c r="AA500" i="5"/>
  <c r="X500" i="5"/>
  <c r="AO470" i="5"/>
  <c r="AP470" i="5"/>
  <c r="U500" i="5"/>
  <c r="AA485" i="5"/>
  <c r="AT470" i="5"/>
  <c r="AQ470" i="5"/>
  <c r="AD499" i="5"/>
  <c r="AR469" i="5"/>
  <c r="AT469" i="5" s="1"/>
  <c r="AS469" i="5"/>
  <c r="AG499" i="5"/>
  <c r="AL469" i="5"/>
  <c r="AX469" i="5"/>
  <c r="AM469" i="5"/>
  <c r="AY469" i="5"/>
  <c r="AO469" i="5"/>
  <c r="AQ469" i="5" s="1"/>
  <c r="X484" i="5"/>
  <c r="AI469" i="5"/>
  <c r="AK469" i="5" s="1"/>
  <c r="AU469" i="5"/>
  <c r="AW469" i="5" s="1"/>
  <c r="U499" i="5"/>
  <c r="X499" i="5"/>
  <c r="R484" i="5"/>
  <c r="AD484" i="5"/>
  <c r="AA498" i="5"/>
  <c r="U498" i="5"/>
  <c r="AD498" i="5"/>
  <c r="X498" i="5"/>
  <c r="U483" i="5"/>
  <c r="AI468" i="5"/>
  <c r="AK468" i="5" s="1"/>
  <c r="AU468" i="5"/>
  <c r="AV468" i="5"/>
  <c r="AO468" i="5"/>
  <c r="R483" i="5"/>
  <c r="AS468" i="5"/>
  <c r="AT468" i="5" s="1"/>
  <c r="AG483" i="5"/>
  <c r="AL468" i="5"/>
  <c r="AN468" i="5" s="1"/>
  <c r="R468" i="5"/>
  <c r="AN470" i="5"/>
  <c r="AN469" i="5"/>
  <c r="U469" i="5"/>
  <c r="AG473" i="5"/>
  <c r="R487" i="5"/>
  <c r="AG505" i="5"/>
  <c r="AD470" i="5"/>
  <c r="AA475" i="5"/>
  <c r="U482" i="5"/>
  <c r="AG465" i="5"/>
  <c r="AA468" i="5"/>
  <c r="U470" i="5"/>
  <c r="AP473" i="5"/>
  <c r="AG474" i="5"/>
  <c r="AA484" i="5"/>
  <c r="AD487" i="5"/>
  <c r="U488" i="5"/>
  <c r="X489" i="5"/>
  <c r="AA495" i="5"/>
  <c r="X497" i="5"/>
  <c r="R501" i="5"/>
  <c r="R488" i="5"/>
  <c r="X472" i="5"/>
  <c r="AD503" i="5"/>
  <c r="X465" i="5"/>
  <c r="X469" i="5"/>
  <c r="AZ470" i="5"/>
  <c r="AL466" i="5"/>
  <c r="U485" i="5"/>
  <c r="AD485" i="5"/>
  <c r="X488" i="5"/>
  <c r="AG488" i="5"/>
  <c r="AA489" i="5"/>
  <c r="AA490" i="5"/>
  <c r="R495" i="5"/>
  <c r="U496" i="5"/>
  <c r="R498" i="5"/>
  <c r="R499" i="5"/>
  <c r="R500" i="5"/>
  <c r="AD500" i="5"/>
  <c r="U502" i="5"/>
  <c r="AN465" i="5"/>
  <c r="AG504" i="5"/>
  <c r="AN471" i="5"/>
  <c r="AG501" i="5"/>
  <c r="AT475" i="5"/>
  <c r="U489" i="5"/>
  <c r="X495" i="5"/>
  <c r="AG498" i="5"/>
  <c r="U504" i="5"/>
  <c r="AG482" i="5"/>
  <c r="X505" i="5"/>
  <c r="AQ465" i="5"/>
  <c r="AA469" i="5"/>
  <c r="U471" i="5"/>
  <c r="AD472" i="5"/>
  <c r="AG475" i="5"/>
  <c r="AA482" i="5"/>
  <c r="AD483" i="5"/>
  <c r="U484" i="5"/>
  <c r="AG485" i="5"/>
  <c r="AG486" i="5"/>
  <c r="AW470" i="5"/>
  <c r="AA486" i="5"/>
  <c r="AA501" i="5"/>
  <c r="AZ465" i="5"/>
  <c r="X483" i="5"/>
  <c r="X490" i="5"/>
  <c r="AJ467" i="5"/>
  <c r="U480" i="5"/>
  <c r="AG484" i="5"/>
  <c r="X485" i="5"/>
  <c r="R489" i="5"/>
  <c r="R497" i="5"/>
  <c r="AD497" i="5"/>
  <c r="X501" i="5"/>
  <c r="AD505" i="5"/>
  <c r="AG497" i="5"/>
  <c r="AV467" i="5"/>
  <c r="AX467" i="5"/>
  <c r="U497" i="5"/>
  <c r="AU467" i="5"/>
  <c r="R482" i="5"/>
  <c r="AD482" i="5"/>
  <c r="AM467" i="5"/>
  <c r="AN467" i="5" s="1"/>
  <c r="X482" i="5"/>
  <c r="AI467" i="5"/>
  <c r="AO467" i="5"/>
  <c r="AP467" i="5"/>
  <c r="AQ467" i="5" s="1"/>
  <c r="AG467" i="5"/>
  <c r="AA467" i="5"/>
  <c r="R467" i="5"/>
  <c r="AD467" i="5"/>
  <c r="AY467" i="5"/>
  <c r="AT467" i="5"/>
  <c r="X496" i="5"/>
  <c r="AI466" i="5"/>
  <c r="AD496" i="5"/>
  <c r="AG496" i="5"/>
  <c r="AS466" i="5"/>
  <c r="AT466" i="5" s="1"/>
  <c r="R481" i="5"/>
  <c r="AR466" i="5"/>
  <c r="AU466" i="5"/>
  <c r="AD481" i="5"/>
  <c r="AO466" i="5"/>
  <c r="U481" i="5"/>
  <c r="AG481" i="5"/>
  <c r="X481" i="5"/>
  <c r="AA481" i="5"/>
  <c r="AJ466" i="5"/>
  <c r="AV466" i="5"/>
  <c r="AW466" i="5" s="1"/>
  <c r="X466" i="5"/>
  <c r="U466" i="5"/>
  <c r="AY466" i="5"/>
  <c r="R466" i="5"/>
  <c r="AN466" i="5"/>
  <c r="AT465" i="5"/>
  <c r="AT472" i="5"/>
  <c r="AZ468" i="5"/>
  <c r="AW465" i="5"/>
  <c r="AQ468" i="5"/>
  <c r="AK470" i="5"/>
  <c r="AW473" i="5"/>
  <c r="AP466" i="5"/>
  <c r="AX466" i="5"/>
  <c r="R465" i="5"/>
  <c r="AA466" i="5"/>
  <c r="U468" i="5"/>
  <c r="AD469" i="5"/>
  <c r="X471" i="5"/>
  <c r="AG472" i="5"/>
  <c r="R473" i="5"/>
  <c r="AA474" i="5"/>
  <c r="AA465" i="5"/>
  <c r="U467" i="5"/>
  <c r="AD468" i="5"/>
  <c r="X470" i="5"/>
  <c r="AG471" i="5"/>
  <c r="R472" i="5"/>
  <c r="AA473" i="5"/>
  <c r="U475" i="5"/>
  <c r="AG470" i="5"/>
  <c r="R471" i="5"/>
  <c r="AA472" i="5"/>
  <c r="U474" i="5"/>
  <c r="AD475" i="5"/>
  <c r="U465" i="5"/>
  <c r="AD466" i="5"/>
  <c r="X468" i="5"/>
  <c r="AG469" i="5"/>
  <c r="R470" i="5"/>
  <c r="AA471" i="5"/>
  <c r="U473" i="5"/>
  <c r="AD474" i="5"/>
  <c r="AD465" i="5"/>
  <c r="X467" i="5"/>
  <c r="AG468" i="5"/>
  <c r="R469" i="5"/>
  <c r="AA470" i="5"/>
  <c r="U472" i="5"/>
  <c r="AD473" i="5"/>
  <c r="X475" i="5"/>
  <c r="G21" i="1"/>
  <c r="H21" i="1"/>
  <c r="I21" i="1" s="1"/>
  <c r="G22" i="1"/>
  <c r="I22" i="1" s="1"/>
  <c r="H22" i="1"/>
  <c r="G23" i="1"/>
  <c r="I23" i="1" s="1"/>
  <c r="H23" i="1"/>
  <c r="G24" i="1"/>
  <c r="H24" i="1"/>
  <c r="G25" i="1"/>
  <c r="H25" i="1"/>
  <c r="G26" i="1"/>
  <c r="H26" i="1"/>
  <c r="G27" i="1"/>
  <c r="H27" i="1"/>
  <c r="G28" i="1"/>
  <c r="H28" i="1"/>
  <c r="G29" i="1"/>
  <c r="H29" i="1"/>
  <c r="G30" i="1"/>
  <c r="H30" i="1"/>
  <c r="AQ475" i="5" l="1"/>
  <c r="AK475" i="5"/>
  <c r="AW475" i="5"/>
  <c r="AZ475" i="5"/>
  <c r="AZ473" i="5"/>
  <c r="AQ473" i="5"/>
  <c r="AT471" i="5"/>
  <c r="AK471" i="5"/>
  <c r="AZ469" i="5"/>
  <c r="AW468" i="5"/>
  <c r="AW467" i="5"/>
  <c r="AK467" i="5"/>
  <c r="AK466" i="5"/>
  <c r="AZ467" i="5"/>
  <c r="I26" i="1"/>
  <c r="I25" i="1"/>
  <c r="W165" i="1"/>
  <c r="I30" i="1"/>
  <c r="I29" i="1"/>
  <c r="AQ466" i="5"/>
  <c r="AZ466" i="5"/>
  <c r="X165" i="1"/>
  <c r="I24" i="1"/>
  <c r="I28" i="1"/>
  <c r="I27" i="1"/>
  <c r="D152" i="1"/>
  <c r="D137" i="1"/>
  <c r="D122" i="1"/>
  <c r="D107" i="1"/>
  <c r="D92" i="1"/>
  <c r="D77" i="1"/>
  <c r="W164" i="1"/>
  <c r="X164" i="1"/>
  <c r="W153" i="1"/>
  <c r="Y165" i="1" l="1"/>
  <c r="Y164" i="1"/>
  <c r="W163" i="1"/>
  <c r="X163" i="1"/>
  <c r="W161" i="1"/>
  <c r="X161" i="1"/>
  <c r="W162" i="1"/>
  <c r="X162" i="1"/>
  <c r="X160" i="1"/>
  <c r="W160" i="1"/>
  <c r="X159" i="1"/>
  <c r="X158" i="1"/>
  <c r="W158" i="1"/>
  <c r="X157" i="1"/>
  <c r="W157" i="1"/>
  <c r="W156" i="1"/>
  <c r="X156" i="1"/>
  <c r="X155" i="1"/>
  <c r="W155" i="1"/>
  <c r="W159" i="1"/>
  <c r="G48" i="24"/>
  <c r="G77" i="24"/>
  <c r="G78" i="24"/>
  <c r="G79" i="24"/>
  <c r="G80" i="24"/>
  <c r="G81" i="24"/>
  <c r="G82" i="24"/>
  <c r="G83" i="24"/>
  <c r="G84" i="24"/>
  <c r="G85" i="24"/>
  <c r="Y156" i="1" l="1"/>
  <c r="Y163" i="1"/>
  <c r="Y159" i="1"/>
  <c r="Y160" i="1"/>
  <c r="Y161" i="1"/>
  <c r="Y162" i="1"/>
  <c r="Y158" i="1"/>
  <c r="Y157" i="1"/>
  <c r="Y155" i="1"/>
  <c r="P5" i="5"/>
  <c r="P6" i="5"/>
  <c r="P7" i="5"/>
  <c r="P8" i="5"/>
  <c r="P9" i="5"/>
  <c r="P10" i="5"/>
  <c r="P11" i="5"/>
  <c r="P12" i="5"/>
  <c r="P13" i="5"/>
  <c r="P14" i="5"/>
  <c r="P15" i="5"/>
  <c r="S5" i="5"/>
  <c r="S6" i="5"/>
  <c r="S7" i="5"/>
  <c r="S8" i="5"/>
  <c r="S9" i="5"/>
  <c r="S10" i="5"/>
  <c r="S11" i="5"/>
  <c r="S12" i="5"/>
  <c r="S13" i="5"/>
  <c r="S14" i="5"/>
  <c r="S15" i="5"/>
  <c r="V5" i="5"/>
  <c r="V6" i="5"/>
  <c r="V7" i="5"/>
  <c r="V8" i="5"/>
  <c r="V9" i="5"/>
  <c r="V10" i="5"/>
  <c r="V11" i="5"/>
  <c r="V12" i="5"/>
  <c r="V13" i="5"/>
  <c r="V14" i="5"/>
  <c r="V15" i="5"/>
  <c r="Y5" i="5"/>
  <c r="Y6" i="5"/>
  <c r="Y7" i="5"/>
  <c r="Y8" i="5"/>
  <c r="Y9" i="5"/>
  <c r="Y10" i="5"/>
  <c r="Y11" i="5"/>
  <c r="Y12" i="5"/>
  <c r="Y13" i="5"/>
  <c r="Y14" i="5"/>
  <c r="Y15" i="5"/>
  <c r="AB5" i="5"/>
  <c r="AB6" i="5"/>
  <c r="AB7" i="5"/>
  <c r="AB8" i="5"/>
  <c r="AB9" i="5"/>
  <c r="AB10" i="5"/>
  <c r="AB11" i="5"/>
  <c r="AB12" i="5"/>
  <c r="AB13" i="5"/>
  <c r="AB14" i="5"/>
  <c r="AB15" i="5"/>
  <c r="AE5" i="5"/>
  <c r="AE6" i="5"/>
  <c r="AE7" i="5"/>
  <c r="AE8" i="5"/>
  <c r="AE9" i="5"/>
  <c r="AE10" i="5"/>
  <c r="AE11" i="5"/>
  <c r="AE12" i="5"/>
  <c r="AE13" i="5"/>
  <c r="AE14" i="5"/>
  <c r="AE15" i="5"/>
  <c r="AK95" i="25" l="1"/>
  <c r="AL95" i="25"/>
  <c r="AN95" i="25"/>
  <c r="AO95" i="25"/>
  <c r="AK96" i="25"/>
  <c r="AL96" i="25"/>
  <c r="AN96" i="25"/>
  <c r="AO96" i="25"/>
  <c r="AK97" i="25"/>
  <c r="AL97" i="25"/>
  <c r="AM97" i="25" s="1"/>
  <c r="AN97" i="25"/>
  <c r="AO97" i="25"/>
  <c r="AK98" i="25"/>
  <c r="AL98" i="25"/>
  <c r="AN98" i="25"/>
  <c r="AO98" i="25"/>
  <c r="AK99" i="25"/>
  <c r="AL99" i="25"/>
  <c r="AN99" i="25"/>
  <c r="AO99" i="25"/>
  <c r="AK85" i="25"/>
  <c r="AL85" i="25"/>
  <c r="AN85" i="25"/>
  <c r="AO85" i="25"/>
  <c r="AK86" i="25"/>
  <c r="AL86" i="25"/>
  <c r="AN86" i="25"/>
  <c r="AO86" i="25"/>
  <c r="AK87" i="25"/>
  <c r="AL87" i="25"/>
  <c r="AN87" i="25"/>
  <c r="AO87" i="25"/>
  <c r="AK88" i="25"/>
  <c r="AL88" i="25"/>
  <c r="AN88" i="25"/>
  <c r="AO88" i="25"/>
  <c r="AK89" i="25"/>
  <c r="AL89" i="25"/>
  <c r="AN89" i="25"/>
  <c r="AO89" i="25"/>
  <c r="AK75" i="25"/>
  <c r="AL75" i="25"/>
  <c r="AN75" i="25"/>
  <c r="AO75" i="25"/>
  <c r="AK76" i="25"/>
  <c r="AL76" i="25"/>
  <c r="AN76" i="25"/>
  <c r="AO76" i="25"/>
  <c r="AK77" i="25"/>
  <c r="AL77" i="25"/>
  <c r="AN77" i="25"/>
  <c r="AO77" i="25"/>
  <c r="AK78" i="25"/>
  <c r="AL78" i="25"/>
  <c r="AN78" i="25"/>
  <c r="AO78" i="25"/>
  <c r="AK79" i="25"/>
  <c r="AL79" i="25"/>
  <c r="AN79" i="25"/>
  <c r="AO79" i="25"/>
  <c r="AK65" i="25"/>
  <c r="AL65" i="25"/>
  <c r="AN65" i="25"/>
  <c r="AO65" i="25"/>
  <c r="AK66" i="25"/>
  <c r="AL66" i="25"/>
  <c r="AN66" i="25"/>
  <c r="AO66" i="25"/>
  <c r="AK67" i="25"/>
  <c r="AL67" i="25"/>
  <c r="AN67" i="25"/>
  <c r="AO67" i="25"/>
  <c r="AK68" i="25"/>
  <c r="AL68" i="25"/>
  <c r="AN68" i="25"/>
  <c r="AO68" i="25"/>
  <c r="AK69" i="25"/>
  <c r="AL69" i="25"/>
  <c r="AN69" i="25"/>
  <c r="AP69" i="25" s="1"/>
  <c r="AO69" i="25"/>
  <c r="AK55" i="25"/>
  <c r="AL55" i="25"/>
  <c r="AN55" i="25"/>
  <c r="AO55" i="25"/>
  <c r="AK56" i="25"/>
  <c r="AL56" i="25"/>
  <c r="AN56" i="25"/>
  <c r="AO56" i="25"/>
  <c r="AK57" i="25"/>
  <c r="AL57" i="25"/>
  <c r="AN57" i="25"/>
  <c r="AO57" i="25"/>
  <c r="AK58" i="25"/>
  <c r="AL58" i="25"/>
  <c r="AN58" i="25"/>
  <c r="AO58" i="25"/>
  <c r="AK59" i="25"/>
  <c r="AL59" i="25"/>
  <c r="AN59" i="25"/>
  <c r="AO59" i="25"/>
  <c r="AK45" i="25"/>
  <c r="AL45" i="25"/>
  <c r="AN45" i="25"/>
  <c r="AO45" i="25"/>
  <c r="AK46" i="25"/>
  <c r="AL46" i="25"/>
  <c r="AN46" i="25"/>
  <c r="AO46" i="25"/>
  <c r="AK47" i="25"/>
  <c r="AL47" i="25"/>
  <c r="AN47" i="25"/>
  <c r="AO47" i="25"/>
  <c r="AK48" i="25"/>
  <c r="AL48" i="25"/>
  <c r="AM48" i="25" s="1"/>
  <c r="AN48" i="25"/>
  <c r="AO48" i="25"/>
  <c r="AK49" i="25"/>
  <c r="AL49" i="25"/>
  <c r="AN49" i="25"/>
  <c r="AO49" i="25"/>
  <c r="AK35" i="25"/>
  <c r="AL35" i="25"/>
  <c r="AN35" i="25"/>
  <c r="AO35" i="25"/>
  <c r="AK36" i="25"/>
  <c r="AL36" i="25"/>
  <c r="AN36" i="25"/>
  <c r="AO36" i="25"/>
  <c r="AK37" i="25"/>
  <c r="AL37" i="25"/>
  <c r="AN37" i="25"/>
  <c r="AO37" i="25"/>
  <c r="AK38" i="25"/>
  <c r="AL38" i="25"/>
  <c r="AN38" i="25"/>
  <c r="AO38" i="25"/>
  <c r="AK39" i="25"/>
  <c r="AL39" i="25"/>
  <c r="AN39" i="25"/>
  <c r="AO39" i="25"/>
  <c r="AK25" i="25"/>
  <c r="AL25" i="25"/>
  <c r="AM25" i="25" s="1"/>
  <c r="AN25" i="25"/>
  <c r="AO25" i="25"/>
  <c r="AK26" i="25"/>
  <c r="AL26" i="25"/>
  <c r="AN26" i="25"/>
  <c r="AO26" i="25"/>
  <c r="AK27" i="25"/>
  <c r="AL27" i="25"/>
  <c r="AN27" i="25"/>
  <c r="AO27" i="25"/>
  <c r="AK28" i="25"/>
  <c r="AL28" i="25"/>
  <c r="AN28" i="25"/>
  <c r="AO28" i="25"/>
  <c r="AK29" i="25"/>
  <c r="AL29" i="25"/>
  <c r="AN29" i="25"/>
  <c r="AO29" i="25"/>
  <c r="AK15" i="25"/>
  <c r="AL15" i="25"/>
  <c r="AN15" i="25"/>
  <c r="AO15" i="25"/>
  <c r="AK16" i="25"/>
  <c r="AL16" i="25"/>
  <c r="AN16" i="25"/>
  <c r="AO16" i="25"/>
  <c r="AK17" i="25"/>
  <c r="AL17" i="25"/>
  <c r="AN17" i="25"/>
  <c r="AO17" i="25"/>
  <c r="AK18" i="25"/>
  <c r="AL18" i="25"/>
  <c r="AN18" i="25"/>
  <c r="AO18" i="25"/>
  <c r="AK19" i="25"/>
  <c r="AL19" i="25"/>
  <c r="AN19" i="25"/>
  <c r="AO19" i="25"/>
  <c r="AK5" i="25"/>
  <c r="AL5" i="25"/>
  <c r="AN5" i="25"/>
  <c r="AO5" i="25"/>
  <c r="AK6" i="25"/>
  <c r="AL6" i="25"/>
  <c r="AN6" i="25"/>
  <c r="AO6" i="25"/>
  <c r="AK7" i="25"/>
  <c r="AL7" i="25"/>
  <c r="AN7" i="25"/>
  <c r="AO7" i="25"/>
  <c r="AK8" i="25"/>
  <c r="AL8" i="25"/>
  <c r="AN8" i="25"/>
  <c r="AO8" i="25"/>
  <c r="AK9" i="25"/>
  <c r="AL9" i="25"/>
  <c r="AN9" i="25"/>
  <c r="AO9" i="25"/>
  <c r="AP36" i="25" l="1"/>
  <c r="AP87" i="25"/>
  <c r="AP98" i="25"/>
  <c r="AP6" i="25"/>
  <c r="AP35" i="25"/>
  <c r="AP78" i="25"/>
  <c r="AM57" i="25"/>
  <c r="AM95" i="25"/>
  <c r="AM85" i="25"/>
  <c r="AP85" i="25"/>
  <c r="AM75" i="25"/>
  <c r="AP65" i="25"/>
  <c r="AP45" i="25"/>
  <c r="AM15" i="25"/>
  <c r="AP5" i="25"/>
  <c r="AP99" i="25"/>
  <c r="AM79" i="25"/>
  <c r="AM69" i="25"/>
  <c r="AP59" i="25"/>
  <c r="AP49" i="25"/>
  <c r="AP19" i="25"/>
  <c r="AM47" i="25"/>
  <c r="AP29" i="25"/>
  <c r="AP9" i="25"/>
  <c r="AP8" i="25"/>
  <c r="AM7" i="25"/>
  <c r="AM96" i="25"/>
  <c r="AP67" i="25"/>
  <c r="AM68" i="25"/>
  <c r="AP66" i="25"/>
  <c r="AP58" i="25"/>
  <c r="AM56" i="25"/>
  <c r="AM58" i="25"/>
  <c r="AM37" i="25"/>
  <c r="AM9" i="25"/>
  <c r="AM8" i="25"/>
  <c r="AM19" i="25"/>
  <c r="AP39" i="25"/>
  <c r="AM38" i="25"/>
  <c r="AP57" i="25"/>
  <c r="AM55" i="25"/>
  <c r="AP75" i="25"/>
  <c r="AM87" i="25"/>
  <c r="AM86" i="25"/>
  <c r="AP97" i="25"/>
  <c r="AP26" i="25"/>
  <c r="AM39" i="25"/>
  <c r="AP48" i="25"/>
  <c r="AM45" i="25"/>
  <c r="AP77" i="25"/>
  <c r="AP76" i="25"/>
  <c r="AP79" i="25"/>
  <c r="AP18" i="25"/>
  <c r="AM35" i="25"/>
  <c r="AM65" i="25"/>
  <c r="AM76" i="25"/>
  <c r="AP37" i="25"/>
  <c r="AM67" i="25"/>
  <c r="AM78" i="25"/>
  <c r="AP55" i="25"/>
  <c r="AM27" i="25"/>
  <c r="AM28" i="25"/>
  <c r="AM29" i="25"/>
  <c r="AP28" i="25"/>
  <c r="AP27" i="25"/>
  <c r="AM16" i="25"/>
  <c r="AP16" i="25"/>
  <c r="AP17" i="25"/>
  <c r="AM6" i="25"/>
  <c r="AM98" i="25"/>
  <c r="AP96" i="25"/>
  <c r="AP95" i="25"/>
  <c r="AM99" i="25"/>
  <c r="AM88" i="25"/>
  <c r="AP86" i="25"/>
  <c r="AP89" i="25"/>
  <c r="AM89" i="25"/>
  <c r="AP88" i="25"/>
  <c r="AM77" i="25"/>
  <c r="AM66" i="25"/>
  <c r="AP68" i="25"/>
  <c r="AM59" i="25"/>
  <c r="AP56" i="25"/>
  <c r="AM49" i="25"/>
  <c r="AP46" i="25"/>
  <c r="AM46" i="25"/>
  <c r="AP47" i="25"/>
  <c r="AP38" i="25"/>
  <c r="AM36" i="25"/>
  <c r="AM26" i="25"/>
  <c r="AP25" i="25"/>
  <c r="AM5" i="25"/>
  <c r="AM18" i="25"/>
  <c r="AP15" i="25"/>
  <c r="AP7" i="25"/>
  <c r="AM17" i="25"/>
  <c r="AK4" i="25"/>
  <c r="P450" i="5" l="1"/>
  <c r="Q450" i="5"/>
  <c r="S450" i="5"/>
  <c r="T450" i="5"/>
  <c r="U450" i="5" s="1"/>
  <c r="V450" i="5"/>
  <c r="W450" i="5"/>
  <c r="X450" i="5" s="1"/>
  <c r="Y450" i="5"/>
  <c r="AA450" i="5" s="1"/>
  <c r="Z450" i="5"/>
  <c r="AB450" i="5"/>
  <c r="AC450" i="5"/>
  <c r="AE450" i="5"/>
  <c r="AF450" i="5"/>
  <c r="P451" i="5"/>
  <c r="Q451" i="5"/>
  <c r="S451" i="5"/>
  <c r="T451" i="5"/>
  <c r="V451" i="5"/>
  <c r="W451" i="5"/>
  <c r="Y451" i="5"/>
  <c r="Z451" i="5"/>
  <c r="AB451" i="5"/>
  <c r="AC451" i="5"/>
  <c r="AE451" i="5"/>
  <c r="AF451" i="5"/>
  <c r="P452" i="5"/>
  <c r="Q452" i="5"/>
  <c r="S452" i="5"/>
  <c r="T452" i="5"/>
  <c r="V452" i="5"/>
  <c r="W452" i="5"/>
  <c r="X452" i="5" s="1"/>
  <c r="Y452" i="5"/>
  <c r="Z452" i="5"/>
  <c r="AB452" i="5"/>
  <c r="AC452" i="5"/>
  <c r="AD452" i="5" s="1"/>
  <c r="AE452" i="5"/>
  <c r="AF452" i="5"/>
  <c r="P453" i="5"/>
  <c r="Q453" i="5"/>
  <c r="S453" i="5"/>
  <c r="T453" i="5"/>
  <c r="V453" i="5"/>
  <c r="W453" i="5"/>
  <c r="X453" i="5"/>
  <c r="Y453" i="5"/>
  <c r="Z453" i="5"/>
  <c r="AB453" i="5"/>
  <c r="AC453" i="5"/>
  <c r="AE453" i="5"/>
  <c r="AF453" i="5"/>
  <c r="P454" i="5"/>
  <c r="Q454" i="5"/>
  <c r="S454" i="5"/>
  <c r="T454" i="5"/>
  <c r="V454" i="5"/>
  <c r="W454" i="5"/>
  <c r="Y454" i="5"/>
  <c r="Z454" i="5"/>
  <c r="AB454" i="5"/>
  <c r="AC454" i="5"/>
  <c r="AE454" i="5"/>
  <c r="AF454" i="5"/>
  <c r="P455" i="5"/>
  <c r="Q455" i="5"/>
  <c r="S455" i="5"/>
  <c r="T455" i="5"/>
  <c r="V455" i="5"/>
  <c r="W455" i="5"/>
  <c r="Y455" i="5"/>
  <c r="Z455" i="5"/>
  <c r="AB455" i="5"/>
  <c r="AC455" i="5"/>
  <c r="AE455" i="5"/>
  <c r="AF455" i="5"/>
  <c r="P456" i="5"/>
  <c r="R456" i="5" s="1"/>
  <c r="Q456" i="5"/>
  <c r="S456" i="5"/>
  <c r="T456" i="5"/>
  <c r="V456" i="5"/>
  <c r="W456" i="5"/>
  <c r="Y456" i="5"/>
  <c r="Z456" i="5"/>
  <c r="AB456" i="5"/>
  <c r="AC456" i="5"/>
  <c r="AE456" i="5"/>
  <c r="AF456" i="5"/>
  <c r="AG456" i="5" s="1"/>
  <c r="P457" i="5"/>
  <c r="Q457" i="5"/>
  <c r="S457" i="5"/>
  <c r="T457" i="5"/>
  <c r="V457" i="5"/>
  <c r="W457" i="5"/>
  <c r="Y457" i="5"/>
  <c r="Z457" i="5"/>
  <c r="AB457" i="5"/>
  <c r="AC457" i="5"/>
  <c r="AE457" i="5"/>
  <c r="AG457" i="5" s="1"/>
  <c r="AF457" i="5"/>
  <c r="P458" i="5"/>
  <c r="Q458" i="5"/>
  <c r="S458" i="5"/>
  <c r="T458" i="5"/>
  <c r="V458" i="5"/>
  <c r="W458" i="5"/>
  <c r="Y458" i="5"/>
  <c r="Z458" i="5"/>
  <c r="AB458" i="5"/>
  <c r="AD458" i="5" s="1"/>
  <c r="AC458" i="5"/>
  <c r="AE458" i="5"/>
  <c r="AF458" i="5"/>
  <c r="P459" i="5"/>
  <c r="Q459" i="5"/>
  <c r="S459" i="5"/>
  <c r="U459" i="5" s="1"/>
  <c r="T459" i="5"/>
  <c r="V459" i="5"/>
  <c r="W459" i="5"/>
  <c r="Y459" i="5"/>
  <c r="Z459" i="5"/>
  <c r="AB459" i="5"/>
  <c r="AC459" i="5"/>
  <c r="AE459" i="5"/>
  <c r="AF459" i="5"/>
  <c r="P435" i="5"/>
  <c r="Q435" i="5"/>
  <c r="S435" i="5"/>
  <c r="T435" i="5"/>
  <c r="V435" i="5"/>
  <c r="W435" i="5"/>
  <c r="Y435" i="5"/>
  <c r="Z435" i="5"/>
  <c r="AB435" i="5"/>
  <c r="AC435" i="5"/>
  <c r="AE435" i="5"/>
  <c r="AF435" i="5"/>
  <c r="P436" i="5"/>
  <c r="Q436" i="5"/>
  <c r="S436" i="5"/>
  <c r="T436" i="5"/>
  <c r="V436" i="5"/>
  <c r="W436" i="5"/>
  <c r="Y436" i="5"/>
  <c r="Z436" i="5"/>
  <c r="AB436" i="5"/>
  <c r="AC436" i="5"/>
  <c r="AE436" i="5"/>
  <c r="AF436" i="5"/>
  <c r="P437" i="5"/>
  <c r="Q437" i="5"/>
  <c r="S437" i="5"/>
  <c r="T437" i="5"/>
  <c r="V437" i="5"/>
  <c r="W437" i="5"/>
  <c r="X437" i="5" s="1"/>
  <c r="Y437" i="5"/>
  <c r="Z437" i="5"/>
  <c r="AA437" i="5" s="1"/>
  <c r="AB437" i="5"/>
  <c r="AC437" i="5"/>
  <c r="AE437" i="5"/>
  <c r="AG437" i="5" s="1"/>
  <c r="AF437" i="5"/>
  <c r="P438" i="5"/>
  <c r="Q438" i="5"/>
  <c r="S438" i="5"/>
  <c r="T438" i="5"/>
  <c r="V438" i="5"/>
  <c r="W438" i="5"/>
  <c r="Y438" i="5"/>
  <c r="Z438" i="5"/>
  <c r="AB438" i="5"/>
  <c r="AC438" i="5"/>
  <c r="AE438" i="5"/>
  <c r="AF438" i="5"/>
  <c r="P439" i="5"/>
  <c r="Q439" i="5"/>
  <c r="S439" i="5"/>
  <c r="T439" i="5"/>
  <c r="V439" i="5"/>
  <c r="W439" i="5"/>
  <c r="Y439" i="5"/>
  <c r="Z439" i="5"/>
  <c r="AB439" i="5"/>
  <c r="AC439" i="5"/>
  <c r="AE439" i="5"/>
  <c r="AF439" i="5"/>
  <c r="P440" i="5"/>
  <c r="Q440" i="5"/>
  <c r="S440" i="5"/>
  <c r="T440" i="5"/>
  <c r="V440" i="5"/>
  <c r="W440" i="5"/>
  <c r="Y440" i="5"/>
  <c r="Z440" i="5"/>
  <c r="AA440" i="5" s="1"/>
  <c r="AB440" i="5"/>
  <c r="AC440" i="5"/>
  <c r="AE440" i="5"/>
  <c r="AF440" i="5"/>
  <c r="P441" i="5"/>
  <c r="Q441" i="5"/>
  <c r="S441" i="5"/>
  <c r="T441" i="5"/>
  <c r="V441" i="5"/>
  <c r="W441" i="5"/>
  <c r="Y441" i="5"/>
  <c r="Z441" i="5"/>
  <c r="AB441" i="5"/>
  <c r="AC441" i="5"/>
  <c r="AE441" i="5"/>
  <c r="AF441" i="5"/>
  <c r="P442" i="5"/>
  <c r="Q442" i="5"/>
  <c r="S442" i="5"/>
  <c r="T442" i="5"/>
  <c r="V442" i="5"/>
  <c r="W442" i="5"/>
  <c r="Y442" i="5"/>
  <c r="Z442" i="5"/>
  <c r="AB442" i="5"/>
  <c r="AC442" i="5"/>
  <c r="AE442" i="5"/>
  <c r="AF442" i="5"/>
  <c r="P443" i="5"/>
  <c r="Q443" i="5"/>
  <c r="S443" i="5"/>
  <c r="T443" i="5"/>
  <c r="U443" i="5"/>
  <c r="V443" i="5"/>
  <c r="W443" i="5"/>
  <c r="Y443" i="5"/>
  <c r="Z443" i="5"/>
  <c r="AB443" i="5"/>
  <c r="AC443" i="5"/>
  <c r="AE443" i="5"/>
  <c r="AF443" i="5"/>
  <c r="P444" i="5"/>
  <c r="Q444" i="5"/>
  <c r="S444" i="5"/>
  <c r="T444" i="5"/>
  <c r="V444" i="5"/>
  <c r="W444" i="5"/>
  <c r="Y444" i="5"/>
  <c r="Z444" i="5"/>
  <c r="AB444" i="5"/>
  <c r="AC444" i="5"/>
  <c r="AE444" i="5"/>
  <c r="AF444" i="5"/>
  <c r="P420" i="5"/>
  <c r="Q420" i="5"/>
  <c r="S420" i="5"/>
  <c r="T420" i="5"/>
  <c r="V420" i="5"/>
  <c r="AO420" i="5" s="1"/>
  <c r="W420" i="5"/>
  <c r="Y420" i="5"/>
  <c r="Z420" i="5"/>
  <c r="AB420" i="5"/>
  <c r="AC420" i="5"/>
  <c r="AE420" i="5"/>
  <c r="AF420" i="5"/>
  <c r="P421" i="5"/>
  <c r="Q421" i="5"/>
  <c r="S421" i="5"/>
  <c r="T421" i="5"/>
  <c r="U421" i="5" s="1"/>
  <c r="V421" i="5"/>
  <c r="W421" i="5"/>
  <c r="Y421" i="5"/>
  <c r="Z421" i="5"/>
  <c r="AS421" i="5" s="1"/>
  <c r="AB421" i="5"/>
  <c r="AC421" i="5"/>
  <c r="AE421" i="5"/>
  <c r="AF421" i="5"/>
  <c r="P422" i="5"/>
  <c r="Q422" i="5"/>
  <c r="S422" i="5"/>
  <c r="T422" i="5"/>
  <c r="V422" i="5"/>
  <c r="AO422" i="5" s="1"/>
  <c r="W422" i="5"/>
  <c r="Y422" i="5"/>
  <c r="Z422" i="5"/>
  <c r="AS422" i="5" s="1"/>
  <c r="AB422" i="5"/>
  <c r="AC422" i="5"/>
  <c r="AE422" i="5"/>
  <c r="AF422" i="5"/>
  <c r="P423" i="5"/>
  <c r="Q423" i="5"/>
  <c r="S423" i="5"/>
  <c r="T423" i="5"/>
  <c r="AM423" i="5" s="1"/>
  <c r="V423" i="5"/>
  <c r="W423" i="5"/>
  <c r="Y423" i="5"/>
  <c r="Z423" i="5"/>
  <c r="AB423" i="5"/>
  <c r="AC423" i="5"/>
  <c r="AE423" i="5"/>
  <c r="AF423" i="5"/>
  <c r="AY423" i="5" s="1"/>
  <c r="P424" i="5"/>
  <c r="Q424" i="5"/>
  <c r="R424" i="5" s="1"/>
  <c r="S424" i="5"/>
  <c r="T424" i="5"/>
  <c r="V424" i="5"/>
  <c r="W424" i="5"/>
  <c r="Y424" i="5"/>
  <c r="Z424" i="5"/>
  <c r="AB424" i="5"/>
  <c r="AC424" i="5"/>
  <c r="AE424" i="5"/>
  <c r="AF424" i="5"/>
  <c r="P425" i="5"/>
  <c r="Q425" i="5"/>
  <c r="S425" i="5"/>
  <c r="T425" i="5"/>
  <c r="U425" i="5" s="1"/>
  <c r="V425" i="5"/>
  <c r="AO425" i="5" s="1"/>
  <c r="W425" i="5"/>
  <c r="Y425" i="5"/>
  <c r="AR425" i="5" s="1"/>
  <c r="Z425" i="5"/>
  <c r="AB425" i="5"/>
  <c r="AC425" i="5"/>
  <c r="AE425" i="5"/>
  <c r="AF425" i="5"/>
  <c r="P426" i="5"/>
  <c r="Q426" i="5"/>
  <c r="AJ426" i="5" s="1"/>
  <c r="S426" i="5"/>
  <c r="T426" i="5"/>
  <c r="V426" i="5"/>
  <c r="W426" i="5"/>
  <c r="X426" i="5" s="1"/>
  <c r="Y426" i="5"/>
  <c r="Z426" i="5"/>
  <c r="AB426" i="5"/>
  <c r="AC426" i="5"/>
  <c r="AE426" i="5"/>
  <c r="AF426" i="5"/>
  <c r="P427" i="5"/>
  <c r="Q427" i="5"/>
  <c r="S427" i="5"/>
  <c r="T427" i="5"/>
  <c r="V427" i="5"/>
  <c r="W427" i="5"/>
  <c r="AP427" i="5" s="1"/>
  <c r="Y427" i="5"/>
  <c r="Z427" i="5"/>
  <c r="AB427" i="5"/>
  <c r="AU427" i="5" s="1"/>
  <c r="AC427" i="5"/>
  <c r="AE427" i="5"/>
  <c r="AF427" i="5"/>
  <c r="P428" i="5"/>
  <c r="Q428" i="5"/>
  <c r="S428" i="5"/>
  <c r="T428" i="5"/>
  <c r="U428" i="5" s="1"/>
  <c r="V428" i="5"/>
  <c r="W428" i="5"/>
  <c r="Y428" i="5"/>
  <c r="AR428" i="5" s="1"/>
  <c r="Z428" i="5"/>
  <c r="AB428" i="5"/>
  <c r="AC428" i="5"/>
  <c r="AV428" i="5" s="1"/>
  <c r="AE428" i="5"/>
  <c r="AF428" i="5"/>
  <c r="P429" i="5"/>
  <c r="Q429" i="5"/>
  <c r="S429" i="5"/>
  <c r="T429" i="5"/>
  <c r="V429" i="5"/>
  <c r="W429" i="5"/>
  <c r="Y429" i="5"/>
  <c r="Z429" i="5"/>
  <c r="AA429" i="5" s="1"/>
  <c r="AB429" i="5"/>
  <c r="AC429" i="5"/>
  <c r="AE429" i="5"/>
  <c r="AF429" i="5"/>
  <c r="P404" i="5"/>
  <c r="Q404" i="5"/>
  <c r="S404" i="5"/>
  <c r="T404" i="5"/>
  <c r="V404" i="5"/>
  <c r="W404" i="5"/>
  <c r="Y404" i="5"/>
  <c r="Z404" i="5"/>
  <c r="AB404" i="5"/>
  <c r="AC404" i="5"/>
  <c r="AE404" i="5"/>
  <c r="AF404" i="5"/>
  <c r="AG404" i="5" s="1"/>
  <c r="P405" i="5"/>
  <c r="Q405" i="5"/>
  <c r="S405" i="5"/>
  <c r="T405" i="5"/>
  <c r="V405" i="5"/>
  <c r="W405" i="5"/>
  <c r="X405" i="5" s="1"/>
  <c r="Y405" i="5"/>
  <c r="Z405" i="5"/>
  <c r="AB405" i="5"/>
  <c r="AC405" i="5"/>
  <c r="AE405" i="5"/>
  <c r="AF405" i="5"/>
  <c r="P406" i="5"/>
  <c r="Q406" i="5"/>
  <c r="S406" i="5"/>
  <c r="T406" i="5"/>
  <c r="V406" i="5"/>
  <c r="W406" i="5"/>
  <c r="Y406" i="5"/>
  <c r="Z406" i="5"/>
  <c r="AB406" i="5"/>
  <c r="AC406" i="5"/>
  <c r="AE406" i="5"/>
  <c r="AF406" i="5"/>
  <c r="P407" i="5"/>
  <c r="Q407" i="5"/>
  <c r="S407" i="5"/>
  <c r="T407" i="5"/>
  <c r="V407" i="5"/>
  <c r="W407" i="5"/>
  <c r="Y407" i="5"/>
  <c r="Z407" i="5"/>
  <c r="AB407" i="5"/>
  <c r="AC407" i="5"/>
  <c r="AE407" i="5"/>
  <c r="AF407" i="5"/>
  <c r="P408" i="5"/>
  <c r="Q408" i="5"/>
  <c r="S408" i="5"/>
  <c r="T408" i="5"/>
  <c r="V408" i="5"/>
  <c r="W408" i="5"/>
  <c r="Y408" i="5"/>
  <c r="Z408" i="5"/>
  <c r="AB408" i="5"/>
  <c r="AC408" i="5"/>
  <c r="AD408" i="5" s="1"/>
  <c r="AE408" i="5"/>
  <c r="AF408" i="5"/>
  <c r="P409" i="5"/>
  <c r="Q409" i="5"/>
  <c r="S409" i="5"/>
  <c r="T409" i="5"/>
  <c r="V409" i="5"/>
  <c r="W409" i="5"/>
  <c r="Y409" i="5"/>
  <c r="Z409" i="5"/>
  <c r="AB409" i="5"/>
  <c r="AC409" i="5"/>
  <c r="AE409" i="5"/>
  <c r="AF409" i="5"/>
  <c r="P410" i="5"/>
  <c r="Q410" i="5"/>
  <c r="S410" i="5"/>
  <c r="T410" i="5"/>
  <c r="V410" i="5"/>
  <c r="W410" i="5"/>
  <c r="Y410" i="5"/>
  <c r="Z410" i="5"/>
  <c r="AB410" i="5"/>
  <c r="AC410" i="5"/>
  <c r="AE410" i="5"/>
  <c r="AF410" i="5"/>
  <c r="P411" i="5"/>
  <c r="Q411" i="5"/>
  <c r="S411" i="5"/>
  <c r="T411" i="5"/>
  <c r="V411" i="5"/>
  <c r="W411" i="5"/>
  <c r="Y411" i="5"/>
  <c r="Z411" i="5"/>
  <c r="AB411" i="5"/>
  <c r="AC411" i="5"/>
  <c r="AE411" i="5"/>
  <c r="AF411" i="5"/>
  <c r="P412" i="5"/>
  <c r="Q412" i="5"/>
  <c r="S412" i="5"/>
  <c r="T412" i="5"/>
  <c r="V412" i="5"/>
  <c r="W412" i="5"/>
  <c r="Y412" i="5"/>
  <c r="Z412" i="5"/>
  <c r="AB412" i="5"/>
  <c r="AC412" i="5"/>
  <c r="AE412" i="5"/>
  <c r="AF412" i="5"/>
  <c r="P413" i="5"/>
  <c r="Q413" i="5"/>
  <c r="S413" i="5"/>
  <c r="T413" i="5"/>
  <c r="V413" i="5"/>
  <c r="W413" i="5"/>
  <c r="Y413" i="5"/>
  <c r="Z413" i="5"/>
  <c r="AB413" i="5"/>
  <c r="AC413" i="5"/>
  <c r="AE413" i="5"/>
  <c r="AF413" i="5"/>
  <c r="P374" i="5"/>
  <c r="Q374" i="5"/>
  <c r="S374" i="5"/>
  <c r="AL374" i="5" s="1"/>
  <c r="T374" i="5"/>
  <c r="V374" i="5"/>
  <c r="W374" i="5"/>
  <c r="Y374" i="5"/>
  <c r="Z374" i="5"/>
  <c r="AB374" i="5"/>
  <c r="AC374" i="5"/>
  <c r="AE374" i="5"/>
  <c r="AF374" i="5"/>
  <c r="P375" i="5"/>
  <c r="Q375" i="5"/>
  <c r="AJ375" i="5" s="1"/>
  <c r="S375" i="5"/>
  <c r="T375" i="5"/>
  <c r="V375" i="5"/>
  <c r="W375" i="5"/>
  <c r="Y375" i="5"/>
  <c r="AR375" i="5" s="1"/>
  <c r="Z375" i="5"/>
  <c r="AB375" i="5"/>
  <c r="AC375" i="5"/>
  <c r="AE375" i="5"/>
  <c r="AF375" i="5"/>
  <c r="P376" i="5"/>
  <c r="Q376" i="5"/>
  <c r="S376" i="5"/>
  <c r="T376" i="5"/>
  <c r="V376" i="5"/>
  <c r="W376" i="5"/>
  <c r="Y376" i="5"/>
  <c r="Z376" i="5"/>
  <c r="AB376" i="5"/>
  <c r="AC376" i="5"/>
  <c r="AE376" i="5"/>
  <c r="AX376" i="5" s="1"/>
  <c r="AF376" i="5"/>
  <c r="P377" i="5"/>
  <c r="Q377" i="5"/>
  <c r="S377" i="5"/>
  <c r="T377" i="5"/>
  <c r="AM377" i="5" s="1"/>
  <c r="V377" i="5"/>
  <c r="W377" i="5"/>
  <c r="Y377" i="5"/>
  <c r="Z377" i="5"/>
  <c r="AB377" i="5"/>
  <c r="AC377" i="5"/>
  <c r="AE377" i="5"/>
  <c r="AF377" i="5"/>
  <c r="P378" i="5"/>
  <c r="Q378" i="5"/>
  <c r="S378" i="5"/>
  <c r="T378" i="5"/>
  <c r="V378" i="5"/>
  <c r="W378" i="5"/>
  <c r="Y378" i="5"/>
  <c r="Z378" i="5"/>
  <c r="AB378" i="5"/>
  <c r="AC378" i="5"/>
  <c r="AE378" i="5"/>
  <c r="AF378" i="5"/>
  <c r="P379" i="5"/>
  <c r="R379" i="5" s="1"/>
  <c r="Q379" i="5"/>
  <c r="S379" i="5"/>
  <c r="T379" i="5"/>
  <c r="V379" i="5"/>
  <c r="W379" i="5"/>
  <c r="Y379" i="5"/>
  <c r="AR379" i="5" s="1"/>
  <c r="Z379" i="5"/>
  <c r="AB379" i="5"/>
  <c r="AC379" i="5"/>
  <c r="AE379" i="5"/>
  <c r="AF379" i="5"/>
  <c r="P380" i="5"/>
  <c r="Q380" i="5"/>
  <c r="S380" i="5"/>
  <c r="AL380" i="5" s="1"/>
  <c r="T380" i="5"/>
  <c r="AM380" i="5" s="1"/>
  <c r="V380" i="5"/>
  <c r="X380" i="5" s="1"/>
  <c r="W380" i="5"/>
  <c r="Y380" i="5"/>
  <c r="Z380" i="5"/>
  <c r="AB380" i="5"/>
  <c r="AC380" i="5"/>
  <c r="AE380" i="5"/>
  <c r="AX380" i="5" s="1"/>
  <c r="AF380" i="5"/>
  <c r="P381" i="5"/>
  <c r="Q381" i="5"/>
  <c r="S381" i="5"/>
  <c r="T381" i="5"/>
  <c r="V381" i="5"/>
  <c r="W381" i="5"/>
  <c r="Y381" i="5"/>
  <c r="Z381" i="5"/>
  <c r="AB381" i="5"/>
  <c r="AC381" i="5"/>
  <c r="AE381" i="5"/>
  <c r="AF381" i="5"/>
  <c r="P382" i="5"/>
  <c r="AI382" i="5" s="1"/>
  <c r="Q382" i="5"/>
  <c r="S382" i="5"/>
  <c r="T382" i="5"/>
  <c r="V382" i="5"/>
  <c r="W382" i="5"/>
  <c r="Y382" i="5"/>
  <c r="Z382" i="5"/>
  <c r="AB382" i="5"/>
  <c r="AU382" i="5" s="1"/>
  <c r="AC382" i="5"/>
  <c r="AE382" i="5"/>
  <c r="AF382" i="5"/>
  <c r="P383" i="5"/>
  <c r="Q383" i="5"/>
  <c r="S383" i="5"/>
  <c r="T383" i="5"/>
  <c r="V383" i="5"/>
  <c r="W383" i="5"/>
  <c r="Y383" i="5"/>
  <c r="Z383" i="5"/>
  <c r="AB383" i="5"/>
  <c r="AC383" i="5"/>
  <c r="AE383" i="5"/>
  <c r="AF383" i="5"/>
  <c r="P358" i="5"/>
  <c r="Q358" i="5"/>
  <c r="S358" i="5"/>
  <c r="T358" i="5"/>
  <c r="V358" i="5"/>
  <c r="W358" i="5"/>
  <c r="Y358" i="5"/>
  <c r="Z358" i="5"/>
  <c r="AB358" i="5"/>
  <c r="AC358" i="5"/>
  <c r="AE358" i="5"/>
  <c r="AF358" i="5"/>
  <c r="P359" i="5"/>
  <c r="Q359" i="5"/>
  <c r="S359" i="5"/>
  <c r="T359" i="5"/>
  <c r="V359" i="5"/>
  <c r="W359" i="5"/>
  <c r="Y359" i="5"/>
  <c r="AA359" i="5" s="1"/>
  <c r="Z359" i="5"/>
  <c r="AB359" i="5"/>
  <c r="AC359" i="5"/>
  <c r="AE359" i="5"/>
  <c r="AF359" i="5"/>
  <c r="P360" i="5"/>
  <c r="Q360" i="5"/>
  <c r="S360" i="5"/>
  <c r="T360" i="5"/>
  <c r="V360" i="5"/>
  <c r="W360" i="5"/>
  <c r="Y360" i="5"/>
  <c r="Z360" i="5"/>
  <c r="AB360" i="5"/>
  <c r="AC360" i="5"/>
  <c r="AE360" i="5"/>
  <c r="AG360" i="5" s="1"/>
  <c r="AF360" i="5"/>
  <c r="P361" i="5"/>
  <c r="Q361" i="5"/>
  <c r="S361" i="5"/>
  <c r="T361" i="5"/>
  <c r="V361" i="5"/>
  <c r="W361" i="5"/>
  <c r="Y361" i="5"/>
  <c r="Z361" i="5"/>
  <c r="AB361" i="5"/>
  <c r="AC361" i="5"/>
  <c r="AE361" i="5"/>
  <c r="AF361" i="5"/>
  <c r="P362" i="5"/>
  <c r="Q362" i="5"/>
  <c r="S362" i="5"/>
  <c r="T362" i="5"/>
  <c r="V362" i="5"/>
  <c r="W362" i="5"/>
  <c r="Y362" i="5"/>
  <c r="Z362" i="5"/>
  <c r="AB362" i="5"/>
  <c r="AC362" i="5"/>
  <c r="AE362" i="5"/>
  <c r="AF362" i="5"/>
  <c r="P363" i="5"/>
  <c r="Q363" i="5"/>
  <c r="S363" i="5"/>
  <c r="T363" i="5"/>
  <c r="V363" i="5"/>
  <c r="W363" i="5"/>
  <c r="Y363" i="5"/>
  <c r="AA363" i="5" s="1"/>
  <c r="Z363" i="5"/>
  <c r="AB363" i="5"/>
  <c r="AC363" i="5"/>
  <c r="AE363" i="5"/>
  <c r="AF363" i="5"/>
  <c r="P364" i="5"/>
  <c r="Q364" i="5"/>
  <c r="S364" i="5"/>
  <c r="T364" i="5"/>
  <c r="V364" i="5"/>
  <c r="W364" i="5"/>
  <c r="Y364" i="5"/>
  <c r="Z364" i="5"/>
  <c r="AB364" i="5"/>
  <c r="AC364" i="5"/>
  <c r="AE364" i="5"/>
  <c r="AF364" i="5"/>
  <c r="P365" i="5"/>
  <c r="Q365" i="5"/>
  <c r="S365" i="5"/>
  <c r="T365" i="5"/>
  <c r="V365" i="5"/>
  <c r="W365" i="5"/>
  <c r="Y365" i="5"/>
  <c r="Z365" i="5"/>
  <c r="AB365" i="5"/>
  <c r="AC365" i="5"/>
  <c r="AE365" i="5"/>
  <c r="AF365" i="5"/>
  <c r="P366" i="5"/>
  <c r="Q366" i="5"/>
  <c r="S366" i="5"/>
  <c r="T366" i="5"/>
  <c r="V366" i="5"/>
  <c r="W366" i="5"/>
  <c r="Y366" i="5"/>
  <c r="Z366" i="5"/>
  <c r="AB366" i="5"/>
  <c r="AC366" i="5"/>
  <c r="AE366" i="5"/>
  <c r="AF366" i="5"/>
  <c r="P367" i="5"/>
  <c r="Q367" i="5"/>
  <c r="S367" i="5"/>
  <c r="T367" i="5"/>
  <c r="V367" i="5"/>
  <c r="W367" i="5"/>
  <c r="Y367" i="5"/>
  <c r="AA367" i="5" s="1"/>
  <c r="Z367" i="5"/>
  <c r="AB367" i="5"/>
  <c r="AC367" i="5"/>
  <c r="AE367" i="5"/>
  <c r="AF367" i="5"/>
  <c r="P343" i="5"/>
  <c r="Q343" i="5"/>
  <c r="S343" i="5"/>
  <c r="T343" i="5"/>
  <c r="V343" i="5"/>
  <c r="W343" i="5"/>
  <c r="Y343" i="5"/>
  <c r="Z343" i="5"/>
  <c r="AB343" i="5"/>
  <c r="AC343" i="5"/>
  <c r="AE343" i="5"/>
  <c r="AF343" i="5"/>
  <c r="P344" i="5"/>
  <c r="Q344" i="5"/>
  <c r="S344" i="5"/>
  <c r="T344" i="5"/>
  <c r="V344" i="5"/>
  <c r="W344" i="5"/>
  <c r="Y344" i="5"/>
  <c r="Z344" i="5"/>
  <c r="AA344" i="5" s="1"/>
  <c r="AB344" i="5"/>
  <c r="AC344" i="5"/>
  <c r="AE344" i="5"/>
  <c r="AF344" i="5"/>
  <c r="P345" i="5"/>
  <c r="Q345" i="5"/>
  <c r="S345" i="5"/>
  <c r="T345" i="5"/>
  <c r="V345" i="5"/>
  <c r="W345" i="5"/>
  <c r="Y345" i="5"/>
  <c r="Z345" i="5"/>
  <c r="AB345" i="5"/>
  <c r="AC345" i="5"/>
  <c r="AE345" i="5"/>
  <c r="AF345" i="5"/>
  <c r="P346" i="5"/>
  <c r="Q346" i="5"/>
  <c r="S346" i="5"/>
  <c r="T346" i="5"/>
  <c r="V346" i="5"/>
  <c r="W346" i="5"/>
  <c r="Y346" i="5"/>
  <c r="Z346" i="5"/>
  <c r="AB346" i="5"/>
  <c r="AC346" i="5"/>
  <c r="AE346" i="5"/>
  <c r="AF346" i="5"/>
  <c r="P347" i="5"/>
  <c r="Q347" i="5"/>
  <c r="S347" i="5"/>
  <c r="T347" i="5"/>
  <c r="V347" i="5"/>
  <c r="W347" i="5"/>
  <c r="Y347" i="5"/>
  <c r="Z347" i="5"/>
  <c r="AB347" i="5"/>
  <c r="AC347" i="5"/>
  <c r="AE347" i="5"/>
  <c r="AF347" i="5"/>
  <c r="P348" i="5"/>
  <c r="Q348" i="5"/>
  <c r="S348" i="5"/>
  <c r="T348" i="5"/>
  <c r="V348" i="5"/>
  <c r="W348" i="5"/>
  <c r="X348" i="5" s="1"/>
  <c r="Y348" i="5"/>
  <c r="Z348" i="5"/>
  <c r="AB348" i="5"/>
  <c r="AC348" i="5"/>
  <c r="AE348" i="5"/>
  <c r="AF348" i="5"/>
  <c r="P349" i="5"/>
  <c r="Q349" i="5"/>
  <c r="S349" i="5"/>
  <c r="T349" i="5"/>
  <c r="V349" i="5"/>
  <c r="W349" i="5"/>
  <c r="Y349" i="5"/>
  <c r="Z349" i="5"/>
  <c r="AB349" i="5"/>
  <c r="AC349" i="5"/>
  <c r="AE349" i="5"/>
  <c r="AF349" i="5"/>
  <c r="P350" i="5"/>
  <c r="Q350" i="5"/>
  <c r="S350" i="5"/>
  <c r="T350" i="5"/>
  <c r="V350" i="5"/>
  <c r="W350" i="5"/>
  <c r="Y350" i="5"/>
  <c r="Z350" i="5"/>
  <c r="AB350" i="5"/>
  <c r="AC350" i="5"/>
  <c r="AE350" i="5"/>
  <c r="AF350" i="5"/>
  <c r="AG350" i="5" s="1"/>
  <c r="P351" i="5"/>
  <c r="Q351" i="5"/>
  <c r="S351" i="5"/>
  <c r="T351" i="5"/>
  <c r="V351" i="5"/>
  <c r="W351" i="5"/>
  <c r="Y351" i="5"/>
  <c r="Z351" i="5"/>
  <c r="AB351" i="5"/>
  <c r="AC351" i="5"/>
  <c r="AE351" i="5"/>
  <c r="AF351" i="5"/>
  <c r="P352" i="5"/>
  <c r="Q352" i="5"/>
  <c r="S352" i="5"/>
  <c r="T352" i="5"/>
  <c r="V352" i="5"/>
  <c r="W352" i="5"/>
  <c r="X352" i="5" s="1"/>
  <c r="Y352" i="5"/>
  <c r="Z352" i="5"/>
  <c r="AB352" i="5"/>
  <c r="AC352" i="5"/>
  <c r="AE352" i="5"/>
  <c r="AF352" i="5"/>
  <c r="P328" i="5"/>
  <c r="Q328" i="5"/>
  <c r="S328" i="5"/>
  <c r="T328" i="5"/>
  <c r="V328" i="5"/>
  <c r="AO328" i="5" s="1"/>
  <c r="W328" i="5"/>
  <c r="Y328" i="5"/>
  <c r="Z328" i="5"/>
  <c r="AB328" i="5"/>
  <c r="AC328" i="5"/>
  <c r="AE328" i="5"/>
  <c r="AF328" i="5"/>
  <c r="P329" i="5"/>
  <c r="Q329" i="5"/>
  <c r="AJ329" i="5" s="1"/>
  <c r="S329" i="5"/>
  <c r="T329" i="5"/>
  <c r="V329" i="5"/>
  <c r="W329" i="5"/>
  <c r="Y329" i="5"/>
  <c r="AR329" i="5" s="1"/>
  <c r="Z329" i="5"/>
  <c r="AS329" i="5" s="1"/>
  <c r="AB329" i="5"/>
  <c r="AU329" i="5" s="1"/>
  <c r="AC329" i="5"/>
  <c r="AE329" i="5"/>
  <c r="AF329" i="5"/>
  <c r="AY329" i="5" s="1"/>
  <c r="P330" i="5"/>
  <c r="Q330" i="5"/>
  <c r="S330" i="5"/>
  <c r="T330" i="5"/>
  <c r="AM330" i="5" s="1"/>
  <c r="V330" i="5"/>
  <c r="AO330" i="5" s="1"/>
  <c r="W330" i="5"/>
  <c r="Y330" i="5"/>
  <c r="Z330" i="5"/>
  <c r="AS330" i="5" s="1"/>
  <c r="AB330" i="5"/>
  <c r="AC330" i="5"/>
  <c r="AE330" i="5"/>
  <c r="AF330" i="5"/>
  <c r="P331" i="5"/>
  <c r="AI331" i="5" s="1"/>
  <c r="Q331" i="5"/>
  <c r="S331" i="5"/>
  <c r="T331" i="5"/>
  <c r="AM331" i="5" s="1"/>
  <c r="V331" i="5"/>
  <c r="W331" i="5"/>
  <c r="Y331" i="5"/>
  <c r="Z331" i="5"/>
  <c r="AB331" i="5"/>
  <c r="AU331" i="5" s="1"/>
  <c r="AC331" i="5"/>
  <c r="AE331" i="5"/>
  <c r="AF331" i="5"/>
  <c r="P332" i="5"/>
  <c r="AI332" i="5" s="1"/>
  <c r="Q332" i="5"/>
  <c r="S332" i="5"/>
  <c r="T332" i="5"/>
  <c r="U332" i="5" s="1"/>
  <c r="V332" i="5"/>
  <c r="W332" i="5"/>
  <c r="Y332" i="5"/>
  <c r="Z332" i="5"/>
  <c r="AB332" i="5"/>
  <c r="AU332" i="5" s="1"/>
  <c r="AC332" i="5"/>
  <c r="AE332" i="5"/>
  <c r="AF332" i="5"/>
  <c r="P333" i="5"/>
  <c r="Q333" i="5"/>
  <c r="S333" i="5"/>
  <c r="T333" i="5"/>
  <c r="V333" i="5"/>
  <c r="W333" i="5"/>
  <c r="Y333" i="5"/>
  <c r="Z333" i="5"/>
  <c r="AS333" i="5" s="1"/>
  <c r="AB333" i="5"/>
  <c r="AC333" i="5"/>
  <c r="AE333" i="5"/>
  <c r="AF333" i="5"/>
  <c r="P334" i="5"/>
  <c r="Q334" i="5"/>
  <c r="S334" i="5"/>
  <c r="T334" i="5"/>
  <c r="AM334" i="5" s="1"/>
  <c r="V334" i="5"/>
  <c r="W334" i="5"/>
  <c r="Y334" i="5"/>
  <c r="Z334" i="5"/>
  <c r="AB334" i="5"/>
  <c r="AC334" i="5"/>
  <c r="AE334" i="5"/>
  <c r="AX334" i="5" s="1"/>
  <c r="AF334" i="5"/>
  <c r="P335" i="5"/>
  <c r="Q335" i="5"/>
  <c r="S335" i="5"/>
  <c r="T335" i="5"/>
  <c r="V335" i="5"/>
  <c r="AO335" i="5" s="1"/>
  <c r="W335" i="5"/>
  <c r="Y335" i="5"/>
  <c r="Z335" i="5"/>
  <c r="AB335" i="5"/>
  <c r="AC335" i="5"/>
  <c r="AE335" i="5"/>
  <c r="AF335" i="5"/>
  <c r="P336" i="5"/>
  <c r="Q336" i="5"/>
  <c r="S336" i="5"/>
  <c r="T336" i="5"/>
  <c r="V336" i="5"/>
  <c r="AO336" i="5" s="1"/>
  <c r="W336" i="5"/>
  <c r="Y336" i="5"/>
  <c r="Z336" i="5"/>
  <c r="AB336" i="5"/>
  <c r="AC336" i="5"/>
  <c r="AE336" i="5"/>
  <c r="AF336" i="5"/>
  <c r="P337" i="5"/>
  <c r="Q337" i="5"/>
  <c r="S337" i="5"/>
  <c r="T337" i="5"/>
  <c r="V337" i="5"/>
  <c r="W337" i="5"/>
  <c r="Y337" i="5"/>
  <c r="Z337" i="5"/>
  <c r="AB337" i="5"/>
  <c r="AC337" i="5"/>
  <c r="AE337" i="5"/>
  <c r="AF337" i="5"/>
  <c r="P312" i="5"/>
  <c r="Q312" i="5"/>
  <c r="S312" i="5"/>
  <c r="T312" i="5"/>
  <c r="V312" i="5"/>
  <c r="W312" i="5"/>
  <c r="Y312" i="5"/>
  <c r="Z312" i="5"/>
  <c r="AB312" i="5"/>
  <c r="AC312" i="5"/>
  <c r="AE312" i="5"/>
  <c r="AF312" i="5"/>
  <c r="P313" i="5"/>
  <c r="Q313" i="5"/>
  <c r="S313" i="5"/>
  <c r="T313" i="5"/>
  <c r="V313" i="5"/>
  <c r="W313" i="5"/>
  <c r="Y313" i="5"/>
  <c r="Z313" i="5"/>
  <c r="AB313" i="5"/>
  <c r="AC313" i="5"/>
  <c r="AE313" i="5"/>
  <c r="AF313" i="5"/>
  <c r="P314" i="5"/>
  <c r="Q314" i="5"/>
  <c r="S314" i="5"/>
  <c r="T314" i="5"/>
  <c r="V314" i="5"/>
  <c r="W314" i="5"/>
  <c r="Y314" i="5"/>
  <c r="Z314" i="5"/>
  <c r="AB314" i="5"/>
  <c r="AC314" i="5"/>
  <c r="AE314" i="5"/>
  <c r="AF314" i="5"/>
  <c r="P315" i="5"/>
  <c r="Q315" i="5"/>
  <c r="S315" i="5"/>
  <c r="T315" i="5"/>
  <c r="V315" i="5"/>
  <c r="W315" i="5"/>
  <c r="Y315" i="5"/>
  <c r="Z315" i="5"/>
  <c r="AB315" i="5"/>
  <c r="AC315" i="5"/>
  <c r="AE315" i="5"/>
  <c r="AF315" i="5"/>
  <c r="AG315" i="5" s="1"/>
  <c r="P316" i="5"/>
  <c r="Q316" i="5"/>
  <c r="S316" i="5"/>
  <c r="T316" i="5"/>
  <c r="V316" i="5"/>
  <c r="W316" i="5"/>
  <c r="Y316" i="5"/>
  <c r="Z316" i="5"/>
  <c r="AB316" i="5"/>
  <c r="AC316" i="5"/>
  <c r="AE316" i="5"/>
  <c r="AF316" i="5"/>
  <c r="P317" i="5"/>
  <c r="Q317" i="5"/>
  <c r="S317" i="5"/>
  <c r="T317" i="5"/>
  <c r="V317" i="5"/>
  <c r="W317" i="5"/>
  <c r="Y317" i="5"/>
  <c r="Z317" i="5"/>
  <c r="AB317" i="5"/>
  <c r="AC317" i="5"/>
  <c r="AE317" i="5"/>
  <c r="AF317" i="5"/>
  <c r="P318" i="5"/>
  <c r="Q318" i="5"/>
  <c r="S318" i="5"/>
  <c r="T318" i="5"/>
  <c r="V318" i="5"/>
  <c r="W318" i="5"/>
  <c r="Y318" i="5"/>
  <c r="Z318" i="5"/>
  <c r="AB318" i="5"/>
  <c r="AC318" i="5"/>
  <c r="AE318" i="5"/>
  <c r="AF318" i="5"/>
  <c r="P319" i="5"/>
  <c r="Q319" i="5"/>
  <c r="S319" i="5"/>
  <c r="T319" i="5"/>
  <c r="V319" i="5"/>
  <c r="W319" i="5"/>
  <c r="Y319" i="5"/>
  <c r="Z319" i="5"/>
  <c r="AB319" i="5"/>
  <c r="AC319" i="5"/>
  <c r="AE319" i="5"/>
  <c r="AF319" i="5"/>
  <c r="P320" i="5"/>
  <c r="Q320" i="5"/>
  <c r="S320" i="5"/>
  <c r="T320" i="5"/>
  <c r="V320" i="5"/>
  <c r="W320" i="5"/>
  <c r="Y320" i="5"/>
  <c r="Z320" i="5"/>
  <c r="AB320" i="5"/>
  <c r="AC320" i="5"/>
  <c r="AE320" i="5"/>
  <c r="AF320" i="5"/>
  <c r="P321" i="5"/>
  <c r="Q321" i="5"/>
  <c r="S321" i="5"/>
  <c r="T321" i="5"/>
  <c r="V321" i="5"/>
  <c r="W321" i="5"/>
  <c r="Y321" i="5"/>
  <c r="Z321" i="5"/>
  <c r="AB321" i="5"/>
  <c r="AC321" i="5"/>
  <c r="AE321" i="5"/>
  <c r="AF321" i="5"/>
  <c r="P282" i="5"/>
  <c r="Q282" i="5"/>
  <c r="S282" i="5"/>
  <c r="T282" i="5"/>
  <c r="V282" i="5"/>
  <c r="W282" i="5"/>
  <c r="X282" i="5" s="1"/>
  <c r="Y282" i="5"/>
  <c r="Z282" i="5"/>
  <c r="AB282" i="5"/>
  <c r="AC282" i="5"/>
  <c r="AE282" i="5"/>
  <c r="AF282" i="5"/>
  <c r="P283" i="5"/>
  <c r="Q283" i="5"/>
  <c r="S283" i="5"/>
  <c r="U283" i="5" s="1"/>
  <c r="T283" i="5"/>
  <c r="V283" i="5"/>
  <c r="W283" i="5"/>
  <c r="X283" i="5" s="1"/>
  <c r="Y283" i="5"/>
  <c r="AR283" i="5" s="1"/>
  <c r="Z283" i="5"/>
  <c r="AB283" i="5"/>
  <c r="AC283" i="5"/>
  <c r="AE283" i="5"/>
  <c r="AF283" i="5"/>
  <c r="P284" i="5"/>
  <c r="Q284" i="5"/>
  <c r="R284" i="5" s="1"/>
  <c r="S284" i="5"/>
  <c r="T284" i="5"/>
  <c r="V284" i="5"/>
  <c r="W284" i="5"/>
  <c r="Y284" i="5"/>
  <c r="AR284" i="5" s="1"/>
  <c r="Z284" i="5"/>
  <c r="AB284" i="5"/>
  <c r="AC284" i="5"/>
  <c r="AE284" i="5"/>
  <c r="AF284" i="5"/>
  <c r="P285" i="5"/>
  <c r="Q285" i="5"/>
  <c r="S285" i="5"/>
  <c r="T285" i="5"/>
  <c r="V285" i="5"/>
  <c r="W285" i="5"/>
  <c r="Y285" i="5"/>
  <c r="Z285" i="5"/>
  <c r="AB285" i="5"/>
  <c r="AC285" i="5"/>
  <c r="AE285" i="5"/>
  <c r="AF285" i="5"/>
  <c r="P286" i="5"/>
  <c r="AI286" i="5" s="1"/>
  <c r="Q286" i="5"/>
  <c r="S286" i="5"/>
  <c r="T286" i="5"/>
  <c r="V286" i="5"/>
  <c r="W286" i="5"/>
  <c r="Y286" i="5"/>
  <c r="Z286" i="5"/>
  <c r="AS286" i="5" s="1"/>
  <c r="AB286" i="5"/>
  <c r="AU286" i="5" s="1"/>
  <c r="AC286" i="5"/>
  <c r="AE286" i="5"/>
  <c r="AF286" i="5"/>
  <c r="P287" i="5"/>
  <c r="Q287" i="5"/>
  <c r="S287" i="5"/>
  <c r="T287" i="5"/>
  <c r="V287" i="5"/>
  <c r="W287" i="5"/>
  <c r="Y287" i="5"/>
  <c r="AA287" i="5" s="1"/>
  <c r="Z287" i="5"/>
  <c r="AB287" i="5"/>
  <c r="AC287" i="5"/>
  <c r="AE287" i="5"/>
  <c r="AG287" i="5" s="1"/>
  <c r="AF287" i="5"/>
  <c r="P288" i="5"/>
  <c r="AI288" i="5" s="1"/>
  <c r="Q288" i="5"/>
  <c r="S288" i="5"/>
  <c r="U288" i="5" s="1"/>
  <c r="T288" i="5"/>
  <c r="V288" i="5"/>
  <c r="AO288" i="5" s="1"/>
  <c r="W288" i="5"/>
  <c r="Y288" i="5"/>
  <c r="Z288" i="5"/>
  <c r="AS288" i="5" s="1"/>
  <c r="AB288" i="5"/>
  <c r="AC288" i="5"/>
  <c r="AE288" i="5"/>
  <c r="AF288" i="5"/>
  <c r="AY288" i="5" s="1"/>
  <c r="P289" i="5"/>
  <c r="AI289" i="5" s="1"/>
  <c r="Q289" i="5"/>
  <c r="S289" i="5"/>
  <c r="T289" i="5"/>
  <c r="AM289" i="5" s="1"/>
  <c r="V289" i="5"/>
  <c r="AO289" i="5" s="1"/>
  <c r="W289" i="5"/>
  <c r="AP289" i="5" s="1"/>
  <c r="Y289" i="5"/>
  <c r="Z289" i="5"/>
  <c r="AB289" i="5"/>
  <c r="AU289" i="5" s="1"/>
  <c r="AC289" i="5"/>
  <c r="AE289" i="5"/>
  <c r="AF289" i="5"/>
  <c r="AY289" i="5" s="1"/>
  <c r="P290" i="5"/>
  <c r="Q290" i="5"/>
  <c r="AJ290" i="5" s="1"/>
  <c r="S290" i="5"/>
  <c r="T290" i="5"/>
  <c r="AM290" i="5" s="1"/>
  <c r="V290" i="5"/>
  <c r="AO290" i="5" s="1"/>
  <c r="W290" i="5"/>
  <c r="Y290" i="5"/>
  <c r="Z290" i="5"/>
  <c r="AS290" i="5" s="1"/>
  <c r="AB290" i="5"/>
  <c r="AU290" i="5" s="1"/>
  <c r="AC290" i="5"/>
  <c r="AE290" i="5"/>
  <c r="AF290" i="5"/>
  <c r="P291" i="5"/>
  <c r="Q291" i="5"/>
  <c r="S291" i="5"/>
  <c r="T291" i="5"/>
  <c r="V291" i="5"/>
  <c r="W291" i="5"/>
  <c r="Y291" i="5"/>
  <c r="Z291" i="5"/>
  <c r="AB291" i="5"/>
  <c r="AC291" i="5"/>
  <c r="AE291" i="5"/>
  <c r="AF291" i="5"/>
  <c r="P266" i="5"/>
  <c r="Q266" i="5"/>
  <c r="S266" i="5"/>
  <c r="T266" i="5"/>
  <c r="V266" i="5"/>
  <c r="X266" i="5" s="1"/>
  <c r="W266" i="5"/>
  <c r="Y266" i="5"/>
  <c r="Z266" i="5"/>
  <c r="AB266" i="5"/>
  <c r="AC266" i="5"/>
  <c r="AE266" i="5"/>
  <c r="AF266" i="5"/>
  <c r="P267" i="5"/>
  <c r="Q267" i="5"/>
  <c r="S267" i="5"/>
  <c r="T267" i="5"/>
  <c r="V267" i="5"/>
  <c r="W267" i="5"/>
  <c r="Y267" i="5"/>
  <c r="Z267" i="5"/>
  <c r="AB267" i="5"/>
  <c r="AC267" i="5"/>
  <c r="AE267" i="5"/>
  <c r="AF267" i="5"/>
  <c r="P268" i="5"/>
  <c r="R268" i="5" s="1"/>
  <c r="Q268" i="5"/>
  <c r="S268" i="5"/>
  <c r="T268" i="5"/>
  <c r="V268" i="5"/>
  <c r="W268" i="5"/>
  <c r="Y268" i="5"/>
  <c r="Z268" i="5"/>
  <c r="AB268" i="5"/>
  <c r="AC268" i="5"/>
  <c r="AE268" i="5"/>
  <c r="AF268" i="5"/>
  <c r="P269" i="5"/>
  <c r="Q269" i="5"/>
  <c r="S269" i="5"/>
  <c r="T269" i="5"/>
  <c r="V269" i="5"/>
  <c r="W269" i="5"/>
  <c r="Y269" i="5"/>
  <c r="Z269" i="5"/>
  <c r="AB269" i="5"/>
  <c r="AC269" i="5"/>
  <c r="AE269" i="5"/>
  <c r="AF269" i="5"/>
  <c r="P270" i="5"/>
  <c r="Q270" i="5"/>
  <c r="S270" i="5"/>
  <c r="T270" i="5"/>
  <c r="V270" i="5"/>
  <c r="W270" i="5"/>
  <c r="Y270" i="5"/>
  <c r="Z270" i="5"/>
  <c r="AB270" i="5"/>
  <c r="AC270" i="5"/>
  <c r="AE270" i="5"/>
  <c r="AF270" i="5"/>
  <c r="P271" i="5"/>
  <c r="Q271" i="5"/>
  <c r="S271" i="5"/>
  <c r="T271" i="5"/>
  <c r="V271" i="5"/>
  <c r="W271" i="5"/>
  <c r="Y271" i="5"/>
  <c r="Z271" i="5"/>
  <c r="AB271" i="5"/>
  <c r="AC271" i="5"/>
  <c r="AE271" i="5"/>
  <c r="AF271" i="5"/>
  <c r="P272" i="5"/>
  <c r="Q272" i="5"/>
  <c r="S272" i="5"/>
  <c r="T272" i="5"/>
  <c r="V272" i="5"/>
  <c r="W272" i="5"/>
  <c r="Y272" i="5"/>
  <c r="Z272" i="5"/>
  <c r="AB272" i="5"/>
  <c r="AC272" i="5"/>
  <c r="AD272" i="5" s="1"/>
  <c r="AE272" i="5"/>
  <c r="AF272" i="5"/>
  <c r="P273" i="5"/>
  <c r="Q273" i="5"/>
  <c r="S273" i="5"/>
  <c r="T273" i="5"/>
  <c r="V273" i="5"/>
  <c r="W273" i="5"/>
  <c r="Y273" i="5"/>
  <c r="Z273" i="5"/>
  <c r="AB273" i="5"/>
  <c r="AC273" i="5"/>
  <c r="AE273" i="5"/>
  <c r="AF273" i="5"/>
  <c r="P274" i="5"/>
  <c r="Q274" i="5"/>
  <c r="S274" i="5"/>
  <c r="T274" i="5"/>
  <c r="V274" i="5"/>
  <c r="W274" i="5"/>
  <c r="Y274" i="5"/>
  <c r="Z274" i="5"/>
  <c r="AB274" i="5"/>
  <c r="AC274" i="5"/>
  <c r="AE274" i="5"/>
  <c r="AF274" i="5"/>
  <c r="P275" i="5"/>
  <c r="Q275" i="5"/>
  <c r="R275" i="5" s="1"/>
  <c r="S275" i="5"/>
  <c r="T275" i="5"/>
  <c r="V275" i="5"/>
  <c r="W275" i="5"/>
  <c r="Y275" i="5"/>
  <c r="Z275" i="5"/>
  <c r="AB275" i="5"/>
  <c r="AC275" i="5"/>
  <c r="AE275" i="5"/>
  <c r="AF275" i="5"/>
  <c r="P251" i="5"/>
  <c r="Q251" i="5"/>
  <c r="S251" i="5"/>
  <c r="T251" i="5"/>
  <c r="V251" i="5"/>
  <c r="W251" i="5"/>
  <c r="X251" i="5" s="1"/>
  <c r="Y251" i="5"/>
  <c r="AA251" i="5" s="1"/>
  <c r="Z251" i="5"/>
  <c r="AB251" i="5"/>
  <c r="AC251" i="5"/>
  <c r="AE251" i="5"/>
  <c r="AF251" i="5"/>
  <c r="P252" i="5"/>
  <c r="Q252" i="5"/>
  <c r="S252" i="5"/>
  <c r="T252" i="5"/>
  <c r="V252" i="5"/>
  <c r="W252" i="5"/>
  <c r="Y252" i="5"/>
  <c r="Z252" i="5"/>
  <c r="AB252" i="5"/>
  <c r="AC252" i="5"/>
  <c r="AE252" i="5"/>
  <c r="AG252" i="5" s="1"/>
  <c r="AF252" i="5"/>
  <c r="P253" i="5"/>
  <c r="Q253" i="5"/>
  <c r="S253" i="5"/>
  <c r="T253" i="5"/>
  <c r="V253" i="5"/>
  <c r="W253" i="5"/>
  <c r="Y253" i="5"/>
  <c r="Z253" i="5"/>
  <c r="AA253" i="5" s="1"/>
  <c r="AB253" i="5"/>
  <c r="AC253" i="5"/>
  <c r="AE253" i="5"/>
  <c r="AF253" i="5"/>
  <c r="P254" i="5"/>
  <c r="Q254" i="5"/>
  <c r="S254" i="5"/>
  <c r="T254" i="5"/>
  <c r="V254" i="5"/>
  <c r="W254" i="5"/>
  <c r="Y254" i="5"/>
  <c r="Z254" i="5"/>
  <c r="AB254" i="5"/>
  <c r="AC254" i="5"/>
  <c r="AE254" i="5"/>
  <c r="AF254" i="5"/>
  <c r="AG254" i="5" s="1"/>
  <c r="P255" i="5"/>
  <c r="Q255" i="5"/>
  <c r="S255" i="5"/>
  <c r="T255" i="5"/>
  <c r="V255" i="5"/>
  <c r="W255" i="5"/>
  <c r="Y255" i="5"/>
  <c r="Z255" i="5"/>
  <c r="AB255" i="5"/>
  <c r="AC255" i="5"/>
  <c r="AE255" i="5"/>
  <c r="AF255" i="5"/>
  <c r="P256" i="5"/>
  <c r="Q256" i="5"/>
  <c r="R256" i="5" s="1"/>
  <c r="S256" i="5"/>
  <c r="T256" i="5"/>
  <c r="U256" i="5" s="1"/>
  <c r="V256" i="5"/>
  <c r="W256" i="5"/>
  <c r="X256" i="5" s="1"/>
  <c r="Y256" i="5"/>
  <c r="Z256" i="5"/>
  <c r="AB256" i="5"/>
  <c r="AC256" i="5"/>
  <c r="AE256" i="5"/>
  <c r="AF256" i="5"/>
  <c r="AG256" i="5" s="1"/>
  <c r="P257" i="5"/>
  <c r="Q257" i="5"/>
  <c r="S257" i="5"/>
  <c r="T257" i="5"/>
  <c r="V257" i="5"/>
  <c r="W257" i="5"/>
  <c r="Y257" i="5"/>
  <c r="Z257" i="5"/>
  <c r="AB257" i="5"/>
  <c r="AC257" i="5"/>
  <c r="AE257" i="5"/>
  <c r="AF257" i="5"/>
  <c r="P258" i="5"/>
  <c r="Q258" i="5"/>
  <c r="S258" i="5"/>
  <c r="T258" i="5"/>
  <c r="V258" i="5"/>
  <c r="W258" i="5"/>
  <c r="Y258" i="5"/>
  <c r="Z258" i="5"/>
  <c r="AB258" i="5"/>
  <c r="AC258" i="5"/>
  <c r="AE258" i="5"/>
  <c r="AF258" i="5"/>
  <c r="AG258" i="5"/>
  <c r="P259" i="5"/>
  <c r="Q259" i="5"/>
  <c r="S259" i="5"/>
  <c r="T259" i="5"/>
  <c r="V259" i="5"/>
  <c r="W259" i="5"/>
  <c r="Y259" i="5"/>
  <c r="Z259" i="5"/>
  <c r="AB259" i="5"/>
  <c r="AC259" i="5"/>
  <c r="AE259" i="5"/>
  <c r="AF259" i="5"/>
  <c r="P260" i="5"/>
  <c r="Q260" i="5"/>
  <c r="R260" i="5" s="1"/>
  <c r="S260" i="5"/>
  <c r="T260" i="5"/>
  <c r="V260" i="5"/>
  <c r="W260" i="5"/>
  <c r="Y260" i="5"/>
  <c r="Z260" i="5"/>
  <c r="AB260" i="5"/>
  <c r="AC260" i="5"/>
  <c r="AE260" i="5"/>
  <c r="AF260" i="5"/>
  <c r="P236" i="5"/>
  <c r="Q236" i="5"/>
  <c r="S236" i="5"/>
  <c r="AL236" i="5" s="1"/>
  <c r="T236" i="5"/>
  <c r="V236" i="5"/>
  <c r="AO236" i="5" s="1"/>
  <c r="W236" i="5"/>
  <c r="Y236" i="5"/>
  <c r="Z236" i="5"/>
  <c r="AS236" i="5" s="1"/>
  <c r="AB236" i="5"/>
  <c r="AC236" i="5"/>
  <c r="AV236" i="5" s="1"/>
  <c r="AE236" i="5"/>
  <c r="AX236" i="5" s="1"/>
  <c r="AF236" i="5"/>
  <c r="P237" i="5"/>
  <c r="AI237" i="5" s="1"/>
  <c r="Q237" i="5"/>
  <c r="S237" i="5"/>
  <c r="T237" i="5"/>
  <c r="U237" i="5" s="1"/>
  <c r="V237" i="5"/>
  <c r="W237" i="5"/>
  <c r="Y237" i="5"/>
  <c r="Z237" i="5"/>
  <c r="AB237" i="5"/>
  <c r="AC237" i="5"/>
  <c r="AE237" i="5"/>
  <c r="AF237" i="5"/>
  <c r="AY237" i="5" s="1"/>
  <c r="P238" i="5"/>
  <c r="Q238" i="5"/>
  <c r="S238" i="5"/>
  <c r="T238" i="5"/>
  <c r="V238" i="5"/>
  <c r="W238" i="5"/>
  <c r="Y238" i="5"/>
  <c r="Z238" i="5"/>
  <c r="AB238" i="5"/>
  <c r="AC238" i="5"/>
  <c r="AE238" i="5"/>
  <c r="AX238" i="5" s="1"/>
  <c r="AF238" i="5"/>
  <c r="P239" i="5"/>
  <c r="Q239" i="5"/>
  <c r="S239" i="5"/>
  <c r="T239" i="5"/>
  <c r="V239" i="5"/>
  <c r="W239" i="5"/>
  <c r="Y239" i="5"/>
  <c r="Z239" i="5"/>
  <c r="AB239" i="5"/>
  <c r="AU239" i="5" s="1"/>
  <c r="AC239" i="5"/>
  <c r="AE239" i="5"/>
  <c r="AF239" i="5"/>
  <c r="P240" i="5"/>
  <c r="Q240" i="5"/>
  <c r="S240" i="5"/>
  <c r="AL240" i="5" s="1"/>
  <c r="T240" i="5"/>
  <c r="V240" i="5"/>
  <c r="W240" i="5"/>
  <c r="Y240" i="5"/>
  <c r="Z240" i="5"/>
  <c r="AS240" i="5" s="1"/>
  <c r="AB240" i="5"/>
  <c r="AC240" i="5"/>
  <c r="AE240" i="5"/>
  <c r="AF240" i="5"/>
  <c r="AG240" i="5" s="1"/>
  <c r="P241" i="5"/>
  <c r="Q241" i="5"/>
  <c r="S241" i="5"/>
  <c r="AL241" i="5" s="1"/>
  <c r="T241" i="5"/>
  <c r="V241" i="5"/>
  <c r="W241" i="5"/>
  <c r="Y241" i="5"/>
  <c r="Z241" i="5"/>
  <c r="AB241" i="5"/>
  <c r="AC241" i="5"/>
  <c r="AE241" i="5"/>
  <c r="AF241" i="5"/>
  <c r="P242" i="5"/>
  <c r="Q242" i="5"/>
  <c r="S242" i="5"/>
  <c r="T242" i="5"/>
  <c r="V242" i="5"/>
  <c r="W242" i="5"/>
  <c r="Y242" i="5"/>
  <c r="Z242" i="5"/>
  <c r="AS242" i="5" s="1"/>
  <c r="AB242" i="5"/>
  <c r="AC242" i="5"/>
  <c r="AE242" i="5"/>
  <c r="AF242" i="5"/>
  <c r="P243" i="5"/>
  <c r="Q243" i="5"/>
  <c r="S243" i="5"/>
  <c r="T243" i="5"/>
  <c r="V243" i="5"/>
  <c r="X243" i="5" s="1"/>
  <c r="W243" i="5"/>
  <c r="Y243" i="5"/>
  <c r="Z243" i="5"/>
  <c r="AB243" i="5"/>
  <c r="AC243" i="5"/>
  <c r="AD243" i="5" s="1"/>
  <c r="AE243" i="5"/>
  <c r="AF243" i="5"/>
  <c r="P244" i="5"/>
  <c r="Q244" i="5"/>
  <c r="S244" i="5"/>
  <c r="T244" i="5"/>
  <c r="V244" i="5"/>
  <c r="W244" i="5"/>
  <c r="Y244" i="5"/>
  <c r="Z244" i="5"/>
  <c r="AS244" i="5" s="1"/>
  <c r="AB244" i="5"/>
  <c r="AC244" i="5"/>
  <c r="AV244" i="5" s="1"/>
  <c r="AE244" i="5"/>
  <c r="AF244" i="5"/>
  <c r="P245" i="5"/>
  <c r="Q245" i="5"/>
  <c r="S245" i="5"/>
  <c r="T245" i="5"/>
  <c r="V245" i="5"/>
  <c r="W245" i="5"/>
  <c r="Y245" i="5"/>
  <c r="Z245" i="5"/>
  <c r="AB245" i="5"/>
  <c r="AC245" i="5"/>
  <c r="AE245" i="5"/>
  <c r="AF245" i="5"/>
  <c r="P220" i="5"/>
  <c r="Q220" i="5"/>
  <c r="S220" i="5"/>
  <c r="T220" i="5"/>
  <c r="V220" i="5"/>
  <c r="W220" i="5"/>
  <c r="Y220" i="5"/>
  <c r="Z220" i="5"/>
  <c r="AB220" i="5"/>
  <c r="AC220" i="5"/>
  <c r="AE220" i="5"/>
  <c r="AF220" i="5"/>
  <c r="P221" i="5"/>
  <c r="Q221" i="5"/>
  <c r="S221" i="5"/>
  <c r="T221" i="5"/>
  <c r="V221" i="5"/>
  <c r="W221" i="5"/>
  <c r="Y221" i="5"/>
  <c r="Z221" i="5"/>
  <c r="AB221" i="5"/>
  <c r="AC221" i="5"/>
  <c r="AE221" i="5"/>
  <c r="AF221" i="5"/>
  <c r="P222" i="5"/>
  <c r="Q222" i="5"/>
  <c r="S222" i="5"/>
  <c r="T222" i="5"/>
  <c r="V222" i="5"/>
  <c r="W222" i="5"/>
  <c r="Y222" i="5"/>
  <c r="Z222" i="5"/>
  <c r="AB222" i="5"/>
  <c r="AC222" i="5"/>
  <c r="AE222" i="5"/>
  <c r="AF222" i="5"/>
  <c r="P223" i="5"/>
  <c r="Q223" i="5"/>
  <c r="S223" i="5"/>
  <c r="T223" i="5"/>
  <c r="V223" i="5"/>
  <c r="W223" i="5"/>
  <c r="Y223" i="5"/>
  <c r="AA223" i="5" s="1"/>
  <c r="Z223" i="5"/>
  <c r="AB223" i="5"/>
  <c r="AC223" i="5"/>
  <c r="AE223" i="5"/>
  <c r="AF223" i="5"/>
  <c r="AG223" i="5" s="1"/>
  <c r="P224" i="5"/>
  <c r="Q224" i="5"/>
  <c r="S224" i="5"/>
  <c r="T224" i="5"/>
  <c r="V224" i="5"/>
  <c r="W224" i="5"/>
  <c r="Y224" i="5"/>
  <c r="Z224" i="5"/>
  <c r="AB224" i="5"/>
  <c r="AC224" i="5"/>
  <c r="AE224" i="5"/>
  <c r="AG224" i="5" s="1"/>
  <c r="AF224" i="5"/>
  <c r="P225" i="5"/>
  <c r="Q225" i="5"/>
  <c r="S225" i="5"/>
  <c r="T225" i="5"/>
  <c r="V225" i="5"/>
  <c r="W225" i="5"/>
  <c r="Y225" i="5"/>
  <c r="Z225" i="5"/>
  <c r="AB225" i="5"/>
  <c r="AC225" i="5"/>
  <c r="AE225" i="5"/>
  <c r="AF225" i="5"/>
  <c r="P226" i="5"/>
  <c r="Q226" i="5"/>
  <c r="S226" i="5"/>
  <c r="T226" i="5"/>
  <c r="V226" i="5"/>
  <c r="W226" i="5"/>
  <c r="Y226" i="5"/>
  <c r="Z226" i="5"/>
  <c r="AA226" i="5"/>
  <c r="AB226" i="5"/>
  <c r="AC226" i="5"/>
  <c r="AE226" i="5"/>
  <c r="AF226" i="5"/>
  <c r="AG226" i="5" s="1"/>
  <c r="P227" i="5"/>
  <c r="Q227" i="5"/>
  <c r="S227" i="5"/>
  <c r="T227" i="5"/>
  <c r="V227" i="5"/>
  <c r="W227" i="5"/>
  <c r="Y227" i="5"/>
  <c r="Z227" i="5"/>
  <c r="AB227" i="5"/>
  <c r="AC227" i="5"/>
  <c r="AE227" i="5"/>
  <c r="AF227" i="5"/>
  <c r="P228" i="5"/>
  <c r="Q228" i="5"/>
  <c r="S228" i="5"/>
  <c r="T228" i="5"/>
  <c r="V228" i="5"/>
  <c r="W228" i="5"/>
  <c r="Y228" i="5"/>
  <c r="Z228" i="5"/>
  <c r="AB228" i="5"/>
  <c r="AC228" i="5"/>
  <c r="AE228" i="5"/>
  <c r="AF228" i="5"/>
  <c r="P229" i="5"/>
  <c r="Q229" i="5"/>
  <c r="S229" i="5"/>
  <c r="T229" i="5"/>
  <c r="V229" i="5"/>
  <c r="W229" i="5"/>
  <c r="Y229" i="5"/>
  <c r="Z229" i="5"/>
  <c r="AB229" i="5"/>
  <c r="AC229" i="5"/>
  <c r="AE229" i="5"/>
  <c r="AF229" i="5"/>
  <c r="P205" i="5"/>
  <c r="Q205" i="5"/>
  <c r="R205" i="5" s="1"/>
  <c r="S205" i="5"/>
  <c r="T205" i="5"/>
  <c r="V205" i="5"/>
  <c r="W205" i="5"/>
  <c r="Y205" i="5"/>
  <c r="Z205" i="5"/>
  <c r="AB205" i="5"/>
  <c r="AC205" i="5"/>
  <c r="AD205" i="5" s="1"/>
  <c r="AE205" i="5"/>
  <c r="AF205" i="5"/>
  <c r="P206" i="5"/>
  <c r="Q206" i="5"/>
  <c r="S206" i="5"/>
  <c r="T206" i="5"/>
  <c r="V206" i="5"/>
  <c r="W206" i="5"/>
  <c r="Y206" i="5"/>
  <c r="Z206" i="5"/>
  <c r="AB206" i="5"/>
  <c r="AC206" i="5"/>
  <c r="AE206" i="5"/>
  <c r="AG206" i="5" s="1"/>
  <c r="AF206" i="5"/>
  <c r="P207" i="5"/>
  <c r="Q207" i="5"/>
  <c r="S207" i="5"/>
  <c r="T207" i="5"/>
  <c r="V207" i="5"/>
  <c r="W207" i="5"/>
  <c r="Y207" i="5"/>
  <c r="Z207" i="5"/>
  <c r="AA207" i="5" s="1"/>
  <c r="AB207" i="5"/>
  <c r="AC207" i="5"/>
  <c r="AE207" i="5"/>
  <c r="AF207" i="5"/>
  <c r="P208" i="5"/>
  <c r="Q208" i="5"/>
  <c r="S208" i="5"/>
  <c r="T208" i="5"/>
  <c r="V208" i="5"/>
  <c r="W208" i="5"/>
  <c r="Y208" i="5"/>
  <c r="Z208" i="5"/>
  <c r="AB208" i="5"/>
  <c r="AC208" i="5"/>
  <c r="AE208" i="5"/>
  <c r="AF208" i="5"/>
  <c r="P209" i="5"/>
  <c r="Q209" i="5"/>
  <c r="S209" i="5"/>
  <c r="T209" i="5"/>
  <c r="V209" i="5"/>
  <c r="W209" i="5"/>
  <c r="Y209" i="5"/>
  <c r="Z209" i="5"/>
  <c r="AB209" i="5"/>
  <c r="AC209" i="5"/>
  <c r="AE209" i="5"/>
  <c r="AF209" i="5"/>
  <c r="P210" i="5"/>
  <c r="Q210" i="5"/>
  <c r="S210" i="5"/>
  <c r="U210" i="5" s="1"/>
  <c r="T210" i="5"/>
  <c r="V210" i="5"/>
  <c r="W210" i="5"/>
  <c r="Y210" i="5"/>
  <c r="Z210" i="5"/>
  <c r="AB210" i="5"/>
  <c r="AC210" i="5"/>
  <c r="AE210" i="5"/>
  <c r="AF210" i="5"/>
  <c r="P211" i="5"/>
  <c r="Q211" i="5"/>
  <c r="R211" i="5" s="1"/>
  <c r="S211" i="5"/>
  <c r="T211" i="5"/>
  <c r="V211" i="5"/>
  <c r="W211" i="5"/>
  <c r="X211" i="5" s="1"/>
  <c r="Y211" i="5"/>
  <c r="Z211" i="5"/>
  <c r="AB211" i="5"/>
  <c r="AC211" i="5"/>
  <c r="AD211" i="5" s="1"/>
  <c r="AE211" i="5"/>
  <c r="AF211" i="5"/>
  <c r="P212" i="5"/>
  <c r="Q212" i="5"/>
  <c r="S212" i="5"/>
  <c r="T212" i="5"/>
  <c r="V212" i="5"/>
  <c r="W212" i="5"/>
  <c r="X212" i="5" s="1"/>
  <c r="Y212" i="5"/>
  <c r="Z212" i="5"/>
  <c r="AB212" i="5"/>
  <c r="AC212" i="5"/>
  <c r="AE212" i="5"/>
  <c r="AF212" i="5"/>
  <c r="P213" i="5"/>
  <c r="Q213" i="5"/>
  <c r="S213" i="5"/>
  <c r="T213" i="5"/>
  <c r="AM198" i="5" s="1"/>
  <c r="V213" i="5"/>
  <c r="W213" i="5"/>
  <c r="Y213" i="5"/>
  <c r="Z213" i="5"/>
  <c r="AB213" i="5"/>
  <c r="AC213" i="5"/>
  <c r="AE213" i="5"/>
  <c r="AF213" i="5"/>
  <c r="P214" i="5"/>
  <c r="Q214" i="5"/>
  <c r="R214" i="5" s="1"/>
  <c r="S214" i="5"/>
  <c r="T214" i="5"/>
  <c r="V214" i="5"/>
  <c r="W214" i="5"/>
  <c r="Y214" i="5"/>
  <c r="Z214" i="5"/>
  <c r="AA214" i="5" s="1"/>
  <c r="AB214" i="5"/>
  <c r="AC214" i="5"/>
  <c r="AE214" i="5"/>
  <c r="AF214" i="5"/>
  <c r="P190" i="5"/>
  <c r="AI190" i="5" s="1"/>
  <c r="Q190" i="5"/>
  <c r="S190" i="5"/>
  <c r="T190" i="5"/>
  <c r="AM190" i="5" s="1"/>
  <c r="V190" i="5"/>
  <c r="W190" i="5"/>
  <c r="Y190" i="5"/>
  <c r="Z190" i="5"/>
  <c r="AS190" i="5" s="1"/>
  <c r="AB190" i="5"/>
  <c r="AU190" i="5" s="1"/>
  <c r="AC190" i="5"/>
  <c r="AE190" i="5"/>
  <c r="AF190" i="5"/>
  <c r="AY190" i="5" s="1"/>
  <c r="P191" i="5"/>
  <c r="Q191" i="5"/>
  <c r="S191" i="5"/>
  <c r="T191" i="5"/>
  <c r="V191" i="5"/>
  <c r="W191" i="5"/>
  <c r="Y191" i="5"/>
  <c r="Z191" i="5"/>
  <c r="AB191" i="5"/>
  <c r="AC191" i="5"/>
  <c r="AE191" i="5"/>
  <c r="AF191" i="5"/>
  <c r="P192" i="5"/>
  <c r="Q192" i="5"/>
  <c r="S192" i="5"/>
  <c r="T192" i="5"/>
  <c r="U192" i="5" s="1"/>
  <c r="V192" i="5"/>
  <c r="W192" i="5"/>
  <c r="Y192" i="5"/>
  <c r="Z192" i="5"/>
  <c r="AB192" i="5"/>
  <c r="AD192" i="5" s="1"/>
  <c r="AC192" i="5"/>
  <c r="AE192" i="5"/>
  <c r="AF192" i="5"/>
  <c r="P193" i="5"/>
  <c r="AI193" i="5" s="1"/>
  <c r="Q193" i="5"/>
  <c r="S193" i="5"/>
  <c r="T193" i="5"/>
  <c r="V193" i="5"/>
  <c r="AO193" i="5" s="1"/>
  <c r="W193" i="5"/>
  <c r="Y193" i="5"/>
  <c r="Z193" i="5"/>
  <c r="AB193" i="5"/>
  <c r="AU193" i="5" s="1"/>
  <c r="AC193" i="5"/>
  <c r="AE193" i="5"/>
  <c r="AF193" i="5"/>
  <c r="P194" i="5"/>
  <c r="Q194" i="5"/>
  <c r="S194" i="5"/>
  <c r="T194" i="5"/>
  <c r="V194" i="5"/>
  <c r="W194" i="5"/>
  <c r="Y194" i="5"/>
  <c r="Z194" i="5"/>
  <c r="AB194" i="5"/>
  <c r="AC194" i="5"/>
  <c r="AE194" i="5"/>
  <c r="AF194" i="5"/>
  <c r="P195" i="5"/>
  <c r="Q195" i="5"/>
  <c r="AJ195" i="5" s="1"/>
  <c r="S195" i="5"/>
  <c r="T195" i="5"/>
  <c r="V195" i="5"/>
  <c r="AO195" i="5" s="1"/>
  <c r="W195" i="5"/>
  <c r="Y195" i="5"/>
  <c r="AA195" i="5" s="1"/>
  <c r="Z195" i="5"/>
  <c r="AB195" i="5"/>
  <c r="AC195" i="5"/>
  <c r="AE195" i="5"/>
  <c r="AF195" i="5"/>
  <c r="P196" i="5"/>
  <c r="Q196" i="5"/>
  <c r="S196" i="5"/>
  <c r="T196" i="5"/>
  <c r="V196" i="5"/>
  <c r="W196" i="5"/>
  <c r="Y196" i="5"/>
  <c r="AA196" i="5" s="1"/>
  <c r="Z196" i="5"/>
  <c r="AB196" i="5"/>
  <c r="AC196" i="5"/>
  <c r="AE196" i="5"/>
  <c r="AF196" i="5"/>
  <c r="P197" i="5"/>
  <c r="Q197" i="5"/>
  <c r="S197" i="5"/>
  <c r="T197" i="5"/>
  <c r="V197" i="5"/>
  <c r="AO197" i="5" s="1"/>
  <c r="W197" i="5"/>
  <c r="Y197" i="5"/>
  <c r="AA197" i="5" s="1"/>
  <c r="Z197" i="5"/>
  <c r="AB197" i="5"/>
  <c r="AC197" i="5"/>
  <c r="AE197" i="5"/>
  <c r="AF197" i="5"/>
  <c r="P198" i="5"/>
  <c r="Q198" i="5"/>
  <c r="AJ198" i="5" s="1"/>
  <c r="S198" i="5"/>
  <c r="T198" i="5"/>
  <c r="V198" i="5"/>
  <c r="W198" i="5"/>
  <c r="Y198" i="5"/>
  <c r="Z198" i="5"/>
  <c r="AB198" i="5"/>
  <c r="AC198" i="5"/>
  <c r="AE198" i="5"/>
  <c r="AF198" i="5"/>
  <c r="P199" i="5"/>
  <c r="Q199" i="5"/>
  <c r="S199" i="5"/>
  <c r="T199" i="5"/>
  <c r="V199" i="5"/>
  <c r="W199" i="5"/>
  <c r="Y199" i="5"/>
  <c r="Z199" i="5"/>
  <c r="AB199" i="5"/>
  <c r="AC199" i="5"/>
  <c r="AE199" i="5"/>
  <c r="AF199" i="5"/>
  <c r="P174" i="5"/>
  <c r="Q174" i="5"/>
  <c r="S174" i="5"/>
  <c r="T174" i="5"/>
  <c r="V174" i="5"/>
  <c r="W174" i="5"/>
  <c r="Y174" i="5"/>
  <c r="Z174" i="5"/>
  <c r="AA174" i="5" s="1"/>
  <c r="AB174" i="5"/>
  <c r="AC174" i="5"/>
  <c r="AE174" i="5"/>
  <c r="AF174" i="5"/>
  <c r="P175" i="5"/>
  <c r="Q175" i="5"/>
  <c r="S175" i="5"/>
  <c r="T175" i="5"/>
  <c r="V175" i="5"/>
  <c r="W175" i="5"/>
  <c r="Y175" i="5"/>
  <c r="Z175" i="5"/>
  <c r="AB175" i="5"/>
  <c r="AC175" i="5"/>
  <c r="AE175" i="5"/>
  <c r="AF175" i="5"/>
  <c r="P176" i="5"/>
  <c r="Q176" i="5"/>
  <c r="S176" i="5"/>
  <c r="T176" i="5"/>
  <c r="V176" i="5"/>
  <c r="W176" i="5"/>
  <c r="Y176" i="5"/>
  <c r="Z176" i="5"/>
  <c r="AA176" i="5" s="1"/>
  <c r="AB176" i="5"/>
  <c r="AC176" i="5"/>
  <c r="AE176" i="5"/>
  <c r="AF176" i="5"/>
  <c r="P177" i="5"/>
  <c r="Q177" i="5"/>
  <c r="S177" i="5"/>
  <c r="T177" i="5"/>
  <c r="V177" i="5"/>
  <c r="W177" i="5"/>
  <c r="Y177" i="5"/>
  <c r="Z177" i="5"/>
  <c r="AB177" i="5"/>
  <c r="AC177" i="5"/>
  <c r="AE177" i="5"/>
  <c r="AF177" i="5"/>
  <c r="P178" i="5"/>
  <c r="Q178" i="5"/>
  <c r="R178" i="5" s="1"/>
  <c r="S178" i="5"/>
  <c r="T178" i="5"/>
  <c r="V178" i="5"/>
  <c r="W178" i="5"/>
  <c r="X178" i="5" s="1"/>
  <c r="Y178" i="5"/>
  <c r="Z178" i="5"/>
  <c r="AB178" i="5"/>
  <c r="AC178" i="5"/>
  <c r="AE178" i="5"/>
  <c r="AF178" i="5"/>
  <c r="P179" i="5"/>
  <c r="Q179" i="5"/>
  <c r="R179" i="5" s="1"/>
  <c r="S179" i="5"/>
  <c r="T179" i="5"/>
  <c r="V179" i="5"/>
  <c r="W179" i="5"/>
  <c r="Y179" i="5"/>
  <c r="Z179" i="5"/>
  <c r="AB179" i="5"/>
  <c r="AC179" i="5"/>
  <c r="AD179" i="5" s="1"/>
  <c r="AE179" i="5"/>
  <c r="AF179" i="5"/>
  <c r="P180" i="5"/>
  <c r="Q180" i="5"/>
  <c r="S180" i="5"/>
  <c r="T180" i="5"/>
  <c r="V180" i="5"/>
  <c r="W180" i="5"/>
  <c r="Y180" i="5"/>
  <c r="Z180" i="5"/>
  <c r="AA180" i="5" s="1"/>
  <c r="AB180" i="5"/>
  <c r="AC180" i="5"/>
  <c r="AE180" i="5"/>
  <c r="AF180" i="5"/>
  <c r="P181" i="5"/>
  <c r="Q181" i="5"/>
  <c r="S181" i="5"/>
  <c r="T181" i="5"/>
  <c r="V181" i="5"/>
  <c r="W181" i="5"/>
  <c r="Y181" i="5"/>
  <c r="Z181" i="5"/>
  <c r="AB181" i="5"/>
  <c r="AC181" i="5"/>
  <c r="AE181" i="5"/>
  <c r="AF181" i="5"/>
  <c r="AG181" i="5" s="1"/>
  <c r="P182" i="5"/>
  <c r="Q182" i="5"/>
  <c r="S182" i="5"/>
  <c r="T182" i="5"/>
  <c r="V182" i="5"/>
  <c r="W182" i="5"/>
  <c r="Y182" i="5"/>
  <c r="Z182" i="5"/>
  <c r="AB182" i="5"/>
  <c r="AC182" i="5"/>
  <c r="AE182" i="5"/>
  <c r="AF182" i="5"/>
  <c r="P183" i="5"/>
  <c r="Q183" i="5"/>
  <c r="S183" i="5"/>
  <c r="T183" i="5"/>
  <c r="V183" i="5"/>
  <c r="W183" i="5"/>
  <c r="Y183" i="5"/>
  <c r="Z183" i="5"/>
  <c r="AB183" i="5"/>
  <c r="AC183" i="5"/>
  <c r="AE183" i="5"/>
  <c r="AF183" i="5"/>
  <c r="P159" i="5"/>
  <c r="Q159" i="5"/>
  <c r="S159" i="5"/>
  <c r="U159" i="5" s="1"/>
  <c r="T159" i="5"/>
  <c r="V159" i="5"/>
  <c r="W159" i="5"/>
  <c r="Y159" i="5"/>
  <c r="Z159" i="5"/>
  <c r="AB159" i="5"/>
  <c r="AC159" i="5"/>
  <c r="AE159" i="5"/>
  <c r="AG159" i="5" s="1"/>
  <c r="AF159" i="5"/>
  <c r="P160" i="5"/>
  <c r="Q160" i="5"/>
  <c r="S160" i="5"/>
  <c r="T160" i="5"/>
  <c r="V160" i="5"/>
  <c r="W160" i="5"/>
  <c r="Y160" i="5"/>
  <c r="AA160" i="5" s="1"/>
  <c r="Z160" i="5"/>
  <c r="AB160" i="5"/>
  <c r="AC160" i="5"/>
  <c r="AE160" i="5"/>
  <c r="AF160" i="5"/>
  <c r="P161" i="5"/>
  <c r="Q161" i="5"/>
  <c r="S161" i="5"/>
  <c r="U161" i="5" s="1"/>
  <c r="T161" i="5"/>
  <c r="V161" i="5"/>
  <c r="W161" i="5"/>
  <c r="Y161" i="5"/>
  <c r="Z161" i="5"/>
  <c r="AB161" i="5"/>
  <c r="AC161" i="5"/>
  <c r="AE161" i="5"/>
  <c r="AF161" i="5"/>
  <c r="P162" i="5"/>
  <c r="Q162" i="5"/>
  <c r="S162" i="5"/>
  <c r="T162" i="5"/>
  <c r="V162" i="5"/>
  <c r="W162" i="5"/>
  <c r="Y162" i="5"/>
  <c r="Z162" i="5"/>
  <c r="AB162" i="5"/>
  <c r="AC162" i="5"/>
  <c r="AE162" i="5"/>
  <c r="AF162" i="5"/>
  <c r="P163" i="5"/>
  <c r="Q163" i="5"/>
  <c r="S163" i="5"/>
  <c r="T163" i="5"/>
  <c r="V163" i="5"/>
  <c r="W163" i="5"/>
  <c r="Y163" i="5"/>
  <c r="Z163" i="5"/>
  <c r="AB163" i="5"/>
  <c r="AC163" i="5"/>
  <c r="AE163" i="5"/>
  <c r="AF163" i="5"/>
  <c r="P164" i="5"/>
  <c r="Q164" i="5"/>
  <c r="S164" i="5"/>
  <c r="T164" i="5"/>
  <c r="V164" i="5"/>
  <c r="W164" i="5"/>
  <c r="Y164" i="5"/>
  <c r="Z164" i="5"/>
  <c r="AB164" i="5"/>
  <c r="AC164" i="5"/>
  <c r="AE164" i="5"/>
  <c r="AF164" i="5"/>
  <c r="P165" i="5"/>
  <c r="Q165" i="5"/>
  <c r="S165" i="5"/>
  <c r="T165" i="5"/>
  <c r="V165" i="5"/>
  <c r="W165" i="5"/>
  <c r="Y165" i="5"/>
  <c r="Z165" i="5"/>
  <c r="AB165" i="5"/>
  <c r="AC165" i="5"/>
  <c r="AE165" i="5"/>
  <c r="AF165" i="5"/>
  <c r="P166" i="5"/>
  <c r="Q166" i="5"/>
  <c r="S166" i="5"/>
  <c r="T166" i="5"/>
  <c r="V166" i="5"/>
  <c r="W166" i="5"/>
  <c r="Y166" i="5"/>
  <c r="Z166" i="5"/>
  <c r="AB166" i="5"/>
  <c r="AC166" i="5"/>
  <c r="AE166" i="5"/>
  <c r="AF166" i="5"/>
  <c r="AG166" i="5" s="1"/>
  <c r="P167" i="5"/>
  <c r="Q167" i="5"/>
  <c r="S167" i="5"/>
  <c r="T167" i="5"/>
  <c r="V167" i="5"/>
  <c r="W167" i="5"/>
  <c r="Y167" i="5"/>
  <c r="Z167" i="5"/>
  <c r="AB167" i="5"/>
  <c r="AC167" i="5"/>
  <c r="AE167" i="5"/>
  <c r="AF167" i="5"/>
  <c r="P168" i="5"/>
  <c r="Q168" i="5"/>
  <c r="S168" i="5"/>
  <c r="T168" i="5"/>
  <c r="V168" i="5"/>
  <c r="W168" i="5"/>
  <c r="Y168" i="5"/>
  <c r="Z168" i="5"/>
  <c r="AB168" i="5"/>
  <c r="AC168" i="5"/>
  <c r="AE168" i="5"/>
  <c r="AF168" i="5"/>
  <c r="AM149" i="5"/>
  <c r="P144" i="5"/>
  <c r="Q144" i="5"/>
  <c r="S144" i="5"/>
  <c r="T144" i="5"/>
  <c r="AM144" i="5" s="1"/>
  <c r="V144" i="5"/>
  <c r="W144" i="5"/>
  <c r="Y144" i="5"/>
  <c r="Z144" i="5"/>
  <c r="AB144" i="5"/>
  <c r="AC144" i="5"/>
  <c r="AE144" i="5"/>
  <c r="AF144" i="5"/>
  <c r="AG144" i="5" s="1"/>
  <c r="P145" i="5"/>
  <c r="Q145" i="5"/>
  <c r="S145" i="5"/>
  <c r="T145" i="5"/>
  <c r="U145" i="5" s="1"/>
  <c r="V145" i="5"/>
  <c r="W145" i="5"/>
  <c r="Y145" i="5"/>
  <c r="Z145" i="5"/>
  <c r="AB145" i="5"/>
  <c r="AD145" i="5" s="1"/>
  <c r="AC145" i="5"/>
  <c r="AE145" i="5"/>
  <c r="AF145" i="5"/>
  <c r="P146" i="5"/>
  <c r="Q146" i="5"/>
  <c r="S146" i="5"/>
  <c r="T146" i="5"/>
  <c r="V146" i="5"/>
  <c r="W146" i="5"/>
  <c r="Y146" i="5"/>
  <c r="Z146" i="5"/>
  <c r="AA146" i="5" s="1"/>
  <c r="AB146" i="5"/>
  <c r="AC146" i="5"/>
  <c r="AE146" i="5"/>
  <c r="AF146" i="5"/>
  <c r="P147" i="5"/>
  <c r="Q147" i="5"/>
  <c r="S147" i="5"/>
  <c r="T147" i="5"/>
  <c r="V147" i="5"/>
  <c r="W147" i="5"/>
  <c r="Y147" i="5"/>
  <c r="Z147" i="5"/>
  <c r="AB147" i="5"/>
  <c r="AC147" i="5"/>
  <c r="AE147" i="5"/>
  <c r="AX147" i="5" s="1"/>
  <c r="AF147" i="5"/>
  <c r="P148" i="5"/>
  <c r="Q148" i="5"/>
  <c r="S148" i="5"/>
  <c r="T148" i="5"/>
  <c r="V148" i="5"/>
  <c r="W148" i="5"/>
  <c r="Y148" i="5"/>
  <c r="Z148" i="5"/>
  <c r="AS148" i="5" s="1"/>
  <c r="AB148" i="5"/>
  <c r="AC148" i="5"/>
  <c r="AE148" i="5"/>
  <c r="AF148" i="5"/>
  <c r="P149" i="5"/>
  <c r="Q149" i="5"/>
  <c r="S149" i="5"/>
  <c r="T149" i="5"/>
  <c r="V149" i="5"/>
  <c r="W149" i="5"/>
  <c r="Y149" i="5"/>
  <c r="AR149" i="5" s="1"/>
  <c r="Z149" i="5"/>
  <c r="AB149" i="5"/>
  <c r="AC149" i="5"/>
  <c r="AE149" i="5"/>
  <c r="AF149" i="5"/>
  <c r="P150" i="5"/>
  <c r="AI150" i="5" s="1"/>
  <c r="Q150" i="5"/>
  <c r="S150" i="5"/>
  <c r="T150" i="5"/>
  <c r="V150" i="5"/>
  <c r="W150" i="5"/>
  <c r="Y150" i="5"/>
  <c r="Z150" i="5"/>
  <c r="AB150" i="5"/>
  <c r="AC150" i="5"/>
  <c r="AE150" i="5"/>
  <c r="AF150" i="5"/>
  <c r="P151" i="5"/>
  <c r="Q151" i="5"/>
  <c r="S151" i="5"/>
  <c r="U151" i="5" s="1"/>
  <c r="T151" i="5"/>
  <c r="V151" i="5"/>
  <c r="W151" i="5"/>
  <c r="Y151" i="5"/>
  <c r="Z151" i="5"/>
  <c r="AB151" i="5"/>
  <c r="AU151" i="5" s="1"/>
  <c r="AC151" i="5"/>
  <c r="AE151" i="5"/>
  <c r="AF151" i="5"/>
  <c r="P152" i="5"/>
  <c r="Q152" i="5"/>
  <c r="S152" i="5"/>
  <c r="T152" i="5"/>
  <c r="V152" i="5"/>
  <c r="W152" i="5"/>
  <c r="Y152" i="5"/>
  <c r="Z152" i="5"/>
  <c r="AB152" i="5"/>
  <c r="AU152" i="5" s="1"/>
  <c r="AC152" i="5"/>
  <c r="AE152" i="5"/>
  <c r="AF152" i="5"/>
  <c r="P153" i="5"/>
  <c r="R153" i="5" s="1"/>
  <c r="Q153" i="5"/>
  <c r="S153" i="5"/>
  <c r="T153" i="5"/>
  <c r="V153" i="5"/>
  <c r="W153" i="5"/>
  <c r="Y153" i="5"/>
  <c r="Z153" i="5"/>
  <c r="AB153" i="5"/>
  <c r="AC153" i="5"/>
  <c r="AE153" i="5"/>
  <c r="AF153" i="5"/>
  <c r="P128" i="5"/>
  <c r="Q128" i="5"/>
  <c r="S128" i="5"/>
  <c r="T128" i="5"/>
  <c r="V128" i="5"/>
  <c r="W128" i="5"/>
  <c r="Y128" i="5"/>
  <c r="Z128" i="5"/>
  <c r="AA128" i="5"/>
  <c r="AB128" i="5"/>
  <c r="AC128" i="5"/>
  <c r="AE128" i="5"/>
  <c r="AF128" i="5"/>
  <c r="P129" i="5"/>
  <c r="Q129" i="5"/>
  <c r="R129" i="5" s="1"/>
  <c r="S129" i="5"/>
  <c r="T129" i="5"/>
  <c r="V129" i="5"/>
  <c r="W129" i="5"/>
  <c r="Y129" i="5"/>
  <c r="Z129" i="5"/>
  <c r="AA129" i="5" s="1"/>
  <c r="AB129" i="5"/>
  <c r="AC129" i="5"/>
  <c r="AE129" i="5"/>
  <c r="AF129" i="5"/>
  <c r="P130" i="5"/>
  <c r="Q130" i="5"/>
  <c r="S130" i="5"/>
  <c r="T130" i="5"/>
  <c r="V130" i="5"/>
  <c r="W130" i="5"/>
  <c r="Y130" i="5"/>
  <c r="Z130" i="5"/>
  <c r="AA130" i="5" s="1"/>
  <c r="AB130" i="5"/>
  <c r="AC130" i="5"/>
  <c r="AE130" i="5"/>
  <c r="AF130" i="5"/>
  <c r="P131" i="5"/>
  <c r="Q131" i="5"/>
  <c r="S131" i="5"/>
  <c r="T131" i="5"/>
  <c r="U131" i="5" s="1"/>
  <c r="V131" i="5"/>
  <c r="W131" i="5"/>
  <c r="Y131" i="5"/>
  <c r="Z131" i="5"/>
  <c r="AB131" i="5"/>
  <c r="AC131" i="5"/>
  <c r="AD131" i="5" s="1"/>
  <c r="AE131" i="5"/>
  <c r="AF131" i="5"/>
  <c r="P132" i="5"/>
  <c r="Q132" i="5"/>
  <c r="S132" i="5"/>
  <c r="T132" i="5"/>
  <c r="U132" i="5" s="1"/>
  <c r="V132" i="5"/>
  <c r="W132" i="5"/>
  <c r="Y132" i="5"/>
  <c r="Z132" i="5"/>
  <c r="AB132" i="5"/>
  <c r="AC132" i="5"/>
  <c r="AE132" i="5"/>
  <c r="AF132" i="5"/>
  <c r="AY102" i="5" s="1"/>
  <c r="P133" i="5"/>
  <c r="Q133" i="5"/>
  <c r="S133" i="5"/>
  <c r="T133" i="5"/>
  <c r="V133" i="5"/>
  <c r="W133" i="5"/>
  <c r="Y133" i="5"/>
  <c r="Z133" i="5"/>
  <c r="AB133" i="5"/>
  <c r="AC133" i="5"/>
  <c r="AE133" i="5"/>
  <c r="AF133" i="5"/>
  <c r="P134" i="5"/>
  <c r="Q134" i="5"/>
  <c r="S134" i="5"/>
  <c r="T134" i="5"/>
  <c r="V134" i="5"/>
  <c r="X134" i="5" s="1"/>
  <c r="W134" i="5"/>
  <c r="Y134" i="5"/>
  <c r="Z134" i="5"/>
  <c r="AB134" i="5"/>
  <c r="AC134" i="5"/>
  <c r="AE134" i="5"/>
  <c r="AF134" i="5"/>
  <c r="P135" i="5"/>
  <c r="Q135" i="5"/>
  <c r="S135" i="5"/>
  <c r="T135" i="5"/>
  <c r="V135" i="5"/>
  <c r="W135" i="5"/>
  <c r="Y135" i="5"/>
  <c r="Z135" i="5"/>
  <c r="AB135" i="5"/>
  <c r="AC135" i="5"/>
  <c r="AE135" i="5"/>
  <c r="AF135" i="5"/>
  <c r="P136" i="5"/>
  <c r="Q136" i="5"/>
  <c r="S136" i="5"/>
  <c r="T136" i="5"/>
  <c r="V136" i="5"/>
  <c r="W136" i="5"/>
  <c r="Y136" i="5"/>
  <c r="Z136" i="5"/>
  <c r="AB136" i="5"/>
  <c r="AC136" i="5"/>
  <c r="AE136" i="5"/>
  <c r="AF136" i="5"/>
  <c r="P137" i="5"/>
  <c r="Q137" i="5"/>
  <c r="S137" i="5"/>
  <c r="T137" i="5"/>
  <c r="V137" i="5"/>
  <c r="W137" i="5"/>
  <c r="Y137" i="5"/>
  <c r="Z137" i="5"/>
  <c r="AB137" i="5"/>
  <c r="AC137" i="5"/>
  <c r="AD137" i="5" s="1"/>
  <c r="AE137" i="5"/>
  <c r="AF137" i="5"/>
  <c r="P113" i="5"/>
  <c r="Q113" i="5"/>
  <c r="S113" i="5"/>
  <c r="T113" i="5"/>
  <c r="V113" i="5"/>
  <c r="W113" i="5"/>
  <c r="Y113" i="5"/>
  <c r="Z113" i="5"/>
  <c r="AA113" i="5" s="1"/>
  <c r="AB113" i="5"/>
  <c r="AD113" i="5" s="1"/>
  <c r="AC113" i="5"/>
  <c r="AE113" i="5"/>
  <c r="AF113" i="5"/>
  <c r="AG113" i="5" s="1"/>
  <c r="P114" i="5"/>
  <c r="Q114" i="5"/>
  <c r="S114" i="5"/>
  <c r="T114" i="5"/>
  <c r="V114" i="5"/>
  <c r="W114" i="5"/>
  <c r="Y114" i="5"/>
  <c r="Z114" i="5"/>
  <c r="AB114" i="5"/>
  <c r="AC114" i="5"/>
  <c r="AE114" i="5"/>
  <c r="AF114" i="5"/>
  <c r="P115" i="5"/>
  <c r="Q115" i="5"/>
  <c r="S115" i="5"/>
  <c r="T115" i="5"/>
  <c r="V115" i="5"/>
  <c r="W115" i="5"/>
  <c r="Y115" i="5"/>
  <c r="Z115" i="5"/>
  <c r="AB115" i="5"/>
  <c r="AC115" i="5"/>
  <c r="AE115" i="5"/>
  <c r="AF115" i="5"/>
  <c r="AG115" i="5" s="1"/>
  <c r="P116" i="5"/>
  <c r="Q116" i="5"/>
  <c r="S116" i="5"/>
  <c r="T116" i="5"/>
  <c r="V116" i="5"/>
  <c r="X116" i="5" s="1"/>
  <c r="W116" i="5"/>
  <c r="Y116" i="5"/>
  <c r="Z116" i="5"/>
  <c r="AB116" i="5"/>
  <c r="AC116" i="5"/>
  <c r="AE116" i="5"/>
  <c r="AF116" i="5"/>
  <c r="P117" i="5"/>
  <c r="Q117" i="5"/>
  <c r="S117" i="5"/>
  <c r="T117" i="5"/>
  <c r="V117" i="5"/>
  <c r="W117" i="5"/>
  <c r="Y117" i="5"/>
  <c r="Z117" i="5"/>
  <c r="AB117" i="5"/>
  <c r="AC117" i="5"/>
  <c r="AE117" i="5"/>
  <c r="AF117" i="5"/>
  <c r="P118" i="5"/>
  <c r="Q118" i="5"/>
  <c r="R118" i="5" s="1"/>
  <c r="S118" i="5"/>
  <c r="T118" i="5"/>
  <c r="V118" i="5"/>
  <c r="W118" i="5"/>
  <c r="Y118" i="5"/>
  <c r="Z118" i="5"/>
  <c r="AA118" i="5" s="1"/>
  <c r="AB118" i="5"/>
  <c r="AC118" i="5"/>
  <c r="AE118" i="5"/>
  <c r="AF118" i="5"/>
  <c r="P119" i="5"/>
  <c r="Q119" i="5"/>
  <c r="S119" i="5"/>
  <c r="T119" i="5"/>
  <c r="V119" i="5"/>
  <c r="W119" i="5"/>
  <c r="Y119" i="5"/>
  <c r="Z119" i="5"/>
  <c r="AB119" i="5"/>
  <c r="AC119" i="5"/>
  <c r="AE119" i="5"/>
  <c r="AF119" i="5"/>
  <c r="AG119" i="5" s="1"/>
  <c r="P120" i="5"/>
  <c r="R120" i="5" s="1"/>
  <c r="Q120" i="5"/>
  <c r="S120" i="5"/>
  <c r="T120" i="5"/>
  <c r="V120" i="5"/>
  <c r="W120" i="5"/>
  <c r="Y120" i="5"/>
  <c r="Z120" i="5"/>
  <c r="AB120" i="5"/>
  <c r="AC120" i="5"/>
  <c r="AE120" i="5"/>
  <c r="AF120" i="5"/>
  <c r="P121" i="5"/>
  <c r="R121" i="5" s="1"/>
  <c r="Q121" i="5"/>
  <c r="S121" i="5"/>
  <c r="T121" i="5"/>
  <c r="V121" i="5"/>
  <c r="W121" i="5"/>
  <c r="Y121" i="5"/>
  <c r="Z121" i="5"/>
  <c r="AA121" i="5" s="1"/>
  <c r="AB121" i="5"/>
  <c r="AC121" i="5"/>
  <c r="AE121" i="5"/>
  <c r="AF121" i="5"/>
  <c r="P122" i="5"/>
  <c r="Q122" i="5"/>
  <c r="S122" i="5"/>
  <c r="T122" i="5"/>
  <c r="V122" i="5"/>
  <c r="W122" i="5"/>
  <c r="Y122" i="5"/>
  <c r="Z122" i="5"/>
  <c r="AA122" i="5" s="1"/>
  <c r="AB122" i="5"/>
  <c r="AD122" i="5" s="1"/>
  <c r="AC122" i="5"/>
  <c r="AE122" i="5"/>
  <c r="AF122" i="5"/>
  <c r="P98" i="5"/>
  <c r="Q98" i="5"/>
  <c r="S98" i="5"/>
  <c r="T98" i="5"/>
  <c r="V98" i="5"/>
  <c r="W98" i="5"/>
  <c r="Y98" i="5"/>
  <c r="AR98" i="5" s="1"/>
  <c r="Z98" i="5"/>
  <c r="AB98" i="5"/>
  <c r="AC98" i="5"/>
  <c r="AE98" i="5"/>
  <c r="AF98" i="5"/>
  <c r="P99" i="5"/>
  <c r="Q99" i="5"/>
  <c r="S99" i="5"/>
  <c r="T99" i="5"/>
  <c r="V99" i="5"/>
  <c r="W99" i="5"/>
  <c r="Y99" i="5"/>
  <c r="Z99" i="5"/>
  <c r="AB99" i="5"/>
  <c r="AC99" i="5"/>
  <c r="AE99" i="5"/>
  <c r="AF99" i="5"/>
  <c r="P100" i="5"/>
  <c r="Q100" i="5"/>
  <c r="S100" i="5"/>
  <c r="T100" i="5"/>
  <c r="V100" i="5"/>
  <c r="W100" i="5"/>
  <c r="Y100" i="5"/>
  <c r="Z100" i="5"/>
  <c r="AB100" i="5"/>
  <c r="AC100" i="5"/>
  <c r="AE100" i="5"/>
  <c r="AF100" i="5"/>
  <c r="P101" i="5"/>
  <c r="Q101" i="5"/>
  <c r="AJ101" i="5" s="1"/>
  <c r="S101" i="5"/>
  <c r="T101" i="5"/>
  <c r="V101" i="5"/>
  <c r="W101" i="5"/>
  <c r="Y101" i="5"/>
  <c r="Z101" i="5"/>
  <c r="AB101" i="5"/>
  <c r="AC101" i="5"/>
  <c r="AE101" i="5"/>
  <c r="AF101" i="5"/>
  <c r="P102" i="5"/>
  <c r="Q102" i="5"/>
  <c r="S102" i="5"/>
  <c r="AL102" i="5" s="1"/>
  <c r="T102" i="5"/>
  <c r="V102" i="5"/>
  <c r="W102" i="5"/>
  <c r="Y102" i="5"/>
  <c r="Z102" i="5"/>
  <c r="AB102" i="5"/>
  <c r="AD102" i="5" s="1"/>
  <c r="AC102" i="5"/>
  <c r="AE102" i="5"/>
  <c r="AF102" i="5"/>
  <c r="P103" i="5"/>
  <c r="Q103" i="5"/>
  <c r="S103" i="5"/>
  <c r="T103" i="5"/>
  <c r="V103" i="5"/>
  <c r="AO103" i="5" s="1"/>
  <c r="W103" i="5"/>
  <c r="AP103" i="5" s="1"/>
  <c r="Y103" i="5"/>
  <c r="Z103" i="5"/>
  <c r="AB103" i="5"/>
  <c r="AC103" i="5"/>
  <c r="AE103" i="5"/>
  <c r="AF103" i="5"/>
  <c r="P104" i="5"/>
  <c r="Q104" i="5"/>
  <c r="AJ104" i="5" s="1"/>
  <c r="S104" i="5"/>
  <c r="T104" i="5"/>
  <c r="V104" i="5"/>
  <c r="W104" i="5"/>
  <c r="AP104" i="5" s="1"/>
  <c r="Y104" i="5"/>
  <c r="Z104" i="5"/>
  <c r="AB104" i="5"/>
  <c r="AC104" i="5"/>
  <c r="AV104" i="5" s="1"/>
  <c r="AE104" i="5"/>
  <c r="AF104" i="5"/>
  <c r="P105" i="5"/>
  <c r="Q105" i="5"/>
  <c r="S105" i="5"/>
  <c r="T105" i="5"/>
  <c r="V105" i="5"/>
  <c r="X105" i="5" s="1"/>
  <c r="W105" i="5"/>
  <c r="Y105" i="5"/>
  <c r="Z105" i="5"/>
  <c r="AB105" i="5"/>
  <c r="AC105" i="5"/>
  <c r="AD105" i="5" s="1"/>
  <c r="AE105" i="5"/>
  <c r="AF105" i="5"/>
  <c r="P106" i="5"/>
  <c r="Q106" i="5"/>
  <c r="S106" i="5"/>
  <c r="AL106" i="5" s="1"/>
  <c r="T106" i="5"/>
  <c r="AM106" i="5" s="1"/>
  <c r="V106" i="5"/>
  <c r="AO106" i="5" s="1"/>
  <c r="W106" i="5"/>
  <c r="X106" i="5" s="1"/>
  <c r="Y106" i="5"/>
  <c r="Z106" i="5"/>
  <c r="AB106" i="5"/>
  <c r="AC106" i="5"/>
  <c r="AE106" i="5"/>
  <c r="AF106" i="5"/>
  <c r="P107" i="5"/>
  <c r="Q107" i="5"/>
  <c r="S107" i="5"/>
  <c r="T107" i="5"/>
  <c r="V107" i="5"/>
  <c r="X107" i="5" s="1"/>
  <c r="W107" i="5"/>
  <c r="Y107" i="5"/>
  <c r="Z107" i="5"/>
  <c r="AB107" i="5"/>
  <c r="AC107" i="5"/>
  <c r="AE107" i="5"/>
  <c r="AF107" i="5"/>
  <c r="P82" i="5"/>
  <c r="Q82" i="5"/>
  <c r="R82" i="5" s="1"/>
  <c r="S82" i="5"/>
  <c r="T82" i="5"/>
  <c r="U82" i="5" s="1"/>
  <c r="V82" i="5"/>
  <c r="W82" i="5"/>
  <c r="Y82" i="5"/>
  <c r="Z82" i="5"/>
  <c r="AB82" i="5"/>
  <c r="AC82" i="5"/>
  <c r="AE82" i="5"/>
  <c r="AF82" i="5"/>
  <c r="P83" i="5"/>
  <c r="Q83" i="5"/>
  <c r="S83" i="5"/>
  <c r="T83" i="5"/>
  <c r="V83" i="5"/>
  <c r="W83" i="5"/>
  <c r="Y83" i="5"/>
  <c r="Z83" i="5"/>
  <c r="AA83" i="5" s="1"/>
  <c r="AB83" i="5"/>
  <c r="AC83" i="5"/>
  <c r="AE83" i="5"/>
  <c r="AF83" i="5"/>
  <c r="P84" i="5"/>
  <c r="Q84" i="5"/>
  <c r="S84" i="5"/>
  <c r="T84" i="5"/>
  <c r="V84" i="5"/>
  <c r="W84" i="5"/>
  <c r="Y84" i="5"/>
  <c r="Z84" i="5"/>
  <c r="AB84" i="5"/>
  <c r="AC84" i="5"/>
  <c r="AE84" i="5"/>
  <c r="AF84" i="5"/>
  <c r="AG84" i="5"/>
  <c r="P85" i="5"/>
  <c r="Q85" i="5"/>
  <c r="S85" i="5"/>
  <c r="T85" i="5"/>
  <c r="V85" i="5"/>
  <c r="W85" i="5"/>
  <c r="Y85" i="5"/>
  <c r="Z85" i="5"/>
  <c r="AB85" i="5"/>
  <c r="AC85" i="5"/>
  <c r="AE85" i="5"/>
  <c r="AF85" i="5"/>
  <c r="P86" i="5"/>
  <c r="Q86" i="5"/>
  <c r="S86" i="5"/>
  <c r="T86" i="5"/>
  <c r="V86" i="5"/>
  <c r="W86" i="5"/>
  <c r="Y86" i="5"/>
  <c r="Z86" i="5"/>
  <c r="AB86" i="5"/>
  <c r="AC86" i="5"/>
  <c r="AE86" i="5"/>
  <c r="AF86" i="5"/>
  <c r="P87" i="5"/>
  <c r="Q87" i="5"/>
  <c r="R87" i="5"/>
  <c r="S87" i="5"/>
  <c r="T87" i="5"/>
  <c r="V87" i="5"/>
  <c r="W87" i="5"/>
  <c r="Y87" i="5"/>
  <c r="Z87" i="5"/>
  <c r="AB87" i="5"/>
  <c r="AC87" i="5"/>
  <c r="AD87" i="5" s="1"/>
  <c r="AE87" i="5"/>
  <c r="AF87" i="5"/>
  <c r="P88" i="5"/>
  <c r="Q88" i="5"/>
  <c r="S88" i="5"/>
  <c r="U88" i="5" s="1"/>
  <c r="T88" i="5"/>
  <c r="V88" i="5"/>
  <c r="X88" i="5" s="1"/>
  <c r="W88" i="5"/>
  <c r="Y88" i="5"/>
  <c r="Z88" i="5"/>
  <c r="AB88" i="5"/>
  <c r="AC88" i="5"/>
  <c r="AE88" i="5"/>
  <c r="AF88" i="5"/>
  <c r="P89" i="5"/>
  <c r="Q89" i="5"/>
  <c r="S89" i="5"/>
  <c r="T89" i="5"/>
  <c r="V89" i="5"/>
  <c r="W89" i="5"/>
  <c r="Y89" i="5"/>
  <c r="Z89" i="5"/>
  <c r="AB89" i="5"/>
  <c r="AC89" i="5"/>
  <c r="AE89" i="5"/>
  <c r="AF89" i="5"/>
  <c r="P90" i="5"/>
  <c r="Q90" i="5"/>
  <c r="S90" i="5"/>
  <c r="T90" i="5"/>
  <c r="V90" i="5"/>
  <c r="W90" i="5"/>
  <c r="Y90" i="5"/>
  <c r="Z90" i="5"/>
  <c r="AB90" i="5"/>
  <c r="AC90" i="5"/>
  <c r="AE90" i="5"/>
  <c r="AF90" i="5"/>
  <c r="P91" i="5"/>
  <c r="Q91" i="5"/>
  <c r="S91" i="5"/>
  <c r="T91" i="5"/>
  <c r="V91" i="5"/>
  <c r="W91" i="5"/>
  <c r="Y91" i="5"/>
  <c r="Z91" i="5"/>
  <c r="AB91" i="5"/>
  <c r="AC91" i="5"/>
  <c r="AE91" i="5"/>
  <c r="AF91" i="5"/>
  <c r="P67" i="5"/>
  <c r="Q67" i="5"/>
  <c r="S67" i="5"/>
  <c r="T67" i="5"/>
  <c r="V67" i="5"/>
  <c r="W67" i="5"/>
  <c r="Y67" i="5"/>
  <c r="Z67" i="5"/>
  <c r="AB67" i="5"/>
  <c r="AC67" i="5"/>
  <c r="AE67" i="5"/>
  <c r="AF67" i="5"/>
  <c r="P68" i="5"/>
  <c r="Q68" i="5"/>
  <c r="S68" i="5"/>
  <c r="T68" i="5"/>
  <c r="U68" i="5" s="1"/>
  <c r="V68" i="5"/>
  <c r="W68" i="5"/>
  <c r="Y68" i="5"/>
  <c r="Z68" i="5"/>
  <c r="AB68" i="5"/>
  <c r="AC68" i="5"/>
  <c r="AE68" i="5"/>
  <c r="AF68" i="5"/>
  <c r="P69" i="5"/>
  <c r="Q69" i="5"/>
  <c r="S69" i="5"/>
  <c r="T69" i="5"/>
  <c r="V69" i="5"/>
  <c r="W69" i="5"/>
  <c r="Y69" i="5"/>
  <c r="Z69" i="5"/>
  <c r="AB69" i="5"/>
  <c r="AC69" i="5"/>
  <c r="AE69" i="5"/>
  <c r="AF69" i="5"/>
  <c r="P70" i="5"/>
  <c r="Q70" i="5"/>
  <c r="S70" i="5"/>
  <c r="T70" i="5"/>
  <c r="V70" i="5"/>
  <c r="W70" i="5"/>
  <c r="Y70" i="5"/>
  <c r="Z70" i="5"/>
  <c r="AB70" i="5"/>
  <c r="AC70" i="5"/>
  <c r="AE70" i="5"/>
  <c r="AF70" i="5"/>
  <c r="AG70" i="5" s="1"/>
  <c r="P71" i="5"/>
  <c r="Q71" i="5"/>
  <c r="S71" i="5"/>
  <c r="T71" i="5"/>
  <c r="V71" i="5"/>
  <c r="W71" i="5"/>
  <c r="Y71" i="5"/>
  <c r="Z71" i="5"/>
  <c r="AB71" i="5"/>
  <c r="AC71" i="5"/>
  <c r="AE71" i="5"/>
  <c r="AF71" i="5"/>
  <c r="P72" i="5"/>
  <c r="Q72" i="5"/>
  <c r="S72" i="5"/>
  <c r="T72" i="5"/>
  <c r="V72" i="5"/>
  <c r="W72" i="5"/>
  <c r="Y72" i="5"/>
  <c r="Z72" i="5"/>
  <c r="AB72" i="5"/>
  <c r="AC72" i="5"/>
  <c r="AE72" i="5"/>
  <c r="AF72" i="5"/>
  <c r="P73" i="5"/>
  <c r="Q73" i="5"/>
  <c r="S73" i="5"/>
  <c r="T73" i="5"/>
  <c r="V73" i="5"/>
  <c r="W73" i="5"/>
  <c r="Y73" i="5"/>
  <c r="Z73" i="5"/>
  <c r="AB73" i="5"/>
  <c r="AC73" i="5"/>
  <c r="AE73" i="5"/>
  <c r="AF73" i="5"/>
  <c r="P74" i="5"/>
  <c r="Q74" i="5"/>
  <c r="S74" i="5"/>
  <c r="T74" i="5"/>
  <c r="V74" i="5"/>
  <c r="W74" i="5"/>
  <c r="X74" i="5" s="1"/>
  <c r="Y74" i="5"/>
  <c r="Z74" i="5"/>
  <c r="AA74" i="5" s="1"/>
  <c r="AB74" i="5"/>
  <c r="AC74" i="5"/>
  <c r="AD74" i="5" s="1"/>
  <c r="AE74" i="5"/>
  <c r="AF74" i="5"/>
  <c r="P75" i="5"/>
  <c r="Q75" i="5"/>
  <c r="S75" i="5"/>
  <c r="T75" i="5"/>
  <c r="V75" i="5"/>
  <c r="W75" i="5"/>
  <c r="Y75" i="5"/>
  <c r="AA75" i="5" s="1"/>
  <c r="Z75" i="5"/>
  <c r="AB75" i="5"/>
  <c r="AD75" i="5" s="1"/>
  <c r="AC75" i="5"/>
  <c r="AE75" i="5"/>
  <c r="AF75" i="5"/>
  <c r="P76" i="5"/>
  <c r="Q76" i="5"/>
  <c r="S76" i="5"/>
  <c r="T76" i="5"/>
  <c r="V76" i="5"/>
  <c r="W76" i="5"/>
  <c r="Y76" i="5"/>
  <c r="Z76" i="5"/>
  <c r="AB76" i="5"/>
  <c r="AC76" i="5"/>
  <c r="AE76" i="5"/>
  <c r="AF76" i="5"/>
  <c r="P52" i="5"/>
  <c r="Q52" i="5"/>
  <c r="S52" i="5"/>
  <c r="T52" i="5"/>
  <c r="V52" i="5"/>
  <c r="W52" i="5"/>
  <c r="Y52" i="5"/>
  <c r="Z52" i="5"/>
  <c r="AB52" i="5"/>
  <c r="AC52" i="5"/>
  <c r="AE52" i="5"/>
  <c r="AF52" i="5"/>
  <c r="AY52" i="5" s="1"/>
  <c r="P53" i="5"/>
  <c r="AI53" i="5" s="1"/>
  <c r="Q53" i="5"/>
  <c r="S53" i="5"/>
  <c r="T53" i="5"/>
  <c r="V53" i="5"/>
  <c r="W53" i="5"/>
  <c r="Y53" i="5"/>
  <c r="Z53" i="5"/>
  <c r="AB53" i="5"/>
  <c r="AC53" i="5"/>
  <c r="AE53" i="5"/>
  <c r="AX53" i="5" s="1"/>
  <c r="AF53" i="5"/>
  <c r="P54" i="5"/>
  <c r="Q54" i="5"/>
  <c r="S54" i="5"/>
  <c r="T54" i="5"/>
  <c r="U54" i="5" s="1"/>
  <c r="V54" i="5"/>
  <c r="W54" i="5"/>
  <c r="Y54" i="5"/>
  <c r="Z54" i="5"/>
  <c r="AB54" i="5"/>
  <c r="AC54" i="5"/>
  <c r="AE54" i="5"/>
  <c r="AF54" i="5"/>
  <c r="P55" i="5"/>
  <c r="Q55" i="5"/>
  <c r="S55" i="5"/>
  <c r="T55" i="5"/>
  <c r="V55" i="5"/>
  <c r="W55" i="5"/>
  <c r="Y55" i="5"/>
  <c r="Z55" i="5"/>
  <c r="AB55" i="5"/>
  <c r="AC55" i="5"/>
  <c r="AV55" i="5" s="1"/>
  <c r="AE55" i="5"/>
  <c r="AF55" i="5"/>
  <c r="P56" i="5"/>
  <c r="Q56" i="5"/>
  <c r="S56" i="5"/>
  <c r="T56" i="5"/>
  <c r="V56" i="5"/>
  <c r="W56" i="5"/>
  <c r="Y56" i="5"/>
  <c r="Z56" i="5"/>
  <c r="AS56" i="5" s="1"/>
  <c r="AB56" i="5"/>
  <c r="AU56" i="5" s="1"/>
  <c r="AC56" i="5"/>
  <c r="AE56" i="5"/>
  <c r="AF56" i="5"/>
  <c r="P57" i="5"/>
  <c r="AI57" i="5" s="1"/>
  <c r="Q57" i="5"/>
  <c r="S57" i="5"/>
  <c r="T57" i="5"/>
  <c r="V57" i="5"/>
  <c r="W57" i="5"/>
  <c r="Y57" i="5"/>
  <c r="AR57" i="5" s="1"/>
  <c r="Z57" i="5"/>
  <c r="AS57" i="5" s="1"/>
  <c r="AB57" i="5"/>
  <c r="AC57" i="5"/>
  <c r="AE57" i="5"/>
  <c r="AF57" i="5"/>
  <c r="P58" i="5"/>
  <c r="AI58" i="5" s="1"/>
  <c r="Q58" i="5"/>
  <c r="R58" i="5" s="1"/>
  <c r="S58" i="5"/>
  <c r="T58" i="5"/>
  <c r="V58" i="5"/>
  <c r="AO58" i="5" s="1"/>
  <c r="W58" i="5"/>
  <c r="Y58" i="5"/>
  <c r="Z58" i="5"/>
  <c r="AB58" i="5"/>
  <c r="AC58" i="5"/>
  <c r="AE58" i="5"/>
  <c r="AX58" i="5" s="1"/>
  <c r="AF58" i="5"/>
  <c r="P59" i="5"/>
  <c r="AI59" i="5" s="1"/>
  <c r="Q59" i="5"/>
  <c r="S59" i="5"/>
  <c r="T59" i="5"/>
  <c r="V59" i="5"/>
  <c r="W59" i="5"/>
  <c r="Y59" i="5"/>
  <c r="AR59" i="5" s="1"/>
  <c r="Z59" i="5"/>
  <c r="AB59" i="5"/>
  <c r="AU59" i="5" s="1"/>
  <c r="AC59" i="5"/>
  <c r="AE59" i="5"/>
  <c r="AF59" i="5"/>
  <c r="P60" i="5"/>
  <c r="Q60" i="5"/>
  <c r="S60" i="5"/>
  <c r="T60" i="5"/>
  <c r="AM60" i="5" s="1"/>
  <c r="V60" i="5"/>
  <c r="W60" i="5"/>
  <c r="Y60" i="5"/>
  <c r="Z60" i="5"/>
  <c r="AB60" i="5"/>
  <c r="AC60" i="5"/>
  <c r="AE60" i="5"/>
  <c r="AF60" i="5"/>
  <c r="P61" i="5"/>
  <c r="Q61" i="5"/>
  <c r="S61" i="5"/>
  <c r="T61" i="5"/>
  <c r="V61" i="5"/>
  <c r="W61" i="5"/>
  <c r="Y61" i="5"/>
  <c r="Z61" i="5"/>
  <c r="AB61" i="5"/>
  <c r="AC61" i="5"/>
  <c r="AE61" i="5"/>
  <c r="AF61" i="5"/>
  <c r="P36" i="5"/>
  <c r="AI6" i="5" s="1"/>
  <c r="Q36" i="5"/>
  <c r="S36" i="5"/>
  <c r="T36" i="5"/>
  <c r="U36" i="5" s="1"/>
  <c r="V36" i="5"/>
  <c r="W36" i="5"/>
  <c r="Y36" i="5"/>
  <c r="Z36" i="5"/>
  <c r="AB36" i="5"/>
  <c r="AC36" i="5"/>
  <c r="AE36" i="5"/>
  <c r="AF36" i="5"/>
  <c r="P37" i="5"/>
  <c r="Q37" i="5"/>
  <c r="S37" i="5"/>
  <c r="T37" i="5"/>
  <c r="U37" i="5" s="1"/>
  <c r="V37" i="5"/>
  <c r="AO7" i="5" s="1"/>
  <c r="W37" i="5"/>
  <c r="Y37" i="5"/>
  <c r="Z37" i="5"/>
  <c r="AB37" i="5"/>
  <c r="AC37" i="5"/>
  <c r="AE37" i="5"/>
  <c r="AF37" i="5"/>
  <c r="P38" i="5"/>
  <c r="Q38" i="5"/>
  <c r="S38" i="5"/>
  <c r="T38" i="5"/>
  <c r="V38" i="5"/>
  <c r="W38" i="5"/>
  <c r="Y38" i="5"/>
  <c r="Z38" i="5"/>
  <c r="AB38" i="5"/>
  <c r="AC38" i="5"/>
  <c r="AE38" i="5"/>
  <c r="AF38" i="5"/>
  <c r="P39" i="5"/>
  <c r="Q39" i="5"/>
  <c r="S39" i="5"/>
  <c r="T39" i="5"/>
  <c r="V39" i="5"/>
  <c r="W39" i="5"/>
  <c r="Y39" i="5"/>
  <c r="Z39" i="5"/>
  <c r="AB39" i="5"/>
  <c r="AC39" i="5"/>
  <c r="AE39" i="5"/>
  <c r="AF39" i="5"/>
  <c r="P40" i="5"/>
  <c r="Q40" i="5"/>
  <c r="S40" i="5"/>
  <c r="T40" i="5"/>
  <c r="V40" i="5"/>
  <c r="W40" i="5"/>
  <c r="Y40" i="5"/>
  <c r="Z40" i="5"/>
  <c r="AB40" i="5"/>
  <c r="AC40" i="5"/>
  <c r="AE40" i="5"/>
  <c r="AF40" i="5"/>
  <c r="P41" i="5"/>
  <c r="Q41" i="5"/>
  <c r="S41" i="5"/>
  <c r="T41" i="5"/>
  <c r="U41" i="5" s="1"/>
  <c r="V41" i="5"/>
  <c r="W41" i="5"/>
  <c r="Y41" i="5"/>
  <c r="Z41" i="5"/>
  <c r="AB41" i="5"/>
  <c r="AC41" i="5"/>
  <c r="AE41" i="5"/>
  <c r="AF41" i="5"/>
  <c r="P42" i="5"/>
  <c r="Q42" i="5"/>
  <c r="S42" i="5"/>
  <c r="T42" i="5"/>
  <c r="V42" i="5"/>
  <c r="W42" i="5"/>
  <c r="Y42" i="5"/>
  <c r="Z42" i="5"/>
  <c r="AB42" i="5"/>
  <c r="AU12" i="5" s="1"/>
  <c r="AC42" i="5"/>
  <c r="AE42" i="5"/>
  <c r="AF42" i="5"/>
  <c r="AG42" i="5" s="1"/>
  <c r="P43" i="5"/>
  <c r="Q43" i="5"/>
  <c r="S43" i="5"/>
  <c r="T43" i="5"/>
  <c r="V43" i="5"/>
  <c r="AO13" i="5" s="1"/>
  <c r="W43" i="5"/>
  <c r="Y43" i="5"/>
  <c r="Z43" i="5"/>
  <c r="AB43" i="5"/>
  <c r="AC43" i="5"/>
  <c r="AE43" i="5"/>
  <c r="AX13" i="5" s="1"/>
  <c r="AF43" i="5"/>
  <c r="P44" i="5"/>
  <c r="Q44" i="5"/>
  <c r="S44" i="5"/>
  <c r="U44" i="5" s="1"/>
  <c r="T44" i="5"/>
  <c r="V44" i="5"/>
  <c r="W44" i="5"/>
  <c r="Y44" i="5"/>
  <c r="Z44" i="5"/>
  <c r="AB44" i="5"/>
  <c r="AC44" i="5"/>
  <c r="AE44" i="5"/>
  <c r="AF44" i="5"/>
  <c r="P45" i="5"/>
  <c r="Q45" i="5"/>
  <c r="S45" i="5"/>
  <c r="T45" i="5"/>
  <c r="V45" i="5"/>
  <c r="W45" i="5"/>
  <c r="Y45" i="5"/>
  <c r="Z45" i="5"/>
  <c r="AB45" i="5"/>
  <c r="AC45" i="5"/>
  <c r="AE45" i="5"/>
  <c r="AF45" i="5"/>
  <c r="P21" i="5"/>
  <c r="Q21" i="5"/>
  <c r="S21" i="5"/>
  <c r="T21" i="5"/>
  <c r="V21" i="5"/>
  <c r="AO6" i="5" s="1"/>
  <c r="W21" i="5"/>
  <c r="Y21" i="5"/>
  <c r="Z21" i="5"/>
  <c r="AB21" i="5"/>
  <c r="AC21" i="5"/>
  <c r="AE21" i="5"/>
  <c r="AF21" i="5"/>
  <c r="P22" i="5"/>
  <c r="Q22" i="5"/>
  <c r="S22" i="5"/>
  <c r="T22" i="5"/>
  <c r="V22" i="5"/>
  <c r="W22" i="5"/>
  <c r="X22" i="5" s="1"/>
  <c r="Y22" i="5"/>
  <c r="Z22" i="5"/>
  <c r="AB22" i="5"/>
  <c r="AC22" i="5"/>
  <c r="AE22" i="5"/>
  <c r="AX7" i="5" s="1"/>
  <c r="AF22" i="5"/>
  <c r="P23" i="5"/>
  <c r="Q23" i="5"/>
  <c r="R23" i="5" s="1"/>
  <c r="S23" i="5"/>
  <c r="T23" i="5"/>
  <c r="V23" i="5"/>
  <c r="AO8" i="5" s="1"/>
  <c r="W23" i="5"/>
  <c r="Y23" i="5"/>
  <c r="Z23" i="5"/>
  <c r="AB23" i="5"/>
  <c r="AC23" i="5"/>
  <c r="AE23" i="5"/>
  <c r="AF23" i="5"/>
  <c r="P24" i="5"/>
  <c r="Q24" i="5"/>
  <c r="S24" i="5"/>
  <c r="T24" i="5"/>
  <c r="V24" i="5"/>
  <c r="W24" i="5"/>
  <c r="X24" i="5" s="1"/>
  <c r="Y24" i="5"/>
  <c r="Z24" i="5"/>
  <c r="AB24" i="5"/>
  <c r="AC24" i="5"/>
  <c r="AE24" i="5"/>
  <c r="AF24" i="5"/>
  <c r="P25" i="5"/>
  <c r="Q25" i="5"/>
  <c r="S25" i="5"/>
  <c r="T25" i="5"/>
  <c r="V25" i="5"/>
  <c r="W25" i="5"/>
  <c r="Y25" i="5"/>
  <c r="Z25" i="5"/>
  <c r="AB25" i="5"/>
  <c r="AC25" i="5"/>
  <c r="AE25" i="5"/>
  <c r="AF25" i="5"/>
  <c r="AG25" i="5"/>
  <c r="P26" i="5"/>
  <c r="Q26" i="5"/>
  <c r="S26" i="5"/>
  <c r="T26" i="5"/>
  <c r="V26" i="5"/>
  <c r="AO11" i="5" s="1"/>
  <c r="W26" i="5"/>
  <c r="Y26" i="5"/>
  <c r="Z26" i="5"/>
  <c r="AB26" i="5"/>
  <c r="AU11" i="5" s="1"/>
  <c r="AC26" i="5"/>
  <c r="AD26" i="5" s="1"/>
  <c r="AE26" i="5"/>
  <c r="AF26" i="5"/>
  <c r="P27" i="5"/>
  <c r="Q27" i="5"/>
  <c r="S27" i="5"/>
  <c r="T27" i="5"/>
  <c r="V27" i="5"/>
  <c r="W27" i="5"/>
  <c r="Y27" i="5"/>
  <c r="Z27" i="5"/>
  <c r="AB27" i="5"/>
  <c r="AC27" i="5"/>
  <c r="AE27" i="5"/>
  <c r="AX12" i="5" s="1"/>
  <c r="AF27" i="5"/>
  <c r="P28" i="5"/>
  <c r="Q28" i="5"/>
  <c r="S28" i="5"/>
  <c r="T28" i="5"/>
  <c r="V28" i="5"/>
  <c r="W28" i="5"/>
  <c r="Y28" i="5"/>
  <c r="Z28" i="5"/>
  <c r="AB28" i="5"/>
  <c r="AC28" i="5"/>
  <c r="AE28" i="5"/>
  <c r="AF28" i="5"/>
  <c r="P29" i="5"/>
  <c r="AI14" i="5" s="1"/>
  <c r="Q29" i="5"/>
  <c r="S29" i="5"/>
  <c r="T29" i="5"/>
  <c r="V29" i="5"/>
  <c r="AO14" i="5" s="1"/>
  <c r="W29" i="5"/>
  <c r="Y29" i="5"/>
  <c r="Z29" i="5"/>
  <c r="AB29" i="5"/>
  <c r="AC29" i="5"/>
  <c r="AE29" i="5"/>
  <c r="AF29" i="5"/>
  <c r="P30" i="5"/>
  <c r="Q30" i="5"/>
  <c r="S30" i="5"/>
  <c r="T30" i="5"/>
  <c r="U30" i="5" s="1"/>
  <c r="V30" i="5"/>
  <c r="W30" i="5"/>
  <c r="Y30" i="5"/>
  <c r="Z30" i="5"/>
  <c r="AB30" i="5"/>
  <c r="AC30" i="5"/>
  <c r="AE30" i="5"/>
  <c r="AF30" i="5"/>
  <c r="AG30" i="5" s="1"/>
  <c r="AL8" i="5"/>
  <c r="AU8" i="5"/>
  <c r="AX8" i="5"/>
  <c r="AO9" i="5"/>
  <c r="AI10" i="5"/>
  <c r="AL10" i="5"/>
  <c r="AU10" i="5"/>
  <c r="AX10" i="5"/>
  <c r="AI11" i="5"/>
  <c r="AR11" i="5"/>
  <c r="AI12" i="5"/>
  <c r="AO12" i="5"/>
  <c r="Q6" i="5"/>
  <c r="R6" i="5" s="1"/>
  <c r="T6" i="5"/>
  <c r="W6" i="5"/>
  <c r="X6" i="5" s="1"/>
  <c r="Z6" i="5"/>
  <c r="AC6" i="5"/>
  <c r="AD6" i="5" s="1"/>
  <c r="AF6" i="5"/>
  <c r="Q7" i="5"/>
  <c r="T7" i="5"/>
  <c r="W7" i="5"/>
  <c r="X7" i="5" s="1"/>
  <c r="Z7" i="5"/>
  <c r="AC7" i="5"/>
  <c r="AD7" i="5" s="1"/>
  <c r="AF7" i="5"/>
  <c r="Q8" i="5"/>
  <c r="R8" i="5" s="1"/>
  <c r="T8" i="5"/>
  <c r="W8" i="5"/>
  <c r="X8" i="5" s="1"/>
  <c r="Z8" i="5"/>
  <c r="AA8" i="5" s="1"/>
  <c r="AC8" i="5"/>
  <c r="AD8" i="5" s="1"/>
  <c r="AF8" i="5"/>
  <c r="AG8" i="5" s="1"/>
  <c r="Q9" i="5"/>
  <c r="R9" i="5" s="1"/>
  <c r="T9" i="5"/>
  <c r="AM9" i="5" s="1"/>
  <c r="W9" i="5"/>
  <c r="X9" i="5" s="1"/>
  <c r="Z9" i="5"/>
  <c r="AC9" i="5"/>
  <c r="AV9" i="5" s="1"/>
  <c r="AF9" i="5"/>
  <c r="AG9" i="5" s="1"/>
  <c r="Q10" i="5"/>
  <c r="R10" i="5" s="1"/>
  <c r="T10" i="5"/>
  <c r="U10" i="5" s="1"/>
  <c r="W10" i="5"/>
  <c r="X10" i="5" s="1"/>
  <c r="Z10" i="5"/>
  <c r="AS10" i="5" s="1"/>
  <c r="AC10" i="5"/>
  <c r="AD10" i="5" s="1"/>
  <c r="AF10" i="5"/>
  <c r="AG10" i="5" s="1"/>
  <c r="Q11" i="5"/>
  <c r="AJ11" i="5" s="1"/>
  <c r="T11" i="5"/>
  <c r="U11" i="5" s="1"/>
  <c r="W11" i="5"/>
  <c r="X11" i="5" s="1"/>
  <c r="Z11" i="5"/>
  <c r="AC11" i="5"/>
  <c r="AD11" i="5" s="1"/>
  <c r="AF11" i="5"/>
  <c r="Q12" i="5"/>
  <c r="R12" i="5" s="1"/>
  <c r="T12" i="5"/>
  <c r="W12" i="5"/>
  <c r="X12" i="5" s="1"/>
  <c r="Z12" i="5"/>
  <c r="AA12" i="5" s="1"/>
  <c r="AC12" i="5"/>
  <c r="AD12" i="5" s="1"/>
  <c r="AF12" i="5"/>
  <c r="AG12" i="5" s="1"/>
  <c r="Q13" i="5"/>
  <c r="R13" i="5" s="1"/>
  <c r="T13" i="5"/>
  <c r="AM13" i="5" s="1"/>
  <c r="W13" i="5"/>
  <c r="X13" i="5" s="1"/>
  <c r="Z13" i="5"/>
  <c r="AA13" i="5" s="1"/>
  <c r="AC13" i="5"/>
  <c r="AF13" i="5"/>
  <c r="AG13" i="5" s="1"/>
  <c r="Q14" i="5"/>
  <c r="R14" i="5" s="1"/>
  <c r="T14" i="5"/>
  <c r="W14" i="5"/>
  <c r="X14" i="5" s="1"/>
  <c r="Z14" i="5"/>
  <c r="AA14" i="5" s="1"/>
  <c r="AC14" i="5"/>
  <c r="AD14" i="5" s="1"/>
  <c r="AF14" i="5"/>
  <c r="Q15" i="5"/>
  <c r="R15" i="5" s="1"/>
  <c r="T15" i="5"/>
  <c r="U15" i="5" s="1"/>
  <c r="W15" i="5"/>
  <c r="X15" i="5" s="1"/>
  <c r="Z15" i="5"/>
  <c r="AA15" i="5" s="1"/>
  <c r="AC15" i="5"/>
  <c r="AD15" i="5" s="1"/>
  <c r="AF15" i="5"/>
  <c r="AG15" i="5" s="1"/>
  <c r="A458" i="5"/>
  <c r="A443" i="5"/>
  <c r="A428" i="5"/>
  <c r="A412" i="5"/>
  <c r="A397" i="5"/>
  <c r="A382" i="5"/>
  <c r="A366" i="5"/>
  <c r="A351" i="5"/>
  <c r="A336" i="5"/>
  <c r="A320" i="5"/>
  <c r="A305" i="5"/>
  <c r="A290" i="5"/>
  <c r="A274" i="5"/>
  <c r="A259" i="5"/>
  <c r="A244" i="5"/>
  <c r="A228" i="5"/>
  <c r="A213" i="5"/>
  <c r="A198" i="5"/>
  <c r="A182" i="5"/>
  <c r="A167" i="5"/>
  <c r="A152" i="5"/>
  <c r="A136" i="5"/>
  <c r="A121" i="5"/>
  <c r="A106" i="5"/>
  <c r="A90" i="5"/>
  <c r="A75" i="5"/>
  <c r="A60" i="5"/>
  <c r="A44" i="5"/>
  <c r="A29" i="5"/>
  <c r="A14" i="5"/>
  <c r="A10" i="5"/>
  <c r="A6" i="5"/>
  <c r="A7" i="5"/>
  <c r="A8" i="5"/>
  <c r="A9" i="5"/>
  <c r="A11" i="5"/>
  <c r="A12" i="5"/>
  <c r="A13" i="5"/>
  <c r="A15" i="5"/>
  <c r="AD459" i="5" l="1"/>
  <c r="R459" i="5"/>
  <c r="X444" i="5"/>
  <c r="X429" i="5"/>
  <c r="R429" i="5"/>
  <c r="X406" i="5"/>
  <c r="U381" i="5"/>
  <c r="R364" i="5"/>
  <c r="AG377" i="5"/>
  <c r="R367" i="5"/>
  <c r="AD365" i="5"/>
  <c r="U344" i="5"/>
  <c r="R333" i="5"/>
  <c r="AD350" i="5"/>
  <c r="AA337" i="5"/>
  <c r="AG334" i="5"/>
  <c r="R318" i="5"/>
  <c r="U337" i="5"/>
  <c r="U331" i="5"/>
  <c r="AA330" i="5"/>
  <c r="AD320" i="5"/>
  <c r="AG412" i="5"/>
  <c r="AG383" i="5"/>
  <c r="AG352" i="5"/>
  <c r="AD352" i="5"/>
  <c r="R337" i="5"/>
  <c r="R321" i="5"/>
  <c r="AG291" i="5"/>
  <c r="AD291" i="5"/>
  <c r="X275" i="5"/>
  <c r="AG260" i="5"/>
  <c r="U245" i="5"/>
  <c r="AG229" i="5"/>
  <c r="R229" i="5"/>
  <c r="X229" i="5"/>
  <c r="U214" i="5"/>
  <c r="AG199" i="5"/>
  <c r="AA183" i="5"/>
  <c r="U168" i="5"/>
  <c r="AD168" i="5"/>
  <c r="AG137" i="5"/>
  <c r="U137" i="5"/>
  <c r="R137" i="5"/>
  <c r="X122" i="5"/>
  <c r="AA107" i="5"/>
  <c r="R91" i="5"/>
  <c r="AA91" i="5"/>
  <c r="U76" i="5"/>
  <c r="R76" i="5"/>
  <c r="U61" i="5"/>
  <c r="R61" i="5"/>
  <c r="AA61" i="5"/>
  <c r="X45" i="5"/>
  <c r="AA45" i="5"/>
  <c r="AD30" i="5"/>
  <c r="R30" i="5"/>
  <c r="AU428" i="5"/>
  <c r="R458" i="5"/>
  <c r="AL428" i="5"/>
  <c r="R443" i="5"/>
  <c r="R428" i="5"/>
  <c r="U412" i="5"/>
  <c r="AA412" i="5"/>
  <c r="AL382" i="5"/>
  <c r="AA382" i="5"/>
  <c r="AS336" i="5"/>
  <c r="X366" i="5"/>
  <c r="AL336" i="5"/>
  <c r="U366" i="5"/>
  <c r="AG351" i="5"/>
  <c r="U336" i="5"/>
  <c r="AG274" i="5"/>
  <c r="AD274" i="5"/>
  <c r="R274" i="5"/>
  <c r="X259" i="5"/>
  <c r="AL244" i="5"/>
  <c r="AA259" i="5"/>
  <c r="U228" i="5"/>
  <c r="R228" i="5"/>
  <c r="AS198" i="5"/>
  <c r="AA228" i="5"/>
  <c r="AU198" i="5"/>
  <c r="AI198" i="5"/>
  <c r="AD213" i="5"/>
  <c r="AG198" i="5"/>
  <c r="AY152" i="5"/>
  <c r="AD152" i="5"/>
  <c r="R152" i="5"/>
  <c r="U136" i="5"/>
  <c r="AG121" i="5"/>
  <c r="AL60" i="5"/>
  <c r="AG60" i="5"/>
  <c r="AD60" i="5"/>
  <c r="AD44" i="5"/>
  <c r="AL14" i="5"/>
  <c r="AD29" i="5"/>
  <c r="AM14" i="5"/>
  <c r="AY14" i="5"/>
  <c r="AG29" i="5"/>
  <c r="AX14" i="5"/>
  <c r="AZ14" i="5" s="1"/>
  <c r="AU14" i="5"/>
  <c r="X29" i="5"/>
  <c r="AG14" i="5"/>
  <c r="AS14" i="5"/>
  <c r="AA457" i="5"/>
  <c r="AV427" i="5"/>
  <c r="AW427" i="5" s="1"/>
  <c r="AS427" i="5"/>
  <c r="AX427" i="5"/>
  <c r="AG442" i="5"/>
  <c r="AO427" i="5"/>
  <c r="AD442" i="5"/>
  <c r="R442" i="5"/>
  <c r="U427" i="5"/>
  <c r="X427" i="5"/>
  <c r="AU381" i="5"/>
  <c r="X411" i="5"/>
  <c r="AO381" i="5"/>
  <c r="AX381" i="5"/>
  <c r="AV381" i="5"/>
  <c r="AD381" i="5"/>
  <c r="AP381" i="5"/>
  <c r="AU335" i="5"/>
  <c r="AI335" i="5"/>
  <c r="R365" i="5"/>
  <c r="AY335" i="5"/>
  <c r="AM335" i="5"/>
  <c r="R350" i="5"/>
  <c r="AS335" i="5"/>
  <c r="AD335" i="5"/>
  <c r="R335" i="5"/>
  <c r="AX289" i="5"/>
  <c r="AZ289" i="5" s="1"/>
  <c r="X319" i="5"/>
  <c r="AD319" i="5"/>
  <c r="AX243" i="5"/>
  <c r="AU243" i="5"/>
  <c r="R273" i="5"/>
  <c r="X273" i="5"/>
  <c r="AM243" i="5"/>
  <c r="AP243" i="5"/>
  <c r="AA258" i="5"/>
  <c r="AA243" i="5"/>
  <c r="AG243" i="5"/>
  <c r="AD227" i="5"/>
  <c r="AG227" i="5"/>
  <c r="AY197" i="5"/>
  <c r="AG212" i="5"/>
  <c r="U212" i="5"/>
  <c r="AP197" i="5"/>
  <c r="AU197" i="5"/>
  <c r="R212" i="5"/>
  <c r="AS151" i="5"/>
  <c r="AV151" i="5"/>
  <c r="AW151" i="5" s="1"/>
  <c r="AD166" i="5"/>
  <c r="AO151" i="5"/>
  <c r="AY151" i="5"/>
  <c r="AM151" i="5"/>
  <c r="AD151" i="5"/>
  <c r="R151" i="5"/>
  <c r="U135" i="5"/>
  <c r="AA105" i="5"/>
  <c r="U105" i="5"/>
  <c r="AA89" i="5"/>
  <c r="AX59" i="5"/>
  <c r="AA59" i="5"/>
  <c r="AU13" i="5"/>
  <c r="AI13" i="5"/>
  <c r="AD43" i="5"/>
  <c r="AD28" i="5"/>
  <c r="AA28" i="5"/>
  <c r="AV13" i="5"/>
  <c r="AR13" i="5"/>
  <c r="AS13" i="5"/>
  <c r="U13" i="5"/>
  <c r="AU426" i="5"/>
  <c r="AA456" i="5"/>
  <c r="AD441" i="5"/>
  <c r="R441" i="5"/>
  <c r="AY426" i="5"/>
  <c r="AM426" i="5"/>
  <c r="AG441" i="5"/>
  <c r="AR426" i="5"/>
  <c r="AO426" i="5"/>
  <c r="AX426" i="5"/>
  <c r="AA426" i="5"/>
  <c r="R426" i="5"/>
  <c r="AD410" i="5"/>
  <c r="R410" i="5"/>
  <c r="AI380" i="5"/>
  <c r="AP380" i="5"/>
  <c r="AO334" i="5"/>
  <c r="AG364" i="5"/>
  <c r="X364" i="5"/>
  <c r="AJ334" i="5"/>
  <c r="AU334" i="5"/>
  <c r="AI334" i="5"/>
  <c r="AK334" i="5" s="1"/>
  <c r="AS334" i="5"/>
  <c r="AA349" i="5"/>
  <c r="AG349" i="5"/>
  <c r="R349" i="5"/>
  <c r="X334" i="5"/>
  <c r="AR334" i="5"/>
  <c r="X318" i="5"/>
  <c r="AR288" i="5"/>
  <c r="AT288" i="5" s="1"/>
  <c r="AA288" i="5"/>
  <c r="AO242" i="5"/>
  <c r="U272" i="5"/>
  <c r="AA272" i="5"/>
  <c r="AX242" i="5"/>
  <c r="U257" i="5"/>
  <c r="AR242" i="5"/>
  <c r="AT242" i="5" s="1"/>
  <c r="AA257" i="5"/>
  <c r="X257" i="5"/>
  <c r="X242" i="5"/>
  <c r="U242" i="5"/>
  <c r="U226" i="5"/>
  <c r="AU196" i="5"/>
  <c r="AO196" i="5"/>
  <c r="R226" i="5"/>
  <c r="AI196" i="5"/>
  <c r="X226" i="5"/>
  <c r="X196" i="5"/>
  <c r="AX150" i="5"/>
  <c r="R180" i="5"/>
  <c r="X180" i="5"/>
  <c r="AJ150" i="5"/>
  <c r="AR150" i="5"/>
  <c r="X165" i="5"/>
  <c r="AP150" i="5"/>
  <c r="AA165" i="5"/>
  <c r="AY150" i="5"/>
  <c r="AI104" i="5"/>
  <c r="AD119" i="5"/>
  <c r="AY104" i="5"/>
  <c r="X119" i="5"/>
  <c r="AX104" i="5"/>
  <c r="U119" i="5"/>
  <c r="AG88" i="5"/>
  <c r="AA73" i="5"/>
  <c r="U73" i="5"/>
  <c r="AG58" i="5"/>
  <c r="AJ58" i="5"/>
  <c r="AK58" i="5" s="1"/>
  <c r="AD58" i="5"/>
  <c r="AM12" i="5"/>
  <c r="AN12" i="5" s="1"/>
  <c r="AD42" i="5"/>
  <c r="AA42" i="5"/>
  <c r="AR12" i="5"/>
  <c r="AL12" i="5"/>
  <c r="AL425" i="5"/>
  <c r="AA455" i="5"/>
  <c r="U455" i="5"/>
  <c r="AI425" i="5"/>
  <c r="AJ425" i="5"/>
  <c r="U440" i="5"/>
  <c r="AS425" i="5"/>
  <c r="AD425" i="5"/>
  <c r="AO379" i="5"/>
  <c r="AL379" i="5"/>
  <c r="X409" i="5"/>
  <c r="AG409" i="5"/>
  <c r="AJ379" i="5"/>
  <c r="AS379" i="5"/>
  <c r="AT379" i="5" s="1"/>
  <c r="U379" i="5"/>
  <c r="AD363" i="5"/>
  <c r="R363" i="5"/>
  <c r="AO333" i="5"/>
  <c r="U363" i="5"/>
  <c r="AG348" i="5"/>
  <c r="AU333" i="5"/>
  <c r="AI333" i="5"/>
  <c r="R348" i="5"/>
  <c r="AY333" i="5"/>
  <c r="AD333" i="5"/>
  <c r="U333" i="5"/>
  <c r="AS287" i="5"/>
  <c r="AL287" i="5"/>
  <c r="U317" i="5"/>
  <c r="AU287" i="5"/>
  <c r="AI287" i="5"/>
  <c r="AY287" i="5"/>
  <c r="AM287" i="5"/>
  <c r="R287" i="5"/>
  <c r="AY241" i="5"/>
  <c r="AA271" i="5"/>
  <c r="AR241" i="5"/>
  <c r="AJ241" i="5"/>
  <c r="AU241" i="5"/>
  <c r="AI241" i="5"/>
  <c r="AG241" i="5"/>
  <c r="AG225" i="5"/>
  <c r="AS195" i="5"/>
  <c r="AD210" i="5"/>
  <c r="R210" i="5"/>
  <c r="X210" i="5"/>
  <c r="AU195" i="5"/>
  <c r="AI195" i="5"/>
  <c r="AK195" i="5" s="1"/>
  <c r="X195" i="5"/>
  <c r="AD195" i="5"/>
  <c r="X179" i="5"/>
  <c r="AX149" i="5"/>
  <c r="U164" i="5"/>
  <c r="AI149" i="5"/>
  <c r="AD149" i="5"/>
  <c r="AG133" i="5"/>
  <c r="AR103" i="5"/>
  <c r="AA133" i="5"/>
  <c r="U133" i="5"/>
  <c r="AX103" i="5"/>
  <c r="AL103" i="5"/>
  <c r="X118" i="5"/>
  <c r="AD103" i="5"/>
  <c r="AA103" i="5"/>
  <c r="AJ57" i="5"/>
  <c r="AA87" i="5"/>
  <c r="U72" i="5"/>
  <c r="AD57" i="5"/>
  <c r="AG57" i="5"/>
  <c r="AY11" i="5"/>
  <c r="AS11" i="5"/>
  <c r="AT11" i="5" s="1"/>
  <c r="R26" i="5"/>
  <c r="AL11" i="5"/>
  <c r="R11" i="5"/>
  <c r="AG11" i="5"/>
  <c r="AG454" i="5"/>
  <c r="AD454" i="5"/>
  <c r="AY424" i="5"/>
  <c r="AM424" i="5"/>
  <c r="AV424" i="5"/>
  <c r="AU424" i="5"/>
  <c r="AI424" i="5"/>
  <c r="AS424" i="5"/>
  <c r="AG424" i="5"/>
  <c r="X424" i="5"/>
  <c r="AS378" i="5"/>
  <c r="AG408" i="5"/>
  <c r="U408" i="5"/>
  <c r="AL378" i="5"/>
  <c r="AA408" i="5"/>
  <c r="AY378" i="5"/>
  <c r="AL332" i="5"/>
  <c r="U362" i="5"/>
  <c r="AS332" i="5"/>
  <c r="AO332" i="5"/>
  <c r="AD347" i="5"/>
  <c r="R347" i="5"/>
  <c r="R332" i="5"/>
  <c r="X332" i="5"/>
  <c r="AD316" i="5"/>
  <c r="AM286" i="5"/>
  <c r="AO286" i="5"/>
  <c r="AG286" i="5"/>
  <c r="U286" i="5"/>
  <c r="X286" i="5"/>
  <c r="AD270" i="5"/>
  <c r="AV240" i="5"/>
  <c r="U270" i="5"/>
  <c r="AA255" i="5"/>
  <c r="AG255" i="5"/>
  <c r="AA240" i="5"/>
  <c r="AO194" i="5"/>
  <c r="AL194" i="5"/>
  <c r="AA194" i="5"/>
  <c r="AG194" i="5"/>
  <c r="AY148" i="5"/>
  <c r="AI148" i="5"/>
  <c r="AA148" i="5"/>
  <c r="X148" i="5"/>
  <c r="AD132" i="5"/>
  <c r="U117" i="5"/>
  <c r="AD117" i="5"/>
  <c r="AP102" i="5"/>
  <c r="AM102" i="5"/>
  <c r="AN102" i="5" s="1"/>
  <c r="AA117" i="5"/>
  <c r="AG102" i="5"/>
  <c r="AV56" i="5"/>
  <c r="AG86" i="5"/>
  <c r="AL56" i="5"/>
  <c r="AG71" i="5"/>
  <c r="AG56" i="5"/>
  <c r="X56" i="5"/>
  <c r="AO10" i="5"/>
  <c r="U40" i="5"/>
  <c r="AD25" i="5"/>
  <c r="AA25" i="5"/>
  <c r="AY10" i="5"/>
  <c r="AZ10" i="5" s="1"/>
  <c r="AA10" i="5"/>
  <c r="AP423" i="5"/>
  <c r="AA453" i="5"/>
  <c r="AX423" i="5"/>
  <c r="AZ423" i="5" s="1"/>
  <c r="AL423" i="5"/>
  <c r="AN423" i="5" s="1"/>
  <c r="AV423" i="5"/>
  <c r="AU423" i="5"/>
  <c r="AA407" i="5"/>
  <c r="U407" i="5"/>
  <c r="AV377" i="5"/>
  <c r="AS377" i="5"/>
  <c r="AO377" i="5"/>
  <c r="AX377" i="5"/>
  <c r="AD377" i="5"/>
  <c r="AS331" i="5"/>
  <c r="AV331" i="5"/>
  <c r="AW331" i="5" s="1"/>
  <c r="AG361" i="5"/>
  <c r="X346" i="5"/>
  <c r="AG346" i="5"/>
  <c r="AG331" i="5"/>
  <c r="AO285" i="5"/>
  <c r="X315" i="5"/>
  <c r="AM285" i="5"/>
  <c r="AU285" i="5"/>
  <c r="AI285" i="5"/>
  <c r="U285" i="5"/>
  <c r="AM239" i="5"/>
  <c r="AA269" i="5"/>
  <c r="X269" i="5"/>
  <c r="AP239" i="5"/>
  <c r="AD254" i="5"/>
  <c r="R254" i="5"/>
  <c r="AX239" i="5"/>
  <c r="U254" i="5"/>
  <c r="AA239" i="5"/>
  <c r="X239" i="5"/>
  <c r="U225" i="5"/>
  <c r="AY193" i="5"/>
  <c r="AM193" i="5"/>
  <c r="AG208" i="5"/>
  <c r="AD208" i="5"/>
  <c r="AP193" i="5"/>
  <c r="AQ193" i="5" s="1"/>
  <c r="AM147" i="5"/>
  <c r="AI147" i="5"/>
  <c r="AO147" i="5"/>
  <c r="AG162" i="5"/>
  <c r="AA162" i="5"/>
  <c r="AA147" i="5"/>
  <c r="AV147" i="5"/>
  <c r="X147" i="5"/>
  <c r="AA131" i="5"/>
  <c r="AS101" i="5"/>
  <c r="AU101" i="5"/>
  <c r="R101" i="5"/>
  <c r="X101" i="5"/>
  <c r="AG101" i="5"/>
  <c r="U101" i="5"/>
  <c r="U85" i="5"/>
  <c r="AI55" i="5"/>
  <c r="AD85" i="5"/>
  <c r="AA85" i="5"/>
  <c r="AS55" i="5"/>
  <c r="X70" i="5"/>
  <c r="AA70" i="5"/>
  <c r="AG55" i="5"/>
  <c r="R55" i="5"/>
  <c r="X55" i="5"/>
  <c r="AS9" i="5"/>
  <c r="AX9" i="5"/>
  <c r="AU9" i="5"/>
  <c r="AI9" i="5"/>
  <c r="AR9" i="5"/>
  <c r="AW9" i="5"/>
  <c r="AG24" i="5"/>
  <c r="AD9" i="5"/>
  <c r="R452" i="5"/>
  <c r="U452" i="5"/>
  <c r="AU422" i="5"/>
  <c r="U437" i="5"/>
  <c r="AX422" i="5"/>
  <c r="AI422" i="5"/>
  <c r="AR422" i="5"/>
  <c r="AT422" i="5" s="1"/>
  <c r="AA422" i="5"/>
  <c r="R422" i="5"/>
  <c r="AV376" i="5"/>
  <c r="R406" i="5"/>
  <c r="AG406" i="5"/>
  <c r="AU376" i="5"/>
  <c r="AI376" i="5"/>
  <c r="AR376" i="5"/>
  <c r="AA376" i="5"/>
  <c r="AA360" i="5"/>
  <c r="AX330" i="5"/>
  <c r="AG345" i="5"/>
  <c r="AA345" i="5"/>
  <c r="AD330" i="5"/>
  <c r="AA314" i="5"/>
  <c r="AI284" i="5"/>
  <c r="AO284" i="5"/>
  <c r="AY284" i="5"/>
  <c r="AD268" i="5"/>
  <c r="X268" i="5"/>
  <c r="AR238" i="5"/>
  <c r="AO238" i="5"/>
  <c r="AJ238" i="5"/>
  <c r="X253" i="5"/>
  <c r="AG253" i="5"/>
  <c r="AA238" i="5"/>
  <c r="X238" i="5"/>
  <c r="AO192" i="5"/>
  <c r="U222" i="5"/>
  <c r="AP192" i="5"/>
  <c r="AI192" i="5"/>
  <c r="AS192" i="5"/>
  <c r="AR192" i="5"/>
  <c r="R207" i="5"/>
  <c r="AU192" i="5"/>
  <c r="AG192" i="5"/>
  <c r="AY146" i="5"/>
  <c r="AD56" i="5"/>
  <c r="U12" i="5"/>
  <c r="AV12" i="5"/>
  <c r="AW12" i="5" s="1"/>
  <c r="AA29" i="5"/>
  <c r="U28" i="5"/>
  <c r="AA27" i="5"/>
  <c r="AI8" i="5"/>
  <c r="R44" i="5"/>
  <c r="AA41" i="5"/>
  <c r="X60" i="5"/>
  <c r="AD59" i="5"/>
  <c r="X58" i="5"/>
  <c r="R56" i="5"/>
  <c r="AG54" i="5"/>
  <c r="AL52" i="5"/>
  <c r="AG76" i="5"/>
  <c r="AG74" i="5"/>
  <c r="R73" i="5"/>
  <c r="AD71" i="5"/>
  <c r="R69" i="5"/>
  <c r="AG90" i="5"/>
  <c r="U90" i="5"/>
  <c r="AD106" i="5"/>
  <c r="AG104" i="5"/>
  <c r="U103" i="5"/>
  <c r="R102" i="5"/>
  <c r="AU100" i="5"/>
  <c r="AI100" i="5"/>
  <c r="R122" i="5"/>
  <c r="AG120" i="5"/>
  <c r="AG117" i="5"/>
  <c r="AD114" i="5"/>
  <c r="X132" i="5"/>
  <c r="AG193" i="5"/>
  <c r="AX193" i="5"/>
  <c r="AJ242" i="5"/>
  <c r="R242" i="5"/>
  <c r="X330" i="5"/>
  <c r="AA452" i="5"/>
  <c r="AP12" i="5"/>
  <c r="AQ12" i="5" s="1"/>
  <c r="U45" i="5"/>
  <c r="AA44" i="5"/>
  <c r="AG40" i="5"/>
  <c r="AG38" i="5"/>
  <c r="AD52" i="5"/>
  <c r="U74" i="5"/>
  <c r="AG72" i="5"/>
  <c r="AA71" i="5"/>
  <c r="AV60" i="5"/>
  <c r="R85" i="5"/>
  <c r="AA106" i="5"/>
  <c r="R103" i="5"/>
  <c r="X102" i="5"/>
  <c r="R119" i="5"/>
  <c r="AA116" i="5"/>
  <c r="AA137" i="5"/>
  <c r="AG136" i="5"/>
  <c r="AG134" i="5"/>
  <c r="AA222" i="5"/>
  <c r="AG285" i="5"/>
  <c r="AY330" i="5"/>
  <c r="AG330" i="5"/>
  <c r="AL424" i="5"/>
  <c r="U424" i="5"/>
  <c r="AS6" i="5"/>
  <c r="AD13" i="5"/>
  <c r="X25" i="5"/>
  <c r="AD24" i="5"/>
  <c r="AG43" i="5"/>
  <c r="U43" i="5"/>
  <c r="X39" i="5"/>
  <c r="X37" i="5"/>
  <c r="X61" i="5"/>
  <c r="U58" i="5"/>
  <c r="AA57" i="5"/>
  <c r="U55" i="5"/>
  <c r="AS52" i="5"/>
  <c r="AG75" i="5"/>
  <c r="X73" i="5"/>
  <c r="R72" i="5"/>
  <c r="AD70" i="5"/>
  <c r="AG91" i="5"/>
  <c r="AD88" i="5"/>
  <c r="AD107" i="5"/>
  <c r="AG105" i="5"/>
  <c r="R104" i="5"/>
  <c r="AV105" i="5"/>
  <c r="AW105" i="5" s="1"/>
  <c r="U121" i="5"/>
  <c r="AU105" i="5"/>
  <c r="AG118" i="5"/>
  <c r="R115" i="5"/>
  <c r="AD136" i="5"/>
  <c r="AG174" i="5"/>
  <c r="R314" i="5"/>
  <c r="AU244" i="5"/>
  <c r="AW244" i="5" s="1"/>
  <c r="AD244" i="5"/>
  <c r="AY422" i="5"/>
  <c r="AG422" i="5"/>
  <c r="AM56" i="5"/>
  <c r="AS105" i="5"/>
  <c r="AO105" i="5"/>
  <c r="AP376" i="5"/>
  <c r="X376" i="5"/>
  <c r="U9" i="5"/>
  <c r="U29" i="5"/>
  <c r="U27" i="5"/>
  <c r="X59" i="5"/>
  <c r="U410" i="5"/>
  <c r="AA9" i="5"/>
  <c r="R29" i="5"/>
  <c r="X28" i="5"/>
  <c r="AD27" i="5"/>
  <c r="R27" i="5"/>
  <c r="X26" i="5"/>
  <c r="AG21" i="5"/>
  <c r="X42" i="5"/>
  <c r="AD41" i="5"/>
  <c r="AG39" i="5"/>
  <c r="U39" i="5"/>
  <c r="AA60" i="5"/>
  <c r="U59" i="5"/>
  <c r="AA58" i="5"/>
  <c r="U56" i="5"/>
  <c r="AA55" i="5"/>
  <c r="X90" i="5"/>
  <c r="AD89" i="5"/>
  <c r="U89" i="5"/>
  <c r="AO57" i="5"/>
  <c r="R86" i="5"/>
  <c r="X85" i="5"/>
  <c r="AG106" i="5"/>
  <c r="R105" i="5"/>
  <c r="AG103" i="5"/>
  <c r="AQ103" i="5"/>
  <c r="AD121" i="5"/>
  <c r="X120" i="5"/>
  <c r="AA136" i="5"/>
  <c r="AG135" i="5"/>
  <c r="AG150" i="5"/>
  <c r="U150" i="5"/>
  <c r="AA149" i="5"/>
  <c r="AD212" i="5"/>
  <c r="R133" i="5"/>
  <c r="AG131" i="5"/>
  <c r="AD130" i="5"/>
  <c r="R130" i="5"/>
  <c r="AD128" i="5"/>
  <c r="U152" i="5"/>
  <c r="X146" i="5"/>
  <c r="R167" i="5"/>
  <c r="X166" i="5"/>
  <c r="AD165" i="5"/>
  <c r="AM150" i="5"/>
  <c r="X174" i="5"/>
  <c r="R199" i="5"/>
  <c r="X198" i="5"/>
  <c r="R190" i="5"/>
  <c r="AS196" i="5"/>
  <c r="X208" i="5"/>
  <c r="AA229" i="5"/>
  <c r="U238" i="5"/>
  <c r="AG236" i="5"/>
  <c r="U260" i="5"/>
  <c r="AD259" i="5"/>
  <c r="U275" i="5"/>
  <c r="R272" i="5"/>
  <c r="X271" i="5"/>
  <c r="AD289" i="5"/>
  <c r="R289" i="5"/>
  <c r="AA284" i="5"/>
  <c r="AY283" i="5"/>
  <c r="AM283" i="5"/>
  <c r="AA318" i="5"/>
  <c r="AD312" i="5"/>
  <c r="X333" i="5"/>
  <c r="AA352" i="5"/>
  <c r="X343" i="5"/>
  <c r="AD367" i="5"/>
  <c r="AG365" i="5"/>
  <c r="AA364" i="5"/>
  <c r="R362" i="5"/>
  <c r="X361" i="5"/>
  <c r="AG375" i="5"/>
  <c r="AA374" i="5"/>
  <c r="AD412" i="5"/>
  <c r="R412" i="5"/>
  <c r="AA409" i="5"/>
  <c r="AA428" i="5"/>
  <c r="X425" i="5"/>
  <c r="X422" i="5"/>
  <c r="R444" i="5"/>
  <c r="X443" i="5"/>
  <c r="U442" i="5"/>
  <c r="AA441" i="5"/>
  <c r="AG440" i="5"/>
  <c r="AD437" i="5"/>
  <c r="AI427" i="5"/>
  <c r="X454" i="5"/>
  <c r="AD453" i="5"/>
  <c r="U451" i="5"/>
  <c r="AG245" i="5"/>
  <c r="AD240" i="5"/>
  <c r="AG290" i="5"/>
  <c r="U290" i="5"/>
  <c r="U349" i="5"/>
  <c r="AG347" i="5"/>
  <c r="U406" i="5"/>
  <c r="AA439" i="5"/>
  <c r="AG438" i="5"/>
  <c r="U438" i="5"/>
  <c r="R136" i="5"/>
  <c r="R134" i="5"/>
  <c r="X133" i="5"/>
  <c r="X151" i="5"/>
  <c r="X149" i="5"/>
  <c r="AD148" i="5"/>
  <c r="R148" i="5"/>
  <c r="AR145" i="5"/>
  <c r="AG168" i="5"/>
  <c r="AA167" i="5"/>
  <c r="U166" i="5"/>
  <c r="AG164" i="5"/>
  <c r="U183" i="5"/>
  <c r="U198" i="5"/>
  <c r="U196" i="5"/>
  <c r="AD193" i="5"/>
  <c r="R193" i="5"/>
  <c r="AA212" i="5"/>
  <c r="R208" i="5"/>
  <c r="U229" i="5"/>
  <c r="X227" i="5"/>
  <c r="R225" i="5"/>
  <c r="AD223" i="5"/>
  <c r="X222" i="5"/>
  <c r="R245" i="5"/>
  <c r="AA244" i="5"/>
  <c r="U243" i="5"/>
  <c r="U241" i="5"/>
  <c r="AG239" i="5"/>
  <c r="R238" i="5"/>
  <c r="U258" i="5"/>
  <c r="AD273" i="5"/>
  <c r="AG271" i="5"/>
  <c r="X291" i="5"/>
  <c r="AY285" i="5"/>
  <c r="AA319" i="5"/>
  <c r="R317" i="5"/>
  <c r="AD315" i="5"/>
  <c r="X314" i="5"/>
  <c r="AG333" i="5"/>
  <c r="AA332" i="5"/>
  <c r="X362" i="5"/>
  <c r="AM374" i="5"/>
  <c r="AN374" i="5" s="1"/>
  <c r="AU380" i="5"/>
  <c r="U411" i="5"/>
  <c r="R408" i="5"/>
  <c r="X407" i="5"/>
  <c r="AD406" i="5"/>
  <c r="R427" i="5"/>
  <c r="AA424" i="5"/>
  <c r="X423" i="5"/>
  <c r="AD422" i="5"/>
  <c r="U422" i="5"/>
  <c r="AA444" i="5"/>
  <c r="AD438" i="5"/>
  <c r="R438" i="5"/>
  <c r="X457" i="5"/>
  <c r="AD456" i="5"/>
  <c r="R166" i="5"/>
  <c r="AD164" i="5"/>
  <c r="AG177" i="5"/>
  <c r="X199" i="5"/>
  <c r="AD198" i="5"/>
  <c r="R213" i="5"/>
  <c r="U211" i="5"/>
  <c r="AG209" i="5"/>
  <c r="U209" i="5"/>
  <c r="X207" i="5"/>
  <c r="AA225" i="5"/>
  <c r="AA260" i="5"/>
  <c r="AD258" i="5"/>
  <c r="AA275" i="5"/>
  <c r="R271" i="5"/>
  <c r="U318" i="5"/>
  <c r="R330" i="5"/>
  <c r="U352" i="5"/>
  <c r="AD361" i="5"/>
  <c r="R361" i="5"/>
  <c r="U383" i="5"/>
  <c r="AG381" i="5"/>
  <c r="AY376" i="5"/>
  <c r="AZ376" i="5" s="1"/>
  <c r="AV420" i="5"/>
  <c r="AP426" i="5"/>
  <c r="AQ426" i="5" s="1"/>
  <c r="AA134" i="5"/>
  <c r="AA152" i="5"/>
  <c r="U149" i="5"/>
  <c r="AO150" i="5"/>
  <c r="AD162" i="5"/>
  <c r="R162" i="5"/>
  <c r="AD196" i="5"/>
  <c r="R196" i="5"/>
  <c r="AA193" i="5"/>
  <c r="AY192" i="5"/>
  <c r="AD229" i="5"/>
  <c r="U224" i="5"/>
  <c r="AG222" i="5"/>
  <c r="U220" i="5"/>
  <c r="AG244" i="5"/>
  <c r="R241" i="5"/>
  <c r="AD239" i="5"/>
  <c r="U239" i="5"/>
  <c r="AD256" i="5"/>
  <c r="AD253" i="5"/>
  <c r="AA273" i="5"/>
  <c r="AG272" i="5"/>
  <c r="AD269" i="5"/>
  <c r="U291" i="5"/>
  <c r="AG289" i="5"/>
  <c r="R288" i="5"/>
  <c r="X287" i="5"/>
  <c r="AD286" i="5"/>
  <c r="R286" i="5"/>
  <c r="U282" i="5"/>
  <c r="U314" i="5"/>
  <c r="AD331" i="5"/>
  <c r="U348" i="5"/>
  <c r="X367" i="5"/>
  <c r="AD366" i="5"/>
  <c r="X360" i="5"/>
  <c r="AA380" i="5"/>
  <c r="AM376" i="5"/>
  <c r="AY377" i="5"/>
  <c r="AZ377" i="5" s="1"/>
  <c r="AA406" i="5"/>
  <c r="AD428" i="5"/>
  <c r="AA427" i="5"/>
  <c r="AG426" i="5"/>
  <c r="AA442" i="5"/>
  <c r="U441" i="5"/>
  <c r="AY427" i="5"/>
  <c r="AZ427" i="5" s="1"/>
  <c r="U439" i="5"/>
  <c r="U457" i="5"/>
  <c r="AG455" i="5"/>
  <c r="AD135" i="5"/>
  <c r="R135" i="5"/>
  <c r="AA132" i="5"/>
  <c r="X131" i="5"/>
  <c r="AG152" i="5"/>
  <c r="X150" i="5"/>
  <c r="R149" i="5"/>
  <c r="AD147" i="5"/>
  <c r="AP151" i="5"/>
  <c r="AQ151" i="5" s="1"/>
  <c r="AA166" i="5"/>
  <c r="AG165" i="5"/>
  <c r="U199" i="5"/>
  <c r="U197" i="5"/>
  <c r="R194" i="5"/>
  <c r="X193" i="5"/>
  <c r="AD209" i="5"/>
  <c r="AI194" i="5"/>
  <c r="AV194" i="5"/>
  <c r="AW194" i="5" s="1"/>
  <c r="X260" i="5"/>
  <c r="AG270" i="5"/>
  <c r="AU282" i="5"/>
  <c r="U321" i="5"/>
  <c r="AG319" i="5"/>
  <c r="AG336" i="5"/>
  <c r="AA335" i="5"/>
  <c r="U334" i="5"/>
  <c r="X347" i="5"/>
  <c r="U346" i="5"/>
  <c r="U367" i="5"/>
  <c r="R383" i="5"/>
  <c r="AG379" i="5"/>
  <c r="AA378" i="5"/>
  <c r="U377" i="5"/>
  <c r="AM382" i="5"/>
  <c r="AJ376" i="5"/>
  <c r="AA411" i="5"/>
  <c r="AG410" i="5"/>
  <c r="U429" i="5"/>
  <c r="AA420" i="5"/>
  <c r="AS428" i="5"/>
  <c r="AT428" i="5" s="1"/>
  <c r="U444" i="5"/>
  <c r="AA443" i="5"/>
  <c r="AD439" i="5"/>
  <c r="R439" i="5"/>
  <c r="U435" i="5"/>
  <c r="AG458" i="5"/>
  <c r="AD457" i="5"/>
  <c r="X456" i="5"/>
  <c r="AD455" i="5"/>
  <c r="AG453" i="5"/>
  <c r="X181" i="5"/>
  <c r="AD180" i="5"/>
  <c r="U180" i="5"/>
  <c r="AA179" i="5"/>
  <c r="X177" i="5"/>
  <c r="AD183" i="5"/>
  <c r="AG179" i="5"/>
  <c r="U179" i="5"/>
  <c r="AA178" i="5"/>
  <c r="AO146" i="5"/>
  <c r="X183" i="5"/>
  <c r="X176" i="5"/>
  <c r="AI146" i="5"/>
  <c r="AA161" i="5"/>
  <c r="X161" i="5"/>
  <c r="R161" i="5"/>
  <c r="U146" i="5"/>
  <c r="AD146" i="5"/>
  <c r="AG130" i="5"/>
  <c r="X130" i="5"/>
  <c r="AJ100" i="5"/>
  <c r="AK100" i="5" s="1"/>
  <c r="U115" i="5"/>
  <c r="AD115" i="5"/>
  <c r="AX100" i="5"/>
  <c r="AL100" i="5"/>
  <c r="X115" i="5"/>
  <c r="AO100" i="5"/>
  <c r="AY100" i="5"/>
  <c r="X100" i="5"/>
  <c r="U100" i="5"/>
  <c r="AA100" i="5"/>
  <c r="AS54" i="5"/>
  <c r="X84" i="5"/>
  <c r="U84" i="5"/>
  <c r="AA84" i="5"/>
  <c r="AA69" i="5"/>
  <c r="X69" i="5"/>
  <c r="AO54" i="5"/>
  <c r="U69" i="5"/>
  <c r="AD54" i="5"/>
  <c r="X54" i="5"/>
  <c r="R54" i="5"/>
  <c r="AI54" i="5"/>
  <c r="X38" i="5"/>
  <c r="AM8" i="5"/>
  <c r="AN8" i="5" s="1"/>
  <c r="AD23" i="5"/>
  <c r="AG23" i="5"/>
  <c r="U23" i="5"/>
  <c r="AR8" i="5"/>
  <c r="AP8" i="5"/>
  <c r="AQ8" i="5" s="1"/>
  <c r="U8" i="5"/>
  <c r="AX421" i="5"/>
  <c r="AL421" i="5"/>
  <c r="AG451" i="5"/>
  <c r="R451" i="5"/>
  <c r="AA451" i="5"/>
  <c r="X451" i="5"/>
  <c r="AI421" i="5"/>
  <c r="X436" i="5"/>
  <c r="U436" i="5"/>
  <c r="AD436" i="5"/>
  <c r="AA436" i="5"/>
  <c r="AA421" i="5"/>
  <c r="AG421" i="5"/>
  <c r="AU421" i="5"/>
  <c r="R421" i="5"/>
  <c r="AA405" i="5"/>
  <c r="AS375" i="5"/>
  <c r="AT375" i="5" s="1"/>
  <c r="AY375" i="5"/>
  <c r="AI375" i="5"/>
  <c r="AK375" i="5" s="1"/>
  <c r="R375" i="5"/>
  <c r="U375" i="5"/>
  <c r="U359" i="5"/>
  <c r="AD359" i="5"/>
  <c r="R359" i="5"/>
  <c r="AI329" i="5"/>
  <c r="AK329" i="5" s="1"/>
  <c r="R344" i="5"/>
  <c r="X344" i="5"/>
  <c r="AM329" i="5"/>
  <c r="AN329" i="5" s="1"/>
  <c r="AG329" i="5"/>
  <c r="U329" i="5"/>
  <c r="AL329" i="5"/>
  <c r="AA329" i="5"/>
  <c r="R329" i="5"/>
  <c r="AU283" i="5"/>
  <c r="AI283" i="5"/>
  <c r="U313" i="5"/>
  <c r="R313" i="5"/>
  <c r="AS283" i="5"/>
  <c r="R283" i="5"/>
  <c r="AL237" i="5"/>
  <c r="AG267" i="5"/>
  <c r="R267" i="5"/>
  <c r="U252" i="5"/>
  <c r="AR237" i="5"/>
  <c r="AP237" i="5"/>
  <c r="AD252" i="5"/>
  <c r="R252" i="5"/>
  <c r="R237" i="5"/>
  <c r="AG237" i="5"/>
  <c r="AO191" i="5"/>
  <c r="U221" i="5"/>
  <c r="AD221" i="5"/>
  <c r="R221" i="5"/>
  <c r="AA221" i="5"/>
  <c r="AR191" i="5"/>
  <c r="AI191" i="5"/>
  <c r="X206" i="5"/>
  <c r="AM191" i="5"/>
  <c r="U206" i="5"/>
  <c r="AD206" i="5"/>
  <c r="R206" i="5"/>
  <c r="AG191" i="5"/>
  <c r="AI145" i="5"/>
  <c r="R175" i="5"/>
  <c r="U175" i="5"/>
  <c r="U160" i="5"/>
  <c r="AG160" i="5"/>
  <c r="AY145" i="5"/>
  <c r="AO145" i="5"/>
  <c r="AD160" i="5"/>
  <c r="AM145" i="5"/>
  <c r="R145" i="5"/>
  <c r="AD129" i="5"/>
  <c r="AG129" i="5"/>
  <c r="U129" i="5"/>
  <c r="AR99" i="5"/>
  <c r="AA114" i="5"/>
  <c r="AP99" i="5"/>
  <c r="AL99" i="5"/>
  <c r="AG114" i="5"/>
  <c r="R114" i="5"/>
  <c r="X99" i="5"/>
  <c r="AD99" i="5"/>
  <c r="R99" i="5"/>
  <c r="R83" i="5"/>
  <c r="X83" i="5"/>
  <c r="AO53" i="5"/>
  <c r="AM53" i="5"/>
  <c r="AG83" i="5"/>
  <c r="AD83" i="5"/>
  <c r="AS53" i="5"/>
  <c r="AR53" i="5"/>
  <c r="AG68" i="5"/>
  <c r="R68" i="5"/>
  <c r="AA37" i="5"/>
  <c r="AR7" i="5"/>
  <c r="AU7" i="5"/>
  <c r="AI7" i="5"/>
  <c r="AS7" i="5"/>
  <c r="AT7" i="5" s="1"/>
  <c r="AG37" i="5"/>
  <c r="R37" i="5"/>
  <c r="AA22" i="5"/>
  <c r="AJ7" i="5"/>
  <c r="AG22" i="5"/>
  <c r="U22" i="5"/>
  <c r="AL7" i="5"/>
  <c r="AM7" i="5"/>
  <c r="AY7" i="5"/>
  <c r="AZ7" i="5" s="1"/>
  <c r="AD22" i="5"/>
  <c r="R22" i="5"/>
  <c r="R7" i="5"/>
  <c r="AG7" i="5"/>
  <c r="AD450" i="5"/>
  <c r="AL420" i="5"/>
  <c r="AD435" i="5"/>
  <c r="AS420" i="5"/>
  <c r="AM420" i="5"/>
  <c r="AG435" i="5"/>
  <c r="AD420" i="5"/>
  <c r="AU420" i="5"/>
  <c r="AW420" i="5" s="1"/>
  <c r="AX420" i="5"/>
  <c r="AU374" i="5"/>
  <c r="AI374" i="5"/>
  <c r="U404" i="5"/>
  <c r="AD404" i="5"/>
  <c r="AA404" i="5"/>
  <c r="U358" i="5"/>
  <c r="X358" i="5"/>
  <c r="AY328" i="5"/>
  <c r="AM328" i="5"/>
  <c r="AG343" i="5"/>
  <c r="AD343" i="5"/>
  <c r="AU328" i="5"/>
  <c r="AI328" i="5"/>
  <c r="AS328" i="5"/>
  <c r="AG328" i="5"/>
  <c r="AA328" i="5"/>
  <c r="AD328" i="5"/>
  <c r="U328" i="5"/>
  <c r="AY282" i="5"/>
  <c r="AM282" i="5"/>
  <c r="AG312" i="5"/>
  <c r="AS282" i="5"/>
  <c r="AO282" i="5"/>
  <c r="AA312" i="5"/>
  <c r="AA282" i="5"/>
  <c r="AG282" i="5"/>
  <c r="AX282" i="5"/>
  <c r="AZ282" i="5" s="1"/>
  <c r="AM236" i="5"/>
  <c r="U266" i="5"/>
  <c r="AD266" i="5"/>
  <c r="R266" i="5"/>
  <c r="U251" i="5"/>
  <c r="R251" i="5"/>
  <c r="AA236" i="5"/>
  <c r="AD236" i="5"/>
  <c r="X220" i="5"/>
  <c r="AG220" i="5"/>
  <c r="R220" i="5"/>
  <c r="AA220" i="5"/>
  <c r="AO190" i="5"/>
  <c r="X205" i="5"/>
  <c r="AG190" i="5"/>
  <c r="U190" i="5"/>
  <c r="AD190" i="5"/>
  <c r="X190" i="5"/>
  <c r="AD174" i="5"/>
  <c r="AA175" i="5"/>
  <c r="X175" i="5"/>
  <c r="AD175" i="5"/>
  <c r="AU144" i="5"/>
  <c r="AD159" i="5"/>
  <c r="R159" i="5"/>
  <c r="X144" i="5"/>
  <c r="AA144" i="5"/>
  <c r="AD144" i="5"/>
  <c r="R144" i="5"/>
  <c r="AJ144" i="5"/>
  <c r="AL98" i="5"/>
  <c r="AG128" i="5"/>
  <c r="U113" i="5"/>
  <c r="R113" i="5"/>
  <c r="AI98" i="5"/>
  <c r="AD98" i="5"/>
  <c r="AA98" i="5"/>
  <c r="X98" i="5"/>
  <c r="U98" i="5"/>
  <c r="AD82" i="5"/>
  <c r="AG82" i="5"/>
  <c r="AD67" i="5"/>
  <c r="AA67" i="5"/>
  <c r="AG67" i="5"/>
  <c r="AU53" i="5"/>
  <c r="AG53" i="5"/>
  <c r="R53" i="5"/>
  <c r="AA53" i="5"/>
  <c r="X52" i="5"/>
  <c r="U52" i="5"/>
  <c r="R52" i="5"/>
  <c r="AL6" i="5"/>
  <c r="X36" i="5"/>
  <c r="AY6" i="5"/>
  <c r="AM6" i="5"/>
  <c r="AD21" i="5"/>
  <c r="AA21" i="5"/>
  <c r="AU6" i="5"/>
  <c r="U21" i="5"/>
  <c r="AX6" i="5"/>
  <c r="AA6" i="5"/>
  <c r="AG6" i="5"/>
  <c r="AA459" i="5"/>
  <c r="X458" i="5"/>
  <c r="X455" i="5"/>
  <c r="U454" i="5"/>
  <c r="R453" i="5"/>
  <c r="R450" i="5"/>
  <c r="X459" i="5"/>
  <c r="U458" i="5"/>
  <c r="R457" i="5"/>
  <c r="R454" i="5"/>
  <c r="AG452" i="5"/>
  <c r="AD451" i="5"/>
  <c r="AG459" i="5"/>
  <c r="U456" i="5"/>
  <c r="R455" i="5"/>
  <c r="AA454" i="5"/>
  <c r="AG450" i="5"/>
  <c r="AA458" i="5"/>
  <c r="U453" i="5"/>
  <c r="X440" i="5"/>
  <c r="AG436" i="5"/>
  <c r="R435" i="5"/>
  <c r="AG443" i="5"/>
  <c r="AA438" i="5"/>
  <c r="AA435" i="5"/>
  <c r="AG444" i="5"/>
  <c r="AD443" i="5"/>
  <c r="X441" i="5"/>
  <c r="AD440" i="5"/>
  <c r="X438" i="5"/>
  <c r="R436" i="5"/>
  <c r="X435" i="5"/>
  <c r="AD444" i="5"/>
  <c r="X442" i="5"/>
  <c r="R440" i="5"/>
  <c r="X439" i="5"/>
  <c r="R437" i="5"/>
  <c r="AW424" i="5"/>
  <c r="AZ426" i="5"/>
  <c r="AQ427" i="5"/>
  <c r="AP425" i="5"/>
  <c r="AQ425" i="5" s="1"/>
  <c r="AD429" i="5"/>
  <c r="AG425" i="5"/>
  <c r="AD424" i="5"/>
  <c r="AD423" i="5"/>
  <c r="R423" i="5"/>
  <c r="X421" i="5"/>
  <c r="AG420" i="5"/>
  <c r="U420" i="5"/>
  <c r="AR420" i="5"/>
  <c r="AO428" i="5"/>
  <c r="AS426" i="5"/>
  <c r="AI423" i="5"/>
  <c r="AM421" i="5"/>
  <c r="AN421" i="5" s="1"/>
  <c r="AI420" i="5"/>
  <c r="AM428" i="5"/>
  <c r="AM427" i="5"/>
  <c r="AO423" i="5"/>
  <c r="AQ423" i="5" s="1"/>
  <c r="AR421" i="5"/>
  <c r="AT421" i="5" s="1"/>
  <c r="AA423" i="5"/>
  <c r="AJ424" i="5"/>
  <c r="AK424" i="5" s="1"/>
  <c r="AP422" i="5"/>
  <c r="AQ422" i="5" s="1"/>
  <c r="AM425" i="5"/>
  <c r="AN425" i="5" s="1"/>
  <c r="AG427" i="5"/>
  <c r="AD421" i="5"/>
  <c r="R420" i="5"/>
  <c r="AI426" i="5"/>
  <c r="AK426" i="5" s="1"/>
  <c r="AJ421" i="5"/>
  <c r="X428" i="5"/>
  <c r="AD426" i="5"/>
  <c r="U426" i="5"/>
  <c r="AA425" i="5"/>
  <c r="R425" i="5"/>
  <c r="AG423" i="5"/>
  <c r="AV426" i="5"/>
  <c r="AW426" i="5" s="1"/>
  <c r="AY425" i="5"/>
  <c r="AJ422" i="5"/>
  <c r="AK422" i="5" s="1"/>
  <c r="AI428" i="5"/>
  <c r="AU425" i="5"/>
  <c r="AW428" i="5"/>
  <c r="AG429" i="5"/>
  <c r="AG428" i="5"/>
  <c r="AD427" i="5"/>
  <c r="U423" i="5"/>
  <c r="X420" i="5"/>
  <c r="AV422" i="5"/>
  <c r="AY421" i="5"/>
  <c r="AO424" i="5"/>
  <c r="AO421" i="5"/>
  <c r="R411" i="5"/>
  <c r="X410" i="5"/>
  <c r="AD405" i="5"/>
  <c r="R405" i="5"/>
  <c r="AD409" i="5"/>
  <c r="R409" i="5"/>
  <c r="X404" i="5"/>
  <c r="X408" i="5"/>
  <c r="AD407" i="5"/>
  <c r="AG405" i="5"/>
  <c r="R404" i="5"/>
  <c r="X412" i="5"/>
  <c r="AD411" i="5"/>
  <c r="R407" i="5"/>
  <c r="AA383" i="5"/>
  <c r="X382" i="5"/>
  <c r="R380" i="5"/>
  <c r="X379" i="5"/>
  <c r="AG378" i="5"/>
  <c r="U378" i="5"/>
  <c r="R377" i="5"/>
  <c r="AD374" i="5"/>
  <c r="R374" i="5"/>
  <c r="AI379" i="5"/>
  <c r="AP377" i="5"/>
  <c r="AL375" i="5"/>
  <c r="AX375" i="5"/>
  <c r="X383" i="5"/>
  <c r="AG382" i="5"/>
  <c r="U382" i="5"/>
  <c r="R381" i="5"/>
  <c r="AD378" i="5"/>
  <c r="R378" i="5"/>
  <c r="AA377" i="5"/>
  <c r="AG376" i="5"/>
  <c r="AD375" i="5"/>
  <c r="AY382" i="5"/>
  <c r="AM378" i="5"/>
  <c r="AR378" i="5"/>
  <c r="AL381" i="5"/>
  <c r="AY381" i="5"/>
  <c r="AD382" i="5"/>
  <c r="R382" i="5"/>
  <c r="AA381" i="5"/>
  <c r="AG380" i="5"/>
  <c r="AD379" i="5"/>
  <c r="X377" i="5"/>
  <c r="AD376" i="5"/>
  <c r="U376" i="5"/>
  <c r="AA375" i="5"/>
  <c r="X374" i="5"/>
  <c r="AR382" i="5"/>
  <c r="AY380" i="5"/>
  <c r="AZ380" i="5" s="1"/>
  <c r="AV382" i="5"/>
  <c r="AW382" i="5" s="1"/>
  <c r="AR380" i="5"/>
  <c r="AL377" i="5"/>
  <c r="AN377" i="5" s="1"/>
  <c r="AS381" i="5"/>
  <c r="AV378" i="5"/>
  <c r="AO375" i="5"/>
  <c r="AS380" i="5"/>
  <c r="AM375" i="5"/>
  <c r="AD383" i="5"/>
  <c r="X381" i="5"/>
  <c r="AD380" i="5"/>
  <c r="U380" i="5"/>
  <c r="AA379" i="5"/>
  <c r="X378" i="5"/>
  <c r="R376" i="5"/>
  <c r="X375" i="5"/>
  <c r="AG374" i="5"/>
  <c r="U374" i="5"/>
  <c r="AV380" i="5"/>
  <c r="AU377" i="5"/>
  <c r="AY374" i="5"/>
  <c r="AU378" i="5"/>
  <c r="AI378" i="5"/>
  <c r="AM379" i="5"/>
  <c r="X363" i="5"/>
  <c r="AG362" i="5"/>
  <c r="AG359" i="5"/>
  <c r="R358" i="5"/>
  <c r="AG366" i="5"/>
  <c r="AG363" i="5"/>
  <c r="AA361" i="5"/>
  <c r="AA358" i="5"/>
  <c r="AG367" i="5"/>
  <c r="AA365" i="5"/>
  <c r="AA362" i="5"/>
  <c r="AD360" i="5"/>
  <c r="U360" i="5"/>
  <c r="AA366" i="5"/>
  <c r="AD364" i="5"/>
  <c r="U364" i="5"/>
  <c r="U361" i="5"/>
  <c r="X359" i="5"/>
  <c r="AG358" i="5"/>
  <c r="R352" i="5"/>
  <c r="X351" i="5"/>
  <c r="U350" i="5"/>
  <c r="AD345" i="5"/>
  <c r="U345" i="5"/>
  <c r="U343" i="5"/>
  <c r="U351" i="5"/>
  <c r="X349" i="5"/>
  <c r="AD348" i="5"/>
  <c r="AA347" i="5"/>
  <c r="R343" i="5"/>
  <c r="AD351" i="5"/>
  <c r="R351" i="5"/>
  <c r="AA350" i="5"/>
  <c r="AA348" i="5"/>
  <c r="AD346" i="5"/>
  <c r="R346" i="5"/>
  <c r="AG344" i="5"/>
  <c r="X350" i="5"/>
  <c r="AD349" i="5"/>
  <c r="AD344" i="5"/>
  <c r="AA351" i="5"/>
  <c r="AV328" i="5"/>
  <c r="AA336" i="5"/>
  <c r="AG335" i="5"/>
  <c r="X335" i="5"/>
  <c r="AA331" i="5"/>
  <c r="AD329" i="5"/>
  <c r="R328" i="5"/>
  <c r="AJ333" i="5"/>
  <c r="AU330" i="5"/>
  <c r="AL328" i="5"/>
  <c r="AX335" i="5"/>
  <c r="AL335" i="5"/>
  <c r="AM333" i="5"/>
  <c r="AY331" i="5"/>
  <c r="AX329" i="5"/>
  <c r="AZ329" i="5" s="1"/>
  <c r="X336" i="5"/>
  <c r="AD334" i="5"/>
  <c r="AA333" i="5"/>
  <c r="X331" i="5"/>
  <c r="AV330" i="5"/>
  <c r="AY336" i="5"/>
  <c r="AI330" i="5"/>
  <c r="AO329" i="5"/>
  <c r="AV332" i="5"/>
  <c r="AW332" i="5" s="1"/>
  <c r="X337" i="5"/>
  <c r="U335" i="5"/>
  <c r="AA334" i="5"/>
  <c r="R334" i="5"/>
  <c r="U330" i="5"/>
  <c r="X328" i="5"/>
  <c r="AY334" i="5"/>
  <c r="AZ334" i="5" s="1"/>
  <c r="AP331" i="5"/>
  <c r="AR330" i="5"/>
  <c r="AT330" i="5" s="1"/>
  <c r="AU336" i="5"/>
  <c r="AI336" i="5"/>
  <c r="AR333" i="5"/>
  <c r="AT333" i="5" s="1"/>
  <c r="AY332" i="5"/>
  <c r="AM332" i="5"/>
  <c r="AN332" i="5" s="1"/>
  <c r="AP330" i="5"/>
  <c r="AQ330" i="5" s="1"/>
  <c r="AJ336" i="5"/>
  <c r="AL333" i="5"/>
  <c r="AG337" i="5"/>
  <c r="AD336" i="5"/>
  <c r="AG332" i="5"/>
  <c r="R331" i="5"/>
  <c r="X329" i="5"/>
  <c r="AL331" i="5"/>
  <c r="AN331" i="5" s="1"/>
  <c r="AP335" i="5"/>
  <c r="AQ335" i="5" s="1"/>
  <c r="AJ330" i="5"/>
  <c r="AD337" i="5"/>
  <c r="R336" i="5"/>
  <c r="AD332" i="5"/>
  <c r="AX331" i="5"/>
  <c r="AD321" i="5"/>
  <c r="AA320" i="5"/>
  <c r="AD318" i="5"/>
  <c r="AA317" i="5"/>
  <c r="X316" i="5"/>
  <c r="U315" i="5"/>
  <c r="X313" i="5"/>
  <c r="U312" i="5"/>
  <c r="AA321" i="5"/>
  <c r="X320" i="5"/>
  <c r="U319" i="5"/>
  <c r="X317" i="5"/>
  <c r="AG316" i="5"/>
  <c r="U316" i="5"/>
  <c r="R315" i="5"/>
  <c r="AG313" i="5"/>
  <c r="R312" i="5"/>
  <c r="X321" i="5"/>
  <c r="AG320" i="5"/>
  <c r="U320" i="5"/>
  <c r="R319" i="5"/>
  <c r="AG317" i="5"/>
  <c r="R316" i="5"/>
  <c r="AA315" i="5"/>
  <c r="AG314" i="5"/>
  <c r="AD313" i="5"/>
  <c r="AG321" i="5"/>
  <c r="R320" i="5"/>
  <c r="AG318" i="5"/>
  <c r="AD317" i="5"/>
  <c r="AA316" i="5"/>
  <c r="AD314" i="5"/>
  <c r="AA313" i="5"/>
  <c r="X312" i="5"/>
  <c r="AT283" i="5"/>
  <c r="X289" i="5"/>
  <c r="AD288" i="5"/>
  <c r="X284" i="5"/>
  <c r="AD283" i="5"/>
  <c r="AJ287" i="5"/>
  <c r="AS284" i="5"/>
  <c r="AT284" i="5" s="1"/>
  <c r="AR287" i="5"/>
  <c r="AL283" i="5"/>
  <c r="AA290" i="5"/>
  <c r="AA285" i="5"/>
  <c r="AG284" i="5"/>
  <c r="AV286" i="5"/>
  <c r="AW286" i="5" s="1"/>
  <c r="AX284" i="5"/>
  <c r="AU288" i="5"/>
  <c r="AY286" i="5"/>
  <c r="AL285" i="5"/>
  <c r="AO283" i="5"/>
  <c r="AQ289" i="5"/>
  <c r="AJ288" i="5"/>
  <c r="AK288" i="5" s="1"/>
  <c r="R291" i="5"/>
  <c r="X290" i="5"/>
  <c r="U289" i="5"/>
  <c r="U287" i="5"/>
  <c r="X285" i="5"/>
  <c r="AD284" i="5"/>
  <c r="U284" i="5"/>
  <c r="AA283" i="5"/>
  <c r="AX287" i="5"/>
  <c r="AJ284" i="5"/>
  <c r="AK284" i="5" s="1"/>
  <c r="AL289" i="5"/>
  <c r="AN289" i="5" s="1"/>
  <c r="AP285" i="5"/>
  <c r="AJ283" i="5"/>
  <c r="AO287" i="5"/>
  <c r="AA291" i="5"/>
  <c r="X288" i="5"/>
  <c r="AD287" i="5"/>
  <c r="AA286" i="5"/>
  <c r="AD282" i="5"/>
  <c r="R282" i="5"/>
  <c r="AL290" i="5"/>
  <c r="AN290" i="5" s="1"/>
  <c r="AX285" i="5"/>
  <c r="AS285" i="5"/>
  <c r="AD290" i="5"/>
  <c r="R290" i="5"/>
  <c r="AA289" i="5"/>
  <c r="AG288" i="5"/>
  <c r="AD285" i="5"/>
  <c r="R285" i="5"/>
  <c r="AG283" i="5"/>
  <c r="AV290" i="5"/>
  <c r="AV289" i="5"/>
  <c r="AW289" i="5" s="1"/>
  <c r="AL286" i="5"/>
  <c r="AV284" i="5"/>
  <c r="AV285" i="5"/>
  <c r="AW285" i="5" s="1"/>
  <c r="AA266" i="5"/>
  <c r="U274" i="5"/>
  <c r="X272" i="5"/>
  <c r="R270" i="5"/>
  <c r="AG268" i="5"/>
  <c r="U268" i="5"/>
  <c r="AD267" i="5"/>
  <c r="AA267" i="5"/>
  <c r="AG266" i="5"/>
  <c r="AG275" i="5"/>
  <c r="AD271" i="5"/>
  <c r="AA270" i="5"/>
  <c r="X267" i="5"/>
  <c r="X274" i="5"/>
  <c r="R269" i="5"/>
  <c r="AD275" i="5"/>
  <c r="AA274" i="5"/>
  <c r="X270" i="5"/>
  <c r="U269" i="5"/>
  <c r="U267" i="5"/>
  <c r="AD260" i="5"/>
  <c r="R259" i="5"/>
  <c r="AG257" i="5"/>
  <c r="AD255" i="5"/>
  <c r="R255" i="5"/>
  <c r="AA254" i="5"/>
  <c r="X258" i="5"/>
  <c r="AD257" i="5"/>
  <c r="U253" i="5"/>
  <c r="AG259" i="5"/>
  <c r="X255" i="5"/>
  <c r="R258" i="5"/>
  <c r="U255" i="5"/>
  <c r="R253" i="5"/>
  <c r="X252" i="5"/>
  <c r="AG251" i="5"/>
  <c r="AA245" i="5"/>
  <c r="X244" i="5"/>
  <c r="AA242" i="5"/>
  <c r="X241" i="5"/>
  <c r="U240" i="5"/>
  <c r="R239" i="5"/>
  <c r="R236" i="5"/>
  <c r="AV243" i="5"/>
  <c r="AP242" i="5"/>
  <c r="AQ242" i="5" s="1"/>
  <c r="AI238" i="5"/>
  <c r="AR243" i="5"/>
  <c r="AL243" i="5"/>
  <c r="AO241" i="5"/>
  <c r="AK241" i="5"/>
  <c r="AR239" i="5"/>
  <c r="AU236" i="5"/>
  <c r="AW236" i="5" s="1"/>
  <c r="AM241" i="5"/>
  <c r="AN241" i="5" s="1"/>
  <c r="X245" i="5"/>
  <c r="U244" i="5"/>
  <c r="R243" i="5"/>
  <c r="R240" i="5"/>
  <c r="AG238" i="5"/>
  <c r="AD237" i="5"/>
  <c r="AS243" i="5"/>
  <c r="AI240" i="5"/>
  <c r="AV239" i="5"/>
  <c r="AW239" i="5" s="1"/>
  <c r="AO243" i="5"/>
  <c r="AQ243" i="5" s="1"/>
  <c r="AM240" i="5"/>
  <c r="AN240" i="5" s="1"/>
  <c r="AL242" i="5"/>
  <c r="AS241" i="5"/>
  <c r="AT241" i="5" s="1"/>
  <c r="AO239" i="5"/>
  <c r="AQ239" i="5" s="1"/>
  <c r="AY239" i="5"/>
  <c r="R244" i="5"/>
  <c r="AG242" i="5"/>
  <c r="AD241" i="5"/>
  <c r="AD238" i="5"/>
  <c r="AA237" i="5"/>
  <c r="X236" i="5"/>
  <c r="AL238" i="5"/>
  <c r="AS237" i="5"/>
  <c r="AM242" i="5"/>
  <c r="AR244" i="5"/>
  <c r="AT244" i="5" s="1"/>
  <c r="AJ240" i="5"/>
  <c r="AP238" i="5"/>
  <c r="AQ238" i="5" s="1"/>
  <c r="AJ237" i="5"/>
  <c r="AK237" i="5" s="1"/>
  <c r="AX244" i="5"/>
  <c r="AM244" i="5"/>
  <c r="AN244" i="5" s="1"/>
  <c r="AI242" i="5"/>
  <c r="AY243" i="5"/>
  <c r="AS238" i="5"/>
  <c r="AT238" i="5" s="1"/>
  <c r="AD245" i="5"/>
  <c r="AD242" i="5"/>
  <c r="AA241" i="5"/>
  <c r="X240" i="5"/>
  <c r="X237" i="5"/>
  <c r="U236" i="5"/>
  <c r="AX240" i="5"/>
  <c r="AI236" i="5"/>
  <c r="AD228" i="5"/>
  <c r="R223" i="5"/>
  <c r="X221" i="5"/>
  <c r="AA227" i="5"/>
  <c r="AD225" i="5"/>
  <c r="R224" i="5"/>
  <c r="AD220" i="5"/>
  <c r="X228" i="5"/>
  <c r="AD226" i="5"/>
  <c r="X223" i="5"/>
  <c r="X224" i="5"/>
  <c r="AD222" i="5"/>
  <c r="U227" i="5"/>
  <c r="AG228" i="5"/>
  <c r="R227" i="5"/>
  <c r="X225" i="5"/>
  <c r="U223" i="5"/>
  <c r="X214" i="5"/>
  <c r="AG213" i="5"/>
  <c r="AA211" i="5"/>
  <c r="X209" i="5"/>
  <c r="U208" i="5"/>
  <c r="AG205" i="5"/>
  <c r="AG214" i="5"/>
  <c r="U205" i="5"/>
  <c r="AD214" i="5"/>
  <c r="R209" i="5"/>
  <c r="AA208" i="5"/>
  <c r="AA213" i="5"/>
  <c r="X213" i="5"/>
  <c r="AA210" i="5"/>
  <c r="AA209" i="5"/>
  <c r="AD207" i="5"/>
  <c r="U207" i="5"/>
  <c r="AT192" i="5"/>
  <c r="R197" i="5"/>
  <c r="AG195" i="5"/>
  <c r="AD194" i="5"/>
  <c r="AD191" i="5"/>
  <c r="R191" i="5"/>
  <c r="AM196" i="5"/>
  <c r="AJ191" i="5"/>
  <c r="AK191" i="5" s="1"/>
  <c r="AL190" i="5"/>
  <c r="AN190" i="5" s="1"/>
  <c r="AO198" i="5"/>
  <c r="AS191" i="5"/>
  <c r="AT191" i="5" s="1"/>
  <c r="AR196" i="5"/>
  <c r="R198" i="5"/>
  <c r="U195" i="5"/>
  <c r="AY195" i="5"/>
  <c r="AS194" i="5"/>
  <c r="AX191" i="5"/>
  <c r="AQ192" i="5"/>
  <c r="AG196" i="5"/>
  <c r="R195" i="5"/>
  <c r="AA191" i="5"/>
  <c r="AM197" i="5"/>
  <c r="AV190" i="5"/>
  <c r="AW190" i="5" s="1"/>
  <c r="AI197" i="5"/>
  <c r="AX190" i="5"/>
  <c r="AZ190" i="5" s="1"/>
  <c r="AL198" i="5"/>
  <c r="AN198" i="5" s="1"/>
  <c r="AD199" i="5"/>
  <c r="AA198" i="5"/>
  <c r="X197" i="5"/>
  <c r="X194" i="5"/>
  <c r="U193" i="5"/>
  <c r="R192" i="5"/>
  <c r="X191" i="5"/>
  <c r="AX196" i="5"/>
  <c r="AY191" i="5"/>
  <c r="AY196" i="5"/>
  <c r="AM195" i="5"/>
  <c r="AR194" i="5"/>
  <c r="AL191" i="5"/>
  <c r="AR195" i="5"/>
  <c r="AX192" i="5"/>
  <c r="AZ192" i="5" s="1"/>
  <c r="AU194" i="5"/>
  <c r="AG197" i="5"/>
  <c r="AA192" i="5"/>
  <c r="AX197" i="5"/>
  <c r="AZ197" i="5" s="1"/>
  <c r="AP196" i="5"/>
  <c r="AQ196" i="5" s="1"/>
  <c r="AA199" i="5"/>
  <c r="AD197" i="5"/>
  <c r="U194" i="5"/>
  <c r="X192" i="5"/>
  <c r="U191" i="5"/>
  <c r="AA190" i="5"/>
  <c r="AV197" i="5"/>
  <c r="AW197" i="5" s="1"/>
  <c r="AL195" i="5"/>
  <c r="AV193" i="5"/>
  <c r="AW193" i="5" s="1"/>
  <c r="AU191" i="5"/>
  <c r="AJ192" i="5"/>
  <c r="AK192" i="5" s="1"/>
  <c r="AD182" i="5"/>
  <c r="R182" i="5"/>
  <c r="AA181" i="5"/>
  <c r="AG180" i="5"/>
  <c r="R177" i="5"/>
  <c r="AG175" i="5"/>
  <c r="R174" i="5"/>
  <c r="AG183" i="5"/>
  <c r="AG178" i="5"/>
  <c r="U178" i="5"/>
  <c r="AA182" i="5"/>
  <c r="AA177" i="5"/>
  <c r="AG176" i="5"/>
  <c r="R183" i="5"/>
  <c r="X182" i="5"/>
  <c r="U181" i="5"/>
  <c r="AD176" i="5"/>
  <c r="U176" i="5"/>
  <c r="AD181" i="5"/>
  <c r="R181" i="5"/>
  <c r="R176" i="5"/>
  <c r="AG182" i="5"/>
  <c r="U182" i="5"/>
  <c r="U177" i="5"/>
  <c r="U174" i="5"/>
  <c r="R168" i="5"/>
  <c r="AA168" i="5"/>
  <c r="X168" i="5"/>
  <c r="R164" i="5"/>
  <c r="X163" i="5"/>
  <c r="U162" i="5"/>
  <c r="U165" i="5"/>
  <c r="AA164" i="5"/>
  <c r="AA159" i="5"/>
  <c r="R165" i="5"/>
  <c r="X164" i="5"/>
  <c r="U163" i="5"/>
  <c r="R160" i="5"/>
  <c r="X159" i="5"/>
  <c r="AD163" i="5"/>
  <c r="R163" i="5"/>
  <c r="X167" i="5"/>
  <c r="AD161" i="5"/>
  <c r="AA163" i="5"/>
  <c r="X153" i="5"/>
  <c r="X152" i="5"/>
  <c r="AA150" i="5"/>
  <c r="R150" i="5"/>
  <c r="AG148" i="5"/>
  <c r="AA145" i="5"/>
  <c r="AR152" i="5"/>
  <c r="AM146" i="5"/>
  <c r="AJ145" i="5"/>
  <c r="AV152" i="5"/>
  <c r="AW152" i="5" s="1"/>
  <c r="AR146" i="5"/>
  <c r="AS144" i="5"/>
  <c r="AI144" i="5"/>
  <c r="R146" i="5"/>
  <c r="AO152" i="5"/>
  <c r="AU147" i="5"/>
  <c r="AU150" i="5"/>
  <c r="AL145" i="5"/>
  <c r="AG153" i="5"/>
  <c r="U153" i="5"/>
  <c r="AA151" i="5"/>
  <c r="U148" i="5"/>
  <c r="U147" i="5"/>
  <c r="X145" i="5"/>
  <c r="U144" i="5"/>
  <c r="AM152" i="5"/>
  <c r="AL151" i="5"/>
  <c r="AN151" i="5" s="1"/>
  <c r="AL147" i="5"/>
  <c r="AN147" i="5" s="1"/>
  <c r="AY144" i="5"/>
  <c r="AS152" i="5"/>
  <c r="AX148" i="5"/>
  <c r="AZ148" i="5" s="1"/>
  <c r="AS147" i="5"/>
  <c r="AO149" i="5"/>
  <c r="AV148" i="5"/>
  <c r="AI151" i="5"/>
  <c r="AU149" i="5"/>
  <c r="AO148" i="5"/>
  <c r="AU145" i="5"/>
  <c r="AX146" i="5"/>
  <c r="AZ146" i="5" s="1"/>
  <c r="AG149" i="5"/>
  <c r="R147" i="5"/>
  <c r="AS149" i="5"/>
  <c r="AT149" i="5" s="1"/>
  <c r="AM148" i="5"/>
  <c r="AS145" i="5"/>
  <c r="AT145" i="5" s="1"/>
  <c r="AR144" i="5"/>
  <c r="AX151" i="5"/>
  <c r="AY149" i="5"/>
  <c r="AZ149" i="5" s="1"/>
  <c r="AU148" i="5"/>
  <c r="AP147" i="5"/>
  <c r="AU146" i="5"/>
  <c r="AD153" i="5"/>
  <c r="AG151" i="5"/>
  <c r="AG146" i="5"/>
  <c r="AG145" i="5"/>
  <c r="AS150" i="5"/>
  <c r="AV146" i="5"/>
  <c r="AO144" i="5"/>
  <c r="AA153" i="5"/>
  <c r="AD150" i="5"/>
  <c r="AG147" i="5"/>
  <c r="AP149" i="5"/>
  <c r="AY147" i="5"/>
  <c r="AZ147" i="5" s="1"/>
  <c r="AS146" i="5"/>
  <c r="AL149" i="5"/>
  <c r="AN149" i="5" s="1"/>
  <c r="AZ104" i="5"/>
  <c r="AD134" i="5"/>
  <c r="AD133" i="5"/>
  <c r="U130" i="5"/>
  <c r="R128" i="5"/>
  <c r="R132" i="5"/>
  <c r="R131" i="5"/>
  <c r="AZ100" i="5"/>
  <c r="AA135" i="5"/>
  <c r="X129" i="5"/>
  <c r="X128" i="5"/>
  <c r="X135" i="5"/>
  <c r="AN106" i="5"/>
  <c r="X137" i="5"/>
  <c r="X136" i="5"/>
  <c r="AG132" i="5"/>
  <c r="U128" i="5"/>
  <c r="X113" i="5"/>
  <c r="U118" i="5"/>
  <c r="R116" i="5"/>
  <c r="X114" i="5"/>
  <c r="X121" i="5"/>
  <c r="AG122" i="5"/>
  <c r="AD120" i="5"/>
  <c r="AK104" i="5"/>
  <c r="U122" i="5"/>
  <c r="AA120" i="5"/>
  <c r="AA119" i="5"/>
  <c r="X117" i="5"/>
  <c r="AD116" i="5"/>
  <c r="U116" i="5"/>
  <c r="R107" i="5"/>
  <c r="R106" i="5"/>
  <c r="U104" i="5"/>
  <c r="AA102" i="5"/>
  <c r="AG100" i="5"/>
  <c r="U99" i="5"/>
  <c r="AI106" i="5"/>
  <c r="AJ103" i="5"/>
  <c r="AM100" i="5"/>
  <c r="AN100" i="5" s="1"/>
  <c r="AJ99" i="5"/>
  <c r="AJ106" i="5"/>
  <c r="AY98" i="5"/>
  <c r="AV102" i="5"/>
  <c r="AU99" i="5"/>
  <c r="AU98" i="5"/>
  <c r="AV98" i="5"/>
  <c r="AO104" i="5"/>
  <c r="AQ104" i="5" s="1"/>
  <c r="AL104" i="5"/>
  <c r="AU102" i="5"/>
  <c r="R98" i="5"/>
  <c r="AJ105" i="5"/>
  <c r="AS102" i="5"/>
  <c r="AI101" i="5"/>
  <c r="AK101" i="5" s="1"/>
  <c r="AM98" i="5"/>
  <c r="AN98" i="5" s="1"/>
  <c r="AJ102" i="5"/>
  <c r="AU106" i="5"/>
  <c r="AS99" i="5"/>
  <c r="AD104" i="5"/>
  <c r="R100" i="5"/>
  <c r="AA99" i="5"/>
  <c r="AY106" i="5"/>
  <c r="AX105" i="5"/>
  <c r="AM104" i="5"/>
  <c r="AU103" i="5"/>
  <c r="AI102" i="5"/>
  <c r="AX99" i="5"/>
  <c r="AM99" i="5"/>
  <c r="AN99" i="5" s="1"/>
  <c r="AS103" i="5"/>
  <c r="AT103" i="5" s="1"/>
  <c r="AG107" i="5"/>
  <c r="U106" i="5"/>
  <c r="AA104" i="5"/>
  <c r="AD101" i="5"/>
  <c r="AD100" i="5"/>
  <c r="AG98" i="5"/>
  <c r="AS106" i="5"/>
  <c r="AM105" i="5"/>
  <c r="AI103" i="5"/>
  <c r="AR102" i="5"/>
  <c r="AP101" i="5"/>
  <c r="AR104" i="5"/>
  <c r="U102" i="5"/>
  <c r="AL105" i="5"/>
  <c r="U107" i="5"/>
  <c r="X104" i="5"/>
  <c r="X103" i="5"/>
  <c r="AA101" i="5"/>
  <c r="AG99" i="5"/>
  <c r="AU104" i="5"/>
  <c r="AW104" i="5" s="1"/>
  <c r="AM103" i="5"/>
  <c r="AV101" i="5"/>
  <c r="AW101" i="5" s="1"/>
  <c r="AP100" i="5"/>
  <c r="AO99" i="5"/>
  <c r="AQ99" i="5" s="1"/>
  <c r="AV100" i="5"/>
  <c r="AW100" i="5" s="1"/>
  <c r="AI99" i="5"/>
  <c r="AP105" i="5"/>
  <c r="AO101" i="5"/>
  <c r="AD91" i="5"/>
  <c r="U91" i="5"/>
  <c r="R90" i="5"/>
  <c r="AD86" i="5"/>
  <c r="AA90" i="5"/>
  <c r="AG89" i="5"/>
  <c r="AA86" i="5"/>
  <c r="X86" i="5"/>
  <c r="AD84" i="5"/>
  <c r="AA82" i="5"/>
  <c r="X91" i="5"/>
  <c r="R88" i="5"/>
  <c r="X82" i="5"/>
  <c r="R89" i="5"/>
  <c r="X87" i="5"/>
  <c r="U86" i="5"/>
  <c r="AK57" i="5"/>
  <c r="R75" i="5"/>
  <c r="AG73" i="5"/>
  <c r="AD72" i="5"/>
  <c r="AD69" i="5"/>
  <c r="AA68" i="5"/>
  <c r="X67" i="5"/>
  <c r="AD76" i="5"/>
  <c r="AD73" i="5"/>
  <c r="AA72" i="5"/>
  <c r="X71" i="5"/>
  <c r="X68" i="5"/>
  <c r="U67" i="5"/>
  <c r="AA76" i="5"/>
  <c r="X75" i="5"/>
  <c r="X72" i="5"/>
  <c r="U71" i="5"/>
  <c r="R70" i="5"/>
  <c r="R67" i="5"/>
  <c r="X76" i="5"/>
  <c r="U75" i="5"/>
  <c r="R74" i="5"/>
  <c r="R71" i="5"/>
  <c r="AG69" i="5"/>
  <c r="AD68" i="5"/>
  <c r="AT57" i="5"/>
  <c r="AD53" i="5"/>
  <c r="AO59" i="5"/>
  <c r="AX54" i="5"/>
  <c r="AL54" i="5"/>
  <c r="AU60" i="5"/>
  <c r="AW60" i="5" s="1"/>
  <c r="AS59" i="5"/>
  <c r="AT59" i="5" s="1"/>
  <c r="AX57" i="5"/>
  <c r="AM52" i="5"/>
  <c r="U60" i="5"/>
  <c r="AA52" i="5"/>
  <c r="AS60" i="5"/>
  <c r="AM59" i="5"/>
  <c r="AY57" i="5"/>
  <c r="AI60" i="5"/>
  <c r="AU57" i="5"/>
  <c r="AY55" i="5"/>
  <c r="AU54" i="5"/>
  <c r="AY58" i="5"/>
  <c r="AZ58" i="5" s="1"/>
  <c r="AL57" i="5"/>
  <c r="AG61" i="5"/>
  <c r="R59" i="5"/>
  <c r="X57" i="5"/>
  <c r="AD55" i="5"/>
  <c r="AA54" i="5"/>
  <c r="AG52" i="5"/>
  <c r="AJ59" i="5"/>
  <c r="AK59" i="5" s="1"/>
  <c r="AP54" i="5"/>
  <c r="AQ54" i="5" s="1"/>
  <c r="AJ53" i="5"/>
  <c r="AK53" i="5" s="1"/>
  <c r="AL58" i="5"/>
  <c r="AX52" i="5"/>
  <c r="AZ52" i="5" s="1"/>
  <c r="AP59" i="5"/>
  <c r="AY54" i="5"/>
  <c r="AL53" i="5"/>
  <c r="AN53" i="5" s="1"/>
  <c r="AU52" i="5"/>
  <c r="AY59" i="5"/>
  <c r="AO56" i="5"/>
  <c r="AD61" i="5"/>
  <c r="R60" i="5"/>
  <c r="U57" i="5"/>
  <c r="X53" i="5"/>
  <c r="AM57" i="5"/>
  <c r="AU55" i="5"/>
  <c r="AW55" i="5" s="1"/>
  <c r="AY53" i="5"/>
  <c r="AZ53" i="5" s="1"/>
  <c r="AX56" i="5"/>
  <c r="AX55" i="5"/>
  <c r="AO55" i="5"/>
  <c r="AV59" i="5"/>
  <c r="AW59" i="5" s="1"/>
  <c r="AP58" i="5"/>
  <c r="AQ58" i="5" s="1"/>
  <c r="AO60" i="5"/>
  <c r="AS58" i="5"/>
  <c r="AI52" i="5"/>
  <c r="AG59" i="5"/>
  <c r="R57" i="5"/>
  <c r="AA56" i="5"/>
  <c r="U53" i="5"/>
  <c r="AM55" i="5"/>
  <c r="AO52" i="5"/>
  <c r="AR58" i="5"/>
  <c r="AJ54" i="5"/>
  <c r="R45" i="5"/>
  <c r="X44" i="5"/>
  <c r="R42" i="5"/>
  <c r="AD39" i="5"/>
  <c r="R39" i="5"/>
  <c r="AD36" i="5"/>
  <c r="R43" i="5"/>
  <c r="AD37" i="5"/>
  <c r="AG41" i="5"/>
  <c r="AA36" i="5"/>
  <c r="AG45" i="5"/>
  <c r="AA40" i="5"/>
  <c r="U38" i="5"/>
  <c r="AD45" i="5"/>
  <c r="X43" i="5"/>
  <c r="R41" i="5"/>
  <c r="X40" i="5"/>
  <c r="AA38" i="5"/>
  <c r="AG27" i="5"/>
  <c r="U24" i="5"/>
  <c r="R21" i="5"/>
  <c r="AA26" i="5"/>
  <c r="R24" i="5"/>
  <c r="X23" i="5"/>
  <c r="AA30" i="5"/>
  <c r="U25" i="5"/>
  <c r="AA24" i="5"/>
  <c r="X21" i="5"/>
  <c r="X30" i="5"/>
  <c r="R28" i="5"/>
  <c r="X27" i="5"/>
  <c r="AG26" i="5"/>
  <c r="R25" i="5"/>
  <c r="AA11" i="5"/>
  <c r="U6" i="5"/>
  <c r="AJ14" i="5"/>
  <c r="AK14" i="5" s="1"/>
  <c r="AY9" i="5"/>
  <c r="AY8" i="5"/>
  <c r="AZ8" i="5" s="1"/>
  <c r="AP11" i="5"/>
  <c r="AQ11" i="5" s="1"/>
  <c r="AJ6" i="5"/>
  <c r="AK6" i="5" s="1"/>
  <c r="AJ12" i="5"/>
  <c r="AK12" i="5" s="1"/>
  <c r="AS8" i="5"/>
  <c r="AT8" i="5" s="1"/>
  <c r="AV10" i="5"/>
  <c r="AW10" i="5" s="1"/>
  <c r="AY12" i="5"/>
  <c r="AZ12" i="5" s="1"/>
  <c r="AA7" i="5"/>
  <c r="AV6" i="5"/>
  <c r="AW6" i="5" s="1"/>
  <c r="AY13" i="5"/>
  <c r="AZ13" i="5" s="1"/>
  <c r="AJ10" i="5"/>
  <c r="AK10" i="5" s="1"/>
  <c r="U14" i="5"/>
  <c r="AP7" i="5"/>
  <c r="AQ7" i="5" s="1"/>
  <c r="AV8" i="5"/>
  <c r="AW8" i="5" s="1"/>
  <c r="AS12" i="5"/>
  <c r="AT12" i="5" s="1"/>
  <c r="AM10" i="5"/>
  <c r="AN10" i="5" s="1"/>
  <c r="AP9" i="5"/>
  <c r="AQ9" i="5" s="1"/>
  <c r="AJ8" i="5"/>
  <c r="U7" i="5"/>
  <c r="AP13" i="5"/>
  <c r="AQ13" i="5" s="1"/>
  <c r="AM11" i="5"/>
  <c r="AK11" i="5"/>
  <c r="AY428" i="5"/>
  <c r="AJ428" i="5"/>
  <c r="AJ423" i="5"/>
  <c r="AY420" i="5"/>
  <c r="AX424" i="5"/>
  <c r="AZ424" i="5" s="1"/>
  <c r="AX425" i="5"/>
  <c r="AR424" i="5"/>
  <c r="AW423" i="5"/>
  <c r="AJ420" i="5"/>
  <c r="AL427" i="5"/>
  <c r="AM422" i="5"/>
  <c r="AP421" i="5"/>
  <c r="AT425" i="5"/>
  <c r="AS423" i="5"/>
  <c r="AR427" i="5"/>
  <c r="AT427" i="5" s="1"/>
  <c r="AV425" i="5"/>
  <c r="AR423" i="5"/>
  <c r="AV421" i="5"/>
  <c r="AP428" i="5"/>
  <c r="AL426" i="5"/>
  <c r="AP424" i="5"/>
  <c r="AQ424" i="5" s="1"/>
  <c r="AL422" i="5"/>
  <c r="AX428" i="5"/>
  <c r="AP420" i="5"/>
  <c r="AQ420" i="5" s="1"/>
  <c r="AG439" i="5"/>
  <c r="AJ427" i="5"/>
  <c r="AD413" i="5"/>
  <c r="R413" i="5"/>
  <c r="X413" i="5"/>
  <c r="AG413" i="5"/>
  <c r="U413" i="5"/>
  <c r="AA413" i="5"/>
  <c r="AJ382" i="5"/>
  <c r="AK382" i="5" s="1"/>
  <c r="AM381" i="5"/>
  <c r="AO380" i="5"/>
  <c r="AQ380" i="5" s="1"/>
  <c r="AP379" i="5"/>
  <c r="AO378" i="5"/>
  <c r="AS376" i="5"/>
  <c r="AS374" i="5"/>
  <c r="AG411" i="5"/>
  <c r="AA410" i="5"/>
  <c r="U409" i="5"/>
  <c r="AG407" i="5"/>
  <c r="U405" i="5"/>
  <c r="AI381" i="5"/>
  <c r="AN380" i="5"/>
  <c r="AP375" i="5"/>
  <c r="AI377" i="5"/>
  <c r="AO376" i="5"/>
  <c r="AO374" i="5"/>
  <c r="AS382" i="5"/>
  <c r="AY379" i="5"/>
  <c r="AJ374" i="5"/>
  <c r="AK374" i="5" s="1"/>
  <c r="AR374" i="5"/>
  <c r="AW381" i="5"/>
  <c r="AU379" i="5"/>
  <c r="AW376" i="5"/>
  <c r="AO382" i="5"/>
  <c r="AU375" i="5"/>
  <c r="AX374" i="5"/>
  <c r="AZ374" i="5" s="1"/>
  <c r="AP382" i="5"/>
  <c r="AJ380" i="5"/>
  <c r="AJ377" i="5"/>
  <c r="AV374" i="5"/>
  <c r="AW374" i="5" s="1"/>
  <c r="AX378" i="5"/>
  <c r="AJ381" i="5"/>
  <c r="AV375" i="5"/>
  <c r="AX382" i="5"/>
  <c r="AX379" i="5"/>
  <c r="AJ378" i="5"/>
  <c r="AR377" i="5"/>
  <c r="AV379" i="5"/>
  <c r="AP374" i="5"/>
  <c r="AR381" i="5"/>
  <c r="AL376" i="5"/>
  <c r="AP378" i="5"/>
  <c r="AV336" i="5"/>
  <c r="AJ332" i="5"/>
  <c r="AK332" i="5" s="1"/>
  <c r="AT329" i="5"/>
  <c r="X365" i="5"/>
  <c r="AD362" i="5"/>
  <c r="R360" i="5"/>
  <c r="AD358" i="5"/>
  <c r="AR336" i="5"/>
  <c r="AL330" i="5"/>
  <c r="AN330" i="5" s="1"/>
  <c r="AP336" i="5"/>
  <c r="AQ336" i="5" s="1"/>
  <c r="U365" i="5"/>
  <c r="AP333" i="5"/>
  <c r="AR328" i="5"/>
  <c r="R366" i="5"/>
  <c r="AR331" i="5"/>
  <c r="AV335" i="5"/>
  <c r="AJ335" i="5"/>
  <c r="AK335" i="5" s="1"/>
  <c r="AX333" i="5"/>
  <c r="AO331" i="5"/>
  <c r="AP329" i="5"/>
  <c r="AX328" i="5"/>
  <c r="R345" i="5"/>
  <c r="AM336" i="5"/>
  <c r="AN336" i="5" s="1"/>
  <c r="AP334" i="5"/>
  <c r="AV333" i="5"/>
  <c r="AW333" i="5" s="1"/>
  <c r="AR332" i="5"/>
  <c r="AJ328" i="5"/>
  <c r="U347" i="5"/>
  <c r="AX336" i="5"/>
  <c r="AP332" i="5"/>
  <c r="AQ332" i="5" s="1"/>
  <c r="X345" i="5"/>
  <c r="AR335" i="5"/>
  <c r="AJ331" i="5"/>
  <c r="AK331" i="5" s="1"/>
  <c r="AA343" i="5"/>
  <c r="AV334" i="5"/>
  <c r="AL334" i="5"/>
  <c r="AN334" i="5" s="1"/>
  <c r="AV329" i="5"/>
  <c r="AW329" i="5" s="1"/>
  <c r="AX332" i="5"/>
  <c r="AP328" i="5"/>
  <c r="AQ328" i="5" s="1"/>
  <c r="AA346" i="5"/>
  <c r="AU284" i="5"/>
  <c r="AP283" i="5"/>
  <c r="AP287" i="5"/>
  <c r="AR282" i="5"/>
  <c r="AY290" i="5"/>
  <c r="AS289" i="5"/>
  <c r="AI282" i="5"/>
  <c r="AM284" i="5"/>
  <c r="AM288" i="5"/>
  <c r="AI290" i="5"/>
  <c r="AK290" i="5" s="1"/>
  <c r="AX286" i="5"/>
  <c r="AR289" i="5"/>
  <c r="AP288" i="5"/>
  <c r="AQ288" i="5" s="1"/>
  <c r="AV287" i="5"/>
  <c r="AJ286" i="5"/>
  <c r="AK286" i="5" s="1"/>
  <c r="AX283" i="5"/>
  <c r="AV282" i="5"/>
  <c r="AW282" i="5" s="1"/>
  <c r="AL282" i="5"/>
  <c r="AN282" i="5" s="1"/>
  <c r="AR290" i="5"/>
  <c r="AT290" i="5" s="1"/>
  <c r="AX288" i="5"/>
  <c r="AZ288" i="5" s="1"/>
  <c r="AR285" i="5"/>
  <c r="AT285" i="5" s="1"/>
  <c r="AP284" i="5"/>
  <c r="AV283" i="5"/>
  <c r="AJ282" i="5"/>
  <c r="AP290" i="5"/>
  <c r="AQ290" i="5" s="1"/>
  <c r="AV288" i="5"/>
  <c r="AR286" i="5"/>
  <c r="AL288" i="5"/>
  <c r="AP286" i="5"/>
  <c r="AL284" i="5"/>
  <c r="AP282" i="5"/>
  <c r="AX290" i="5"/>
  <c r="AJ289" i="5"/>
  <c r="AK289" i="5" s="1"/>
  <c r="AW290" i="5"/>
  <c r="AJ285" i="5"/>
  <c r="AO244" i="5"/>
  <c r="AV242" i="5"/>
  <c r="AX241" i="5"/>
  <c r="AL239" i="5"/>
  <c r="AM237" i="5"/>
  <c r="AN237" i="5" s="1"/>
  <c r="AR236" i="5"/>
  <c r="AT236" i="5" s="1"/>
  <c r="AO237" i="5"/>
  <c r="AG273" i="5"/>
  <c r="U271" i="5"/>
  <c r="AG269" i="5"/>
  <c r="AA268" i="5"/>
  <c r="AJ244" i="5"/>
  <c r="AP241" i="5"/>
  <c r="AQ241" i="5" s="1"/>
  <c r="AR240" i="5"/>
  <c r="AT240" i="5" s="1"/>
  <c r="AV238" i="5"/>
  <c r="AI239" i="5"/>
  <c r="AO240" i="5"/>
  <c r="AX237" i="5"/>
  <c r="AZ237" i="5" s="1"/>
  <c r="AY236" i="5"/>
  <c r="AZ236" i="5" s="1"/>
  <c r="AJ236" i="5"/>
  <c r="U273" i="5"/>
  <c r="AU237" i="5"/>
  <c r="AU238" i="5"/>
  <c r="AT237" i="5"/>
  <c r="AI243" i="5"/>
  <c r="AY242" i="5"/>
  <c r="AZ242" i="5" s="1"/>
  <c r="AU240" i="5"/>
  <c r="AS239" i="5"/>
  <c r="R257" i="5"/>
  <c r="X254" i="5"/>
  <c r="AD251" i="5"/>
  <c r="AJ239" i="5"/>
  <c r="AI244" i="5"/>
  <c r="AV241" i="5"/>
  <c r="AY238" i="5"/>
  <c r="AZ238" i="5" s="1"/>
  <c r="U259" i="5"/>
  <c r="AA256" i="5"/>
  <c r="AA252" i="5"/>
  <c r="AV237" i="5"/>
  <c r="AP244" i="5"/>
  <c r="AM238" i="5"/>
  <c r="AY244" i="5"/>
  <c r="AZ244" i="5" s="1"/>
  <c r="AU242" i="5"/>
  <c r="AP240" i="5"/>
  <c r="AP236" i="5"/>
  <c r="AQ236" i="5" s="1"/>
  <c r="AY240" i="5"/>
  <c r="AJ243" i="5"/>
  <c r="AN236" i="5"/>
  <c r="AV198" i="5"/>
  <c r="AL197" i="5"/>
  <c r="AJ196" i="5"/>
  <c r="AK196" i="5" s="1"/>
  <c r="AZ193" i="5"/>
  <c r="AL193" i="5"/>
  <c r="AP191" i="5"/>
  <c r="AR197" i="5"/>
  <c r="AX195" i="5"/>
  <c r="AD224" i="5"/>
  <c r="R222" i="5"/>
  <c r="AR193" i="5"/>
  <c r="AV196" i="5"/>
  <c r="AR198" i="5"/>
  <c r="AT198" i="5" s="1"/>
  <c r="AV192" i="5"/>
  <c r="AL196" i="5"/>
  <c r="AA224" i="5"/>
  <c r="AG221" i="5"/>
  <c r="AL192" i="5"/>
  <c r="AR190" i="5"/>
  <c r="AT190" i="5" s="1"/>
  <c r="AP194" i="5"/>
  <c r="AQ194" i="5" s="1"/>
  <c r="AX198" i="5"/>
  <c r="AX194" i="5"/>
  <c r="AQ197" i="5"/>
  <c r="AP198" i="5"/>
  <c r="AQ198" i="5" s="1"/>
  <c r="AP195" i="5"/>
  <c r="AQ195" i="5" s="1"/>
  <c r="AY194" i="5"/>
  <c r="AM194" i="5"/>
  <c r="AN194" i="5" s="1"/>
  <c r="AJ193" i="5"/>
  <c r="AK193" i="5" s="1"/>
  <c r="AJ190" i="5"/>
  <c r="AK190" i="5" s="1"/>
  <c r="U213" i="5"/>
  <c r="AG211" i="5"/>
  <c r="AG207" i="5"/>
  <c r="AA206" i="5"/>
  <c r="AY198" i="5"/>
  <c r="AJ197" i="5"/>
  <c r="AJ194" i="5"/>
  <c r="AS193" i="5"/>
  <c r="AV191" i="5"/>
  <c r="AG210" i="5"/>
  <c r="AA205" i="5"/>
  <c r="AK198" i="5"/>
  <c r="AS197" i="5"/>
  <c r="AV195" i="5"/>
  <c r="AW195" i="5" s="1"/>
  <c r="AM192" i="5"/>
  <c r="AP190" i="5"/>
  <c r="AQ190" i="5" s="1"/>
  <c r="AJ152" i="5"/>
  <c r="AL148" i="5"/>
  <c r="AJ147" i="5"/>
  <c r="AJ146" i="5"/>
  <c r="AP145" i="5"/>
  <c r="AD178" i="5"/>
  <c r="AX152" i="5"/>
  <c r="AZ152" i="5" s="1"/>
  <c r="AL152" i="5"/>
  <c r="AZ150" i="5"/>
  <c r="AD177" i="5"/>
  <c r="AX144" i="5"/>
  <c r="AI152" i="5"/>
  <c r="AR151" i="5"/>
  <c r="AT151" i="5" s="1"/>
  <c r="AJ148" i="5"/>
  <c r="AK148" i="5" s="1"/>
  <c r="AP146" i="5"/>
  <c r="AQ146" i="5" s="1"/>
  <c r="AX145" i="5"/>
  <c r="AZ145" i="5" s="1"/>
  <c r="AV144" i="5"/>
  <c r="AL144" i="5"/>
  <c r="AN144" i="5" s="1"/>
  <c r="AD167" i="5"/>
  <c r="X162" i="5"/>
  <c r="AV149" i="5"/>
  <c r="AR147" i="5"/>
  <c r="U167" i="5"/>
  <c r="AG161" i="5"/>
  <c r="AV150" i="5"/>
  <c r="AJ149" i="5"/>
  <c r="AR148" i="5"/>
  <c r="AT148" i="5" s="1"/>
  <c r="AV145" i="5"/>
  <c r="AP152" i="5"/>
  <c r="AL150" i="5"/>
  <c r="AP148" i="5"/>
  <c r="AQ148" i="5" s="1"/>
  <c r="AL146" i="5"/>
  <c r="X160" i="5"/>
  <c r="AP144" i="5"/>
  <c r="AG167" i="5"/>
  <c r="AG163" i="5"/>
  <c r="AK150" i="5"/>
  <c r="AJ151" i="5"/>
  <c r="AX98" i="5"/>
  <c r="AZ98" i="5" s="1"/>
  <c r="AX106" i="5"/>
  <c r="AX102" i="5"/>
  <c r="AZ102" i="5" s="1"/>
  <c r="AV106" i="5"/>
  <c r="AY101" i="5"/>
  <c r="AV103" i="5"/>
  <c r="AV99" i="5"/>
  <c r="AX101" i="5"/>
  <c r="AR105" i="5"/>
  <c r="AL101" i="5"/>
  <c r="AR101" i="5"/>
  <c r="AS100" i="5"/>
  <c r="U134" i="5"/>
  <c r="AP106" i="5"/>
  <c r="AQ106" i="5" s="1"/>
  <c r="AP98" i="5"/>
  <c r="AR106" i="5"/>
  <c r="AR100" i="5"/>
  <c r="AY105" i="5"/>
  <c r="AO98" i="5"/>
  <c r="AD118" i="5"/>
  <c r="AS104" i="5"/>
  <c r="AY103" i="5"/>
  <c r="AG116" i="5"/>
  <c r="AA115" i="5"/>
  <c r="U114" i="5"/>
  <c r="AI105" i="5"/>
  <c r="AK105" i="5" s="1"/>
  <c r="AM101" i="5"/>
  <c r="AY99" i="5"/>
  <c r="AJ98" i="5"/>
  <c r="AO102" i="5"/>
  <c r="AS98" i="5"/>
  <c r="AT98" i="5" s="1"/>
  <c r="U120" i="5"/>
  <c r="R117" i="5"/>
  <c r="AP57" i="5"/>
  <c r="AP55" i="5"/>
  <c r="AR54" i="5"/>
  <c r="AT54" i="5" s="1"/>
  <c r="AV52" i="5"/>
  <c r="AA88" i="5"/>
  <c r="U87" i="5"/>
  <c r="AG85" i="5"/>
  <c r="U83" i="5"/>
  <c r="AJ60" i="5"/>
  <c r="AK60" i="5" s="1"/>
  <c r="AP53" i="5"/>
  <c r="AU58" i="5"/>
  <c r="AL55" i="5"/>
  <c r="AD90" i="5"/>
  <c r="X89" i="5"/>
  <c r="R84" i="5"/>
  <c r="AX60" i="5"/>
  <c r="AR55" i="5"/>
  <c r="AT55" i="5" s="1"/>
  <c r="AG87" i="5"/>
  <c r="AJ56" i="5"/>
  <c r="AI56" i="5"/>
  <c r="AN60" i="5"/>
  <c r="AV57" i="5"/>
  <c r="AM58" i="5"/>
  <c r="AR56" i="5"/>
  <c r="AT56" i="5" s="1"/>
  <c r="AV53" i="5"/>
  <c r="AJ52" i="5"/>
  <c r="AP60" i="5"/>
  <c r="AV58" i="5"/>
  <c r="AM54" i="5"/>
  <c r="AR52" i="5"/>
  <c r="AT52" i="5" s="1"/>
  <c r="AR60" i="5"/>
  <c r="AY60" i="5"/>
  <c r="AL59" i="5"/>
  <c r="AP56" i="5"/>
  <c r="AV54" i="5"/>
  <c r="U70" i="5"/>
  <c r="AY56" i="5"/>
  <c r="AZ56" i="5" s="1"/>
  <c r="AP52" i="5"/>
  <c r="AW56" i="5"/>
  <c r="AJ55" i="5"/>
  <c r="AK55" i="5" s="1"/>
  <c r="AT9" i="5"/>
  <c r="AV14" i="5"/>
  <c r="AW14" i="5" s="1"/>
  <c r="AD40" i="5"/>
  <c r="R38" i="5"/>
  <c r="AR10" i="5"/>
  <c r="AT10" i="5" s="1"/>
  <c r="AN7" i="5"/>
  <c r="AL13" i="5"/>
  <c r="AN13" i="5" s="1"/>
  <c r="AX11" i="5"/>
  <c r="AP10" i="5"/>
  <c r="AL9" i="5"/>
  <c r="AN9" i="5" s="1"/>
  <c r="AV7" i="5"/>
  <c r="AR6" i="5"/>
  <c r="AT6" i="5" s="1"/>
  <c r="AR14" i="5"/>
  <c r="AJ13" i="5"/>
  <c r="AK13" i="5" s="1"/>
  <c r="AV11" i="5"/>
  <c r="AW11" i="5" s="1"/>
  <c r="AJ9" i="5"/>
  <c r="AK9" i="5" s="1"/>
  <c r="AP6" i="5"/>
  <c r="AQ6" i="5" s="1"/>
  <c r="AP14" i="5"/>
  <c r="AQ14" i="5" s="1"/>
  <c r="X41" i="5"/>
  <c r="R40" i="5"/>
  <c r="AD38" i="5"/>
  <c r="R36" i="5"/>
  <c r="AZ6" i="5"/>
  <c r="AG44" i="5"/>
  <c r="AA43" i="5"/>
  <c r="U42" i="5"/>
  <c r="AA39" i="5"/>
  <c r="AG36" i="5"/>
  <c r="AN14" i="5"/>
  <c r="AG28" i="5"/>
  <c r="U26" i="5"/>
  <c r="AA23" i="5"/>
  <c r="A459" i="5"/>
  <c r="A457" i="5"/>
  <c r="A456" i="5"/>
  <c r="A455" i="5"/>
  <c r="A454" i="5"/>
  <c r="A453" i="5"/>
  <c r="A452" i="5"/>
  <c r="A451" i="5"/>
  <c r="A450" i="5"/>
  <c r="A449" i="5"/>
  <c r="A444" i="5"/>
  <c r="A442" i="5"/>
  <c r="A441" i="5"/>
  <c r="A440" i="5"/>
  <c r="A439" i="5"/>
  <c r="A438" i="5"/>
  <c r="A437" i="5"/>
  <c r="A436" i="5"/>
  <c r="A435" i="5"/>
  <c r="A434" i="5"/>
  <c r="A429" i="5"/>
  <c r="A427" i="5"/>
  <c r="A426" i="5"/>
  <c r="A425" i="5"/>
  <c r="A424" i="5"/>
  <c r="A423" i="5"/>
  <c r="A422" i="5"/>
  <c r="A421" i="5"/>
  <c r="A420" i="5"/>
  <c r="A419" i="5"/>
  <c r="A413" i="5"/>
  <c r="A411" i="5"/>
  <c r="A410" i="5"/>
  <c r="A409" i="5"/>
  <c r="A408" i="5"/>
  <c r="A407" i="5"/>
  <c r="A406" i="5"/>
  <c r="A405" i="5"/>
  <c r="A404" i="5"/>
  <c r="A403" i="5"/>
  <c r="A398" i="5"/>
  <c r="A396" i="5"/>
  <c r="A395" i="5"/>
  <c r="A394" i="5"/>
  <c r="A393" i="5"/>
  <c r="A392" i="5"/>
  <c r="A391" i="5"/>
  <c r="A390" i="5"/>
  <c r="A389" i="5"/>
  <c r="A388" i="5"/>
  <c r="A383" i="5"/>
  <c r="A381" i="5"/>
  <c r="A380" i="5"/>
  <c r="A379" i="5"/>
  <c r="A378" i="5"/>
  <c r="A377" i="5"/>
  <c r="A376" i="5"/>
  <c r="A375" i="5"/>
  <c r="A374" i="5"/>
  <c r="A373" i="5"/>
  <c r="A367" i="5"/>
  <c r="A365" i="5"/>
  <c r="A364" i="5"/>
  <c r="A363" i="5"/>
  <c r="A362" i="5"/>
  <c r="A361" i="5"/>
  <c r="A360" i="5"/>
  <c r="A359" i="5"/>
  <c r="A358" i="5"/>
  <c r="A357" i="5"/>
  <c r="A352" i="5"/>
  <c r="A350" i="5"/>
  <c r="A349" i="5"/>
  <c r="A348" i="5"/>
  <c r="A347" i="5"/>
  <c r="A346" i="5"/>
  <c r="A345" i="5"/>
  <c r="A344" i="5"/>
  <c r="A343" i="5"/>
  <c r="A342" i="5"/>
  <c r="A337" i="5"/>
  <c r="A335" i="5"/>
  <c r="A334" i="5"/>
  <c r="A333" i="5"/>
  <c r="A332" i="5"/>
  <c r="A331" i="5"/>
  <c r="A330" i="5"/>
  <c r="A329" i="5"/>
  <c r="A328" i="5"/>
  <c r="A327" i="5"/>
  <c r="A321" i="5"/>
  <c r="A319" i="5"/>
  <c r="A318" i="5"/>
  <c r="A317" i="5"/>
  <c r="A316" i="5"/>
  <c r="A315" i="5"/>
  <c r="A314" i="5"/>
  <c r="A313" i="5"/>
  <c r="A312" i="5"/>
  <c r="A311" i="5"/>
  <c r="A306" i="5"/>
  <c r="A304" i="5"/>
  <c r="A303" i="5"/>
  <c r="A302" i="5"/>
  <c r="A301" i="5"/>
  <c r="A300" i="5"/>
  <c r="A299" i="5"/>
  <c r="A298" i="5"/>
  <c r="A297" i="5"/>
  <c r="A296" i="5"/>
  <c r="A291" i="5"/>
  <c r="A289" i="5"/>
  <c r="A288" i="5"/>
  <c r="A287" i="5"/>
  <c r="A286" i="5"/>
  <c r="A285" i="5"/>
  <c r="A284" i="5"/>
  <c r="A283" i="5"/>
  <c r="A282" i="5"/>
  <c r="A281" i="5"/>
  <c r="A275" i="5"/>
  <c r="A273" i="5"/>
  <c r="A272" i="5"/>
  <c r="A271" i="5"/>
  <c r="A270" i="5"/>
  <c r="A269" i="5"/>
  <c r="A268" i="5"/>
  <c r="A267" i="5"/>
  <c r="A266" i="5"/>
  <c r="A265" i="5"/>
  <c r="A260" i="5"/>
  <c r="A258" i="5"/>
  <c r="A257" i="5"/>
  <c r="A256" i="5"/>
  <c r="A255" i="5"/>
  <c r="A254" i="5"/>
  <c r="A253" i="5"/>
  <c r="A252" i="5"/>
  <c r="A251" i="5"/>
  <c r="A250" i="5"/>
  <c r="A245" i="5"/>
  <c r="A243" i="5"/>
  <c r="A242" i="5"/>
  <c r="A241" i="5"/>
  <c r="A240" i="5"/>
  <c r="A239" i="5"/>
  <c r="A238" i="5"/>
  <c r="A237" i="5"/>
  <c r="A236" i="5"/>
  <c r="A235" i="5"/>
  <c r="A229" i="5"/>
  <c r="A227" i="5"/>
  <c r="A226" i="5"/>
  <c r="A225" i="5"/>
  <c r="A224" i="5"/>
  <c r="A223" i="5"/>
  <c r="A222" i="5"/>
  <c r="A221" i="5"/>
  <c r="A220" i="5"/>
  <c r="A219" i="5"/>
  <c r="A214" i="5"/>
  <c r="A212" i="5"/>
  <c r="A211" i="5"/>
  <c r="A210" i="5"/>
  <c r="A209" i="5"/>
  <c r="A208" i="5"/>
  <c r="A207" i="5"/>
  <c r="A206" i="5"/>
  <c r="A205" i="5"/>
  <c r="A204" i="5"/>
  <c r="A199" i="5"/>
  <c r="A197" i="5"/>
  <c r="A196" i="5"/>
  <c r="A195" i="5"/>
  <c r="A194" i="5"/>
  <c r="A193" i="5"/>
  <c r="A192" i="5"/>
  <c r="A191" i="5"/>
  <c r="A190" i="5"/>
  <c r="A189" i="5"/>
  <c r="A183" i="5"/>
  <c r="A181" i="5"/>
  <c r="A180" i="5"/>
  <c r="A179" i="5"/>
  <c r="A178" i="5"/>
  <c r="A177" i="5"/>
  <c r="A176" i="5"/>
  <c r="A175" i="5"/>
  <c r="A174" i="5"/>
  <c r="A173" i="5"/>
  <c r="A168" i="5"/>
  <c r="A166" i="5"/>
  <c r="A165" i="5"/>
  <c r="A164" i="5"/>
  <c r="A163" i="5"/>
  <c r="A162" i="5"/>
  <c r="A161" i="5"/>
  <c r="A160" i="5"/>
  <c r="A159" i="5"/>
  <c r="A158" i="5"/>
  <c r="A153" i="5"/>
  <c r="A151" i="5"/>
  <c r="A150" i="5"/>
  <c r="A149" i="5"/>
  <c r="A148" i="5"/>
  <c r="A147" i="5"/>
  <c r="A146" i="5"/>
  <c r="A145" i="5"/>
  <c r="A144" i="5"/>
  <c r="A143" i="5"/>
  <c r="A137" i="5"/>
  <c r="A135" i="5"/>
  <c r="A134" i="5"/>
  <c r="A133" i="5"/>
  <c r="A132" i="5"/>
  <c r="A131" i="5"/>
  <c r="A130" i="5"/>
  <c r="A129" i="5"/>
  <c r="A128" i="5"/>
  <c r="A127" i="5"/>
  <c r="A122" i="5"/>
  <c r="A120" i="5"/>
  <c r="A119" i="5"/>
  <c r="A118" i="5"/>
  <c r="A117" i="5"/>
  <c r="A116" i="5"/>
  <c r="A115" i="5"/>
  <c r="A114" i="5"/>
  <c r="A113" i="5"/>
  <c r="A112" i="5"/>
  <c r="A107" i="5"/>
  <c r="A105" i="5"/>
  <c r="A104" i="5"/>
  <c r="A103" i="5"/>
  <c r="A102" i="5"/>
  <c r="A101" i="5"/>
  <c r="A100" i="5"/>
  <c r="A99" i="5"/>
  <c r="A98" i="5"/>
  <c r="A97" i="5"/>
  <c r="A91" i="5"/>
  <c r="A89" i="5"/>
  <c r="A88" i="5"/>
  <c r="A87" i="5"/>
  <c r="A86" i="5"/>
  <c r="A85" i="5"/>
  <c r="A84" i="5"/>
  <c r="A83" i="5"/>
  <c r="A82" i="5"/>
  <c r="A81" i="5"/>
  <c r="A76" i="5"/>
  <c r="A74" i="5"/>
  <c r="A73" i="5"/>
  <c r="A72" i="5"/>
  <c r="A71" i="5"/>
  <c r="A70" i="5"/>
  <c r="A69" i="5"/>
  <c r="A68" i="5"/>
  <c r="A67" i="5"/>
  <c r="A66" i="5"/>
  <c r="A61" i="5"/>
  <c r="A59" i="5"/>
  <c r="A58" i="5"/>
  <c r="A57" i="5"/>
  <c r="A56" i="5"/>
  <c r="A55" i="5"/>
  <c r="A54" i="5"/>
  <c r="A53" i="5"/>
  <c r="A52" i="5"/>
  <c r="A51" i="5"/>
  <c r="A45" i="5"/>
  <c r="A43" i="5"/>
  <c r="A42" i="5"/>
  <c r="A41" i="5"/>
  <c r="A40" i="5"/>
  <c r="A39" i="5"/>
  <c r="A38" i="5"/>
  <c r="A37" i="5"/>
  <c r="A36" i="5"/>
  <c r="A35" i="5"/>
  <c r="A30" i="5"/>
  <c r="A28" i="5"/>
  <c r="A27" i="5"/>
  <c r="A26" i="5"/>
  <c r="A25" i="5"/>
  <c r="A24" i="5"/>
  <c r="A23" i="5"/>
  <c r="A22" i="5"/>
  <c r="A21" i="5"/>
  <c r="A20" i="5"/>
  <c r="A5" i="5"/>
  <c r="Q5" i="5"/>
  <c r="R5" i="5" s="1"/>
  <c r="AJ15" i="5"/>
  <c r="AM15" i="5"/>
  <c r="AR15" i="5"/>
  <c r="AS15" i="5"/>
  <c r="AY15" i="5"/>
  <c r="AI15" i="5"/>
  <c r="AL15" i="5"/>
  <c r="AO15" i="5"/>
  <c r="AP15" i="5"/>
  <c r="AU15" i="5"/>
  <c r="AV15" i="5"/>
  <c r="AX15" i="5"/>
  <c r="AE20" i="5"/>
  <c r="AQ379" i="5" l="1"/>
  <c r="AT287" i="5"/>
  <c r="AN283" i="5"/>
  <c r="AW283" i="5"/>
  <c r="AQ381" i="5"/>
  <c r="AK380" i="5"/>
  <c r="AT377" i="5"/>
  <c r="AK378" i="5"/>
  <c r="AQ378" i="5"/>
  <c r="AN376" i="5"/>
  <c r="AZ381" i="5"/>
  <c r="AZ328" i="5"/>
  <c r="AQ333" i="5"/>
  <c r="AQ334" i="5"/>
  <c r="AW335" i="5"/>
  <c r="AT336" i="5"/>
  <c r="AT332" i="5"/>
  <c r="AW287" i="5"/>
  <c r="AZ284" i="5"/>
  <c r="AZ335" i="5"/>
  <c r="AT328" i="5"/>
  <c r="AW334" i="5"/>
  <c r="AN286" i="5"/>
  <c r="AN287" i="5"/>
  <c r="AT286" i="5"/>
  <c r="AQ284" i="5"/>
  <c r="AZ283" i="5"/>
  <c r="AK283" i="5"/>
  <c r="AN285" i="5"/>
  <c r="AT378" i="5"/>
  <c r="AZ378" i="5"/>
  <c r="AN378" i="5"/>
  <c r="AZ375" i="5"/>
  <c r="AQ377" i="5"/>
  <c r="AN428" i="5"/>
  <c r="AN382" i="5"/>
  <c r="AT382" i="5"/>
  <c r="AZ336" i="5"/>
  <c r="AW198" i="5"/>
  <c r="AK106" i="5"/>
  <c r="AT14" i="5"/>
  <c r="AT381" i="5"/>
  <c r="AT335" i="5"/>
  <c r="AN335" i="5"/>
  <c r="AW243" i="5"/>
  <c r="AZ243" i="5"/>
  <c r="AN243" i="5"/>
  <c r="AN197" i="5"/>
  <c r="AK197" i="5"/>
  <c r="AZ151" i="5"/>
  <c r="AT105" i="5"/>
  <c r="AQ105" i="5"/>
  <c r="AN105" i="5"/>
  <c r="AZ59" i="5"/>
  <c r="AT13" i="5"/>
  <c r="AW13" i="5"/>
  <c r="AN426" i="5"/>
  <c r="AT426" i="5"/>
  <c r="AW380" i="5"/>
  <c r="AT334" i="5"/>
  <c r="AW288" i="5"/>
  <c r="AK242" i="5"/>
  <c r="AN242" i="5"/>
  <c r="AW196" i="5"/>
  <c r="AT196" i="5"/>
  <c r="AT150" i="5"/>
  <c r="AN150" i="5"/>
  <c r="AQ150" i="5"/>
  <c r="AK425" i="5"/>
  <c r="AW425" i="5"/>
  <c r="AK379" i="5"/>
  <c r="AN379" i="5"/>
  <c r="AW379" i="5"/>
  <c r="AZ333" i="5"/>
  <c r="AK333" i="5"/>
  <c r="AK287" i="5"/>
  <c r="AZ287" i="5"/>
  <c r="AZ241" i="5"/>
  <c r="AW241" i="5"/>
  <c r="AT195" i="5"/>
  <c r="AK149" i="5"/>
  <c r="AZ103" i="5"/>
  <c r="AN103" i="5"/>
  <c r="AW103" i="5"/>
  <c r="AN57" i="5"/>
  <c r="AQ57" i="5"/>
  <c r="AZ11" i="5"/>
  <c r="AN11" i="5"/>
  <c r="AN424" i="5"/>
  <c r="AT424" i="5"/>
  <c r="AQ286" i="5"/>
  <c r="AW240" i="5"/>
  <c r="AT194" i="5"/>
  <c r="AQ102" i="5"/>
  <c r="AW102" i="5"/>
  <c r="AN56" i="5"/>
  <c r="AQ10" i="5"/>
  <c r="AW377" i="5"/>
  <c r="AT331" i="5"/>
  <c r="AQ285" i="5"/>
  <c r="AK285" i="5"/>
  <c r="AZ285" i="5"/>
  <c r="AN239" i="5"/>
  <c r="AZ239" i="5"/>
  <c r="AN193" i="5"/>
  <c r="AK147" i="5"/>
  <c r="AQ147" i="5"/>
  <c r="AW147" i="5"/>
  <c r="AN101" i="5"/>
  <c r="AT101" i="5"/>
  <c r="AZ9" i="5"/>
  <c r="AW422" i="5"/>
  <c r="AZ422" i="5"/>
  <c r="AT376" i="5"/>
  <c r="AK376" i="5"/>
  <c r="AZ330" i="5"/>
  <c r="AK330" i="5"/>
  <c r="AW330" i="5"/>
  <c r="AK238" i="5"/>
  <c r="AW192" i="5"/>
  <c r="AK146" i="5"/>
  <c r="AT282" i="5"/>
  <c r="AK427" i="5"/>
  <c r="AT60" i="5"/>
  <c r="AK194" i="5"/>
  <c r="AZ55" i="5"/>
  <c r="AN52" i="5"/>
  <c r="AK8" i="5"/>
  <c r="AQ59" i="5"/>
  <c r="AK336" i="5"/>
  <c r="AQ331" i="5"/>
  <c r="AT380" i="5"/>
  <c r="AK7" i="5"/>
  <c r="AQ244" i="5"/>
  <c r="AQ376" i="5"/>
  <c r="AN104" i="5"/>
  <c r="AK240" i="5"/>
  <c r="AT243" i="5"/>
  <c r="AZ421" i="5"/>
  <c r="AW149" i="5"/>
  <c r="AK151" i="5"/>
  <c r="AN148" i="5"/>
  <c r="AN145" i="5"/>
  <c r="AW144" i="5"/>
  <c r="AK145" i="5"/>
  <c r="AT146" i="5"/>
  <c r="AQ100" i="5"/>
  <c r="AK54" i="5"/>
  <c r="AK421" i="5"/>
  <c r="AW421" i="5"/>
  <c r="AQ375" i="5"/>
  <c r="AW375" i="5"/>
  <c r="AQ237" i="5"/>
  <c r="AQ191" i="5"/>
  <c r="AN191" i="5"/>
  <c r="AQ145" i="5"/>
  <c r="AT99" i="5"/>
  <c r="AZ99" i="5"/>
  <c r="AT53" i="5"/>
  <c r="AQ53" i="5"/>
  <c r="AW53" i="5"/>
  <c r="AW7" i="5"/>
  <c r="C412" i="5"/>
  <c r="B412" i="5" s="1"/>
  <c r="C485" i="5"/>
  <c r="B485" i="5" s="1"/>
  <c r="C468" i="5"/>
  <c r="B468" i="5" s="1"/>
  <c r="C490" i="5"/>
  <c r="B490" i="5" s="1"/>
  <c r="C480" i="5"/>
  <c r="B480" i="5" s="1"/>
  <c r="C500" i="5"/>
  <c r="B500" i="5" s="1"/>
  <c r="C502" i="5"/>
  <c r="B502" i="5" s="1"/>
  <c r="C501" i="5"/>
  <c r="B501" i="5" s="1"/>
  <c r="C473" i="5"/>
  <c r="B473" i="5" s="1"/>
  <c r="C505" i="5"/>
  <c r="B505" i="5" s="1"/>
  <c r="C499" i="5"/>
  <c r="B499" i="5" s="1"/>
  <c r="C470" i="5"/>
  <c r="B470" i="5" s="1"/>
  <c r="C465" i="5"/>
  <c r="B465" i="5" s="1"/>
  <c r="C489" i="5"/>
  <c r="B489" i="5" s="1"/>
  <c r="C466" i="5"/>
  <c r="B466" i="5" s="1"/>
  <c r="C475" i="5"/>
  <c r="B475" i="5" s="1"/>
  <c r="C503" i="5"/>
  <c r="B503" i="5" s="1"/>
  <c r="C481" i="5"/>
  <c r="B481" i="5" s="1"/>
  <c r="C472" i="5"/>
  <c r="B472" i="5" s="1"/>
  <c r="C474" i="5"/>
  <c r="B474" i="5" s="1"/>
  <c r="C467" i="5"/>
  <c r="B467" i="5" s="1"/>
  <c r="C486" i="5"/>
  <c r="B486" i="5" s="1"/>
  <c r="C483" i="5"/>
  <c r="B483" i="5" s="1"/>
  <c r="C496" i="5"/>
  <c r="B496" i="5" s="1"/>
  <c r="C495" i="5"/>
  <c r="B495" i="5" s="1"/>
  <c r="C482" i="5"/>
  <c r="B482" i="5" s="1"/>
  <c r="C504" i="5"/>
  <c r="B504" i="5" s="1"/>
  <c r="C471" i="5"/>
  <c r="B471" i="5" s="1"/>
  <c r="C487" i="5"/>
  <c r="B487" i="5" s="1"/>
  <c r="C497" i="5"/>
  <c r="B497" i="5" s="1"/>
  <c r="C484" i="5"/>
  <c r="B484" i="5" s="1"/>
  <c r="C469" i="5"/>
  <c r="B469" i="5" s="1"/>
  <c r="C488" i="5"/>
  <c r="B488" i="5" s="1"/>
  <c r="C498" i="5"/>
  <c r="B498" i="5" s="1"/>
  <c r="AN420" i="5"/>
  <c r="AT420" i="5"/>
  <c r="AZ420" i="5"/>
  <c r="AK328" i="5"/>
  <c r="AN328" i="5"/>
  <c r="AW328" i="5"/>
  <c r="AQ282" i="5"/>
  <c r="AK236" i="5"/>
  <c r="AK144" i="5"/>
  <c r="AT144" i="5"/>
  <c r="AK98" i="5"/>
  <c r="AW52" i="5"/>
  <c r="AK52" i="5"/>
  <c r="AN6" i="5"/>
  <c r="AQ428" i="5"/>
  <c r="AQ421" i="5"/>
  <c r="AN427" i="5"/>
  <c r="AZ425" i="5"/>
  <c r="AK423" i="5"/>
  <c r="AK428" i="5"/>
  <c r="AK420" i="5"/>
  <c r="AT423" i="5"/>
  <c r="AN422" i="5"/>
  <c r="AN375" i="5"/>
  <c r="AT374" i="5"/>
  <c r="AW378" i="5"/>
  <c r="AZ379" i="5"/>
  <c r="AN381" i="5"/>
  <c r="AQ374" i="5"/>
  <c r="AK381" i="5"/>
  <c r="AK377" i="5"/>
  <c r="AZ382" i="5"/>
  <c r="AZ332" i="5"/>
  <c r="AQ329" i="5"/>
  <c r="AZ331" i="5"/>
  <c r="AW336" i="5"/>
  <c r="AN333" i="5"/>
  <c r="AT289" i="5"/>
  <c r="AZ286" i="5"/>
  <c r="AQ283" i="5"/>
  <c r="AW284" i="5"/>
  <c r="AQ287" i="5"/>
  <c r="AN284" i="5"/>
  <c r="AZ240" i="5"/>
  <c r="AW237" i="5"/>
  <c r="AK244" i="5"/>
  <c r="AK243" i="5"/>
  <c r="AT239" i="5"/>
  <c r="AW242" i="5"/>
  <c r="AN238" i="5"/>
  <c r="AK239" i="5"/>
  <c r="AW238" i="5"/>
  <c r="AZ196" i="5"/>
  <c r="AW191" i="5"/>
  <c r="AZ195" i="5"/>
  <c r="AN196" i="5"/>
  <c r="AN195" i="5"/>
  <c r="AT193" i="5"/>
  <c r="AZ191" i="5"/>
  <c r="AQ149" i="5"/>
  <c r="AN152" i="5"/>
  <c r="AT147" i="5"/>
  <c r="AW150" i="5"/>
  <c r="AW146" i="5"/>
  <c r="AW148" i="5"/>
  <c r="AT152" i="5"/>
  <c r="AW145" i="5"/>
  <c r="AZ144" i="5"/>
  <c r="AQ144" i="5"/>
  <c r="AQ152" i="5"/>
  <c r="AN146" i="5"/>
  <c r="AK152" i="5"/>
  <c r="AK103" i="5"/>
  <c r="AW98" i="5"/>
  <c r="AZ105" i="5"/>
  <c r="AT106" i="5"/>
  <c r="AQ101" i="5"/>
  <c r="AZ106" i="5"/>
  <c r="AZ101" i="5"/>
  <c r="AK99" i="5"/>
  <c r="AT100" i="5"/>
  <c r="AW99" i="5"/>
  <c r="AT102" i="5"/>
  <c r="AT104" i="5"/>
  <c r="AQ98" i="5"/>
  <c r="AW106" i="5"/>
  <c r="AK102" i="5"/>
  <c r="AQ55" i="5"/>
  <c r="AT58" i="5"/>
  <c r="AW57" i="5"/>
  <c r="AN54" i="5"/>
  <c r="AQ60" i="5"/>
  <c r="AN55" i="5"/>
  <c r="AN59" i="5"/>
  <c r="AK56" i="5"/>
  <c r="AZ54" i="5"/>
  <c r="AQ52" i="5"/>
  <c r="AQ56" i="5"/>
  <c r="AZ57" i="5"/>
  <c r="AW54" i="5"/>
  <c r="AW58" i="5"/>
  <c r="AN58" i="5"/>
  <c r="AZ15" i="5"/>
  <c r="AN15" i="5"/>
  <c r="AZ428" i="5"/>
  <c r="AQ382" i="5"/>
  <c r="AN288" i="5"/>
  <c r="AK282" i="5"/>
  <c r="AZ290" i="5"/>
  <c r="AQ240" i="5"/>
  <c r="AT197" i="5"/>
  <c r="AZ198" i="5"/>
  <c r="AZ194" i="5"/>
  <c r="AN192" i="5"/>
  <c r="AZ60" i="5"/>
  <c r="AW15" i="5"/>
  <c r="AT15" i="5"/>
  <c r="AK15" i="5"/>
  <c r="AQ15" i="5"/>
  <c r="C458" i="5"/>
  <c r="B458" i="5" s="1"/>
  <c r="C443" i="5"/>
  <c r="B443" i="5" s="1"/>
  <c r="C428" i="5"/>
  <c r="B428" i="5" s="1"/>
  <c r="C366" i="5"/>
  <c r="B366" i="5" s="1"/>
  <c r="C397" i="5"/>
  <c r="B397" i="5" s="1"/>
  <c r="C382" i="5"/>
  <c r="B382" i="5" s="1"/>
  <c r="C336" i="5"/>
  <c r="B336" i="5" s="1"/>
  <c r="C351" i="5"/>
  <c r="B351" i="5" s="1"/>
  <c r="C305" i="5"/>
  <c r="B305" i="5" s="1"/>
  <c r="C320" i="5"/>
  <c r="B320" i="5" s="1"/>
  <c r="C274" i="5"/>
  <c r="B274" i="5" s="1"/>
  <c r="C290" i="5"/>
  <c r="B290" i="5" s="1"/>
  <c r="C213" i="5"/>
  <c r="B213" i="5" s="1"/>
  <c r="C259" i="5"/>
  <c r="B259" i="5" s="1"/>
  <c r="C244" i="5"/>
  <c r="B244" i="5" s="1"/>
  <c r="C228" i="5"/>
  <c r="B228" i="5" s="1"/>
  <c r="C167" i="5"/>
  <c r="B167" i="5" s="1"/>
  <c r="C198" i="5"/>
  <c r="B198" i="5" s="1"/>
  <c r="C182" i="5"/>
  <c r="B182" i="5" s="1"/>
  <c r="C136" i="5"/>
  <c r="B136" i="5" s="1"/>
  <c r="C152" i="5"/>
  <c r="B152" i="5" s="1"/>
  <c r="C75" i="5"/>
  <c r="B75" i="5" s="1"/>
  <c r="C121" i="5"/>
  <c r="B121" i="5" s="1"/>
  <c r="C106" i="5"/>
  <c r="B106" i="5" s="1"/>
  <c r="C90" i="5"/>
  <c r="B90" i="5" s="1"/>
  <c r="C5" i="5"/>
  <c r="B5" i="5" s="1"/>
  <c r="C60" i="5"/>
  <c r="B60" i="5" s="1"/>
  <c r="C44" i="5"/>
  <c r="B44" i="5" s="1"/>
  <c r="C29" i="5"/>
  <c r="B29" i="5" s="1"/>
  <c r="C14" i="5"/>
  <c r="B14" i="5" s="1"/>
  <c r="C6" i="5"/>
  <c r="B6" i="5" s="1"/>
  <c r="C11" i="5"/>
  <c r="B11" i="5" s="1"/>
  <c r="C7" i="5"/>
  <c r="B7" i="5" s="1"/>
  <c r="C10" i="5"/>
  <c r="B10" i="5" s="1"/>
  <c r="C8" i="5"/>
  <c r="B8" i="5" s="1"/>
  <c r="C12" i="5"/>
  <c r="B12" i="5" s="1"/>
  <c r="C9" i="5"/>
  <c r="B9" i="5" s="1"/>
  <c r="C13" i="5"/>
  <c r="B13" i="5" s="1"/>
  <c r="C15" i="5"/>
  <c r="B15" i="5" s="1"/>
  <c r="A109" i="25"/>
  <c r="A108" i="25"/>
  <c r="A107" i="25"/>
  <c r="A106" i="25"/>
  <c r="A105" i="25"/>
  <c r="A104" i="25"/>
  <c r="A99" i="25"/>
  <c r="A98" i="25"/>
  <c r="A97" i="25"/>
  <c r="A96" i="25"/>
  <c r="A95" i="25"/>
  <c r="A94" i="25"/>
  <c r="A89" i="25"/>
  <c r="A88" i="25"/>
  <c r="A87" i="25"/>
  <c r="A86" i="25"/>
  <c r="A85" i="25"/>
  <c r="A84" i="25"/>
  <c r="A69" i="25"/>
  <c r="A68" i="25"/>
  <c r="A67" i="25"/>
  <c r="A66" i="25"/>
  <c r="A65" i="25"/>
  <c r="A64" i="25"/>
  <c r="A59" i="25"/>
  <c r="A58" i="25"/>
  <c r="A57" i="25"/>
  <c r="A56" i="25"/>
  <c r="A55" i="25"/>
  <c r="A54" i="25"/>
  <c r="A49" i="25"/>
  <c r="A48" i="25"/>
  <c r="A47" i="25"/>
  <c r="A46" i="25"/>
  <c r="A45" i="25"/>
  <c r="A44" i="25"/>
  <c r="A39" i="25"/>
  <c r="A38" i="25"/>
  <c r="A37" i="25"/>
  <c r="A36" i="25"/>
  <c r="A35" i="25"/>
  <c r="A34" i="25"/>
  <c r="A29" i="25"/>
  <c r="A28" i="25"/>
  <c r="A27" i="25"/>
  <c r="A26" i="25"/>
  <c r="A25" i="25"/>
  <c r="A24" i="25"/>
  <c r="A19" i="25"/>
  <c r="A18" i="25"/>
  <c r="A17" i="25"/>
  <c r="A16" i="25"/>
  <c r="A15" i="25"/>
  <c r="A14" i="25"/>
  <c r="A9" i="25"/>
  <c r="A8" i="25"/>
  <c r="A7" i="25"/>
  <c r="A6" i="25"/>
  <c r="A5" i="25"/>
  <c r="A4" i="25"/>
  <c r="S134" i="1"/>
  <c r="T134" i="1"/>
  <c r="M134" i="1"/>
  <c r="N134" i="1"/>
  <c r="G134" i="1"/>
  <c r="H134" i="1"/>
  <c r="S119" i="1"/>
  <c r="T119" i="1"/>
  <c r="M119" i="1"/>
  <c r="N119" i="1"/>
  <c r="G119" i="1"/>
  <c r="H119" i="1"/>
  <c r="S104" i="1"/>
  <c r="T104" i="1"/>
  <c r="M104" i="1"/>
  <c r="N104" i="1"/>
  <c r="G104" i="1"/>
  <c r="H104" i="1"/>
  <c r="S89" i="1"/>
  <c r="T89" i="1"/>
  <c r="M89" i="1"/>
  <c r="N89" i="1"/>
  <c r="G89" i="1"/>
  <c r="H89" i="1"/>
  <c r="S74" i="1"/>
  <c r="T74" i="1"/>
  <c r="M74" i="1"/>
  <c r="N74" i="1"/>
  <c r="H74" i="1"/>
  <c r="S59" i="1"/>
  <c r="T59" i="1"/>
  <c r="M59" i="1"/>
  <c r="N59" i="1"/>
  <c r="G59" i="1"/>
  <c r="H59" i="1"/>
  <c r="S44" i="1"/>
  <c r="T44" i="1"/>
  <c r="M44" i="1"/>
  <c r="N44" i="1"/>
  <c r="G44" i="1"/>
  <c r="H44" i="1"/>
  <c r="S14" i="1"/>
  <c r="T14" i="1"/>
  <c r="M14" i="1"/>
  <c r="N14" i="1"/>
  <c r="G14" i="1"/>
  <c r="H14" i="1"/>
  <c r="S148" i="1"/>
  <c r="T148" i="1"/>
  <c r="M148" i="1"/>
  <c r="N148" i="1"/>
  <c r="G148" i="1"/>
  <c r="H148" i="1"/>
  <c r="S28" i="1"/>
  <c r="T28" i="1"/>
  <c r="M28" i="1"/>
  <c r="N28" i="1"/>
  <c r="G178" i="1"/>
  <c r="H178" i="1"/>
  <c r="A170" i="1"/>
  <c r="C170" i="1" s="1"/>
  <c r="B170" i="1" s="1"/>
  <c r="A171" i="1"/>
  <c r="C171" i="1" s="1"/>
  <c r="B171" i="1" s="1"/>
  <c r="A172" i="1"/>
  <c r="C172" i="1" s="1"/>
  <c r="B172" i="1" s="1"/>
  <c r="A173" i="1"/>
  <c r="C173" i="1" s="1"/>
  <c r="B173" i="1" s="1"/>
  <c r="A174" i="1"/>
  <c r="C174" i="1" s="1"/>
  <c r="B174" i="1" s="1"/>
  <c r="A175" i="1"/>
  <c r="C175" i="1" s="1"/>
  <c r="B175" i="1" s="1"/>
  <c r="A176" i="1"/>
  <c r="C176" i="1" s="1"/>
  <c r="B176" i="1" s="1"/>
  <c r="A177" i="1"/>
  <c r="C177" i="1" s="1"/>
  <c r="B177" i="1" s="1"/>
  <c r="A178" i="1"/>
  <c r="C178" i="1" s="1"/>
  <c r="B178" i="1" s="1"/>
  <c r="A179" i="1"/>
  <c r="C179" i="1" s="1"/>
  <c r="B179" i="1" s="1"/>
  <c r="A141" i="1"/>
  <c r="C141" i="1" s="1"/>
  <c r="B141" i="1" s="1"/>
  <c r="A142" i="1"/>
  <c r="C142" i="1" s="1"/>
  <c r="B142" i="1" s="1"/>
  <c r="A143" i="1"/>
  <c r="C143" i="1" s="1"/>
  <c r="B143" i="1" s="1"/>
  <c r="A144" i="1"/>
  <c r="C144" i="1" s="1"/>
  <c r="B144" i="1" s="1"/>
  <c r="A145" i="1"/>
  <c r="C145" i="1" s="1"/>
  <c r="B145" i="1" s="1"/>
  <c r="A146" i="1"/>
  <c r="C146" i="1" s="1"/>
  <c r="B146" i="1" s="1"/>
  <c r="A147" i="1"/>
  <c r="C147" i="1"/>
  <c r="B147" i="1" s="1"/>
  <c r="A148" i="1"/>
  <c r="C148" i="1" s="1"/>
  <c r="B148" i="1" s="1"/>
  <c r="A149" i="1"/>
  <c r="C149" i="1" s="1"/>
  <c r="B149" i="1" s="1"/>
  <c r="A150" i="1"/>
  <c r="C150" i="1" s="1"/>
  <c r="B150" i="1" s="1"/>
  <c r="A126" i="1"/>
  <c r="C126" i="1" s="1"/>
  <c r="B126" i="1" s="1"/>
  <c r="A127" i="1"/>
  <c r="C127" i="1" s="1"/>
  <c r="B127" i="1" s="1"/>
  <c r="A128" i="1"/>
  <c r="C128" i="1" s="1"/>
  <c r="B128" i="1" s="1"/>
  <c r="A129" i="1"/>
  <c r="C129" i="1" s="1"/>
  <c r="B129" i="1" s="1"/>
  <c r="A130" i="1"/>
  <c r="C130" i="1" s="1"/>
  <c r="B130" i="1" s="1"/>
  <c r="A131" i="1"/>
  <c r="C131" i="1" s="1"/>
  <c r="B131" i="1" s="1"/>
  <c r="A132" i="1"/>
  <c r="C132" i="1" s="1"/>
  <c r="B132" i="1" s="1"/>
  <c r="A133" i="1"/>
  <c r="C133" i="1" s="1"/>
  <c r="B133" i="1" s="1"/>
  <c r="A134" i="1"/>
  <c r="C134" i="1" s="1"/>
  <c r="B134" i="1" s="1"/>
  <c r="A135" i="1"/>
  <c r="C135" i="1" s="1"/>
  <c r="B135" i="1" s="1"/>
  <c r="A111" i="1"/>
  <c r="C111" i="1" s="1"/>
  <c r="B111" i="1" s="1"/>
  <c r="A112" i="1"/>
  <c r="C112" i="1" s="1"/>
  <c r="B112" i="1" s="1"/>
  <c r="A113" i="1"/>
  <c r="C113" i="1" s="1"/>
  <c r="B113" i="1" s="1"/>
  <c r="A114" i="1"/>
  <c r="C114" i="1" s="1"/>
  <c r="B114" i="1" s="1"/>
  <c r="A115" i="1"/>
  <c r="C115" i="1" s="1"/>
  <c r="B115" i="1" s="1"/>
  <c r="A116" i="1"/>
  <c r="C116" i="1" s="1"/>
  <c r="B116" i="1" s="1"/>
  <c r="A117" i="1"/>
  <c r="C117" i="1" s="1"/>
  <c r="B117" i="1" s="1"/>
  <c r="A118" i="1"/>
  <c r="C118" i="1" s="1"/>
  <c r="B118" i="1" s="1"/>
  <c r="A119" i="1"/>
  <c r="C119" i="1" s="1"/>
  <c r="B119" i="1" s="1"/>
  <c r="A120" i="1"/>
  <c r="C120" i="1" s="1"/>
  <c r="B120" i="1" s="1"/>
  <c r="A96" i="1"/>
  <c r="C96" i="1" s="1"/>
  <c r="B96" i="1" s="1"/>
  <c r="A97" i="1"/>
  <c r="C97" i="1" s="1"/>
  <c r="B97" i="1" s="1"/>
  <c r="A98" i="1"/>
  <c r="C98" i="1" s="1"/>
  <c r="B98" i="1" s="1"/>
  <c r="A99" i="1"/>
  <c r="C99" i="1" s="1"/>
  <c r="B99" i="1" s="1"/>
  <c r="A100" i="1"/>
  <c r="C100" i="1" s="1"/>
  <c r="B100" i="1" s="1"/>
  <c r="A101" i="1"/>
  <c r="C101" i="1" s="1"/>
  <c r="B101" i="1" s="1"/>
  <c r="A102" i="1"/>
  <c r="C102" i="1" s="1"/>
  <c r="B102" i="1" s="1"/>
  <c r="A103" i="1"/>
  <c r="C103" i="1" s="1"/>
  <c r="B103" i="1" s="1"/>
  <c r="A104" i="1"/>
  <c r="C104" i="1" s="1"/>
  <c r="B104" i="1" s="1"/>
  <c r="A105" i="1"/>
  <c r="C105" i="1" s="1"/>
  <c r="B105" i="1" s="1"/>
  <c r="A81" i="1"/>
  <c r="C81" i="1" s="1"/>
  <c r="B81" i="1" s="1"/>
  <c r="A82" i="1"/>
  <c r="C82" i="1" s="1"/>
  <c r="B82" i="1" s="1"/>
  <c r="A83" i="1"/>
  <c r="C83" i="1" s="1"/>
  <c r="B83" i="1" s="1"/>
  <c r="A84" i="1"/>
  <c r="C84" i="1" s="1"/>
  <c r="B84" i="1" s="1"/>
  <c r="A85" i="1"/>
  <c r="C85" i="1" s="1"/>
  <c r="B85" i="1" s="1"/>
  <c r="A86" i="1"/>
  <c r="C86" i="1" s="1"/>
  <c r="B86" i="1" s="1"/>
  <c r="A87" i="1"/>
  <c r="C87" i="1" s="1"/>
  <c r="B87" i="1" s="1"/>
  <c r="A88" i="1"/>
  <c r="C88" i="1" s="1"/>
  <c r="B88" i="1" s="1"/>
  <c r="A89" i="1"/>
  <c r="C89" i="1" s="1"/>
  <c r="B89" i="1" s="1"/>
  <c r="A90" i="1"/>
  <c r="C90" i="1" s="1"/>
  <c r="B90" i="1" s="1"/>
  <c r="A66" i="1"/>
  <c r="C66" i="1" s="1"/>
  <c r="B66" i="1" s="1"/>
  <c r="A67" i="1"/>
  <c r="C67" i="1" s="1"/>
  <c r="B67" i="1" s="1"/>
  <c r="A68" i="1"/>
  <c r="C68" i="1" s="1"/>
  <c r="B68" i="1" s="1"/>
  <c r="A69" i="1"/>
  <c r="C69" i="1" s="1"/>
  <c r="B69" i="1" s="1"/>
  <c r="A70" i="1"/>
  <c r="C70" i="1" s="1"/>
  <c r="B70" i="1" s="1"/>
  <c r="A71" i="1"/>
  <c r="C71" i="1" s="1"/>
  <c r="B71" i="1" s="1"/>
  <c r="A72" i="1"/>
  <c r="C72" i="1" s="1"/>
  <c r="B72" i="1" s="1"/>
  <c r="A73" i="1"/>
  <c r="C73" i="1" s="1"/>
  <c r="B73" i="1" s="1"/>
  <c r="A74" i="1"/>
  <c r="C74" i="1" s="1"/>
  <c r="B74" i="1" s="1"/>
  <c r="A75" i="1"/>
  <c r="C75" i="1" s="1"/>
  <c r="B75" i="1" s="1"/>
  <c r="A51" i="1"/>
  <c r="C51" i="1" s="1"/>
  <c r="B51" i="1" s="1"/>
  <c r="A52" i="1"/>
  <c r="C52" i="1" s="1"/>
  <c r="B52" i="1" s="1"/>
  <c r="A53" i="1"/>
  <c r="C53" i="1" s="1"/>
  <c r="B53" i="1" s="1"/>
  <c r="A54" i="1"/>
  <c r="C54" i="1" s="1"/>
  <c r="B54" i="1" s="1"/>
  <c r="A55" i="1"/>
  <c r="C55" i="1" s="1"/>
  <c r="B55" i="1" s="1"/>
  <c r="A56" i="1"/>
  <c r="C56" i="1" s="1"/>
  <c r="B56" i="1" s="1"/>
  <c r="A57" i="1"/>
  <c r="C57" i="1" s="1"/>
  <c r="B57" i="1" s="1"/>
  <c r="A58" i="1"/>
  <c r="C58" i="1" s="1"/>
  <c r="B58" i="1" s="1"/>
  <c r="A59" i="1"/>
  <c r="C59" i="1" s="1"/>
  <c r="B59" i="1" s="1"/>
  <c r="A60" i="1"/>
  <c r="C60" i="1" s="1"/>
  <c r="B60" i="1" s="1"/>
  <c r="C6" i="1"/>
  <c r="B6" i="1" s="1"/>
  <c r="C7" i="1"/>
  <c r="B7" i="1" s="1"/>
  <c r="C8" i="1"/>
  <c r="B8" i="1" s="1"/>
  <c r="C9" i="1"/>
  <c r="B9" i="1" s="1"/>
  <c r="C10" i="1"/>
  <c r="B10" i="1" s="1"/>
  <c r="C11" i="1"/>
  <c r="B11" i="1" s="1"/>
  <c r="C12" i="1"/>
  <c r="B12" i="1" s="1"/>
  <c r="C13" i="1"/>
  <c r="B13" i="1" s="1"/>
  <c r="C14" i="1"/>
  <c r="B14" i="1" s="1"/>
  <c r="C15" i="1"/>
  <c r="B15" i="1" s="1"/>
  <c r="A36" i="1"/>
  <c r="A37" i="1"/>
  <c r="C37" i="1" s="1"/>
  <c r="B37" i="1" s="1"/>
  <c r="A38" i="1"/>
  <c r="C38" i="1" s="1"/>
  <c r="B38" i="1" s="1"/>
  <c r="A39" i="1"/>
  <c r="C39" i="1" s="1"/>
  <c r="B39" i="1" s="1"/>
  <c r="A40" i="1"/>
  <c r="C40" i="1" s="1"/>
  <c r="B40" i="1" s="1"/>
  <c r="A41" i="1"/>
  <c r="C41" i="1" s="1"/>
  <c r="B41" i="1" s="1"/>
  <c r="A42" i="1"/>
  <c r="C42" i="1" s="1"/>
  <c r="B42" i="1" s="1"/>
  <c r="A43" i="1"/>
  <c r="C43" i="1" s="1"/>
  <c r="B43" i="1" s="1"/>
  <c r="A44" i="1"/>
  <c r="C44" i="1" s="1"/>
  <c r="B44" i="1" s="1"/>
  <c r="A45" i="1"/>
  <c r="C45" i="1" s="1"/>
  <c r="B45" i="1" s="1"/>
  <c r="A28" i="1"/>
  <c r="A29" i="1"/>
  <c r="A30" i="1"/>
  <c r="A21" i="1"/>
  <c r="A22" i="1"/>
  <c r="A23" i="1"/>
  <c r="A24" i="1"/>
  <c r="A25" i="1"/>
  <c r="A26" i="1"/>
  <c r="A27" i="1"/>
  <c r="U148" i="1" l="1"/>
  <c r="I44" i="1"/>
  <c r="I104" i="1"/>
  <c r="X134" i="1"/>
  <c r="W134" i="1"/>
  <c r="W119" i="1"/>
  <c r="X119" i="1"/>
  <c r="Y119" i="1" s="1"/>
  <c r="W104" i="1"/>
  <c r="W89" i="1"/>
  <c r="W44" i="1"/>
  <c r="U28" i="1"/>
  <c r="I89" i="1"/>
  <c r="U119" i="1"/>
  <c r="O89" i="1"/>
  <c r="U104" i="1"/>
  <c r="C30" i="1"/>
  <c r="B30" i="1" s="1"/>
  <c r="A165" i="1"/>
  <c r="C165" i="1" s="1"/>
  <c r="B165" i="1" s="1"/>
  <c r="C28" i="1"/>
  <c r="B28" i="1" s="1"/>
  <c r="A163" i="1"/>
  <c r="C163" i="1" s="1"/>
  <c r="B163" i="1" s="1"/>
  <c r="C27" i="1"/>
  <c r="B27" i="1" s="1"/>
  <c r="A162" i="1"/>
  <c r="C162" i="1" s="1"/>
  <c r="B162" i="1" s="1"/>
  <c r="C29" i="1"/>
  <c r="B29" i="1" s="1"/>
  <c r="A164" i="1"/>
  <c r="C164" i="1" s="1"/>
  <c r="B164" i="1" s="1"/>
  <c r="O59" i="1"/>
  <c r="C26" i="1"/>
  <c r="B26" i="1" s="1"/>
  <c r="A161" i="1"/>
  <c r="C161" i="1" s="1"/>
  <c r="B161" i="1" s="1"/>
  <c r="C25" i="1"/>
  <c r="B25" i="1" s="1"/>
  <c r="A160" i="1"/>
  <c r="C160" i="1" s="1"/>
  <c r="B160" i="1" s="1"/>
  <c r="I14" i="1"/>
  <c r="C24" i="1"/>
  <c r="B24" i="1" s="1"/>
  <c r="A159" i="1"/>
  <c r="C159" i="1" s="1"/>
  <c r="B159" i="1" s="1"/>
  <c r="C23" i="1"/>
  <c r="B23" i="1" s="1"/>
  <c r="A158" i="1"/>
  <c r="C158" i="1" s="1"/>
  <c r="B158" i="1" s="1"/>
  <c r="C22" i="1"/>
  <c r="B22" i="1" s="1"/>
  <c r="A157" i="1"/>
  <c r="C157" i="1" s="1"/>
  <c r="B157" i="1" s="1"/>
  <c r="C21" i="1"/>
  <c r="B21" i="1" s="1"/>
  <c r="A156" i="1"/>
  <c r="C156" i="1" s="1"/>
  <c r="B156" i="1" s="1"/>
  <c r="O148" i="1"/>
  <c r="U14" i="1"/>
  <c r="U134" i="1"/>
  <c r="O134" i="1"/>
  <c r="O119" i="1"/>
  <c r="U89" i="1"/>
  <c r="W74" i="1"/>
  <c r="U59" i="1"/>
  <c r="W59" i="1"/>
  <c r="O28" i="1"/>
  <c r="X14" i="1"/>
  <c r="W14" i="1"/>
  <c r="U44" i="1"/>
  <c r="I74" i="1"/>
  <c r="O104" i="1"/>
  <c r="I59" i="1"/>
  <c r="O74" i="1"/>
  <c r="W28" i="1"/>
  <c r="X74" i="1"/>
  <c r="I178" i="1"/>
  <c r="I148" i="1"/>
  <c r="O14" i="1"/>
  <c r="O44" i="1"/>
  <c r="U74" i="1"/>
  <c r="I119" i="1"/>
  <c r="I134" i="1"/>
  <c r="X148" i="1"/>
  <c r="W148" i="1"/>
  <c r="X104" i="1"/>
  <c r="X89" i="1"/>
  <c r="Y89" i="1" s="1"/>
  <c r="X59" i="1"/>
  <c r="X44" i="1"/>
  <c r="X28" i="1"/>
  <c r="AO109" i="25"/>
  <c r="AN109" i="25"/>
  <c r="AL109" i="25"/>
  <c r="AK109" i="25"/>
  <c r="AO108" i="25"/>
  <c r="AN108" i="25"/>
  <c r="AL108" i="25"/>
  <c r="AK108" i="25"/>
  <c r="AO107" i="25"/>
  <c r="AN107" i="25"/>
  <c r="AL107" i="25"/>
  <c r="AK107" i="25"/>
  <c r="AO106" i="25"/>
  <c r="AN106" i="25"/>
  <c r="AL106" i="25"/>
  <c r="AK106" i="25"/>
  <c r="AO105" i="25"/>
  <c r="AN105" i="25"/>
  <c r="AL105" i="25"/>
  <c r="AK105" i="25"/>
  <c r="AO104" i="25"/>
  <c r="AN104" i="25"/>
  <c r="AL104" i="25"/>
  <c r="AM104" i="25" s="1"/>
  <c r="AK104" i="25"/>
  <c r="AM107" i="25" l="1"/>
  <c r="AP107" i="25"/>
  <c r="AM108" i="25"/>
  <c r="Y44" i="1"/>
  <c r="Y134" i="1"/>
  <c r="Y104" i="1"/>
  <c r="Y59" i="1"/>
  <c r="AP106" i="25"/>
  <c r="AM109" i="25"/>
  <c r="AP104" i="25"/>
  <c r="Y148" i="1"/>
  <c r="Y74" i="1"/>
  <c r="Y14" i="1"/>
  <c r="AM106" i="25"/>
  <c r="AP109" i="25"/>
  <c r="AP108" i="25"/>
  <c r="Y28" i="1"/>
  <c r="AP105" i="25"/>
  <c r="AM105" i="25"/>
  <c r="AO94" i="25"/>
  <c r="AN94" i="25"/>
  <c r="AL94" i="25"/>
  <c r="AK94" i="25"/>
  <c r="AO84" i="25"/>
  <c r="AN84" i="25"/>
  <c r="AL84" i="25"/>
  <c r="AK84" i="25"/>
  <c r="AO74" i="25"/>
  <c r="AN74" i="25"/>
  <c r="AL74" i="25"/>
  <c r="AK74" i="25"/>
  <c r="AO64" i="25"/>
  <c r="AN64" i="25"/>
  <c r="AL64" i="25"/>
  <c r="AK64" i="25"/>
  <c r="AO54" i="25"/>
  <c r="AN54" i="25"/>
  <c r="AL54" i="25"/>
  <c r="AK54" i="25"/>
  <c r="AO44" i="25"/>
  <c r="AN44" i="25"/>
  <c r="AL44" i="25"/>
  <c r="AK44" i="25"/>
  <c r="AO34" i="25"/>
  <c r="AN34" i="25"/>
  <c r="AL34" i="25"/>
  <c r="AK34" i="25"/>
  <c r="AO24" i="25"/>
  <c r="AN24" i="25"/>
  <c r="AL24" i="25"/>
  <c r="AK24" i="25"/>
  <c r="AO14" i="25"/>
  <c r="AN14" i="25"/>
  <c r="AL14" i="25"/>
  <c r="AK14" i="25"/>
  <c r="AN4" i="25"/>
  <c r="AO4" i="25"/>
  <c r="AL4" i="25"/>
  <c r="AM74" i="25" l="1"/>
  <c r="AM64" i="25"/>
  <c r="AP74" i="25"/>
  <c r="AM84" i="25"/>
  <c r="AP64" i="25"/>
  <c r="AP44" i="25"/>
  <c r="AM44" i="25"/>
  <c r="AM34" i="25"/>
  <c r="AP34" i="25"/>
  <c r="AM14" i="25"/>
  <c r="AM24" i="25"/>
  <c r="AM54" i="25"/>
  <c r="AM94" i="25"/>
  <c r="AP14" i="25"/>
  <c r="AP24" i="25"/>
  <c r="AP54" i="25"/>
  <c r="AP84" i="25"/>
  <c r="AP94" i="25"/>
  <c r="AF449" i="5" l="1"/>
  <c r="AE449" i="5"/>
  <c r="AC449" i="5"/>
  <c r="AB449" i="5"/>
  <c r="Z449" i="5"/>
  <c r="Y449" i="5"/>
  <c r="W449" i="5"/>
  <c r="V449" i="5"/>
  <c r="T449" i="5"/>
  <c r="S449" i="5"/>
  <c r="Q449" i="5"/>
  <c r="P449" i="5"/>
  <c r="AX429" i="5"/>
  <c r="AV429" i="5"/>
  <c r="AU429" i="5"/>
  <c r="AS429" i="5"/>
  <c r="AR429" i="5"/>
  <c r="AP429" i="5"/>
  <c r="AO429" i="5"/>
  <c r="AM429" i="5"/>
  <c r="AL429" i="5"/>
  <c r="AJ429" i="5"/>
  <c r="AI429" i="5"/>
  <c r="AF434" i="5"/>
  <c r="AE434" i="5"/>
  <c r="AC434" i="5"/>
  <c r="AB434" i="5"/>
  <c r="Z434" i="5"/>
  <c r="Y434" i="5"/>
  <c r="W434" i="5"/>
  <c r="V434" i="5"/>
  <c r="T434" i="5"/>
  <c r="S434" i="5"/>
  <c r="Q434" i="5"/>
  <c r="P434" i="5"/>
  <c r="AF419" i="5"/>
  <c r="AY419" i="5" s="1"/>
  <c r="AE419" i="5"/>
  <c r="AX419" i="5" s="1"/>
  <c r="AC419" i="5"/>
  <c r="AB419" i="5"/>
  <c r="Z419" i="5"/>
  <c r="AS419" i="5" s="1"/>
  <c r="Y419" i="5"/>
  <c r="AR419" i="5" s="1"/>
  <c r="W419" i="5"/>
  <c r="V419" i="5"/>
  <c r="AO419" i="5" s="1"/>
  <c r="T419" i="5"/>
  <c r="AM419" i="5" s="1"/>
  <c r="S419" i="5"/>
  <c r="AL419" i="5" s="1"/>
  <c r="Q419" i="5"/>
  <c r="P419" i="5"/>
  <c r="AF403" i="5"/>
  <c r="AE403" i="5"/>
  <c r="AC403" i="5"/>
  <c r="AB403" i="5"/>
  <c r="Z403" i="5"/>
  <c r="Y403" i="5"/>
  <c r="W403" i="5"/>
  <c r="V403" i="5"/>
  <c r="T403" i="5"/>
  <c r="S403" i="5"/>
  <c r="Q403" i="5"/>
  <c r="P403" i="5"/>
  <c r="AY383" i="5"/>
  <c r="AX383" i="5"/>
  <c r="AV383" i="5"/>
  <c r="AU383" i="5"/>
  <c r="AS383" i="5"/>
  <c r="AR383" i="5"/>
  <c r="AO383" i="5"/>
  <c r="AM383" i="5"/>
  <c r="AL383" i="5"/>
  <c r="AJ383" i="5"/>
  <c r="AI383" i="5"/>
  <c r="AF388" i="5"/>
  <c r="AE388" i="5"/>
  <c r="AC388" i="5"/>
  <c r="AB388" i="5"/>
  <c r="Z388" i="5"/>
  <c r="Y388" i="5"/>
  <c r="W388" i="5"/>
  <c r="V388" i="5"/>
  <c r="T388" i="5"/>
  <c r="S388" i="5"/>
  <c r="Q388" i="5"/>
  <c r="P388" i="5"/>
  <c r="AF373" i="5"/>
  <c r="AE373" i="5"/>
  <c r="AX373" i="5" s="1"/>
  <c r="AC373" i="5"/>
  <c r="AB373" i="5"/>
  <c r="Z373" i="5"/>
  <c r="Y373" i="5"/>
  <c r="AR373" i="5" s="1"/>
  <c r="W373" i="5"/>
  <c r="V373" i="5"/>
  <c r="T373" i="5"/>
  <c r="S373" i="5"/>
  <c r="Q373" i="5"/>
  <c r="P373" i="5"/>
  <c r="AF357" i="5"/>
  <c r="AE357" i="5"/>
  <c r="AC357" i="5"/>
  <c r="AB357" i="5"/>
  <c r="Z357" i="5"/>
  <c r="Y357" i="5"/>
  <c r="W357" i="5"/>
  <c r="V357" i="5"/>
  <c r="T357" i="5"/>
  <c r="S357" i="5"/>
  <c r="Q357" i="5"/>
  <c r="P357" i="5"/>
  <c r="AY337" i="5"/>
  <c r="AX337" i="5"/>
  <c r="AV337" i="5"/>
  <c r="AU337" i="5"/>
  <c r="AS337" i="5"/>
  <c r="AP337" i="5"/>
  <c r="AO337" i="5"/>
  <c r="AL337" i="5"/>
  <c r="AJ337" i="5"/>
  <c r="AI337" i="5"/>
  <c r="AF342" i="5"/>
  <c r="AE342" i="5"/>
  <c r="AC342" i="5"/>
  <c r="AB342" i="5"/>
  <c r="Z342" i="5"/>
  <c r="Y342" i="5"/>
  <c r="W342" i="5"/>
  <c r="V342" i="5"/>
  <c r="T342" i="5"/>
  <c r="S342" i="5"/>
  <c r="Q342" i="5"/>
  <c r="P342" i="5"/>
  <c r="AF327" i="5"/>
  <c r="AY327" i="5" s="1"/>
  <c r="AE327" i="5"/>
  <c r="AX327" i="5" s="1"/>
  <c r="AC327" i="5"/>
  <c r="AB327" i="5"/>
  <c r="AU327" i="5" s="1"/>
  <c r="Z327" i="5"/>
  <c r="AS327" i="5" s="1"/>
  <c r="Y327" i="5"/>
  <c r="W327" i="5"/>
  <c r="V327" i="5"/>
  <c r="T327" i="5"/>
  <c r="S327" i="5"/>
  <c r="AL327" i="5" s="1"/>
  <c r="Q327" i="5"/>
  <c r="P327" i="5"/>
  <c r="AF311" i="5"/>
  <c r="AE311" i="5"/>
  <c r="AC311" i="5"/>
  <c r="AB311" i="5"/>
  <c r="Z311" i="5"/>
  <c r="Y311" i="5"/>
  <c r="W311" i="5"/>
  <c r="V311" i="5"/>
  <c r="X311" i="5" s="1"/>
  <c r="T311" i="5"/>
  <c r="S311" i="5"/>
  <c r="Q311" i="5"/>
  <c r="P311" i="5"/>
  <c r="AY291" i="5"/>
  <c r="AX291" i="5"/>
  <c r="AV291" i="5"/>
  <c r="AU291" i="5"/>
  <c r="AS291" i="5"/>
  <c r="AP291" i="5"/>
  <c r="AO291" i="5"/>
  <c r="AM291" i="5"/>
  <c r="AL291" i="5"/>
  <c r="AJ291" i="5"/>
  <c r="AI291" i="5"/>
  <c r="AF296" i="5"/>
  <c r="AE296" i="5"/>
  <c r="AC296" i="5"/>
  <c r="AB296" i="5"/>
  <c r="Z296" i="5"/>
  <c r="Y296" i="5"/>
  <c r="W296" i="5"/>
  <c r="V296" i="5"/>
  <c r="X296" i="5" s="1"/>
  <c r="T296" i="5"/>
  <c r="S296" i="5"/>
  <c r="Q296" i="5"/>
  <c r="P296" i="5"/>
  <c r="AF281" i="5"/>
  <c r="AE281" i="5"/>
  <c r="AX281" i="5" s="1"/>
  <c r="AC281" i="5"/>
  <c r="AV281" i="5" s="1"/>
  <c r="AB281" i="5"/>
  <c r="AU281" i="5" s="1"/>
  <c r="Z281" i="5"/>
  <c r="Y281" i="5"/>
  <c r="W281" i="5"/>
  <c r="V281" i="5"/>
  <c r="T281" i="5"/>
  <c r="S281" i="5"/>
  <c r="AL281" i="5" s="1"/>
  <c r="Q281" i="5"/>
  <c r="AJ281" i="5" s="1"/>
  <c r="P281" i="5"/>
  <c r="AI281" i="5" s="1"/>
  <c r="D139" i="5"/>
  <c r="D46" i="29" s="1"/>
  <c r="AF265" i="5"/>
  <c r="AE265" i="5"/>
  <c r="AC265" i="5"/>
  <c r="AB265" i="5"/>
  <c r="Z265" i="5"/>
  <c r="Y265" i="5"/>
  <c r="W265" i="5"/>
  <c r="V265" i="5"/>
  <c r="T265" i="5"/>
  <c r="S265" i="5"/>
  <c r="Q265" i="5"/>
  <c r="P265" i="5"/>
  <c r="AY245" i="5"/>
  <c r="AV245" i="5"/>
  <c r="AU245" i="5"/>
  <c r="AS245" i="5"/>
  <c r="AR245" i="5"/>
  <c r="AP245" i="5"/>
  <c r="AM245" i="5"/>
  <c r="AL245" i="5"/>
  <c r="AJ245" i="5"/>
  <c r="AI245" i="5"/>
  <c r="AF250" i="5"/>
  <c r="AE250" i="5"/>
  <c r="AC250" i="5"/>
  <c r="AB250" i="5"/>
  <c r="Z250" i="5"/>
  <c r="Y250" i="5"/>
  <c r="W250" i="5"/>
  <c r="V250" i="5"/>
  <c r="T250" i="5"/>
  <c r="S250" i="5"/>
  <c r="Q250" i="5"/>
  <c r="P250" i="5"/>
  <c r="AF235" i="5"/>
  <c r="AE235" i="5"/>
  <c r="AC235" i="5"/>
  <c r="AB235" i="5"/>
  <c r="AU235" i="5" s="1"/>
  <c r="Z235" i="5"/>
  <c r="Y235" i="5"/>
  <c r="W235" i="5"/>
  <c r="AP235" i="5" s="1"/>
  <c r="V235" i="5"/>
  <c r="T235" i="5"/>
  <c r="S235" i="5"/>
  <c r="Q235" i="5"/>
  <c r="P235" i="5"/>
  <c r="AI235" i="5" s="1"/>
  <c r="AF219" i="5"/>
  <c r="AE219" i="5"/>
  <c r="AC219" i="5"/>
  <c r="AB219" i="5"/>
  <c r="Z219" i="5"/>
  <c r="Y219" i="5"/>
  <c r="W219" i="5"/>
  <c r="V219" i="5"/>
  <c r="T219" i="5"/>
  <c r="S219" i="5"/>
  <c r="Q219" i="5"/>
  <c r="P219" i="5"/>
  <c r="AY199" i="5"/>
  <c r="AX199" i="5"/>
  <c r="AU199" i="5"/>
  <c r="AS199" i="5"/>
  <c r="AR199" i="5"/>
  <c r="AP199" i="5"/>
  <c r="AO199" i="5"/>
  <c r="AM199" i="5"/>
  <c r="AJ199" i="5"/>
  <c r="AI199" i="5"/>
  <c r="AF204" i="5"/>
  <c r="AE204" i="5"/>
  <c r="AC204" i="5"/>
  <c r="AB204" i="5"/>
  <c r="Z204" i="5"/>
  <c r="Y204" i="5"/>
  <c r="W204" i="5"/>
  <c r="V204" i="5"/>
  <c r="T204" i="5"/>
  <c r="S204" i="5"/>
  <c r="Q204" i="5"/>
  <c r="P204" i="5"/>
  <c r="AF189" i="5"/>
  <c r="AE189" i="5"/>
  <c r="AC189" i="5"/>
  <c r="AB189" i="5"/>
  <c r="Z189" i="5"/>
  <c r="Y189" i="5"/>
  <c r="AR189" i="5" s="1"/>
  <c r="W189" i="5"/>
  <c r="AP189" i="5" s="1"/>
  <c r="V189" i="5"/>
  <c r="T189" i="5"/>
  <c r="S189" i="5"/>
  <c r="Q189" i="5"/>
  <c r="P189" i="5"/>
  <c r="AI189" i="5" s="1"/>
  <c r="AF173" i="5"/>
  <c r="AE173" i="5"/>
  <c r="AC173" i="5"/>
  <c r="AB173" i="5"/>
  <c r="Z173" i="5"/>
  <c r="Y173" i="5"/>
  <c r="W173" i="5"/>
  <c r="V173" i="5"/>
  <c r="T173" i="5"/>
  <c r="S173" i="5"/>
  <c r="Q173" i="5"/>
  <c r="P173" i="5"/>
  <c r="AY153" i="5"/>
  <c r="AX153" i="5"/>
  <c r="AU153" i="5"/>
  <c r="AS153" i="5"/>
  <c r="AR153" i="5"/>
  <c r="AO153" i="5"/>
  <c r="AM153" i="5"/>
  <c r="AL153" i="5"/>
  <c r="AI153" i="5"/>
  <c r="AF158" i="5"/>
  <c r="AE158" i="5"/>
  <c r="AC158" i="5"/>
  <c r="AB158" i="5"/>
  <c r="Z158" i="5"/>
  <c r="Y158" i="5"/>
  <c r="W158" i="5"/>
  <c r="V158" i="5"/>
  <c r="T158" i="5"/>
  <c r="S158" i="5"/>
  <c r="Q158" i="5"/>
  <c r="P158" i="5"/>
  <c r="AF143" i="5"/>
  <c r="AE143" i="5"/>
  <c r="AC143" i="5"/>
  <c r="AB143" i="5"/>
  <c r="AU143" i="5" s="1"/>
  <c r="Z143" i="5"/>
  <c r="Y143" i="5"/>
  <c r="W143" i="5"/>
  <c r="V143" i="5"/>
  <c r="AO143" i="5" s="1"/>
  <c r="T143" i="5"/>
  <c r="S143" i="5"/>
  <c r="Q143" i="5"/>
  <c r="P143" i="5"/>
  <c r="AI143" i="5" s="1"/>
  <c r="D93" i="5"/>
  <c r="D31" i="29" s="1"/>
  <c r="AX107" i="5"/>
  <c r="AF127" i="5"/>
  <c r="AE127" i="5"/>
  <c r="AC127" i="5"/>
  <c r="AB127" i="5"/>
  <c r="Z127" i="5"/>
  <c r="Y127" i="5"/>
  <c r="W127" i="5"/>
  <c r="V127" i="5"/>
  <c r="T127" i="5"/>
  <c r="S127" i="5"/>
  <c r="Q127" i="5"/>
  <c r="P127" i="5"/>
  <c r="AY107" i="5"/>
  <c r="AV107" i="5"/>
  <c r="AU107" i="5"/>
  <c r="AS107" i="5"/>
  <c r="AR107" i="5"/>
  <c r="AP107" i="5"/>
  <c r="AO107" i="5"/>
  <c r="AM107" i="5"/>
  <c r="AL107" i="5"/>
  <c r="AJ107" i="5"/>
  <c r="AI107" i="5"/>
  <c r="AF112" i="5"/>
  <c r="AE112" i="5"/>
  <c r="AC112" i="5"/>
  <c r="AB112" i="5"/>
  <c r="Z112" i="5"/>
  <c r="Y112" i="5"/>
  <c r="W112" i="5"/>
  <c r="V112" i="5"/>
  <c r="T112" i="5"/>
  <c r="S112" i="5"/>
  <c r="Q112" i="5"/>
  <c r="P112" i="5"/>
  <c r="AF97" i="5"/>
  <c r="AE97" i="5"/>
  <c r="AX97" i="5" s="1"/>
  <c r="AC97" i="5"/>
  <c r="AB97" i="5"/>
  <c r="Z97" i="5"/>
  <c r="AS97" i="5" s="1"/>
  <c r="Y97" i="5"/>
  <c r="W97" i="5"/>
  <c r="V97" i="5"/>
  <c r="T97" i="5"/>
  <c r="S97" i="5"/>
  <c r="AL97" i="5" s="1"/>
  <c r="Q97" i="5"/>
  <c r="P97" i="5"/>
  <c r="D47" i="5"/>
  <c r="D16" i="29" s="1"/>
  <c r="AO61" i="5"/>
  <c r="AL61" i="5"/>
  <c r="AI61" i="5"/>
  <c r="AF81" i="5"/>
  <c r="AE81" i="5"/>
  <c r="AC81" i="5"/>
  <c r="AB81" i="5"/>
  <c r="Z81" i="5"/>
  <c r="Y81" i="5"/>
  <c r="W81" i="5"/>
  <c r="V81" i="5"/>
  <c r="T81" i="5"/>
  <c r="S81" i="5"/>
  <c r="Q81" i="5"/>
  <c r="P81" i="5"/>
  <c r="AY61" i="5"/>
  <c r="AX61" i="5"/>
  <c r="AV61" i="5"/>
  <c r="AU61" i="5"/>
  <c r="AS61" i="5"/>
  <c r="AR61" i="5"/>
  <c r="AP61" i="5"/>
  <c r="AM61" i="5"/>
  <c r="AJ61" i="5"/>
  <c r="AF66" i="5"/>
  <c r="AE66" i="5"/>
  <c r="AC66" i="5"/>
  <c r="AB66" i="5"/>
  <c r="Z66" i="5"/>
  <c r="Y66" i="5"/>
  <c r="W66" i="5"/>
  <c r="V66" i="5"/>
  <c r="T66" i="5"/>
  <c r="S66" i="5"/>
  <c r="Q66" i="5"/>
  <c r="P66" i="5"/>
  <c r="AF51" i="5"/>
  <c r="AE51" i="5"/>
  <c r="AC51" i="5"/>
  <c r="AB51" i="5"/>
  <c r="Z51" i="5"/>
  <c r="AA51" i="5" s="1"/>
  <c r="Y51" i="5"/>
  <c r="W51" i="5"/>
  <c r="V51" i="5"/>
  <c r="AO51" i="5" s="1"/>
  <c r="T51" i="5"/>
  <c r="AM51" i="5" s="1"/>
  <c r="S51" i="5"/>
  <c r="AL51" i="5" s="1"/>
  <c r="Q51" i="5"/>
  <c r="P51" i="5"/>
  <c r="D1" i="5"/>
  <c r="D1" i="29" s="1"/>
  <c r="AF20" i="5"/>
  <c r="AG20" i="5" s="1"/>
  <c r="AC20" i="5"/>
  <c r="AB20" i="5"/>
  <c r="Z20" i="5"/>
  <c r="Y20" i="5"/>
  <c r="W20" i="5"/>
  <c r="V20" i="5"/>
  <c r="T20" i="5"/>
  <c r="S20" i="5"/>
  <c r="Q20" i="5"/>
  <c r="P20" i="5"/>
  <c r="A169" i="1"/>
  <c r="C169" i="1" s="1"/>
  <c r="B169" i="1" s="1"/>
  <c r="A140" i="1"/>
  <c r="C140" i="1" s="1"/>
  <c r="B140" i="1" s="1"/>
  <c r="A125" i="1"/>
  <c r="C125" i="1" s="1"/>
  <c r="B125" i="1" s="1"/>
  <c r="A110" i="1"/>
  <c r="C110" i="1" s="1"/>
  <c r="B110" i="1" s="1"/>
  <c r="A95" i="1"/>
  <c r="C95" i="1" s="1"/>
  <c r="B95" i="1" s="1"/>
  <c r="A80" i="1"/>
  <c r="C80" i="1" s="1"/>
  <c r="B80" i="1" s="1"/>
  <c r="A65" i="1"/>
  <c r="C65" i="1" s="1"/>
  <c r="B65" i="1" s="1"/>
  <c r="A50" i="1"/>
  <c r="C50" i="1" s="1"/>
  <c r="B50" i="1" s="1"/>
  <c r="C36" i="1"/>
  <c r="B36" i="1" s="1"/>
  <c r="A35" i="1"/>
  <c r="C35" i="1" s="1"/>
  <c r="B35" i="1" s="1"/>
  <c r="A20" i="1"/>
  <c r="D62" i="1"/>
  <c r="D32" i="1"/>
  <c r="D47" i="1"/>
  <c r="D17" i="1"/>
  <c r="D2" i="1"/>
  <c r="W138" i="1"/>
  <c r="W123" i="1"/>
  <c r="W108" i="1"/>
  <c r="W93" i="1"/>
  <c r="W78" i="1"/>
  <c r="W63" i="1"/>
  <c r="W48" i="1"/>
  <c r="W33" i="1"/>
  <c r="W18" i="1"/>
  <c r="W3" i="1"/>
  <c r="H179" i="1"/>
  <c r="G179" i="1"/>
  <c r="H177" i="1"/>
  <c r="G177" i="1"/>
  <c r="H176" i="1"/>
  <c r="G176" i="1"/>
  <c r="H175" i="1"/>
  <c r="G175" i="1"/>
  <c r="H174" i="1"/>
  <c r="G174" i="1"/>
  <c r="H173" i="1"/>
  <c r="G173" i="1"/>
  <c r="H172" i="1"/>
  <c r="G172" i="1"/>
  <c r="H171" i="1"/>
  <c r="G171" i="1"/>
  <c r="H170" i="1"/>
  <c r="G170" i="1"/>
  <c r="H169" i="1"/>
  <c r="G169" i="1"/>
  <c r="T150" i="1"/>
  <c r="S150" i="1"/>
  <c r="N150" i="1"/>
  <c r="M150" i="1"/>
  <c r="H150" i="1"/>
  <c r="G150" i="1"/>
  <c r="T149" i="1"/>
  <c r="S149" i="1"/>
  <c r="N149" i="1"/>
  <c r="M149" i="1"/>
  <c r="H149" i="1"/>
  <c r="G149" i="1"/>
  <c r="T147" i="1"/>
  <c r="S147" i="1"/>
  <c r="N147" i="1"/>
  <c r="M147" i="1"/>
  <c r="H147" i="1"/>
  <c r="G147" i="1"/>
  <c r="T146" i="1"/>
  <c r="S146" i="1"/>
  <c r="N146" i="1"/>
  <c r="M146" i="1"/>
  <c r="H146" i="1"/>
  <c r="G146" i="1"/>
  <c r="T145" i="1"/>
  <c r="S145" i="1"/>
  <c r="N145" i="1"/>
  <c r="M145" i="1"/>
  <c r="H145" i="1"/>
  <c r="G145" i="1"/>
  <c r="T144" i="1"/>
  <c r="S144" i="1"/>
  <c r="N144" i="1"/>
  <c r="M144" i="1"/>
  <c r="H144" i="1"/>
  <c r="G144" i="1"/>
  <c r="T143" i="1"/>
  <c r="S143" i="1"/>
  <c r="N143" i="1"/>
  <c r="M143" i="1"/>
  <c r="H143" i="1"/>
  <c r="G143" i="1"/>
  <c r="T142" i="1"/>
  <c r="S142" i="1"/>
  <c r="N142" i="1"/>
  <c r="M142" i="1"/>
  <c r="H142" i="1"/>
  <c r="G142" i="1"/>
  <c r="T141" i="1"/>
  <c r="S141" i="1"/>
  <c r="N141" i="1"/>
  <c r="M141" i="1"/>
  <c r="H141" i="1"/>
  <c r="G141" i="1"/>
  <c r="T140" i="1"/>
  <c r="S140" i="1"/>
  <c r="N140" i="1"/>
  <c r="M140" i="1"/>
  <c r="H140" i="1"/>
  <c r="X140" i="1" s="1"/>
  <c r="G140" i="1"/>
  <c r="T135" i="1"/>
  <c r="S135" i="1"/>
  <c r="N135" i="1"/>
  <c r="M135" i="1"/>
  <c r="H135" i="1"/>
  <c r="G135" i="1"/>
  <c r="T133" i="1"/>
  <c r="S133" i="1"/>
  <c r="N133" i="1"/>
  <c r="M133" i="1"/>
  <c r="H133" i="1"/>
  <c r="G133" i="1"/>
  <c r="T132" i="1"/>
  <c r="S132" i="1"/>
  <c r="N132" i="1"/>
  <c r="M132" i="1"/>
  <c r="H132" i="1"/>
  <c r="G132" i="1"/>
  <c r="T131" i="1"/>
  <c r="S131" i="1"/>
  <c r="N131" i="1"/>
  <c r="M131" i="1"/>
  <c r="H131" i="1"/>
  <c r="G131" i="1"/>
  <c r="T130" i="1"/>
  <c r="S130" i="1"/>
  <c r="N130" i="1"/>
  <c r="M130" i="1"/>
  <c r="H130" i="1"/>
  <c r="G130" i="1"/>
  <c r="T129" i="1"/>
  <c r="S129" i="1"/>
  <c r="N129" i="1"/>
  <c r="M129" i="1"/>
  <c r="H129" i="1"/>
  <c r="G129" i="1"/>
  <c r="T128" i="1"/>
  <c r="S128" i="1"/>
  <c r="N128" i="1"/>
  <c r="M128" i="1"/>
  <c r="H128" i="1"/>
  <c r="G128" i="1"/>
  <c r="T127" i="1"/>
  <c r="S127" i="1"/>
  <c r="N127" i="1"/>
  <c r="M127" i="1"/>
  <c r="H127" i="1"/>
  <c r="G127" i="1"/>
  <c r="T126" i="1"/>
  <c r="S126" i="1"/>
  <c r="N126" i="1"/>
  <c r="M126" i="1"/>
  <c r="H126" i="1"/>
  <c r="G126" i="1"/>
  <c r="T125" i="1"/>
  <c r="S125" i="1"/>
  <c r="N125" i="1"/>
  <c r="M125" i="1"/>
  <c r="H125" i="1"/>
  <c r="G125" i="1"/>
  <c r="T120" i="1"/>
  <c r="S120" i="1"/>
  <c r="N120" i="1"/>
  <c r="M120" i="1"/>
  <c r="H120" i="1"/>
  <c r="G120" i="1"/>
  <c r="T118" i="1"/>
  <c r="S118" i="1"/>
  <c r="N118" i="1"/>
  <c r="M118" i="1"/>
  <c r="H118" i="1"/>
  <c r="G118" i="1"/>
  <c r="T117" i="1"/>
  <c r="S117" i="1"/>
  <c r="N117" i="1"/>
  <c r="M117" i="1"/>
  <c r="H117" i="1"/>
  <c r="G117" i="1"/>
  <c r="T116" i="1"/>
  <c r="S116" i="1"/>
  <c r="N116" i="1"/>
  <c r="M116" i="1"/>
  <c r="H116" i="1"/>
  <c r="G116" i="1"/>
  <c r="T115" i="1"/>
  <c r="S115" i="1"/>
  <c r="N115" i="1"/>
  <c r="M115" i="1"/>
  <c r="H115" i="1"/>
  <c r="G115" i="1"/>
  <c r="T114" i="1"/>
  <c r="S114" i="1"/>
  <c r="N114" i="1"/>
  <c r="M114" i="1"/>
  <c r="H114" i="1"/>
  <c r="G114" i="1"/>
  <c r="T113" i="1"/>
  <c r="S113" i="1"/>
  <c r="N113" i="1"/>
  <c r="M113" i="1"/>
  <c r="H113" i="1"/>
  <c r="G113" i="1"/>
  <c r="T112" i="1"/>
  <c r="S112" i="1"/>
  <c r="N112" i="1"/>
  <c r="M112" i="1"/>
  <c r="H112" i="1"/>
  <c r="G112" i="1"/>
  <c r="T111" i="1"/>
  <c r="S111" i="1"/>
  <c r="N111" i="1"/>
  <c r="M111" i="1"/>
  <c r="H111" i="1"/>
  <c r="G111" i="1"/>
  <c r="T110" i="1"/>
  <c r="S110" i="1"/>
  <c r="N110" i="1"/>
  <c r="M110" i="1"/>
  <c r="H110" i="1"/>
  <c r="X110" i="1" s="1"/>
  <c r="G110" i="1"/>
  <c r="T105" i="1"/>
  <c r="S105" i="1"/>
  <c r="N105" i="1"/>
  <c r="M105" i="1"/>
  <c r="H105" i="1"/>
  <c r="G105" i="1"/>
  <c r="T103" i="1"/>
  <c r="S103" i="1"/>
  <c r="N103" i="1"/>
  <c r="M103" i="1"/>
  <c r="H103" i="1"/>
  <c r="G103" i="1"/>
  <c r="T102" i="1"/>
  <c r="S102" i="1"/>
  <c r="N102" i="1"/>
  <c r="M102" i="1"/>
  <c r="H102" i="1"/>
  <c r="G102" i="1"/>
  <c r="T101" i="1"/>
  <c r="S101" i="1"/>
  <c r="N101" i="1"/>
  <c r="M101" i="1"/>
  <c r="H101" i="1"/>
  <c r="G101" i="1"/>
  <c r="T100" i="1"/>
  <c r="S100" i="1"/>
  <c r="N100" i="1"/>
  <c r="M100" i="1"/>
  <c r="H100" i="1"/>
  <c r="G100" i="1"/>
  <c r="T99" i="1"/>
  <c r="S99" i="1"/>
  <c r="N99" i="1"/>
  <c r="M99" i="1"/>
  <c r="H99" i="1"/>
  <c r="G99" i="1"/>
  <c r="T98" i="1"/>
  <c r="S98" i="1"/>
  <c r="N98" i="1"/>
  <c r="M98" i="1"/>
  <c r="H98" i="1"/>
  <c r="G98" i="1"/>
  <c r="T97" i="1"/>
  <c r="S97" i="1"/>
  <c r="N97" i="1"/>
  <c r="M97" i="1"/>
  <c r="H97" i="1"/>
  <c r="G97" i="1"/>
  <c r="T96" i="1"/>
  <c r="S96" i="1"/>
  <c r="N96" i="1"/>
  <c r="M96" i="1"/>
  <c r="H96" i="1"/>
  <c r="G96" i="1"/>
  <c r="T95" i="1"/>
  <c r="S95" i="1"/>
  <c r="N95" i="1"/>
  <c r="M95" i="1"/>
  <c r="H95" i="1"/>
  <c r="G95" i="1"/>
  <c r="T90" i="1"/>
  <c r="S90" i="1"/>
  <c r="N90" i="1"/>
  <c r="M90" i="1"/>
  <c r="H90" i="1"/>
  <c r="G90" i="1"/>
  <c r="T88" i="1"/>
  <c r="S88" i="1"/>
  <c r="N88" i="1"/>
  <c r="M88" i="1"/>
  <c r="H88" i="1"/>
  <c r="G88" i="1"/>
  <c r="T87" i="1"/>
  <c r="S87" i="1"/>
  <c r="N87" i="1"/>
  <c r="M87" i="1"/>
  <c r="H87" i="1"/>
  <c r="G87" i="1"/>
  <c r="T86" i="1"/>
  <c r="S86" i="1"/>
  <c r="N86" i="1"/>
  <c r="M86" i="1"/>
  <c r="H86" i="1"/>
  <c r="G86" i="1"/>
  <c r="T85" i="1"/>
  <c r="S85" i="1"/>
  <c r="N85" i="1"/>
  <c r="M85" i="1"/>
  <c r="H85" i="1"/>
  <c r="G85" i="1"/>
  <c r="T84" i="1"/>
  <c r="S84" i="1"/>
  <c r="N84" i="1"/>
  <c r="M84" i="1"/>
  <c r="H84" i="1"/>
  <c r="G84" i="1"/>
  <c r="T83" i="1"/>
  <c r="S83" i="1"/>
  <c r="N83" i="1"/>
  <c r="M83" i="1"/>
  <c r="H83" i="1"/>
  <c r="G83" i="1"/>
  <c r="T82" i="1"/>
  <c r="S82" i="1"/>
  <c r="N82" i="1"/>
  <c r="M82" i="1"/>
  <c r="H82" i="1"/>
  <c r="G82" i="1"/>
  <c r="T81" i="1"/>
  <c r="S81" i="1"/>
  <c r="N81" i="1"/>
  <c r="M81" i="1"/>
  <c r="H81" i="1"/>
  <c r="G81" i="1"/>
  <c r="T80" i="1"/>
  <c r="S80" i="1"/>
  <c r="N80" i="1"/>
  <c r="M80" i="1"/>
  <c r="H80" i="1"/>
  <c r="X80" i="1" s="1"/>
  <c r="G80" i="1"/>
  <c r="T75" i="1"/>
  <c r="S75" i="1"/>
  <c r="N75" i="1"/>
  <c r="M75" i="1"/>
  <c r="H75" i="1"/>
  <c r="T73" i="1"/>
  <c r="S73" i="1"/>
  <c r="N73" i="1"/>
  <c r="M73" i="1"/>
  <c r="H73" i="1"/>
  <c r="T72" i="1"/>
  <c r="S72" i="1"/>
  <c r="N72" i="1"/>
  <c r="M72" i="1"/>
  <c r="H72" i="1"/>
  <c r="T71" i="1"/>
  <c r="S71" i="1"/>
  <c r="N71" i="1"/>
  <c r="M71" i="1"/>
  <c r="H71" i="1"/>
  <c r="T70" i="1"/>
  <c r="S70" i="1"/>
  <c r="N70" i="1"/>
  <c r="M70" i="1"/>
  <c r="H70" i="1"/>
  <c r="T69" i="1"/>
  <c r="S69" i="1"/>
  <c r="N69" i="1"/>
  <c r="M69" i="1"/>
  <c r="H69" i="1"/>
  <c r="T68" i="1"/>
  <c r="S68" i="1"/>
  <c r="N68" i="1"/>
  <c r="M68" i="1"/>
  <c r="H68" i="1"/>
  <c r="T67" i="1"/>
  <c r="S67" i="1"/>
  <c r="N67" i="1"/>
  <c r="M67" i="1"/>
  <c r="H67" i="1"/>
  <c r="T66" i="1"/>
  <c r="S66" i="1"/>
  <c r="N66" i="1"/>
  <c r="M66" i="1"/>
  <c r="H66" i="1"/>
  <c r="T65" i="1"/>
  <c r="S65" i="1"/>
  <c r="N65" i="1"/>
  <c r="M65" i="1"/>
  <c r="H65" i="1"/>
  <c r="X65" i="1" s="1"/>
  <c r="T60" i="1"/>
  <c r="S60" i="1"/>
  <c r="N60" i="1"/>
  <c r="M60" i="1"/>
  <c r="H60" i="1"/>
  <c r="G60" i="1"/>
  <c r="T58" i="1"/>
  <c r="S58" i="1"/>
  <c r="N58" i="1"/>
  <c r="M58" i="1"/>
  <c r="H58" i="1"/>
  <c r="G58" i="1"/>
  <c r="T57" i="1"/>
  <c r="S57" i="1"/>
  <c r="N57" i="1"/>
  <c r="M57" i="1"/>
  <c r="H57" i="1"/>
  <c r="G57" i="1"/>
  <c r="T56" i="1"/>
  <c r="S56" i="1"/>
  <c r="N56" i="1"/>
  <c r="M56" i="1"/>
  <c r="H56" i="1"/>
  <c r="G56" i="1"/>
  <c r="T55" i="1"/>
  <c r="S55" i="1"/>
  <c r="N55" i="1"/>
  <c r="M55" i="1"/>
  <c r="H55" i="1"/>
  <c r="G55" i="1"/>
  <c r="T54" i="1"/>
  <c r="S54" i="1"/>
  <c r="N54" i="1"/>
  <c r="M54" i="1"/>
  <c r="H54" i="1"/>
  <c r="G54" i="1"/>
  <c r="T53" i="1"/>
  <c r="S53" i="1"/>
  <c r="N53" i="1"/>
  <c r="M53" i="1"/>
  <c r="H53" i="1"/>
  <c r="G53" i="1"/>
  <c r="T52" i="1"/>
  <c r="S52" i="1"/>
  <c r="N52" i="1"/>
  <c r="M52" i="1"/>
  <c r="H52" i="1"/>
  <c r="G52" i="1"/>
  <c r="T51" i="1"/>
  <c r="S51" i="1"/>
  <c r="N51" i="1"/>
  <c r="M51" i="1"/>
  <c r="H51" i="1"/>
  <c r="G51" i="1"/>
  <c r="T50" i="1"/>
  <c r="S50" i="1"/>
  <c r="N50" i="1"/>
  <c r="M50" i="1"/>
  <c r="H50" i="1"/>
  <c r="G50" i="1"/>
  <c r="T45" i="1"/>
  <c r="S45" i="1"/>
  <c r="N45" i="1"/>
  <c r="M45" i="1"/>
  <c r="H45" i="1"/>
  <c r="G45" i="1"/>
  <c r="T43" i="1"/>
  <c r="S43" i="1"/>
  <c r="N43" i="1"/>
  <c r="M43" i="1"/>
  <c r="H43" i="1"/>
  <c r="G43" i="1"/>
  <c r="T42" i="1"/>
  <c r="S42" i="1"/>
  <c r="N42" i="1"/>
  <c r="M42" i="1"/>
  <c r="H42" i="1"/>
  <c r="G42" i="1"/>
  <c r="T41" i="1"/>
  <c r="S41" i="1"/>
  <c r="N41" i="1"/>
  <c r="M41" i="1"/>
  <c r="H41" i="1"/>
  <c r="G41" i="1"/>
  <c r="T40" i="1"/>
  <c r="S40" i="1"/>
  <c r="N40" i="1"/>
  <c r="M40" i="1"/>
  <c r="H40" i="1"/>
  <c r="G40" i="1"/>
  <c r="T39" i="1"/>
  <c r="S39" i="1"/>
  <c r="N39" i="1"/>
  <c r="M39" i="1"/>
  <c r="H39" i="1"/>
  <c r="G39" i="1"/>
  <c r="T38" i="1"/>
  <c r="S38" i="1"/>
  <c r="N38" i="1"/>
  <c r="M38" i="1"/>
  <c r="H38" i="1"/>
  <c r="G38" i="1"/>
  <c r="T37" i="1"/>
  <c r="S37" i="1"/>
  <c r="N37" i="1"/>
  <c r="M37" i="1"/>
  <c r="H37" i="1"/>
  <c r="G37" i="1"/>
  <c r="T36" i="1"/>
  <c r="S36" i="1"/>
  <c r="N36" i="1"/>
  <c r="M36" i="1"/>
  <c r="H36" i="1"/>
  <c r="G36" i="1"/>
  <c r="T35" i="1"/>
  <c r="S35" i="1"/>
  <c r="N35" i="1"/>
  <c r="M35" i="1"/>
  <c r="H35" i="1"/>
  <c r="G35" i="1"/>
  <c r="T30" i="1"/>
  <c r="S30" i="1"/>
  <c r="N30" i="1"/>
  <c r="M30" i="1"/>
  <c r="T29" i="1"/>
  <c r="S29" i="1"/>
  <c r="N29" i="1"/>
  <c r="M29" i="1"/>
  <c r="T27" i="1"/>
  <c r="S27" i="1"/>
  <c r="N27" i="1"/>
  <c r="M27" i="1"/>
  <c r="T26" i="1"/>
  <c r="S26" i="1"/>
  <c r="N26" i="1"/>
  <c r="M26" i="1"/>
  <c r="T25" i="1"/>
  <c r="S25" i="1"/>
  <c r="N25" i="1"/>
  <c r="M25" i="1"/>
  <c r="T24" i="1"/>
  <c r="S24" i="1"/>
  <c r="N24" i="1"/>
  <c r="M24" i="1"/>
  <c r="T23" i="1"/>
  <c r="S23" i="1"/>
  <c r="N23" i="1"/>
  <c r="M23" i="1"/>
  <c r="T22" i="1"/>
  <c r="S22" i="1"/>
  <c r="N22" i="1"/>
  <c r="M22" i="1"/>
  <c r="T21" i="1"/>
  <c r="S21" i="1"/>
  <c r="N21" i="1"/>
  <c r="M21" i="1"/>
  <c r="T20" i="1"/>
  <c r="S20" i="1"/>
  <c r="N20" i="1"/>
  <c r="M20" i="1"/>
  <c r="H20" i="1"/>
  <c r="X20" i="1" s="1"/>
  <c r="G20" i="1"/>
  <c r="X20" i="5" l="1"/>
  <c r="AD189" i="5"/>
  <c r="U388" i="5"/>
  <c r="X281" i="5"/>
  <c r="AG388" i="5"/>
  <c r="X388" i="5"/>
  <c r="R173" i="5"/>
  <c r="C20" i="1"/>
  <c r="B20" i="1" s="1"/>
  <c r="A155" i="1"/>
  <c r="C155" i="1" s="1"/>
  <c r="B155" i="1" s="1"/>
  <c r="X120" i="1"/>
  <c r="W60" i="1"/>
  <c r="AA449" i="5"/>
  <c r="X434" i="5"/>
  <c r="AJ419" i="5"/>
  <c r="AL373" i="5"/>
  <c r="U219" i="5"/>
  <c r="R204" i="5"/>
  <c r="AG204" i="5"/>
  <c r="AG189" i="5"/>
  <c r="X158" i="5"/>
  <c r="AA158" i="5"/>
  <c r="AA20" i="5"/>
  <c r="AQ429" i="5"/>
  <c r="AT429" i="5"/>
  <c r="AW429" i="5"/>
  <c r="AK429" i="5"/>
  <c r="AN429" i="5"/>
  <c r="AY429" i="5"/>
  <c r="AZ429" i="5" s="1"/>
  <c r="AK383" i="5"/>
  <c r="AW383" i="5"/>
  <c r="AT383" i="5"/>
  <c r="AN383" i="5"/>
  <c r="AP383" i="5"/>
  <c r="AQ383" i="5" s="1"/>
  <c r="AZ383" i="5"/>
  <c r="AM337" i="5"/>
  <c r="AN337" i="5" s="1"/>
  <c r="AR337" i="5"/>
  <c r="AT337" i="5" s="1"/>
  <c r="AK337" i="5"/>
  <c r="AW337" i="5"/>
  <c r="AZ337" i="5"/>
  <c r="AQ337" i="5"/>
  <c r="AR291" i="5"/>
  <c r="AT291" i="5" s="1"/>
  <c r="AK291" i="5"/>
  <c r="AW291" i="5"/>
  <c r="AN291" i="5"/>
  <c r="AZ291" i="5"/>
  <c r="AQ291" i="5"/>
  <c r="AT245" i="5"/>
  <c r="AX245" i="5"/>
  <c r="AZ245" i="5" s="1"/>
  <c r="AO245" i="5"/>
  <c r="AQ245" i="5" s="1"/>
  <c r="AK245" i="5"/>
  <c r="AW245" i="5"/>
  <c r="AN245" i="5"/>
  <c r="AV199" i="5"/>
  <c r="AW199" i="5" s="1"/>
  <c r="AZ199" i="5"/>
  <c r="AL199" i="5"/>
  <c r="AN199" i="5" s="1"/>
  <c r="AK199" i="5"/>
  <c r="AT199" i="5"/>
  <c r="AQ199" i="5"/>
  <c r="AJ153" i="5"/>
  <c r="AK153" i="5" s="1"/>
  <c r="AV153" i="5"/>
  <c r="AW153" i="5" s="1"/>
  <c r="AZ153" i="5"/>
  <c r="AP153" i="5"/>
  <c r="AQ153" i="5" s="1"/>
  <c r="AN153" i="5"/>
  <c r="AT153" i="5"/>
  <c r="AZ107" i="5"/>
  <c r="AN107" i="5"/>
  <c r="AQ107" i="5"/>
  <c r="AT107" i="5"/>
  <c r="AK107" i="5"/>
  <c r="AW107" i="5"/>
  <c r="AN61" i="5"/>
  <c r="AZ61" i="5"/>
  <c r="AQ61" i="5"/>
  <c r="AT61" i="5"/>
  <c r="AK61" i="5"/>
  <c r="AW61" i="5"/>
  <c r="W150" i="1"/>
  <c r="X150" i="1"/>
  <c r="Y150" i="1" s="1"/>
  <c r="X135" i="1"/>
  <c r="W120" i="1"/>
  <c r="X105" i="1"/>
  <c r="W90" i="1"/>
  <c r="W75" i="1"/>
  <c r="X60" i="1"/>
  <c r="Y60" i="1" s="1"/>
  <c r="W45" i="1"/>
  <c r="W30" i="1"/>
  <c r="X30" i="1"/>
  <c r="W58" i="1"/>
  <c r="W149" i="1"/>
  <c r="X149" i="1"/>
  <c r="W29" i="1"/>
  <c r="X29" i="1"/>
  <c r="W133" i="1"/>
  <c r="X133" i="1"/>
  <c r="X118" i="1"/>
  <c r="W103" i="1"/>
  <c r="W88" i="1"/>
  <c r="X73" i="1"/>
  <c r="W43" i="1"/>
  <c r="W143" i="1"/>
  <c r="X116" i="1"/>
  <c r="W147" i="1"/>
  <c r="X132" i="1"/>
  <c r="X117" i="1"/>
  <c r="X102" i="1"/>
  <c r="W87" i="1"/>
  <c r="X87" i="1"/>
  <c r="W72" i="1"/>
  <c r="X57" i="1"/>
  <c r="W42" i="1"/>
  <c r="X42" i="1"/>
  <c r="X27" i="1"/>
  <c r="W54" i="1"/>
  <c r="W146" i="1"/>
  <c r="X146" i="1"/>
  <c r="W145" i="1"/>
  <c r="X145" i="1"/>
  <c r="W131" i="1"/>
  <c r="W130" i="1"/>
  <c r="W115" i="1"/>
  <c r="W101" i="1"/>
  <c r="W100" i="1"/>
  <c r="W86" i="1"/>
  <c r="X86" i="1"/>
  <c r="W85" i="1"/>
  <c r="W71" i="1"/>
  <c r="X71" i="1"/>
  <c r="W70" i="1"/>
  <c r="X56" i="1"/>
  <c r="W55" i="1"/>
  <c r="X55" i="1"/>
  <c r="W40" i="1"/>
  <c r="W41" i="1"/>
  <c r="W26" i="1"/>
  <c r="X26" i="1"/>
  <c r="W25" i="1"/>
  <c r="X25" i="1"/>
  <c r="AG449" i="5"/>
  <c r="R449" i="5"/>
  <c r="AD449" i="5"/>
  <c r="U449" i="5"/>
  <c r="AN419" i="5"/>
  <c r="AV419" i="5"/>
  <c r="AI419" i="5"/>
  <c r="AG434" i="5"/>
  <c r="AU419" i="5"/>
  <c r="R434" i="5"/>
  <c r="AP419" i="5"/>
  <c r="AQ419" i="5" s="1"/>
  <c r="AD434" i="5"/>
  <c r="AZ419" i="5"/>
  <c r="AT419" i="5"/>
  <c r="AG419" i="5"/>
  <c r="X419" i="5"/>
  <c r="U419" i="5"/>
  <c r="AD419" i="5"/>
  <c r="AV373" i="5"/>
  <c r="AM373" i="5"/>
  <c r="U403" i="5"/>
  <c r="AG403" i="5"/>
  <c r="X403" i="5"/>
  <c r="AA403" i="5"/>
  <c r="AD403" i="5"/>
  <c r="AS373" i="5"/>
  <c r="AT373" i="5" s="1"/>
  <c r="AI373" i="5"/>
  <c r="AU373" i="5"/>
  <c r="AD388" i="5"/>
  <c r="AY373" i="5"/>
  <c r="AZ373" i="5" s="1"/>
  <c r="AO373" i="5"/>
  <c r="AA388" i="5"/>
  <c r="R373" i="5"/>
  <c r="X373" i="5"/>
  <c r="AD373" i="5"/>
  <c r="AP373" i="5"/>
  <c r="AJ373" i="5"/>
  <c r="AJ327" i="5"/>
  <c r="AV327" i="5"/>
  <c r="AW327" i="5" s="1"/>
  <c r="AG357" i="5"/>
  <c r="AO327" i="5"/>
  <c r="AR327" i="5"/>
  <c r="AT327" i="5" s="1"/>
  <c r="AD357" i="5"/>
  <c r="U357" i="5"/>
  <c r="AP327" i="5"/>
  <c r="AA342" i="5"/>
  <c r="R342" i="5"/>
  <c r="AG342" i="5"/>
  <c r="X342" i="5"/>
  <c r="U327" i="5"/>
  <c r="AZ327" i="5"/>
  <c r="R327" i="5"/>
  <c r="AI327" i="5"/>
  <c r="AM327" i="5"/>
  <c r="AN327" i="5" s="1"/>
  <c r="AG327" i="5"/>
  <c r="AD311" i="5"/>
  <c r="AM281" i="5"/>
  <c r="AN281" i="5" s="1"/>
  <c r="AY281" i="5"/>
  <c r="AZ281" i="5" s="1"/>
  <c r="U311" i="5"/>
  <c r="R296" i="5"/>
  <c r="AA296" i="5"/>
  <c r="AP281" i="5"/>
  <c r="U296" i="5"/>
  <c r="AG296" i="5"/>
  <c r="AR281" i="5"/>
  <c r="AS281" i="5"/>
  <c r="AW281" i="5"/>
  <c r="AK281" i="5"/>
  <c r="R281" i="5"/>
  <c r="AD281" i="5"/>
  <c r="AO281" i="5"/>
  <c r="AR235" i="5"/>
  <c r="U265" i="5"/>
  <c r="AJ235" i="5"/>
  <c r="AK235" i="5" s="1"/>
  <c r="AV235" i="5"/>
  <c r="AW235" i="5" s="1"/>
  <c r="AL235" i="5"/>
  <c r="AX235" i="5"/>
  <c r="R265" i="5"/>
  <c r="AD265" i="5"/>
  <c r="AG265" i="5"/>
  <c r="R250" i="5"/>
  <c r="U250" i="5"/>
  <c r="AG250" i="5"/>
  <c r="X250" i="5"/>
  <c r="AO235" i="5"/>
  <c r="AQ235" i="5" s="1"/>
  <c r="AA235" i="5"/>
  <c r="R235" i="5"/>
  <c r="AS235" i="5"/>
  <c r="U235" i="5"/>
  <c r="AG235" i="5"/>
  <c r="X235" i="5"/>
  <c r="AM235" i="5"/>
  <c r="AY235" i="5"/>
  <c r="AG219" i="5"/>
  <c r="AM189" i="5"/>
  <c r="AY189" i="5"/>
  <c r="X219" i="5"/>
  <c r="AA219" i="5"/>
  <c r="R219" i="5"/>
  <c r="AD219" i="5"/>
  <c r="AO189" i="5"/>
  <c r="AQ189" i="5" s="1"/>
  <c r="AV189" i="5"/>
  <c r="AL189" i="5"/>
  <c r="AN189" i="5" s="1"/>
  <c r="AX189" i="5"/>
  <c r="AA189" i="5"/>
  <c r="R189" i="5"/>
  <c r="AS189" i="5"/>
  <c r="AT189" i="5" s="1"/>
  <c r="AJ189" i="5"/>
  <c r="AK189" i="5" s="1"/>
  <c r="AU189" i="5"/>
  <c r="X189" i="5"/>
  <c r="X173" i="5"/>
  <c r="AA173" i="5"/>
  <c r="AL143" i="5"/>
  <c r="AX143" i="5"/>
  <c r="AS143" i="5"/>
  <c r="AJ143" i="5"/>
  <c r="AK143" i="5" s="1"/>
  <c r="AD158" i="5"/>
  <c r="AD143" i="5"/>
  <c r="AV143" i="5"/>
  <c r="AW143" i="5" s="1"/>
  <c r="U143" i="5"/>
  <c r="AG143" i="5"/>
  <c r="AM143" i="5"/>
  <c r="AY143" i="5"/>
  <c r="X143" i="5"/>
  <c r="AP143" i="5"/>
  <c r="AQ143" i="5" s="1"/>
  <c r="AA143" i="5"/>
  <c r="AR143" i="5"/>
  <c r="AM97" i="5"/>
  <c r="AN97" i="5" s="1"/>
  <c r="AY97" i="5"/>
  <c r="AZ97" i="5" s="1"/>
  <c r="AO97" i="5"/>
  <c r="AP97" i="5"/>
  <c r="AR97" i="5"/>
  <c r="AT97" i="5" s="1"/>
  <c r="AI97" i="5"/>
  <c r="AU97" i="5"/>
  <c r="R97" i="5"/>
  <c r="AD97" i="5"/>
  <c r="AJ97" i="5"/>
  <c r="AV97" i="5"/>
  <c r="AR51" i="5"/>
  <c r="AN51" i="5"/>
  <c r="AX51" i="5"/>
  <c r="U81" i="5"/>
  <c r="AJ51" i="5"/>
  <c r="AU51" i="5"/>
  <c r="AP51" i="5"/>
  <c r="AQ51" i="5" s="1"/>
  <c r="AS51" i="5"/>
  <c r="AG66" i="5"/>
  <c r="AI51" i="5"/>
  <c r="AD51" i="5"/>
  <c r="AG51" i="5"/>
  <c r="X51" i="5"/>
  <c r="AV51" i="5"/>
  <c r="AY51" i="5"/>
  <c r="AD20" i="5"/>
  <c r="W144" i="1"/>
  <c r="W129" i="1"/>
  <c r="X114" i="1"/>
  <c r="W114" i="1"/>
  <c r="W99" i="1"/>
  <c r="X84" i="1"/>
  <c r="W69" i="1"/>
  <c r="X69" i="1"/>
  <c r="X39" i="1"/>
  <c r="W24" i="1"/>
  <c r="X24" i="1"/>
  <c r="X143" i="1"/>
  <c r="W128" i="1"/>
  <c r="W113" i="1"/>
  <c r="W98" i="1"/>
  <c r="X98" i="1"/>
  <c r="W83" i="1"/>
  <c r="W68" i="1"/>
  <c r="W53" i="1"/>
  <c r="W38" i="1"/>
  <c r="W23" i="1"/>
  <c r="X23" i="1"/>
  <c r="W142" i="1"/>
  <c r="W127" i="1"/>
  <c r="W112" i="1"/>
  <c r="X112" i="1"/>
  <c r="W97" i="1"/>
  <c r="X97" i="1"/>
  <c r="W82" i="1"/>
  <c r="W67" i="1"/>
  <c r="W52" i="1"/>
  <c r="W37" i="1"/>
  <c r="W22" i="1"/>
  <c r="X141" i="1"/>
  <c r="X126" i="1"/>
  <c r="W111" i="1"/>
  <c r="X111" i="1"/>
  <c r="X96" i="1"/>
  <c r="W81" i="1"/>
  <c r="W66" i="1"/>
  <c r="W51" i="1"/>
  <c r="W36" i="1"/>
  <c r="W21" i="1"/>
  <c r="U51" i="5"/>
  <c r="AD112" i="5"/>
  <c r="R127" i="5"/>
  <c r="R143" i="5"/>
  <c r="U66" i="5"/>
  <c r="U127" i="5"/>
  <c r="AG127" i="5"/>
  <c r="AG173" i="5"/>
  <c r="AG97" i="5"/>
  <c r="U112" i="5"/>
  <c r="AG112" i="5"/>
  <c r="X127" i="5"/>
  <c r="AA127" i="5"/>
  <c r="AA97" i="5"/>
  <c r="AA112" i="5"/>
  <c r="AG158" i="5"/>
  <c r="U173" i="5"/>
  <c r="AD204" i="5"/>
  <c r="X265" i="5"/>
  <c r="AD235" i="5"/>
  <c r="R158" i="5"/>
  <c r="U204" i="5"/>
  <c r="U158" i="5"/>
  <c r="AD173" i="5"/>
  <c r="U189" i="5"/>
  <c r="X204" i="5"/>
  <c r="U281" i="5"/>
  <c r="AG281" i="5"/>
  <c r="AA204" i="5"/>
  <c r="AA250" i="5"/>
  <c r="AA265" i="5"/>
  <c r="AA281" i="5"/>
  <c r="AD296" i="5"/>
  <c r="AG311" i="5"/>
  <c r="X357" i="5"/>
  <c r="AD250" i="5"/>
  <c r="AA373" i="5"/>
  <c r="AA327" i="5"/>
  <c r="AA357" i="5"/>
  <c r="R403" i="5"/>
  <c r="AA419" i="5"/>
  <c r="U434" i="5"/>
  <c r="R357" i="5"/>
  <c r="R419" i="5"/>
  <c r="AD327" i="5"/>
  <c r="AD342" i="5"/>
  <c r="U373" i="5"/>
  <c r="AG373" i="5"/>
  <c r="U342" i="5"/>
  <c r="X327" i="5"/>
  <c r="R311" i="5"/>
  <c r="AA311" i="5"/>
  <c r="R388" i="5"/>
  <c r="AA434" i="5"/>
  <c r="X449" i="5"/>
  <c r="R20" i="5"/>
  <c r="X66" i="5"/>
  <c r="U97" i="5"/>
  <c r="R112" i="5"/>
  <c r="AD127" i="5"/>
  <c r="U20" i="5"/>
  <c r="AA66" i="5"/>
  <c r="X81" i="5"/>
  <c r="X97" i="5"/>
  <c r="R51" i="5"/>
  <c r="AA81" i="5"/>
  <c r="R66" i="5"/>
  <c r="AD66" i="5"/>
  <c r="R81" i="5"/>
  <c r="X112" i="5"/>
  <c r="AD81" i="5"/>
  <c r="AG81" i="5"/>
  <c r="O96" i="1"/>
  <c r="U133" i="1"/>
  <c r="O71" i="1"/>
  <c r="O29" i="1"/>
  <c r="O135" i="1"/>
  <c r="I116" i="1"/>
  <c r="I67" i="1"/>
  <c r="O127" i="1"/>
  <c r="O118" i="1"/>
  <c r="U149" i="1"/>
  <c r="O85" i="1"/>
  <c r="U116" i="1"/>
  <c r="O126" i="1"/>
  <c r="O113" i="1"/>
  <c r="U42" i="1"/>
  <c r="I90" i="1"/>
  <c r="I143" i="1"/>
  <c r="U150" i="1"/>
  <c r="O80" i="1"/>
  <c r="U103" i="1"/>
  <c r="U128" i="1"/>
  <c r="U129" i="1"/>
  <c r="U130" i="1"/>
  <c r="U131" i="1"/>
  <c r="I172" i="1"/>
  <c r="U29" i="1"/>
  <c r="O111" i="1"/>
  <c r="O21" i="1"/>
  <c r="U70" i="1"/>
  <c r="U57" i="1"/>
  <c r="U67" i="1"/>
  <c r="O87" i="1"/>
  <c r="U142" i="1"/>
  <c r="U143" i="1"/>
  <c r="U37" i="1"/>
  <c r="O54" i="1"/>
  <c r="O84" i="1"/>
  <c r="I131" i="1"/>
  <c r="I176" i="1"/>
  <c r="O39" i="1"/>
  <c r="O51" i="1"/>
  <c r="U55" i="1"/>
  <c r="O70" i="1"/>
  <c r="U101" i="1"/>
  <c r="U53" i="1"/>
  <c r="I60" i="1"/>
  <c r="I86" i="1"/>
  <c r="U99" i="1"/>
  <c r="U114" i="1"/>
  <c r="W35" i="1"/>
  <c r="O37" i="1"/>
  <c r="O86" i="1"/>
  <c r="O110" i="1"/>
  <c r="O120" i="1"/>
  <c r="I55" i="1"/>
  <c r="O56" i="1"/>
  <c r="O57" i="1"/>
  <c r="I75" i="1"/>
  <c r="O82" i="1"/>
  <c r="U85" i="1"/>
  <c r="I101" i="1"/>
  <c r="O141" i="1"/>
  <c r="I99" i="1"/>
  <c r="O149" i="1"/>
  <c r="W20" i="1"/>
  <c r="Y20" i="1" s="1"/>
  <c r="O36" i="1"/>
  <c r="U71" i="1"/>
  <c r="I84" i="1"/>
  <c r="U112" i="1"/>
  <c r="O117" i="1"/>
  <c r="O35" i="1"/>
  <c r="I42" i="1"/>
  <c r="U96" i="1"/>
  <c r="U111" i="1"/>
  <c r="U118" i="1"/>
  <c r="U120" i="1"/>
  <c r="W140" i="1"/>
  <c r="Y140" i="1" s="1"/>
  <c r="O41" i="1"/>
  <c r="U117" i="1"/>
  <c r="W125" i="1"/>
  <c r="O132" i="1"/>
  <c r="O58" i="1"/>
  <c r="O68" i="1"/>
  <c r="O69" i="1"/>
  <c r="I71" i="1"/>
  <c r="O83" i="1"/>
  <c r="U84" i="1"/>
  <c r="O88" i="1"/>
  <c r="O90" i="1"/>
  <c r="O101" i="1"/>
  <c r="O105" i="1"/>
  <c r="O114" i="1"/>
  <c r="U115" i="1"/>
  <c r="O128" i="1"/>
  <c r="O129" i="1"/>
  <c r="O130" i="1"/>
  <c r="U132" i="1"/>
  <c r="U135" i="1"/>
  <c r="U147" i="1"/>
  <c r="U27" i="1"/>
  <c r="U60" i="1"/>
  <c r="U68" i="1"/>
  <c r="U75" i="1"/>
  <c r="O81" i="1"/>
  <c r="O98" i="1"/>
  <c r="U105" i="1"/>
  <c r="O112" i="1"/>
  <c r="I170" i="1"/>
  <c r="I39" i="1"/>
  <c r="W39" i="1"/>
  <c r="I57" i="1"/>
  <c r="W57" i="1"/>
  <c r="I68" i="1"/>
  <c r="X68" i="1"/>
  <c r="I40" i="1"/>
  <c r="X40" i="1"/>
  <c r="O20" i="1"/>
  <c r="X72" i="1"/>
  <c r="I72" i="1"/>
  <c r="I118" i="1"/>
  <c r="W118" i="1"/>
  <c r="U40" i="1"/>
  <c r="U69" i="1"/>
  <c r="I50" i="1"/>
  <c r="X50" i="1"/>
  <c r="X51" i="1"/>
  <c r="I51" i="1"/>
  <c r="I52" i="1"/>
  <c r="X52" i="1"/>
  <c r="I117" i="1"/>
  <c r="W117" i="1"/>
  <c r="X22" i="1"/>
  <c r="O30" i="1"/>
  <c r="I53" i="1"/>
  <c r="X53" i="1"/>
  <c r="I141" i="1"/>
  <c r="W141" i="1"/>
  <c r="X90" i="1"/>
  <c r="X21" i="1"/>
  <c r="O27" i="1"/>
  <c r="I35" i="1"/>
  <c r="X35" i="1"/>
  <c r="I36" i="1"/>
  <c r="X36" i="1"/>
  <c r="I37" i="1"/>
  <c r="X37" i="1"/>
  <c r="I38" i="1"/>
  <c r="I41" i="1"/>
  <c r="X41" i="1"/>
  <c r="I54" i="1"/>
  <c r="X54" i="1"/>
  <c r="I56" i="1"/>
  <c r="W56" i="1"/>
  <c r="I58" i="1"/>
  <c r="O75" i="1"/>
  <c r="U81" i="1"/>
  <c r="U82" i="1"/>
  <c r="U83" i="1"/>
  <c r="I87" i="1"/>
  <c r="O95" i="1"/>
  <c r="I97" i="1"/>
  <c r="O99" i="1"/>
  <c r="O100" i="1"/>
  <c r="O102" i="1"/>
  <c r="U113" i="1"/>
  <c r="U141" i="1"/>
  <c r="X58" i="1"/>
  <c r="Y58" i="1" s="1"/>
  <c r="X67" i="1"/>
  <c r="X99" i="1"/>
  <c r="X131" i="1"/>
  <c r="I88" i="1"/>
  <c r="X88" i="1"/>
  <c r="I95" i="1"/>
  <c r="X95" i="1"/>
  <c r="X127" i="1"/>
  <c r="I127" i="1"/>
  <c r="O38" i="1"/>
  <c r="O40" i="1"/>
  <c r="I43" i="1"/>
  <c r="X43" i="1"/>
  <c r="I45" i="1"/>
  <c r="X45" i="1"/>
  <c r="O50" i="1"/>
  <c r="O52" i="1"/>
  <c r="O53" i="1"/>
  <c r="I65" i="1"/>
  <c r="W65" i="1"/>
  <c r="Y65" i="1" s="1"/>
  <c r="I66" i="1"/>
  <c r="X66" i="1"/>
  <c r="O72" i="1"/>
  <c r="O73" i="1"/>
  <c r="O97" i="1"/>
  <c r="U100" i="1"/>
  <c r="U102" i="1"/>
  <c r="I175" i="1"/>
  <c r="I177" i="1"/>
  <c r="X38" i="1"/>
  <c r="X101" i="1"/>
  <c r="O43" i="1"/>
  <c r="O67" i="1"/>
  <c r="U90" i="1"/>
  <c r="U22" i="1"/>
  <c r="U36" i="1"/>
  <c r="U38" i="1"/>
  <c r="U39" i="1"/>
  <c r="O42" i="1"/>
  <c r="U51" i="1"/>
  <c r="O55" i="1"/>
  <c r="O60" i="1"/>
  <c r="O65" i="1"/>
  <c r="I69" i="1"/>
  <c r="I70" i="1"/>
  <c r="X70" i="1"/>
  <c r="U72" i="1"/>
  <c r="I81" i="1"/>
  <c r="X81" i="1"/>
  <c r="I82" i="1"/>
  <c r="X82" i="1"/>
  <c r="I83" i="1"/>
  <c r="X83" i="1"/>
  <c r="I85" i="1"/>
  <c r="X85" i="1"/>
  <c r="U86" i="1"/>
  <c r="U87" i="1"/>
  <c r="U97" i="1"/>
  <c r="I111" i="1"/>
  <c r="I113" i="1"/>
  <c r="X113" i="1"/>
  <c r="I114" i="1"/>
  <c r="I115" i="1"/>
  <c r="X115" i="1"/>
  <c r="I132" i="1"/>
  <c r="W132" i="1"/>
  <c r="O144" i="1"/>
  <c r="O145" i="1"/>
  <c r="O146" i="1"/>
  <c r="O147" i="1"/>
  <c r="X75" i="1"/>
  <c r="W84" i="1"/>
  <c r="W116" i="1"/>
  <c r="U52" i="1"/>
  <c r="O66" i="1"/>
  <c r="U73" i="1"/>
  <c r="U88" i="1"/>
  <c r="U95" i="1"/>
  <c r="U98" i="1"/>
  <c r="U21" i="1"/>
  <c r="W27" i="1"/>
  <c r="U41" i="1"/>
  <c r="U43" i="1"/>
  <c r="U45" i="1"/>
  <c r="U54" i="1"/>
  <c r="U56" i="1"/>
  <c r="U58" i="1"/>
  <c r="U66" i="1"/>
  <c r="I102" i="1"/>
  <c r="W102" i="1"/>
  <c r="I103" i="1"/>
  <c r="X103" i="1"/>
  <c r="I105" i="1"/>
  <c r="W105" i="1"/>
  <c r="I112" i="1"/>
  <c r="O115" i="1"/>
  <c r="O116" i="1"/>
  <c r="I120" i="1"/>
  <c r="O142" i="1"/>
  <c r="O150" i="1"/>
  <c r="I169" i="1"/>
  <c r="O45" i="1"/>
  <c r="W80" i="1"/>
  <c r="Y80" i="1" s="1"/>
  <c r="I110" i="1"/>
  <c r="W110" i="1"/>
  <c r="Y110" i="1" s="1"/>
  <c r="I142" i="1"/>
  <c r="W50" i="1"/>
  <c r="I73" i="1"/>
  <c r="W73" i="1"/>
  <c r="W95" i="1"/>
  <c r="I96" i="1"/>
  <c r="I98" i="1"/>
  <c r="I100" i="1"/>
  <c r="X100" i="1"/>
  <c r="O103" i="1"/>
  <c r="I126" i="1"/>
  <c r="W126" i="1"/>
  <c r="I128" i="1"/>
  <c r="X128" i="1"/>
  <c r="I129" i="1"/>
  <c r="X129" i="1"/>
  <c r="I130" i="1"/>
  <c r="X130" i="1"/>
  <c r="O133" i="1"/>
  <c r="W96" i="1"/>
  <c r="I125" i="1"/>
  <c r="I135" i="1"/>
  <c r="O143" i="1"/>
  <c r="I174" i="1"/>
  <c r="I179" i="1"/>
  <c r="W135" i="1"/>
  <c r="Y135" i="1" s="1"/>
  <c r="O131" i="1"/>
  <c r="I133" i="1"/>
  <c r="U144" i="1"/>
  <c r="U145" i="1"/>
  <c r="U146" i="1"/>
  <c r="X142" i="1"/>
  <c r="X125" i="1"/>
  <c r="U125" i="1"/>
  <c r="U126" i="1"/>
  <c r="U127" i="1"/>
  <c r="I144" i="1"/>
  <c r="I145" i="1"/>
  <c r="I146" i="1"/>
  <c r="I147" i="1"/>
  <c r="I149" i="1"/>
  <c r="I150" i="1"/>
  <c r="I171" i="1"/>
  <c r="I173" i="1"/>
  <c r="X147" i="1"/>
  <c r="X144" i="1"/>
  <c r="U140" i="1"/>
  <c r="O140" i="1"/>
  <c r="I140" i="1"/>
  <c r="O125" i="1"/>
  <c r="U110" i="1"/>
  <c r="U80" i="1"/>
  <c r="I80" i="1"/>
  <c r="U65" i="1"/>
  <c r="U50" i="1"/>
  <c r="U35" i="1"/>
  <c r="U20" i="1"/>
  <c r="I20" i="1"/>
  <c r="O24" i="1"/>
  <c r="U30" i="1"/>
  <c r="O25" i="1"/>
  <c r="O23" i="1"/>
  <c r="O26" i="1"/>
  <c r="O22" i="1"/>
  <c r="U23" i="1"/>
  <c r="U24" i="1"/>
  <c r="U25" i="1"/>
  <c r="U26" i="1"/>
  <c r="AN373" i="5" l="1"/>
  <c r="AW373" i="5"/>
  <c r="AK419" i="5"/>
  <c r="Y149" i="1"/>
  <c r="Y120" i="1"/>
  <c r="Y30" i="1"/>
  <c r="Y117" i="1"/>
  <c r="Y144" i="1"/>
  <c r="Y143" i="1"/>
  <c r="Y73" i="1"/>
  <c r="Y29" i="1"/>
  <c r="AQ327" i="5"/>
  <c r="AQ281" i="5"/>
  <c r="AT235" i="5"/>
  <c r="AZ189" i="5"/>
  <c r="AN143" i="5"/>
  <c r="AT51" i="5"/>
  <c r="AK51" i="5"/>
  <c r="Y146" i="1"/>
  <c r="Y147" i="1"/>
  <c r="Y113" i="1"/>
  <c r="Y103" i="1"/>
  <c r="Y86" i="1"/>
  <c r="Y82" i="1"/>
  <c r="Y71" i="1"/>
  <c r="Y45" i="1"/>
  <c r="Y26" i="1"/>
  <c r="Y105" i="1"/>
  <c r="Y90" i="1"/>
  <c r="Y75" i="1"/>
  <c r="Y116" i="1"/>
  <c r="Y145" i="1"/>
  <c r="Y133" i="1"/>
  <c r="Y118" i="1"/>
  <c r="Y88" i="1"/>
  <c r="Y43" i="1"/>
  <c r="Y97" i="1"/>
  <c r="Y23" i="1"/>
  <c r="Y115" i="1"/>
  <c r="Y68" i="1"/>
  <c r="Y72" i="1"/>
  <c r="Y101" i="1"/>
  <c r="Y54" i="1"/>
  <c r="Y53" i="1"/>
  <c r="Y87" i="1"/>
  <c r="Y98" i="1"/>
  <c r="Y85" i="1"/>
  <c r="Y38" i="1"/>
  <c r="Y36" i="1"/>
  <c r="Y132" i="1"/>
  <c r="Y102" i="1"/>
  <c r="Y57" i="1"/>
  <c r="Y42" i="1"/>
  <c r="Y27" i="1"/>
  <c r="Y114" i="1"/>
  <c r="Y129" i="1"/>
  <c r="Y131" i="1"/>
  <c r="Y130" i="1"/>
  <c r="Y100" i="1"/>
  <c r="Y70" i="1"/>
  <c r="Y56" i="1"/>
  <c r="Y55" i="1"/>
  <c r="Y41" i="1"/>
  <c r="Y40" i="1"/>
  <c r="Y25" i="1"/>
  <c r="AW419" i="5"/>
  <c r="AQ373" i="5"/>
  <c r="AK373" i="5"/>
  <c r="AK327" i="5"/>
  <c r="AT281" i="5"/>
  <c r="AZ235" i="5"/>
  <c r="AN235" i="5"/>
  <c r="AW189" i="5"/>
  <c r="AT143" i="5"/>
  <c r="AZ143" i="5"/>
  <c r="AQ97" i="5"/>
  <c r="AW97" i="5"/>
  <c r="AK97" i="5"/>
  <c r="AZ51" i="5"/>
  <c r="AW51" i="5"/>
  <c r="Y99" i="1"/>
  <c r="Y84" i="1"/>
  <c r="Y69" i="1"/>
  <c r="Y39" i="1"/>
  <c r="Y24" i="1"/>
  <c r="Y128" i="1"/>
  <c r="Y83" i="1"/>
  <c r="Y142" i="1"/>
  <c r="Y127" i="1"/>
  <c r="Y112" i="1"/>
  <c r="Y67" i="1"/>
  <c r="Y52" i="1"/>
  <c r="Y37" i="1"/>
  <c r="Y22" i="1"/>
  <c r="Y141" i="1"/>
  <c r="Y126" i="1"/>
  <c r="Y111" i="1"/>
  <c r="Y96" i="1"/>
  <c r="Y81" i="1"/>
  <c r="Y66" i="1"/>
  <c r="Y51" i="1"/>
  <c r="Y21" i="1"/>
  <c r="Y35" i="1"/>
  <c r="Y125" i="1"/>
  <c r="Y50" i="1"/>
  <c r="Y95" i="1"/>
  <c r="D41" i="25" l="1"/>
  <c r="D31" i="25"/>
  <c r="D21" i="25"/>
  <c r="D11" i="25"/>
  <c r="D1" i="25"/>
  <c r="AF35" i="5"/>
  <c r="AE35" i="5"/>
  <c r="AC35" i="5"/>
  <c r="AB35" i="5"/>
  <c r="Z35" i="5"/>
  <c r="Y35" i="5"/>
  <c r="W35" i="5"/>
  <c r="V35" i="5"/>
  <c r="T35" i="5"/>
  <c r="S35" i="5"/>
  <c r="Q35" i="5"/>
  <c r="P35" i="5"/>
  <c r="AI5" i="5" s="1"/>
  <c r="T15" i="1"/>
  <c r="S15" i="1"/>
  <c r="T13" i="1"/>
  <c r="S13" i="1"/>
  <c r="T12" i="1"/>
  <c r="S12" i="1"/>
  <c r="T11" i="1"/>
  <c r="S11" i="1"/>
  <c r="T10" i="1"/>
  <c r="S10" i="1"/>
  <c r="T9" i="1"/>
  <c r="S9" i="1"/>
  <c r="T8" i="1"/>
  <c r="S8" i="1"/>
  <c r="T7" i="1"/>
  <c r="S7" i="1"/>
  <c r="T6" i="1"/>
  <c r="S6" i="1"/>
  <c r="T5" i="1"/>
  <c r="S5" i="1"/>
  <c r="G76" i="24"/>
  <c r="G75" i="24"/>
  <c r="G54" i="24"/>
  <c r="G53" i="24"/>
  <c r="G52" i="24"/>
  <c r="G51" i="24"/>
  <c r="G50" i="24"/>
  <c r="G49" i="24"/>
  <c r="G47" i="24"/>
  <c r="G46" i="24"/>
  <c r="G45" i="24"/>
  <c r="G44" i="24"/>
  <c r="C9" i="25" l="1"/>
  <c r="B9" i="25" s="1"/>
  <c r="C104" i="25"/>
  <c r="B104" i="25" s="1"/>
  <c r="C105" i="25"/>
  <c r="B105" i="25" s="1"/>
  <c r="C106" i="25"/>
  <c r="B106" i="25" s="1"/>
  <c r="C107" i="25"/>
  <c r="B107" i="25" s="1"/>
  <c r="C109" i="25"/>
  <c r="B109" i="25" s="1"/>
  <c r="C108" i="25"/>
  <c r="B108" i="25" s="1"/>
  <c r="C29" i="25"/>
  <c r="B29" i="25" s="1"/>
  <c r="C19" i="25"/>
  <c r="B19" i="25" s="1"/>
  <c r="C49" i="25"/>
  <c r="B49" i="25" s="1"/>
  <c r="C39" i="25"/>
  <c r="B39" i="25" s="1"/>
  <c r="AP4" i="25"/>
  <c r="AA35" i="5"/>
  <c r="AG35" i="5"/>
  <c r="X35" i="5"/>
  <c r="U9" i="1"/>
  <c r="U5" i="1"/>
  <c r="C5" i="25"/>
  <c r="B5" i="25" s="1"/>
  <c r="C18" i="25"/>
  <c r="B18" i="25" s="1"/>
  <c r="C44" i="25"/>
  <c r="B44" i="25" s="1"/>
  <c r="C34" i="25"/>
  <c r="B34" i="25" s="1"/>
  <c r="C14" i="25"/>
  <c r="B14" i="25" s="1"/>
  <c r="C99" i="25"/>
  <c r="B99" i="25" s="1"/>
  <c r="C6" i="25"/>
  <c r="B6" i="25" s="1"/>
  <c r="C8" i="25"/>
  <c r="B8" i="25" s="1"/>
  <c r="C15" i="25"/>
  <c r="B15" i="25" s="1"/>
  <c r="U12" i="1"/>
  <c r="C27" i="25"/>
  <c r="B27" i="25" s="1"/>
  <c r="C38" i="25"/>
  <c r="B38" i="25" s="1"/>
  <c r="U13" i="1"/>
  <c r="C17" i="25"/>
  <c r="B17" i="25" s="1"/>
  <c r="C24" i="25"/>
  <c r="B24" i="25" s="1"/>
  <c r="C28" i="25"/>
  <c r="B28" i="25" s="1"/>
  <c r="C25" i="25"/>
  <c r="B25" i="25" s="1"/>
  <c r="C36" i="25"/>
  <c r="B36" i="25" s="1"/>
  <c r="AM4" i="25"/>
  <c r="C37" i="25"/>
  <c r="B37" i="25" s="1"/>
  <c r="C45" i="25"/>
  <c r="B45" i="25" s="1"/>
  <c r="C87" i="25"/>
  <c r="B87" i="25" s="1"/>
  <c r="C68" i="25"/>
  <c r="B68" i="25" s="1"/>
  <c r="C97" i="25"/>
  <c r="B97" i="25" s="1"/>
  <c r="C96" i="25"/>
  <c r="B96" i="25" s="1"/>
  <c r="C77" i="25"/>
  <c r="B77" i="25" s="1"/>
  <c r="C89" i="25"/>
  <c r="B89" i="25" s="1"/>
  <c r="C64" i="25"/>
  <c r="B64" i="25" s="1"/>
  <c r="C58" i="25"/>
  <c r="B58" i="25" s="1"/>
  <c r="C54" i="25"/>
  <c r="B54" i="25" s="1"/>
  <c r="C84" i="25"/>
  <c r="B84" i="25" s="1"/>
  <c r="C59" i="25"/>
  <c r="B59" i="25" s="1"/>
  <c r="C88" i="25"/>
  <c r="B88" i="25" s="1"/>
  <c r="C74" i="25"/>
  <c r="B74" i="25" s="1"/>
  <c r="C78" i="25"/>
  <c r="B78" i="25" s="1"/>
  <c r="C47" i="25"/>
  <c r="B47" i="25" s="1"/>
  <c r="C7" i="25"/>
  <c r="B7" i="25" s="1"/>
  <c r="C26" i="25"/>
  <c r="B26" i="25" s="1"/>
  <c r="C35" i="25"/>
  <c r="B35" i="25" s="1"/>
  <c r="C56" i="25"/>
  <c r="B56" i="25" s="1"/>
  <c r="C57" i="25"/>
  <c r="B57" i="25" s="1"/>
  <c r="C4" i="25"/>
  <c r="B4" i="25" s="1"/>
  <c r="C55" i="25"/>
  <c r="B55" i="25" s="1"/>
  <c r="C16" i="25"/>
  <c r="B16" i="25" s="1"/>
  <c r="C65" i="25"/>
  <c r="B65" i="25" s="1"/>
  <c r="C46" i="25"/>
  <c r="B46" i="25" s="1"/>
  <c r="C48" i="25"/>
  <c r="B48" i="25" s="1"/>
  <c r="C69" i="25"/>
  <c r="B69" i="25" s="1"/>
  <c r="C75" i="25"/>
  <c r="B75" i="25" s="1"/>
  <c r="C76" i="25"/>
  <c r="B76" i="25" s="1"/>
  <c r="C98" i="25"/>
  <c r="B98" i="25" s="1"/>
  <c r="C66" i="25"/>
  <c r="B66" i="25" s="1"/>
  <c r="C67" i="25"/>
  <c r="B67" i="25" s="1"/>
  <c r="C79" i="25"/>
  <c r="B79" i="25" s="1"/>
  <c r="C85" i="25"/>
  <c r="B85" i="25" s="1"/>
  <c r="C86" i="25"/>
  <c r="B86" i="25" s="1"/>
  <c r="C94" i="25"/>
  <c r="B94" i="25" s="1"/>
  <c r="C95" i="25"/>
  <c r="B95" i="25" s="1"/>
  <c r="R35" i="5"/>
  <c r="AD35" i="5"/>
  <c r="U35" i="5"/>
  <c r="U7" i="1"/>
  <c r="U11" i="1"/>
  <c r="U8" i="1"/>
  <c r="U6" i="1"/>
  <c r="U10" i="1"/>
  <c r="U15" i="1"/>
  <c r="AF5" i="5" l="1"/>
  <c r="AY5" i="5" s="1"/>
  <c r="AX5" i="5"/>
  <c r="AC5" i="5"/>
  <c r="AV5" i="5" s="1"/>
  <c r="AU5" i="5"/>
  <c r="Z5" i="5"/>
  <c r="AS5" i="5" s="1"/>
  <c r="AR5" i="5"/>
  <c r="W5" i="5"/>
  <c r="AP5" i="5" s="1"/>
  <c r="AO5" i="5"/>
  <c r="T5" i="5"/>
  <c r="AM5" i="5" s="1"/>
  <c r="AL5" i="5"/>
  <c r="AJ5" i="5"/>
  <c r="AK5" i="5" s="1"/>
  <c r="AT5" i="5" l="1"/>
  <c r="AN5" i="5"/>
  <c r="AZ5" i="5"/>
  <c r="AQ5" i="5"/>
  <c r="AW5" i="5"/>
  <c r="U5" i="5"/>
  <c r="AG5" i="5"/>
  <c r="AA5" i="5"/>
  <c r="X5" i="5"/>
  <c r="AD5" i="5"/>
  <c r="M6" i="1" l="1"/>
  <c r="M5" i="1"/>
  <c r="G6" i="1"/>
  <c r="G5" i="1"/>
  <c r="W6" i="1" l="1"/>
  <c r="W5" i="1"/>
  <c r="M15" i="1"/>
  <c r="M13" i="1"/>
  <c r="M12" i="1"/>
  <c r="M11" i="1"/>
  <c r="M10" i="1"/>
  <c r="M9" i="1"/>
  <c r="M8" i="1"/>
  <c r="M7" i="1"/>
  <c r="G8" i="1"/>
  <c r="G15" i="1"/>
  <c r="G13" i="1"/>
  <c r="G12" i="1"/>
  <c r="G11" i="1"/>
  <c r="G10" i="1"/>
  <c r="G9" i="1"/>
  <c r="G7" i="1"/>
  <c r="W15" i="1" l="1"/>
  <c r="W13" i="1"/>
  <c r="W12" i="1"/>
  <c r="W11" i="1"/>
  <c r="W10" i="1"/>
  <c r="W9" i="1"/>
  <c r="W8" i="1"/>
  <c r="W7" i="1"/>
  <c r="N15" i="1"/>
  <c r="N13" i="1"/>
  <c r="O13" i="1" s="1"/>
  <c r="N12" i="1"/>
  <c r="O12" i="1" s="1"/>
  <c r="N11" i="1"/>
  <c r="O11" i="1" s="1"/>
  <c r="N10" i="1"/>
  <c r="O10" i="1" s="1"/>
  <c r="N9" i="1"/>
  <c r="O9" i="1" s="1"/>
  <c r="N8" i="1"/>
  <c r="N7" i="1"/>
  <c r="O7" i="1" s="1"/>
  <c r="N6" i="1"/>
  <c r="O6" i="1" s="1"/>
  <c r="N5" i="1"/>
  <c r="H15" i="1"/>
  <c r="H13" i="1"/>
  <c r="H12" i="1"/>
  <c r="H11" i="1"/>
  <c r="H10" i="1"/>
  <c r="H9" i="1"/>
  <c r="H8" i="1"/>
  <c r="H7" i="1"/>
  <c r="H6" i="1"/>
  <c r="X6" i="1" l="1"/>
  <c r="Y6" i="1" s="1"/>
  <c r="I10" i="1"/>
  <c r="X10" i="1"/>
  <c r="Y10" i="1" s="1"/>
  <c r="I11" i="1"/>
  <c r="X11" i="1"/>
  <c r="Y11" i="1" s="1"/>
  <c r="I12" i="1"/>
  <c r="X12" i="1"/>
  <c r="Y12" i="1" s="1"/>
  <c r="I13" i="1"/>
  <c r="X13" i="1"/>
  <c r="Y13" i="1" s="1"/>
  <c r="I15" i="1"/>
  <c r="X15" i="1"/>
  <c r="Y15" i="1" s="1"/>
  <c r="I7" i="1"/>
  <c r="X7" i="1"/>
  <c r="Y7" i="1" s="1"/>
  <c r="I8" i="1"/>
  <c r="X8" i="1"/>
  <c r="Y8" i="1" s="1"/>
  <c r="I9" i="1"/>
  <c r="X9" i="1"/>
  <c r="Y9" i="1" s="1"/>
  <c r="I6" i="1"/>
  <c r="O5" i="1"/>
  <c r="O15" i="1"/>
  <c r="O8" i="1"/>
  <c r="H5" i="1"/>
  <c r="X5" i="1" s="1"/>
  <c r="Y5" i="1" s="1"/>
  <c r="C81" i="5" l="1"/>
  <c r="B81" i="5" s="1"/>
  <c r="C51" i="5"/>
  <c r="B51" i="5" s="1"/>
  <c r="C378" i="5"/>
  <c r="B378" i="5" s="1"/>
  <c r="C439" i="5"/>
  <c r="B439" i="5" s="1"/>
  <c r="C391" i="5"/>
  <c r="B391" i="5" s="1"/>
  <c r="C389" i="5"/>
  <c r="B389" i="5" s="1"/>
  <c r="C381" i="5"/>
  <c r="B381" i="5" s="1"/>
  <c r="C363" i="5"/>
  <c r="B363" i="5" s="1"/>
  <c r="C347" i="5"/>
  <c r="B347" i="5" s="1"/>
  <c r="C321" i="5"/>
  <c r="B321" i="5" s="1"/>
  <c r="C317" i="5"/>
  <c r="B317" i="5" s="1"/>
  <c r="C316" i="5"/>
  <c r="B316" i="5" s="1"/>
  <c r="C456" i="5"/>
  <c r="B456" i="5" s="1"/>
  <c r="C450" i="5"/>
  <c r="B450" i="5" s="1"/>
  <c r="C373" i="5"/>
  <c r="B373" i="5" s="1"/>
  <c r="C459" i="5"/>
  <c r="B459" i="5" s="1"/>
  <c r="C442" i="5"/>
  <c r="B442" i="5" s="1"/>
  <c r="C281" i="5"/>
  <c r="B281" i="5" s="1"/>
  <c r="C444" i="5"/>
  <c r="B444" i="5" s="1"/>
  <c r="C398" i="5"/>
  <c r="B398" i="5" s="1"/>
  <c r="C396" i="5"/>
  <c r="B396" i="5" s="1"/>
  <c r="C343" i="5"/>
  <c r="B343" i="5" s="1"/>
  <c r="C285" i="5"/>
  <c r="B285" i="5" s="1"/>
  <c r="C205" i="5"/>
  <c r="B205" i="5" s="1"/>
  <c r="C298" i="5"/>
  <c r="B298" i="5" s="1"/>
  <c r="C212" i="5"/>
  <c r="B212" i="5" s="1"/>
  <c r="C183" i="5"/>
  <c r="B183" i="5" s="1"/>
  <c r="C168" i="5"/>
  <c r="B168" i="5" s="1"/>
  <c r="C455" i="5"/>
  <c r="B455" i="5" s="1"/>
  <c r="C304" i="5"/>
  <c r="B304" i="5" s="1"/>
  <c r="C252" i="5"/>
  <c r="B252" i="5" s="1"/>
  <c r="C226" i="5"/>
  <c r="B226" i="5" s="1"/>
  <c r="C225" i="5"/>
  <c r="B225" i="5" s="1"/>
  <c r="C219" i="5"/>
  <c r="B219" i="5" s="1"/>
  <c r="C191" i="5"/>
  <c r="B191" i="5" s="1"/>
  <c r="C180" i="5"/>
  <c r="B180" i="5" s="1"/>
  <c r="C175" i="5"/>
  <c r="B175" i="5" s="1"/>
  <c r="C422" i="5"/>
  <c r="B422" i="5" s="1"/>
  <c r="C376" i="5"/>
  <c r="B376" i="5" s="1"/>
  <c r="C291" i="5"/>
  <c r="B291" i="5" s="1"/>
  <c r="C271" i="5"/>
  <c r="B271" i="5" s="1"/>
  <c r="C227" i="5"/>
  <c r="B227" i="5" s="1"/>
  <c r="C192" i="5"/>
  <c r="B192" i="5" s="1"/>
  <c r="C377" i="5"/>
  <c r="B377" i="5" s="1"/>
  <c r="C150" i="5"/>
  <c r="B150" i="5" s="1"/>
  <c r="C255" i="5"/>
  <c r="B255" i="5" s="1"/>
  <c r="C204" i="5"/>
  <c r="B204" i="5" s="1"/>
  <c r="C146" i="5"/>
  <c r="B146" i="5" s="1"/>
  <c r="C145" i="5"/>
  <c r="B145" i="5" s="1"/>
  <c r="C163" i="5"/>
  <c r="B163" i="5" s="1"/>
  <c r="C148" i="5"/>
  <c r="B148" i="5" s="1"/>
  <c r="C449" i="5"/>
  <c r="B449" i="5" s="1"/>
  <c r="C245" i="5"/>
  <c r="B245" i="5" s="1"/>
  <c r="C144" i="5"/>
  <c r="B144" i="5" s="1"/>
  <c r="C258" i="5"/>
  <c r="B258" i="5" s="1"/>
  <c r="C222" i="5"/>
  <c r="B222" i="5" s="1"/>
  <c r="C153" i="5"/>
  <c r="B153" i="5" s="1"/>
  <c r="C272" i="5"/>
  <c r="B272" i="5" s="1"/>
  <c r="C166" i="5"/>
  <c r="B166" i="5" s="1"/>
  <c r="C190" i="5"/>
  <c r="B190" i="5" s="1"/>
  <c r="C283" i="5"/>
  <c r="B283" i="5" s="1"/>
  <c r="C210" i="5"/>
  <c r="B210" i="5" s="1"/>
  <c r="C344" i="5"/>
  <c r="B344" i="5" s="1"/>
  <c r="C358" i="5"/>
  <c r="B358" i="5" s="1"/>
  <c r="C350" i="5"/>
  <c r="B350" i="5" s="1"/>
  <c r="C348" i="5"/>
  <c r="B348" i="5" s="1"/>
  <c r="C362" i="5"/>
  <c r="B362" i="5" s="1"/>
  <c r="C451" i="5"/>
  <c r="B451" i="5" s="1"/>
  <c r="C349" i="5"/>
  <c r="B349" i="5" s="1"/>
  <c r="C147" i="5"/>
  <c r="B147" i="5" s="1"/>
  <c r="C149" i="5"/>
  <c r="B149" i="5" s="1"/>
  <c r="C159" i="5"/>
  <c r="B159" i="5" s="1"/>
  <c r="C270" i="5"/>
  <c r="B270" i="5" s="1"/>
  <c r="C303" i="5"/>
  <c r="B303" i="5" s="1"/>
  <c r="C143" i="5"/>
  <c r="B143" i="5" s="1"/>
  <c r="C158" i="5"/>
  <c r="B158" i="5" s="1"/>
  <c r="C242" i="5"/>
  <c r="B242" i="5" s="1"/>
  <c r="C284" i="5"/>
  <c r="B284" i="5" s="1"/>
  <c r="C220" i="5"/>
  <c r="B220" i="5" s="1"/>
  <c r="C253" i="5"/>
  <c r="B253" i="5" s="1"/>
  <c r="C211" i="5"/>
  <c r="B211" i="5" s="1"/>
  <c r="C392" i="5"/>
  <c r="B392" i="5" s="1"/>
  <c r="C250" i="5"/>
  <c r="B250" i="5" s="1"/>
  <c r="C288" i="5"/>
  <c r="B288" i="5" s="1"/>
  <c r="C403" i="5"/>
  <c r="B403" i="5" s="1"/>
  <c r="C296" i="5"/>
  <c r="B296" i="5" s="1"/>
  <c r="C406" i="5"/>
  <c r="B406" i="5" s="1"/>
  <c r="C405" i="5"/>
  <c r="B405" i="5" s="1"/>
  <c r="C435" i="5"/>
  <c r="B435" i="5" s="1"/>
  <c r="C427" i="5"/>
  <c r="B427" i="5" s="1"/>
  <c r="C318" i="5"/>
  <c r="B318" i="5" s="1"/>
  <c r="C380" i="5"/>
  <c r="B380" i="5" s="1"/>
  <c r="C332" i="5"/>
  <c r="B332" i="5" s="1"/>
  <c r="C395" i="5"/>
  <c r="B395" i="5" s="1"/>
  <c r="C161" i="5"/>
  <c r="B161" i="5" s="1"/>
  <c r="C160" i="5"/>
  <c r="B160" i="5" s="1"/>
  <c r="C273" i="5"/>
  <c r="B273" i="5" s="1"/>
  <c r="C177" i="5"/>
  <c r="B177" i="5" s="1"/>
  <c r="C287" i="5"/>
  <c r="B287" i="5" s="1"/>
  <c r="C221" i="5"/>
  <c r="B221" i="5" s="1"/>
  <c r="C306" i="5"/>
  <c r="B306" i="5" s="1"/>
  <c r="C239" i="5"/>
  <c r="B239" i="5" s="1"/>
  <c r="C286" i="5"/>
  <c r="B286" i="5" s="1"/>
  <c r="C404" i="5"/>
  <c r="B404" i="5" s="1"/>
  <c r="C238" i="5"/>
  <c r="B238" i="5" s="1"/>
  <c r="C393" i="5"/>
  <c r="B393" i="5" s="1"/>
  <c r="C411" i="5"/>
  <c r="B411" i="5" s="1"/>
  <c r="C235" i="5"/>
  <c r="B235" i="5" s="1"/>
  <c r="C436" i="5"/>
  <c r="B436" i="5" s="1"/>
  <c r="C410" i="5"/>
  <c r="B410" i="5" s="1"/>
  <c r="C357" i="5"/>
  <c r="B357" i="5" s="1"/>
  <c r="C301" i="5"/>
  <c r="B301" i="5" s="1"/>
  <c r="C383" i="5"/>
  <c r="B383" i="5" s="1"/>
  <c r="C229" i="5"/>
  <c r="B229" i="5" s="1"/>
  <c r="C174" i="5"/>
  <c r="B174" i="5" s="1"/>
  <c r="C173" i="5"/>
  <c r="B173" i="5" s="1"/>
  <c r="C194" i="5"/>
  <c r="B194" i="5" s="1"/>
  <c r="C178" i="5"/>
  <c r="B178" i="5" s="1"/>
  <c r="C151" i="5"/>
  <c r="B151" i="5" s="1"/>
  <c r="C314" i="5"/>
  <c r="B314" i="5" s="1"/>
  <c r="C313" i="5"/>
  <c r="B313" i="5" s="1"/>
  <c r="C407" i="5"/>
  <c r="B407" i="5" s="1"/>
  <c r="C257" i="5"/>
  <c r="B257" i="5" s="1"/>
  <c r="C236" i="5"/>
  <c r="B236" i="5" s="1"/>
  <c r="C457" i="5"/>
  <c r="B457" i="5" s="1"/>
  <c r="C364" i="5"/>
  <c r="B364" i="5" s="1"/>
  <c r="C300" i="5"/>
  <c r="B300" i="5" s="1"/>
  <c r="C388" i="5"/>
  <c r="B388" i="5" s="1"/>
  <c r="C390" i="5"/>
  <c r="B390" i="5" s="1"/>
  <c r="C421" i="5"/>
  <c r="B421" i="5" s="1"/>
  <c r="C176" i="5"/>
  <c r="B176" i="5" s="1"/>
  <c r="C265" i="5"/>
  <c r="B265" i="5" s="1"/>
  <c r="C164" i="5"/>
  <c r="B164" i="5" s="1"/>
  <c r="C434" i="5"/>
  <c r="B434" i="5" s="1"/>
  <c r="C328" i="5"/>
  <c r="B328" i="5" s="1"/>
  <c r="C240" i="5"/>
  <c r="B240" i="5" s="1"/>
  <c r="C315" i="5"/>
  <c r="B315" i="5" s="1"/>
  <c r="C337" i="5"/>
  <c r="B337" i="5" s="1"/>
  <c r="C429" i="5"/>
  <c r="B429" i="5" s="1"/>
  <c r="C453" i="5"/>
  <c r="B453" i="5" s="1"/>
  <c r="C275" i="5"/>
  <c r="B275" i="5" s="1"/>
  <c r="C193" i="5"/>
  <c r="B193" i="5" s="1"/>
  <c r="C237" i="5"/>
  <c r="B237" i="5" s="1"/>
  <c r="C199" i="5"/>
  <c r="B199" i="5" s="1"/>
  <c r="C206" i="5"/>
  <c r="B206" i="5" s="1"/>
  <c r="C179" i="5"/>
  <c r="B179" i="5" s="1"/>
  <c r="C254" i="5"/>
  <c r="B254" i="5" s="1"/>
  <c r="C342" i="5"/>
  <c r="B342" i="5" s="1"/>
  <c r="C329" i="5"/>
  <c r="B329" i="5" s="1"/>
  <c r="C223" i="5"/>
  <c r="B223" i="5" s="1"/>
  <c r="C269" i="5"/>
  <c r="B269" i="5" s="1"/>
  <c r="C282" i="5"/>
  <c r="B282" i="5" s="1"/>
  <c r="C319" i="5"/>
  <c r="B319" i="5" s="1"/>
  <c r="C420" i="5"/>
  <c r="B420" i="5" s="1"/>
  <c r="C379" i="5"/>
  <c r="B379" i="5" s="1"/>
  <c r="C419" i="5"/>
  <c r="B419" i="5" s="1"/>
  <c r="C367" i="5"/>
  <c r="B367" i="5" s="1"/>
  <c r="C311" i="5"/>
  <c r="B311" i="5" s="1"/>
  <c r="C425" i="5"/>
  <c r="B425" i="5" s="1"/>
  <c r="C374" i="5"/>
  <c r="B374" i="5" s="1"/>
  <c r="C423" i="5"/>
  <c r="B423" i="5" s="1"/>
  <c r="C333" i="5"/>
  <c r="B333" i="5" s="1"/>
  <c r="C196" i="5"/>
  <c r="B196" i="5" s="1"/>
  <c r="C409" i="5"/>
  <c r="B409" i="5" s="1"/>
  <c r="C302" i="5"/>
  <c r="B302" i="5" s="1"/>
  <c r="C266" i="5"/>
  <c r="B266" i="5" s="1"/>
  <c r="C408" i="5"/>
  <c r="B408" i="5" s="1"/>
  <c r="C441" i="5"/>
  <c r="B441" i="5" s="1"/>
  <c r="C359" i="5"/>
  <c r="B359" i="5" s="1"/>
  <c r="C289" i="5"/>
  <c r="B289" i="5" s="1"/>
  <c r="C330" i="5"/>
  <c r="B330" i="5" s="1"/>
  <c r="C162" i="5"/>
  <c r="B162" i="5" s="1"/>
  <c r="C197" i="5"/>
  <c r="B197" i="5" s="1"/>
  <c r="C214" i="5"/>
  <c r="B214" i="5" s="1"/>
  <c r="C360" i="5"/>
  <c r="B360" i="5" s="1"/>
  <c r="C260" i="5"/>
  <c r="B260" i="5" s="1"/>
  <c r="C413" i="5"/>
  <c r="B413" i="5" s="1"/>
  <c r="C224" i="5"/>
  <c r="B224" i="5" s="1"/>
  <c r="C251" i="5"/>
  <c r="B251" i="5" s="1"/>
  <c r="C207" i="5"/>
  <c r="B207" i="5" s="1"/>
  <c r="C297" i="5"/>
  <c r="B297" i="5" s="1"/>
  <c r="C268" i="5"/>
  <c r="B268" i="5" s="1"/>
  <c r="C312" i="5"/>
  <c r="B312" i="5" s="1"/>
  <c r="C256" i="5"/>
  <c r="B256" i="5" s="1"/>
  <c r="C424" i="5"/>
  <c r="B424" i="5" s="1"/>
  <c r="C394" i="5"/>
  <c r="B394" i="5" s="1"/>
  <c r="C335" i="5"/>
  <c r="B335" i="5" s="1"/>
  <c r="C426" i="5"/>
  <c r="B426" i="5" s="1"/>
  <c r="C438" i="5"/>
  <c r="B438" i="5" s="1"/>
  <c r="C375" i="5"/>
  <c r="B375" i="5" s="1"/>
  <c r="C208" i="5"/>
  <c r="B208" i="5" s="1"/>
  <c r="C327" i="5"/>
  <c r="B327" i="5" s="1"/>
  <c r="C437" i="5"/>
  <c r="B437" i="5" s="1"/>
  <c r="C346" i="5"/>
  <c r="B346" i="5" s="1"/>
  <c r="C345" i="5"/>
  <c r="B345" i="5" s="1"/>
  <c r="C181" i="5"/>
  <c r="B181" i="5" s="1"/>
  <c r="C243" i="5"/>
  <c r="B243" i="5" s="1"/>
  <c r="C195" i="5"/>
  <c r="B195" i="5" s="1"/>
  <c r="C165" i="5"/>
  <c r="B165" i="5" s="1"/>
  <c r="C189" i="5"/>
  <c r="B189" i="5" s="1"/>
  <c r="C352" i="5"/>
  <c r="B352" i="5" s="1"/>
  <c r="C209" i="5"/>
  <c r="B209" i="5" s="1"/>
  <c r="C331" i="5"/>
  <c r="B331" i="5" s="1"/>
  <c r="C334" i="5"/>
  <c r="B334" i="5" s="1"/>
  <c r="C241" i="5"/>
  <c r="B241" i="5" s="1"/>
  <c r="C267" i="5"/>
  <c r="B267" i="5" s="1"/>
  <c r="C452" i="5"/>
  <c r="B452" i="5" s="1"/>
  <c r="C365" i="5"/>
  <c r="B365" i="5" s="1"/>
  <c r="C440" i="5"/>
  <c r="B440" i="5" s="1"/>
  <c r="C361" i="5"/>
  <c r="B361" i="5" s="1"/>
  <c r="C299" i="5"/>
  <c r="B299" i="5" s="1"/>
  <c r="C454" i="5"/>
  <c r="B454" i="5" s="1"/>
  <c r="C133" i="5"/>
  <c r="B133" i="5" s="1"/>
  <c r="C100" i="5"/>
  <c r="B100" i="5" s="1"/>
  <c r="C134" i="5"/>
  <c r="B134" i="5" s="1"/>
  <c r="C113" i="5"/>
  <c r="B113" i="5" s="1"/>
  <c r="C105" i="5"/>
  <c r="B105" i="5" s="1"/>
  <c r="C97" i="5"/>
  <c r="B97" i="5" s="1"/>
  <c r="C122" i="5"/>
  <c r="B122" i="5" s="1"/>
  <c r="C135" i="5"/>
  <c r="B135" i="5" s="1"/>
  <c r="C127" i="5"/>
  <c r="B127" i="5" s="1"/>
  <c r="C114" i="5"/>
  <c r="B114" i="5" s="1"/>
  <c r="C101" i="5"/>
  <c r="B101" i="5" s="1"/>
  <c r="C132" i="5"/>
  <c r="B132" i="5" s="1"/>
  <c r="C119" i="5"/>
  <c r="B119" i="5" s="1"/>
  <c r="C107" i="5"/>
  <c r="B107" i="5" s="1"/>
  <c r="C98" i="5"/>
  <c r="B98" i="5" s="1"/>
  <c r="C104" i="5"/>
  <c r="B104" i="5" s="1"/>
  <c r="C116" i="5"/>
  <c r="B116" i="5" s="1"/>
  <c r="C129" i="5"/>
  <c r="B129" i="5" s="1"/>
  <c r="C112" i="5"/>
  <c r="B112" i="5" s="1"/>
  <c r="C130" i="5"/>
  <c r="B130" i="5" s="1"/>
  <c r="C131" i="5"/>
  <c r="B131" i="5" s="1"/>
  <c r="C115" i="5"/>
  <c r="B115" i="5" s="1"/>
  <c r="C102" i="5"/>
  <c r="B102" i="5" s="1"/>
  <c r="C118" i="5"/>
  <c r="B118" i="5" s="1"/>
  <c r="C117" i="5"/>
  <c r="B117" i="5" s="1"/>
  <c r="C99" i="5"/>
  <c r="B99" i="5" s="1"/>
  <c r="C128" i="5"/>
  <c r="B128" i="5" s="1"/>
  <c r="C120" i="5"/>
  <c r="B120" i="5" s="1"/>
  <c r="C103" i="5"/>
  <c r="B103" i="5" s="1"/>
  <c r="C137" i="5"/>
  <c r="B137" i="5" s="1"/>
  <c r="C84" i="5"/>
  <c r="B84" i="5" s="1"/>
  <c r="C71" i="5"/>
  <c r="B71" i="5" s="1"/>
  <c r="C58" i="5"/>
  <c r="B58" i="5" s="1"/>
  <c r="C87" i="5"/>
  <c r="B87" i="5" s="1"/>
  <c r="C74" i="5"/>
  <c r="B74" i="5" s="1"/>
  <c r="C66" i="5"/>
  <c r="B66" i="5" s="1"/>
  <c r="C53" i="5"/>
  <c r="B53" i="5" s="1"/>
  <c r="C55" i="5"/>
  <c r="B55" i="5" s="1"/>
  <c r="C68" i="5"/>
  <c r="B68" i="5" s="1"/>
  <c r="C88" i="5"/>
  <c r="B88" i="5" s="1"/>
  <c r="C76" i="5"/>
  <c r="B76" i="5" s="1"/>
  <c r="C67" i="5"/>
  <c r="B67" i="5" s="1"/>
  <c r="C54" i="5"/>
  <c r="B54" i="5" s="1"/>
  <c r="C89" i="5"/>
  <c r="B89" i="5" s="1"/>
  <c r="C61" i="5"/>
  <c r="B61" i="5" s="1"/>
  <c r="C52" i="5"/>
  <c r="B52" i="5" s="1"/>
  <c r="C83" i="5"/>
  <c r="B83" i="5" s="1"/>
  <c r="C69" i="5"/>
  <c r="B69" i="5" s="1"/>
  <c r="C56" i="5"/>
  <c r="B56" i="5" s="1"/>
  <c r="C72" i="5"/>
  <c r="B72" i="5" s="1"/>
  <c r="C86" i="5"/>
  <c r="B86" i="5" s="1"/>
  <c r="C73" i="5"/>
  <c r="B73" i="5" s="1"/>
  <c r="C91" i="5"/>
  <c r="B91" i="5" s="1"/>
  <c r="C82" i="5"/>
  <c r="B82" i="5" s="1"/>
  <c r="C59" i="5"/>
  <c r="B59" i="5" s="1"/>
  <c r="C70" i="5"/>
  <c r="B70" i="5" s="1"/>
  <c r="C85" i="5"/>
  <c r="B85" i="5" s="1"/>
  <c r="C57" i="5"/>
  <c r="B57" i="5" s="1"/>
  <c r="C24" i="5"/>
  <c r="B24" i="5" s="1"/>
  <c r="C21" i="5"/>
  <c r="B21" i="5" s="1"/>
  <c r="C27" i="5"/>
  <c r="B27" i="5" s="1"/>
  <c r="C22" i="5"/>
  <c r="B22" i="5" s="1"/>
  <c r="C23" i="5"/>
  <c r="B23" i="5" s="1"/>
  <c r="C26" i="5"/>
  <c r="B26" i="5" s="1"/>
  <c r="C28" i="5"/>
  <c r="B28" i="5" s="1"/>
  <c r="C30" i="5"/>
  <c r="B30" i="5" s="1"/>
  <c r="C20" i="5"/>
  <c r="B20" i="5" s="1"/>
  <c r="C25" i="5"/>
  <c r="B25" i="5" s="1"/>
  <c r="C38" i="5"/>
  <c r="B38" i="5" s="1"/>
  <c r="C43" i="5"/>
  <c r="B43" i="5" s="1"/>
  <c r="C40" i="5"/>
  <c r="B40" i="5" s="1"/>
  <c r="C39" i="5"/>
  <c r="B39" i="5" s="1"/>
  <c r="C37" i="5"/>
  <c r="B37" i="5" s="1"/>
  <c r="C41" i="5"/>
  <c r="B41" i="5" s="1"/>
  <c r="C36" i="5"/>
  <c r="B36" i="5" s="1"/>
  <c r="C35" i="5"/>
  <c r="B35" i="5" s="1"/>
  <c r="C42" i="5"/>
  <c r="B42" i="5" s="1"/>
  <c r="C45" i="5"/>
  <c r="B45" i="5" s="1"/>
  <c r="I5" i="1" l="1"/>
  <c r="C5" i="1"/>
  <c r="B5" i="1" s="1"/>
</calcChain>
</file>

<file path=xl/sharedStrings.xml><?xml version="1.0" encoding="utf-8"?>
<sst xmlns="http://schemas.openxmlformats.org/spreadsheetml/2006/main" count="2866" uniqueCount="115">
  <si>
    <t>Date</t>
  </si>
  <si>
    <t>Time (h)</t>
  </si>
  <si>
    <t>Time (days)</t>
  </si>
  <si>
    <t>OD660</t>
  </si>
  <si>
    <t>Dilution</t>
  </si>
  <si>
    <t>SD</t>
  </si>
  <si>
    <t>CV</t>
  </si>
  <si>
    <t>ODav</t>
  </si>
  <si>
    <t>av</t>
  </si>
  <si>
    <t>Maltotriose (g/L)</t>
  </si>
  <si>
    <t>Maltose (g/L)</t>
  </si>
  <si>
    <t>Glucose (g/L)</t>
  </si>
  <si>
    <t>Fructose (g/L)</t>
  </si>
  <si>
    <t>Glycerol (g/L)</t>
  </si>
  <si>
    <t>Ethanol (g/L)</t>
  </si>
  <si>
    <t>2,3-diacetyl</t>
  </si>
  <si>
    <t>2,3-pentadione</t>
  </si>
  <si>
    <t>Ethyl acetate</t>
  </si>
  <si>
    <t>Isobutyl acetate</t>
  </si>
  <si>
    <t>Ethyl butyrate</t>
  </si>
  <si>
    <t>Isobutanol</t>
  </si>
  <si>
    <t>Isoamyl alcohol</t>
  </si>
  <si>
    <t>Ethyl hexanoate</t>
  </si>
  <si>
    <t>Ethyl decanoate</t>
  </si>
  <si>
    <t>Isoamyl acetate</t>
  </si>
  <si>
    <t>Ethyl octanoate</t>
  </si>
  <si>
    <t>Sugars</t>
  </si>
  <si>
    <r>
      <t xml:space="preserve">Sample </t>
    </r>
    <r>
      <rPr>
        <b/>
        <sz val="11"/>
        <color theme="1"/>
        <rFont val="Calibri"/>
        <family val="2"/>
        <scheme val="minor"/>
      </rPr>
      <t>a</t>
    </r>
  </si>
  <si>
    <r>
      <t xml:space="preserve">Sample </t>
    </r>
    <r>
      <rPr>
        <b/>
        <sz val="11"/>
        <color theme="1"/>
        <rFont val="Calibri"/>
        <family val="2"/>
        <scheme val="minor"/>
      </rPr>
      <t>b</t>
    </r>
  </si>
  <si>
    <t>Ketones</t>
  </si>
  <si>
    <t>Esters &amp; Alcohols</t>
  </si>
  <si>
    <t>PRECEDING EXPERIMENTS</t>
  </si>
  <si>
    <t>GOALS</t>
  </si>
  <si>
    <t>1.</t>
  </si>
  <si>
    <t>STRAINS</t>
  </si>
  <si>
    <t>SET-UP</t>
  </si>
  <si>
    <t>PROCEDURE</t>
  </si>
  <si>
    <t>Incubate at 12°C and 200rpm.</t>
  </si>
  <si>
    <t>mL</t>
  </si>
  <si>
    <t>Inoculum preparation.</t>
  </si>
  <si>
    <t>2.</t>
  </si>
  <si>
    <t>3.</t>
  </si>
  <si>
    <t>Wort:</t>
  </si>
  <si>
    <r>
      <rPr>
        <sz val="10"/>
        <color theme="1"/>
        <rFont val="Calibri"/>
        <family val="2"/>
      </rPr>
      <t>°</t>
    </r>
    <r>
      <rPr>
        <sz val="10"/>
        <color theme="1"/>
        <rFont val="Tahoma"/>
        <family val="2"/>
      </rPr>
      <t>P</t>
    </r>
  </si>
  <si>
    <t>CBS1483</t>
  </si>
  <si>
    <t>IMI504</t>
  </si>
  <si>
    <t>CBS1483 YCL049C::ymNeongreen</t>
  </si>
  <si>
    <t>CBS1483 GFD2::ymNeongreen</t>
  </si>
  <si>
    <t>CBS1483 UPF0357::ymNeongreen</t>
  </si>
  <si>
    <t>CBS1483 ANKYRIN::ymNeongreen</t>
  </si>
  <si>
    <t>CBS1483 UPF0743::ymNeongreen</t>
  </si>
  <si>
    <t>CBS1483 site2::ymNeongreen</t>
  </si>
  <si>
    <t>CBS1483 site3::ymNeongreen</t>
  </si>
  <si>
    <t>CBS1483 site4::ymNeongreen</t>
  </si>
  <si>
    <t>IMI505</t>
  </si>
  <si>
    <t>IMI506</t>
  </si>
  <si>
    <t>IMI507</t>
  </si>
  <si>
    <t>IMI508</t>
  </si>
  <si>
    <t>IMI510</t>
  </si>
  <si>
    <t>IMI511</t>
  </si>
  <si>
    <t>IMI512</t>
  </si>
  <si>
    <t>WT</t>
  </si>
  <si>
    <t>Strain</t>
  </si>
  <si>
    <t>Genotype</t>
  </si>
  <si>
    <t>x</t>
  </si>
  <si>
    <t>(3x diluted regular wort)</t>
  </si>
  <si>
    <t>Septum flasks:</t>
  </si>
  <si>
    <t>C</t>
  </si>
  <si>
    <t>T:</t>
  </si>
  <si>
    <t>Shaking:</t>
  </si>
  <si>
    <t>rpm</t>
  </si>
  <si>
    <t>Inoculate wake-up cultures: Stock in 20mL YPD in 50mL Greiner tubes with vents</t>
  </si>
  <si>
    <t>Incubate at 12°C and 200rpm for 3 days</t>
  </si>
  <si>
    <t>Transfer wake-up culture to 100mL YPD preculture at an OD of 0.2 in 500mL Shake Flasks.</t>
  </si>
  <si>
    <t xml:space="preserve">OD660 </t>
  </si>
  <si>
    <t>V to transfer</t>
  </si>
  <si>
    <t>OD660 start Pre</t>
  </si>
  <si>
    <t>Final V Pre</t>
  </si>
  <si>
    <t>Wake up cultures</t>
  </si>
  <si>
    <t>Precultures</t>
  </si>
  <si>
    <t>Experimental cultures</t>
  </si>
  <si>
    <t>Transfer preculture to 60mL 3xD wort OD of 0.5 in 100mL Septum Flasks.</t>
  </si>
  <si>
    <t>Fill each Septum Flasks with 3x diluted wort and preculture</t>
  </si>
  <si>
    <t>500 g</t>
  </si>
  <si>
    <t>3x diluted wort</t>
  </si>
  <si>
    <t>dH2O</t>
  </si>
  <si>
    <t>263,9 g</t>
  </si>
  <si>
    <t>regular wort</t>
  </si>
  <si>
    <t>the weigth of 250 mL regular wort is 263,9 g</t>
  </si>
  <si>
    <t>OD660 required</t>
  </si>
  <si>
    <t>Resuspend in V</t>
  </si>
  <si>
    <t>V from Pre</t>
  </si>
  <si>
    <t>OD660 Wake</t>
  </si>
  <si>
    <t>V Wake to transfer</t>
  </si>
  <si>
    <t>Collect the correct volume from the preculture</t>
  </si>
  <si>
    <t>Resuspend the cells in 10 mL 3xdiluted wort</t>
  </si>
  <si>
    <t>Transfer 1,2 mL to the septum flask in triplo</t>
  </si>
  <si>
    <t>Measure: OD660, HPLC and GC</t>
  </si>
  <si>
    <t>Centrifuge at 4000 rpm for 5 min</t>
  </si>
  <si>
    <t>Insert a sterile needle (pink) for gas release and cover the needle with a filter.</t>
  </si>
  <si>
    <t>Wort</t>
  </si>
  <si>
    <t xml:space="preserve">Test CBS1483 strains with integrations for growth and brewing performance </t>
  </si>
  <si>
    <t>**202204 NXB** Landing sites characterization** - **IMI504-IMI512**</t>
  </si>
  <si>
    <t>IMI507c2</t>
  </si>
  <si>
    <t>IMI507c3</t>
  </si>
  <si>
    <t>location</t>
  </si>
  <si>
    <t xml:space="preserve">WS4B </t>
  </si>
  <si>
    <t>WS36B C2</t>
  </si>
  <si>
    <t>plate</t>
  </si>
  <si>
    <t>WS36B C4</t>
  </si>
  <si>
    <t>WS36B A9</t>
  </si>
  <si>
    <t>WS36B H3</t>
  </si>
  <si>
    <t>WS24F H4</t>
  </si>
  <si>
    <t>WS24F H5</t>
  </si>
  <si>
    <t>wort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</si>
</sst>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d/mm/yy\ h:mm;@"/>
    <numFmt numFmtId="165" formatCode="0.000"/>
    <numFmt numFmtId="166" formatCode="0.0%"/>
    <numFmt numFmtId="167" formatCode="d/mm/yy;@"/>
    <numFmt numFmtId="168" formatCode="0.0"/>
    <numFmt numFmtId="169" formatCode="0.0000"/>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2"/>
      <color theme="1"/>
      <name val="Tahoma"/>
      <family val="2"/>
    </font>
    <font>
      <b/>
      <sz val="10"/>
      <color theme="1"/>
      <name val="Tahoma"/>
      <family val="2"/>
    </font>
    <font>
      <sz val="10"/>
      <color theme="1"/>
      <name val="Tahoma"/>
      <family val="2"/>
    </font>
    <font>
      <sz val="10"/>
      <color theme="1"/>
      <name val="Calibri"/>
      <family val="2"/>
    </font>
    <font>
      <sz val="8"/>
      <color rgb="FF000000"/>
      <name val="Arial"/>
    </font>
    <font>
      <sz val="8"/>
      <color rgb="FF000000"/>
      <name val="Arial"/>
      <family val="2"/>
    </font>
    <font>
      <i/>
      <sz val="10"/>
      <color theme="1"/>
      <name val="Tahoma"/>
      <family val="2"/>
    </font>
    <font>
      <sz val="18"/>
      <color rgb="FFFF0000"/>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8" tint="0.59999389629810485"/>
        <bgColor indexed="64"/>
      </patternFill>
    </fill>
  </fills>
  <borders count="44">
    <border>
      <left/>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indexed="64"/>
      </right>
      <top/>
      <bottom/>
      <diagonal/>
    </border>
    <border>
      <left/>
      <right style="medium">
        <color indexed="64"/>
      </right>
      <top style="thin">
        <color indexed="64"/>
      </top>
      <bottom/>
      <diagonal/>
    </border>
    <border>
      <left style="thin">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s>
  <cellStyleXfs count="3">
    <xf numFmtId="0" fontId="0" fillId="0" borderId="0"/>
    <xf numFmtId="0" fontId="3" fillId="0" borderId="0">
      <alignment wrapText="1"/>
    </xf>
    <xf numFmtId="0" fontId="1" fillId="0" borderId="0"/>
  </cellStyleXfs>
  <cellXfs count="233">
    <xf numFmtId="0" fontId="0" fillId="0" borderId="0" xfId="0"/>
    <xf numFmtId="0" fontId="0" fillId="0" borderId="7" xfId="0" applyBorder="1"/>
    <xf numFmtId="0" fontId="0" fillId="0" borderId="8" xfId="0" applyBorder="1"/>
    <xf numFmtId="0" fontId="0" fillId="0" borderId="0" xfId="0" applyAlignment="1">
      <alignment horizontal="center"/>
    </xf>
    <xf numFmtId="0" fontId="0" fillId="0" borderId="0" xfId="0" applyBorder="1"/>
    <xf numFmtId="2" fontId="0" fillId="0" borderId="0" xfId="0" applyNumberFormat="1" applyBorder="1"/>
    <xf numFmtId="0" fontId="0" fillId="0" borderId="0" xfId="0" applyFill="1" applyBorder="1"/>
    <xf numFmtId="165" fontId="0" fillId="0" borderId="0" xfId="0" applyNumberFormat="1" applyBorder="1"/>
    <xf numFmtId="0" fontId="0" fillId="0" borderId="2" xfId="0" applyBorder="1"/>
    <xf numFmtId="0" fontId="0" fillId="0" borderId="15" xfId="0" applyBorder="1"/>
    <xf numFmtId="0" fontId="0" fillId="0" borderId="16" xfId="0" applyBorder="1"/>
    <xf numFmtId="164" fontId="0" fillId="0" borderId="7" xfId="0" applyNumberFormat="1" applyFont="1" applyFill="1" applyBorder="1" applyAlignment="1"/>
    <xf numFmtId="2" fontId="0" fillId="0" borderId="8" xfId="0" applyNumberFormat="1" applyBorder="1"/>
    <xf numFmtId="2" fontId="0" fillId="0" borderId="16" xfId="0" applyNumberFormat="1" applyBorder="1"/>
    <xf numFmtId="0" fontId="0" fillId="0" borderId="17" xfId="0" applyBorder="1"/>
    <xf numFmtId="10" fontId="0" fillId="0" borderId="8" xfId="0" applyNumberFormat="1" applyBorder="1"/>
    <xf numFmtId="0" fontId="0" fillId="0" borderId="18" xfId="0" applyBorder="1"/>
    <xf numFmtId="10" fontId="0" fillId="0" borderId="16" xfId="0" applyNumberFormat="1" applyBorder="1"/>
    <xf numFmtId="165" fontId="0" fillId="0" borderId="11" xfId="0" applyNumberFormat="1" applyBorder="1"/>
    <xf numFmtId="2" fontId="0" fillId="0" borderId="15" xfId="0" applyNumberFormat="1" applyBorder="1"/>
    <xf numFmtId="165" fontId="0" fillId="0" borderId="19" xfId="0" applyNumberFormat="1" applyBorder="1"/>
    <xf numFmtId="165" fontId="0" fillId="0" borderId="15" xfId="0" applyNumberFormat="1" applyBorder="1"/>
    <xf numFmtId="166" fontId="0" fillId="0" borderId="8" xfId="0" applyNumberFormat="1" applyBorder="1"/>
    <xf numFmtId="166" fontId="0" fillId="0" borderId="16" xfId="0" applyNumberFormat="1" applyBorder="1"/>
    <xf numFmtId="2" fontId="0" fillId="0" borderId="11" xfId="0" applyNumberFormat="1" applyBorder="1"/>
    <xf numFmtId="0" fontId="0" fillId="0" borderId="11" xfId="0" applyBorder="1"/>
    <xf numFmtId="0" fontId="0" fillId="0" borderId="19" xfId="0" applyBorder="1"/>
    <xf numFmtId="2" fontId="0" fillId="0" borderId="7" xfId="0" applyNumberFormat="1" applyBorder="1"/>
    <xf numFmtId="2" fontId="0" fillId="0" borderId="2" xfId="0" applyNumberFormat="1" applyBorder="1"/>
    <xf numFmtId="165" fontId="0" fillId="0" borderId="7" xfId="0" applyNumberFormat="1" applyBorder="1"/>
    <xf numFmtId="165" fontId="0" fillId="0" borderId="2" xfId="0" applyNumberFormat="1" applyBorder="1"/>
    <xf numFmtId="0" fontId="1" fillId="0" borderId="0" xfId="2"/>
    <xf numFmtId="0" fontId="1" fillId="0" borderId="0" xfId="2" applyAlignment="1">
      <alignment horizontal="right" vertical="top"/>
    </xf>
    <xf numFmtId="0" fontId="1" fillId="0" borderId="0" xfId="2" applyAlignment="1">
      <alignment vertical="top"/>
    </xf>
    <xf numFmtId="0" fontId="5" fillId="0" borderId="1" xfId="2" applyFont="1" applyBorder="1" applyAlignment="1">
      <alignment horizontal="left" vertical="top"/>
    </xf>
    <xf numFmtId="0" fontId="5" fillId="0" borderId="22" xfId="2" applyFont="1" applyBorder="1" applyAlignment="1">
      <alignment vertical="top"/>
    </xf>
    <xf numFmtId="0" fontId="5" fillId="0" borderId="22" xfId="2" applyFont="1" applyBorder="1"/>
    <xf numFmtId="0" fontId="5" fillId="0" borderId="0" xfId="2" quotePrefix="1" applyFont="1" applyBorder="1" applyAlignment="1">
      <alignment horizontal="right" vertical="top"/>
    </xf>
    <xf numFmtId="0" fontId="1" fillId="0" borderId="0" xfId="2" applyFont="1" applyAlignment="1">
      <alignment vertical="top"/>
    </xf>
    <xf numFmtId="0" fontId="5" fillId="0" borderId="1" xfId="2" applyFont="1" applyBorder="1" applyAlignment="1">
      <alignment horizontal="right" vertical="top"/>
    </xf>
    <xf numFmtId="0" fontId="5" fillId="0" borderId="0" xfId="2" applyFont="1" applyBorder="1" applyAlignment="1">
      <alignment horizontal="right" vertical="top"/>
    </xf>
    <xf numFmtId="0" fontId="6" fillId="0" borderId="0" xfId="2" applyFont="1" applyBorder="1" applyAlignment="1">
      <alignment vertical="top" wrapText="1"/>
    </xf>
    <xf numFmtId="0" fontId="6" fillId="0" borderId="0" xfId="2" applyFont="1" applyBorder="1"/>
    <xf numFmtId="0" fontId="6" fillId="0" borderId="0" xfId="2" applyFont="1" applyBorder="1" applyAlignment="1">
      <alignment vertical="top"/>
    </xf>
    <xf numFmtId="0" fontId="6" fillId="0" borderId="0" xfId="2" applyFont="1" applyBorder="1" applyAlignment="1"/>
    <xf numFmtId="0" fontId="1" fillId="0" borderId="0" xfId="2" applyAlignment="1"/>
    <xf numFmtId="0" fontId="0" fillId="0" borderId="0" xfId="2" applyFont="1" applyAlignment="1">
      <alignment vertical="top"/>
    </xf>
    <xf numFmtId="0" fontId="6" fillId="0" borderId="0" xfId="2" applyFont="1" applyBorder="1" applyAlignment="1">
      <alignment horizontal="right" vertical="top"/>
    </xf>
    <xf numFmtId="0" fontId="1" fillId="0" borderId="0" xfId="2" applyFont="1"/>
    <xf numFmtId="14" fontId="1" fillId="0" borderId="0" xfId="2" applyNumberFormat="1" applyAlignment="1">
      <alignment horizontal="right" vertical="top"/>
    </xf>
    <xf numFmtId="0" fontId="0" fillId="0" borderId="0" xfId="2" applyFont="1" applyAlignment="1">
      <alignment horizontal="right"/>
    </xf>
    <xf numFmtId="0" fontId="1" fillId="0" borderId="0" xfId="2" applyBorder="1"/>
    <xf numFmtId="0" fontId="0" fillId="0" borderId="0" xfId="2" applyFont="1"/>
    <xf numFmtId="11" fontId="1" fillId="0" borderId="0" xfId="2" applyNumberFormat="1"/>
    <xf numFmtId="0" fontId="1" fillId="0" borderId="0" xfId="2" applyAlignment="1">
      <alignment horizontal="left" vertical="top"/>
    </xf>
    <xf numFmtId="0" fontId="6" fillId="0" borderId="0" xfId="2" applyFont="1" applyBorder="1" applyAlignment="1">
      <alignment horizontal="right"/>
    </xf>
    <xf numFmtId="0" fontId="9" fillId="0" borderId="0" xfId="0" applyFont="1" applyAlignment="1">
      <alignment horizontal="left" vertical="top" wrapText="1"/>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167" fontId="0" fillId="0" borderId="0" xfId="0" applyNumberFormat="1" applyFont="1" applyFill="1" applyAlignment="1"/>
    <xf numFmtId="0" fontId="2" fillId="0" borderId="0" xfId="2" applyFont="1" applyAlignment="1">
      <alignment vertical="top"/>
    </xf>
    <xf numFmtId="0" fontId="2" fillId="0" borderId="0" xfId="2" applyFont="1"/>
    <xf numFmtId="0" fontId="2" fillId="0" borderId="3" xfId="0" applyFont="1" applyBorder="1"/>
    <xf numFmtId="0" fontId="2" fillId="0" borderId="4" xfId="0" applyFont="1" applyBorder="1"/>
    <xf numFmtId="0" fontId="2" fillId="0" borderId="6" xfId="0" applyFont="1" applyBorder="1"/>
    <xf numFmtId="0" fontId="2" fillId="3" borderId="4" xfId="0" applyFont="1" applyFill="1" applyBorder="1"/>
    <xf numFmtId="0" fontId="0" fillId="3" borderId="0" xfId="0" applyFill="1" applyBorder="1"/>
    <xf numFmtId="0" fontId="0" fillId="3" borderId="15" xfId="0" applyFill="1" applyBorder="1"/>
    <xf numFmtId="0" fontId="10" fillId="0" borderId="0" xfId="2" applyFont="1" applyBorder="1"/>
    <xf numFmtId="0" fontId="2" fillId="0" borderId="4" xfId="2" applyFont="1" applyBorder="1"/>
    <xf numFmtId="0" fontId="1" fillId="0" borderId="15" xfId="2" applyBorder="1"/>
    <xf numFmtId="0" fontId="2" fillId="3" borderId="4" xfId="2" applyFont="1" applyFill="1" applyBorder="1"/>
    <xf numFmtId="0" fontId="8" fillId="0" borderId="7" xfId="0" applyFont="1" applyBorder="1" applyAlignment="1">
      <alignment horizontal="left" vertical="top" wrapText="1"/>
    </xf>
    <xf numFmtId="0" fontId="8" fillId="0" borderId="0" xfId="0" applyFont="1" applyBorder="1" applyAlignment="1">
      <alignment horizontal="left" vertical="top" wrapText="1"/>
    </xf>
    <xf numFmtId="0" fontId="8" fillId="0" borderId="8" xfId="0" applyFont="1" applyBorder="1" applyAlignment="1">
      <alignment horizontal="left" vertical="top" wrapText="1"/>
    </xf>
    <xf numFmtId="0" fontId="9" fillId="0" borderId="7" xfId="0" applyFont="1" applyBorder="1" applyAlignment="1">
      <alignment horizontal="left" vertical="top" wrapText="1"/>
    </xf>
    <xf numFmtId="0" fontId="9" fillId="0" borderId="0" xfId="0" applyFont="1" applyBorder="1" applyAlignment="1">
      <alignment horizontal="left" vertical="top" wrapText="1"/>
    </xf>
    <xf numFmtId="0" fontId="9" fillId="0" borderId="8" xfId="0" applyFont="1" applyBorder="1" applyAlignment="1">
      <alignment horizontal="left" vertical="top" wrapText="1"/>
    </xf>
    <xf numFmtId="2" fontId="0" fillId="3" borderId="0" xfId="0" applyNumberFormat="1" applyFill="1" applyBorder="1"/>
    <xf numFmtId="2" fontId="0" fillId="3" borderId="15" xfId="0" applyNumberFormat="1" applyFill="1" applyBorder="1"/>
    <xf numFmtId="0" fontId="5" fillId="0" borderId="0" xfId="2" applyFont="1" applyAlignment="1">
      <alignment horizontal="right" vertical="top"/>
    </xf>
    <xf numFmtId="11" fontId="0" fillId="0" borderId="0" xfId="2" applyNumberFormat="1" applyFont="1"/>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6" xfId="0" applyBorder="1" applyAlignment="1">
      <alignment horizontal="center"/>
    </xf>
    <xf numFmtId="168" fontId="1" fillId="3" borderId="0" xfId="2" applyNumberFormat="1" applyFill="1" applyBorder="1"/>
    <xf numFmtId="168" fontId="1" fillId="3" borderId="15" xfId="2" applyNumberFormat="1" applyFill="1" applyBorder="1"/>
    <xf numFmtId="0" fontId="0" fillId="0" borderId="7" xfId="0" applyBorder="1" applyAlignment="1">
      <alignment horizontal="center"/>
    </xf>
    <xf numFmtId="0" fontId="0" fillId="0" borderId="0" xfId="0" applyBorder="1" applyAlignment="1">
      <alignment horizontal="center"/>
    </xf>
    <xf numFmtId="0" fontId="0" fillId="0" borderId="8" xfId="0" applyBorder="1" applyAlignment="1">
      <alignment horizontal="center"/>
    </xf>
    <xf numFmtId="2" fontId="0" fillId="0" borderId="3" xfId="0" applyNumberFormat="1" applyBorder="1"/>
    <xf numFmtId="0" fontId="0" fillId="0" borderId="4" xfId="0" applyBorder="1"/>
    <xf numFmtId="0" fontId="0" fillId="0" borderId="6" xfId="0" applyBorder="1"/>
    <xf numFmtId="164" fontId="0" fillId="0" borderId="0" xfId="0" applyNumberFormat="1" applyBorder="1"/>
    <xf numFmtId="10" fontId="0" fillId="0" borderId="0" xfId="0" applyNumberFormat="1" applyBorder="1"/>
    <xf numFmtId="0" fontId="0" fillId="0" borderId="20" xfId="0" applyBorder="1" applyAlignment="1">
      <alignment horizontal="center"/>
    </xf>
    <xf numFmtId="0" fontId="0" fillId="0" borderId="28" xfId="0" applyBorder="1" applyAlignment="1">
      <alignment horizontal="center"/>
    </xf>
    <xf numFmtId="164" fontId="0" fillId="0" borderId="2" xfId="0" applyNumberFormat="1" applyFont="1" applyFill="1" applyBorder="1" applyAlignment="1"/>
    <xf numFmtId="0" fontId="0" fillId="0" borderId="12" xfId="0" applyFill="1" applyBorder="1" applyAlignment="1">
      <alignment horizontal="center"/>
    </xf>
    <xf numFmtId="0" fontId="0" fillId="0" borderId="13" xfId="0" applyFill="1" applyBorder="1" applyAlignment="1">
      <alignment horizontal="center"/>
    </xf>
    <xf numFmtId="0" fontId="0" fillId="0" borderId="14" xfId="0" applyFill="1" applyBorder="1" applyAlignment="1">
      <alignment horizontal="center"/>
    </xf>
    <xf numFmtId="0" fontId="0" fillId="0" borderId="28" xfId="0" applyFill="1" applyBorder="1" applyAlignment="1">
      <alignment horizontal="center"/>
    </xf>
    <xf numFmtId="0" fontId="9" fillId="0" borderId="15" xfId="0" applyFont="1" applyBorder="1" applyAlignment="1">
      <alignment horizontal="left" vertical="top" wrapText="1"/>
    </xf>
    <xf numFmtId="164" fontId="0" fillId="0" borderId="0" xfId="0" applyNumberFormat="1" applyFont="1" applyFill="1" applyBorder="1" applyAlignment="1"/>
    <xf numFmtId="166" fontId="0" fillId="0" borderId="0" xfId="0" applyNumberFormat="1" applyBorder="1"/>
    <xf numFmtId="0" fontId="9" fillId="0" borderId="22" xfId="0" applyFont="1" applyBorder="1" applyAlignment="1">
      <alignment horizontal="left" vertical="top" wrapText="1"/>
    </xf>
    <xf numFmtId="0" fontId="0" fillId="0" borderId="0" xfId="0" applyFill="1" applyBorder="1" applyAlignment="1">
      <alignment horizontal="center"/>
    </xf>
    <xf numFmtId="0" fontId="0" fillId="0" borderId="0" xfId="0"/>
    <xf numFmtId="0" fontId="2" fillId="0" borderId="4" xfId="0" applyFont="1" applyBorder="1" applyAlignment="1">
      <alignment horizontal="center"/>
    </xf>
    <xf numFmtId="0" fontId="0" fillId="0" borderId="0" xfId="0"/>
    <xf numFmtId="0" fontId="0" fillId="0" borderId="13" xfId="0" applyBorder="1" applyAlignment="1">
      <alignment horizontal="center"/>
    </xf>
    <xf numFmtId="0" fontId="2" fillId="0" borderId="4" xfId="0" applyFont="1"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0" fontId="0" fillId="0" borderId="0" xfId="0"/>
    <xf numFmtId="0" fontId="2" fillId="0" borderId="0" xfId="0" applyFont="1" applyBorder="1" applyAlignment="1">
      <alignment horizontal="center"/>
    </xf>
    <xf numFmtId="0" fontId="0" fillId="0" borderId="37" xfId="0" applyFill="1" applyBorder="1" applyAlignment="1">
      <alignment horizontal="center"/>
    </xf>
    <xf numFmtId="0" fontId="0" fillId="0" borderId="10" xfId="0" applyFill="1" applyBorder="1" applyAlignment="1">
      <alignment horizontal="center"/>
    </xf>
    <xf numFmtId="0" fontId="0" fillId="0" borderId="21" xfId="0" applyFill="1" applyBorder="1" applyAlignment="1">
      <alignment horizontal="center"/>
    </xf>
    <xf numFmtId="0" fontId="0" fillId="0" borderId="3" xfId="0" applyBorder="1"/>
    <xf numFmtId="10" fontId="0" fillId="0" borderId="6" xfId="0" applyNumberFormat="1" applyBorder="1"/>
    <xf numFmtId="0" fontId="0" fillId="0" borderId="40" xfId="0" applyBorder="1"/>
    <xf numFmtId="0" fontId="0" fillId="0" borderId="0" xfId="0"/>
    <xf numFmtId="14" fontId="5" fillId="0" borderId="0" xfId="2" applyNumberFormat="1" applyFont="1" applyBorder="1" applyAlignment="1">
      <alignment horizontal="right" vertical="top"/>
    </xf>
    <xf numFmtId="165" fontId="0" fillId="0" borderId="0" xfId="0" applyNumberFormat="1" applyAlignment="1" applyProtection="1">
      <alignment horizontal="center"/>
      <protection locked="0"/>
    </xf>
    <xf numFmtId="0" fontId="0" fillId="0" borderId="0" xfId="0"/>
    <xf numFmtId="168" fontId="0" fillId="0" borderId="0" xfId="0" applyNumberFormat="1" applyBorder="1"/>
    <xf numFmtId="168" fontId="0" fillId="0" borderId="8" xfId="0" applyNumberFormat="1" applyBorder="1"/>
    <xf numFmtId="0" fontId="0" fillId="0" borderId="13" xfId="0"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0" fontId="0" fillId="0" borderId="0" xfId="0"/>
    <xf numFmtId="0" fontId="8" fillId="0" borderId="2" xfId="0" applyFont="1" applyBorder="1" applyAlignment="1">
      <alignment horizontal="left" vertical="top" wrapText="1"/>
    </xf>
    <xf numFmtId="0" fontId="8" fillId="0" borderId="15" xfId="0" applyFont="1" applyBorder="1" applyAlignment="1">
      <alignment horizontal="left" vertical="top" wrapText="1"/>
    </xf>
    <xf numFmtId="0" fontId="8" fillId="0" borderId="16" xfId="0" applyFont="1" applyBorder="1" applyAlignment="1">
      <alignment horizontal="left" vertical="top" wrapText="1"/>
    </xf>
    <xf numFmtId="0" fontId="0" fillId="0" borderId="3" xfId="0" applyFill="1" applyBorder="1" applyAlignment="1">
      <alignment horizontal="center"/>
    </xf>
    <xf numFmtId="0" fontId="0" fillId="0" borderId="4" xfId="0" applyFill="1" applyBorder="1" applyAlignment="1">
      <alignment horizontal="center"/>
    </xf>
    <xf numFmtId="0" fontId="0" fillId="0" borderId="6" xfId="0" applyFill="1" applyBorder="1" applyAlignment="1">
      <alignment horizontal="center"/>
    </xf>
    <xf numFmtId="0" fontId="0" fillId="0" borderId="40" xfId="0" applyFill="1" applyBorder="1" applyAlignment="1">
      <alignment horizontal="center"/>
    </xf>
    <xf numFmtId="165" fontId="0" fillId="0" borderId="3" xfId="0" applyNumberFormat="1" applyBorder="1"/>
    <xf numFmtId="165" fontId="0" fillId="0" borderId="4" xfId="0" applyNumberFormat="1" applyBorder="1"/>
    <xf numFmtId="166" fontId="0" fillId="0" borderId="6" xfId="0" applyNumberFormat="1" applyBorder="1"/>
    <xf numFmtId="165" fontId="0" fillId="0" borderId="40" xfId="0" applyNumberFormat="1" applyBorder="1"/>
    <xf numFmtId="0" fontId="0" fillId="0" borderId="42" xfId="0" applyFill="1" applyBorder="1" applyAlignment="1">
      <alignment horizontal="center"/>
    </xf>
    <xf numFmtId="0" fontId="0" fillId="0" borderId="0" xfId="0"/>
    <xf numFmtId="0" fontId="3" fillId="0" borderId="0" xfId="1">
      <alignment wrapText="1"/>
    </xf>
    <xf numFmtId="165" fontId="0" fillId="0" borderId="6" xfId="0" applyNumberFormat="1" applyBorder="1"/>
    <xf numFmtId="165" fontId="0" fillId="0" borderId="8" xfId="0" applyNumberFormat="1" applyBorder="1"/>
    <xf numFmtId="165" fontId="0" fillId="0" borderId="16" xfId="0" applyNumberFormat="1" applyBorder="1"/>
    <xf numFmtId="169" fontId="0" fillId="0" borderId="3" xfId="0" applyNumberFormat="1" applyBorder="1"/>
    <xf numFmtId="169" fontId="0" fillId="0" borderId="4" xfId="0" applyNumberFormat="1" applyBorder="1"/>
    <xf numFmtId="169" fontId="0" fillId="0" borderId="6" xfId="0" applyNumberFormat="1" applyBorder="1"/>
    <xf numFmtId="169" fontId="0" fillId="0" borderId="7" xfId="0" applyNumberFormat="1" applyBorder="1"/>
    <xf numFmtId="169" fontId="0" fillId="0" borderId="0" xfId="0" applyNumberFormat="1" applyBorder="1"/>
    <xf numFmtId="169" fontId="0" fillId="0" borderId="8" xfId="0" applyNumberFormat="1" applyBorder="1"/>
    <xf numFmtId="169" fontId="0" fillId="0" borderId="2" xfId="0" applyNumberFormat="1" applyBorder="1"/>
    <xf numFmtId="169" fontId="0" fillId="0" borderId="15" xfId="0" applyNumberFormat="1" applyBorder="1"/>
    <xf numFmtId="169" fontId="0" fillId="0" borderId="16" xfId="0" applyNumberFormat="1" applyBorder="1"/>
    <xf numFmtId="165" fontId="0" fillId="0" borderId="0" xfId="0" applyNumberFormat="1"/>
    <xf numFmtId="0" fontId="0" fillId="0" borderId="0" xfId="0"/>
    <xf numFmtId="0" fontId="0" fillId="0" borderId="7" xfId="2" applyFont="1" applyBorder="1" applyAlignment="1">
      <alignment vertical="top"/>
    </xf>
    <xf numFmtId="0" fontId="0" fillId="0" borderId="2" xfId="2" applyFont="1" applyBorder="1" applyAlignment="1">
      <alignment vertical="top"/>
    </xf>
    <xf numFmtId="0" fontId="0" fillId="0" borderId="13" xfId="0" applyBorder="1" applyAlignment="1">
      <alignment horizontal="center"/>
    </xf>
    <xf numFmtId="0" fontId="0" fillId="0" borderId="0" xfId="0"/>
    <xf numFmtId="0" fontId="0" fillId="0" borderId="12" xfId="0" applyBorder="1" applyAlignment="1">
      <alignment horizontal="center"/>
    </xf>
    <xf numFmtId="0" fontId="0" fillId="0" borderId="14" xfId="0" applyBorder="1" applyAlignment="1">
      <alignment horizontal="center"/>
    </xf>
    <xf numFmtId="10" fontId="0" fillId="0" borderId="15" xfId="0" applyNumberFormat="1" applyBorder="1"/>
    <xf numFmtId="0" fontId="0" fillId="0" borderId="13" xfId="0"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0" fontId="0" fillId="0" borderId="0" xfId="0"/>
    <xf numFmtId="0" fontId="0" fillId="0" borderId="9" xfId="0" applyBorder="1"/>
    <xf numFmtId="0" fontId="8" fillId="0" borderId="0" xfId="0" applyFont="1" applyAlignment="1">
      <alignment horizontal="left" vertical="top" wrapText="1"/>
    </xf>
    <xf numFmtId="0" fontId="0" fillId="0" borderId="22" xfId="0" applyBorder="1"/>
    <xf numFmtId="3" fontId="8" fillId="0" borderId="7" xfId="0" applyNumberFormat="1" applyFont="1" applyBorder="1" applyAlignment="1">
      <alignment horizontal="left" vertical="top" wrapText="1"/>
    </xf>
    <xf numFmtId="20" fontId="1" fillId="0" borderId="0" xfId="2" applyNumberFormat="1" applyAlignment="1">
      <alignment horizontal="right" vertical="top"/>
    </xf>
    <xf numFmtId="2" fontId="0" fillId="0" borderId="0" xfId="0" applyNumberFormat="1"/>
    <xf numFmtId="0" fontId="0" fillId="0" borderId="13" xfId="0"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0" fontId="11" fillId="0" borderId="0" xfId="0" applyFont="1"/>
    <xf numFmtId="0" fontId="4" fillId="2" borderId="7" xfId="2" applyFont="1" applyFill="1" applyBorder="1" applyAlignment="1">
      <alignment horizontal="center"/>
    </xf>
    <xf numFmtId="0" fontId="4" fillId="2" borderId="0" xfId="2" applyFont="1" applyFill="1" applyBorder="1" applyAlignment="1">
      <alignment horizontal="center"/>
    </xf>
    <xf numFmtId="0" fontId="0" fillId="0" borderId="13" xfId="0"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6" xfId="0" applyFont="1" applyBorder="1" applyAlignment="1">
      <alignment horizontal="center"/>
    </xf>
    <xf numFmtId="0" fontId="2" fillId="0" borderId="1" xfId="0" applyFont="1" applyBorder="1" applyAlignment="1">
      <alignment horizontal="center"/>
    </xf>
    <xf numFmtId="0" fontId="2" fillId="0" borderId="22" xfId="0" applyFont="1" applyBorder="1" applyAlignment="1">
      <alignment horizontal="center"/>
    </xf>
    <xf numFmtId="0" fontId="2" fillId="0" borderId="5" xfId="0" applyFont="1"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0" fontId="0" fillId="0" borderId="9" xfId="0" applyFill="1" applyBorder="1" applyAlignment="1">
      <alignment horizontal="center"/>
    </xf>
    <xf numFmtId="0" fontId="0" fillId="0" borderId="31" xfId="0" applyFill="1" applyBorder="1" applyAlignment="1">
      <alignment horizontal="center"/>
    </xf>
    <xf numFmtId="0" fontId="0" fillId="0" borderId="36" xfId="0" applyFill="1" applyBorder="1" applyAlignment="1">
      <alignment horizontal="center"/>
    </xf>
    <xf numFmtId="0" fontId="0" fillId="0" borderId="30" xfId="0" applyFill="1" applyBorder="1" applyAlignment="1">
      <alignment horizontal="center"/>
    </xf>
    <xf numFmtId="0" fontId="0" fillId="0" borderId="33" xfId="0" applyFill="1" applyBorder="1" applyAlignment="1">
      <alignment horizontal="center"/>
    </xf>
    <xf numFmtId="0" fontId="0" fillId="0" borderId="35" xfId="0" applyFill="1" applyBorder="1" applyAlignment="1">
      <alignment horizontal="center"/>
    </xf>
    <xf numFmtId="0" fontId="0" fillId="0" borderId="41" xfId="0" applyFill="1" applyBorder="1" applyAlignment="1">
      <alignment horizontal="center"/>
    </xf>
    <xf numFmtId="0" fontId="0" fillId="0" borderId="32" xfId="0" applyFill="1" applyBorder="1" applyAlignment="1">
      <alignment horizontal="center"/>
    </xf>
    <xf numFmtId="0" fontId="0" fillId="0" borderId="34" xfId="0" applyFill="1" applyBorder="1" applyAlignment="1">
      <alignment horizontal="center"/>
    </xf>
    <xf numFmtId="0" fontId="0" fillId="0" borderId="1" xfId="0" applyBorder="1" applyAlignment="1">
      <alignment horizontal="center"/>
    </xf>
    <xf numFmtId="0" fontId="0" fillId="0" borderId="22" xfId="0" applyBorder="1" applyAlignment="1">
      <alignment horizontal="center"/>
    </xf>
    <xf numFmtId="0" fontId="0" fillId="0" borderId="5"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6" xfId="0" applyBorder="1" applyAlignment="1">
      <alignment horizontal="center"/>
    </xf>
    <xf numFmtId="0" fontId="0" fillId="0" borderId="29" xfId="0" applyFill="1" applyBorder="1" applyAlignment="1">
      <alignment horizontal="center"/>
    </xf>
    <xf numFmtId="0" fontId="0" fillId="0" borderId="17" xfId="0" applyFill="1" applyBorder="1" applyAlignment="1">
      <alignment horizontal="center"/>
    </xf>
    <xf numFmtId="0" fontId="0" fillId="0" borderId="38" xfId="0" applyFill="1" applyBorder="1" applyAlignment="1">
      <alignment horizontal="center"/>
    </xf>
    <xf numFmtId="0" fontId="2" fillId="0" borderId="12" xfId="0" applyFont="1" applyBorder="1" applyAlignment="1">
      <alignment horizontal="center"/>
    </xf>
    <xf numFmtId="0" fontId="2" fillId="0" borderId="13" xfId="0" applyFont="1" applyBorder="1" applyAlignment="1">
      <alignment horizontal="center"/>
    </xf>
    <xf numFmtId="0" fontId="2" fillId="0" borderId="14" xfId="0" applyFont="1"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0" fillId="0" borderId="27" xfId="0"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xf>
    <xf numFmtId="0" fontId="0" fillId="0" borderId="41" xfId="0" applyBorder="1" applyAlignment="1">
      <alignment horizontal="center"/>
    </xf>
    <xf numFmtId="0" fontId="0" fillId="0" borderId="40" xfId="0" applyBorder="1" applyAlignment="1">
      <alignment horizontal="center"/>
    </xf>
    <xf numFmtId="0" fontId="0" fillId="0" borderId="42" xfId="0" applyBorder="1" applyAlignment="1">
      <alignment horizontal="center"/>
    </xf>
    <xf numFmtId="0" fontId="0" fillId="0" borderId="37" xfId="0" applyBorder="1" applyAlignment="1">
      <alignment horizontal="center"/>
    </xf>
    <xf numFmtId="0" fontId="0" fillId="0" borderId="43" xfId="0" applyBorder="1" applyAlignment="1">
      <alignment horizontal="center"/>
    </xf>
    <xf numFmtId="0" fontId="0" fillId="0" borderId="21" xfId="0" applyBorder="1" applyAlignment="1">
      <alignment horizontal="center"/>
    </xf>
    <xf numFmtId="0" fontId="0" fillId="0" borderId="10" xfId="0" applyBorder="1" applyAlignment="1">
      <alignment horizontal="center"/>
    </xf>
  </cellXfs>
  <cellStyles count="3">
    <cellStyle name="Normal" xfId="0" builtinId="0"/>
    <cellStyle name="Normal 2" xfId="1"/>
    <cellStyle name="Normal 2 2" xfId="2"/>
  </cellStyles>
  <dxfs count="32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'OD660'!$D$3:$I$3</c:f>
              <c:strCache>
                <c:ptCount val="1"/>
                <c:pt idx="0">
                  <c:v>1</c:v>
                </c:pt>
              </c:strCache>
            </c:strRef>
          </c:tx>
          <c:spPr>
            <a:ln w="22225">
              <a:solidFill>
                <a:schemeClr val="accent1"/>
              </a:solidFill>
            </a:ln>
          </c:spPr>
          <c:marker>
            <c:symbol val="diamond"/>
            <c:size val="10"/>
          </c:marker>
          <c:xVal>
            <c:numRef>
              <c:f>'OD660'!$B$5:$B$15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'OD660'!$G$5:$G$15</c:f>
              <c:numCache>
                <c:formatCode>0.000</c:formatCode>
                <c:ptCount val="11"/>
                <c:pt idx="0" formatCode="0.00">
                  <c:v>0.2</c:v>
                </c:pt>
                <c:pt idx="1">
                  <c:v>0.89</c:v>
                </c:pt>
                <c:pt idx="2">
                  <c:v>2.59</c:v>
                </c:pt>
                <c:pt idx="3">
                  <c:v>5.5</c:v>
                </c:pt>
                <c:pt idx="4">
                  <c:v>12.4</c:v>
                </c:pt>
                <c:pt idx="5">
                  <c:v>16.75</c:v>
                </c:pt>
                <c:pt idx="6">
                  <c:v>24.099999999999998</c:v>
                </c:pt>
                <c:pt idx="7">
                  <c:v>28.9</c:v>
                </c:pt>
                <c:pt idx="8">
                  <c:v>24.8</c:v>
                </c:pt>
                <c:pt idx="9">
                  <c:v>26.150000000000002</c:v>
                </c:pt>
                <c:pt idx="10">
                  <c:v>27.65</c:v>
                </c:pt>
              </c:numCache>
            </c:numRef>
          </c:yVal>
          <c:smooth val="0"/>
          <c:extLst>
            <c:ext xmlns:c16="http://schemas.microsoft.com/office/drawing/2014/chart" uri="{C3380CC4-5D6E-409C-BE32-E72D297353CC}">
              <c16:uniqueId val="{00000000-EDB2-4AA0-AD43-F5CEB67F663B}"/>
            </c:ext>
          </c:extLst>
        </c:ser>
        <c:ser>
          <c:idx val="1"/>
          <c:order val="1"/>
          <c:tx>
            <c:strRef>
              <c:f>'OD660'!$J$3:$O$3</c:f>
              <c:strCache>
                <c:ptCount val="1"/>
                <c:pt idx="0">
                  <c:v>2</c:v>
                </c:pt>
              </c:strCache>
            </c:strRef>
          </c:tx>
          <c:spPr>
            <a:ln w="22225">
              <a:solidFill>
                <a:schemeClr val="accent2"/>
              </a:solidFill>
            </a:ln>
          </c:spPr>
          <c:marker>
            <c:symbol val="square"/>
            <c:size val="10"/>
          </c:marker>
          <c:xVal>
            <c:numRef>
              <c:f>'OD660'!$B$5:$B$15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'OD660'!$M$5:$M$15</c:f>
              <c:numCache>
                <c:formatCode>0.000</c:formatCode>
                <c:ptCount val="11"/>
                <c:pt idx="0">
                  <c:v>0.2</c:v>
                </c:pt>
                <c:pt idx="1">
                  <c:v>0.80400000000000005</c:v>
                </c:pt>
                <c:pt idx="2">
                  <c:v>2.64</c:v>
                </c:pt>
                <c:pt idx="3">
                  <c:v>5.3000000000000007</c:v>
                </c:pt>
                <c:pt idx="4">
                  <c:v>12.25</c:v>
                </c:pt>
                <c:pt idx="5">
                  <c:v>16.5</c:v>
                </c:pt>
                <c:pt idx="6">
                  <c:v>24.4</c:v>
                </c:pt>
                <c:pt idx="7">
                  <c:v>28.049999999999997</c:v>
                </c:pt>
                <c:pt idx="8">
                  <c:v>25.25</c:v>
                </c:pt>
                <c:pt idx="9">
                  <c:v>26.25</c:v>
                </c:pt>
                <c:pt idx="10">
                  <c:v>26.8</c:v>
                </c:pt>
              </c:numCache>
            </c:numRef>
          </c:yVal>
          <c:smooth val="0"/>
          <c:extLst>
            <c:ext xmlns:c16="http://schemas.microsoft.com/office/drawing/2014/chart" uri="{C3380CC4-5D6E-409C-BE32-E72D297353CC}">
              <c16:uniqueId val="{00000001-EDB2-4AA0-AD43-F5CEB67F663B}"/>
            </c:ext>
          </c:extLst>
        </c:ser>
        <c:ser>
          <c:idx val="2"/>
          <c:order val="2"/>
          <c:tx>
            <c:strRef>
              <c:f>'OD660'!$P$3:$U$3</c:f>
              <c:strCache>
                <c:ptCount val="1"/>
                <c:pt idx="0">
                  <c:v>3</c:v>
                </c:pt>
              </c:strCache>
            </c:strRef>
          </c:tx>
          <c:xVal>
            <c:numRef>
              <c:f>'OD660'!$B$5:$B$15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'OD660'!$S$5:$S$15</c:f>
              <c:numCache>
                <c:formatCode>0.000</c:formatCode>
                <c:ptCount val="11"/>
                <c:pt idx="0">
                  <c:v>0.2</c:v>
                </c:pt>
                <c:pt idx="1">
                  <c:v>0.85399999999999998</c:v>
                </c:pt>
                <c:pt idx="2">
                  <c:v>2.9299999999999997</c:v>
                </c:pt>
                <c:pt idx="3">
                  <c:v>5.48</c:v>
                </c:pt>
                <c:pt idx="4">
                  <c:v>12.2</c:v>
                </c:pt>
                <c:pt idx="5">
                  <c:v>16.05</c:v>
                </c:pt>
                <c:pt idx="6">
                  <c:v>23.4</c:v>
                </c:pt>
                <c:pt idx="7">
                  <c:v>26.900000000000002</c:v>
                </c:pt>
                <c:pt idx="8">
                  <c:v>26.6</c:v>
                </c:pt>
                <c:pt idx="9">
                  <c:v>26.450000000000003</c:v>
                </c:pt>
                <c:pt idx="10">
                  <c:v>25.6</c:v>
                </c:pt>
              </c:numCache>
            </c:numRef>
          </c:yVal>
          <c:smooth val="0"/>
          <c:extLst>
            <c:ext xmlns:c16="http://schemas.microsoft.com/office/drawing/2014/chart" uri="{C3380CC4-5D6E-409C-BE32-E72D297353CC}">
              <c16:uniqueId val="{00000000-E546-48B4-AE30-8E69B366473A}"/>
            </c:ext>
          </c:extLst>
        </c:ser>
        <c:dLbls>
          <c:showLegendKey val="0"/>
          <c:showVal val="0"/>
          <c:showCatName val="0"/>
          <c:showSerName val="0"/>
          <c:showPercent val="0"/>
          <c:showBubbleSize val="0"/>
        </c:dLbls>
        <c:axId val="54925184"/>
        <c:axId val="54936704"/>
      </c:scatterChart>
      <c:valAx>
        <c:axId val="54925184"/>
        <c:scaling>
          <c:orientation val="minMax"/>
          <c:min val="0"/>
        </c:scaling>
        <c:delete val="0"/>
        <c:axPos val="b"/>
        <c:title>
          <c:tx>
            <c:rich>
              <a:bodyPr/>
              <a:lstStyle/>
              <a:p>
                <a:pPr>
                  <a:defRPr/>
                </a:pPr>
                <a:r>
                  <a:rPr lang="en-US"/>
                  <a:t>Time (h)</a:t>
                </a:r>
              </a:p>
            </c:rich>
          </c:tx>
          <c:layout/>
          <c:overlay val="0"/>
        </c:title>
        <c:numFmt formatCode="0.00" sourceLinked="1"/>
        <c:majorTickMark val="out"/>
        <c:minorTickMark val="none"/>
        <c:tickLblPos val="nextTo"/>
        <c:crossAx val="54936704"/>
        <c:crosses val="autoZero"/>
        <c:crossBetween val="midCat"/>
      </c:valAx>
      <c:valAx>
        <c:axId val="54936704"/>
        <c:scaling>
          <c:orientation val="minMax"/>
          <c:min val="0"/>
        </c:scaling>
        <c:delete val="0"/>
        <c:axPos val="l"/>
        <c:majorGridlines/>
        <c:title>
          <c:tx>
            <c:rich>
              <a:bodyPr rot="-5400000" vert="horz"/>
              <a:lstStyle/>
              <a:p>
                <a:pPr>
                  <a:defRPr/>
                </a:pPr>
                <a:r>
                  <a:rPr lang="en-US"/>
                  <a:t>OD660</a:t>
                </a:r>
              </a:p>
            </c:rich>
          </c:tx>
          <c:layout/>
          <c:overlay val="0"/>
        </c:title>
        <c:numFmt formatCode="0.00" sourceLinked="1"/>
        <c:majorTickMark val="out"/>
        <c:minorTickMark val="none"/>
        <c:tickLblPos val="nextTo"/>
        <c:crossAx val="54925184"/>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'OD660'!$D$138:$I$138</c:f>
              <c:strCache>
                <c:ptCount val="1"/>
                <c:pt idx="0">
                  <c:v>1</c:v>
                </c:pt>
              </c:strCache>
            </c:strRef>
          </c:tx>
          <c:spPr>
            <a:ln w="22225">
              <a:solidFill>
                <a:schemeClr val="accent1"/>
              </a:solidFill>
            </a:ln>
          </c:spPr>
          <c:marker>
            <c:symbol val="diamond"/>
            <c:size val="10"/>
          </c:marker>
          <c:xVal>
            <c:numRef>
              <c:f>'OD660'!$B$140:$B$150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'OD660'!$G$140:$G$150</c:f>
              <c:numCache>
                <c:formatCode>0.000</c:formatCode>
                <c:ptCount val="11"/>
                <c:pt idx="0" formatCode="0.00">
                  <c:v>0.2</c:v>
                </c:pt>
                <c:pt idx="1">
                  <c:v>0.84799999999999998</c:v>
                </c:pt>
                <c:pt idx="2">
                  <c:v>2.68</c:v>
                </c:pt>
                <c:pt idx="3">
                  <c:v>5.16</c:v>
                </c:pt>
                <c:pt idx="4">
                  <c:v>12.7</c:v>
                </c:pt>
                <c:pt idx="5">
                  <c:v>17.149999999999999</c:v>
                </c:pt>
                <c:pt idx="6">
                  <c:v>23.849999999999998</c:v>
                </c:pt>
                <c:pt idx="7">
                  <c:v>27.55</c:v>
                </c:pt>
                <c:pt idx="8">
                  <c:v>26.650000000000002</c:v>
                </c:pt>
                <c:pt idx="9">
                  <c:v>25.35</c:v>
                </c:pt>
                <c:pt idx="10">
                  <c:v>25.900000000000002</c:v>
                </c:pt>
              </c:numCache>
            </c:numRef>
          </c:yVal>
          <c:smooth val="0"/>
          <c:extLst>
            <c:ext xmlns:c16="http://schemas.microsoft.com/office/drawing/2014/chart" uri="{C3380CC4-5D6E-409C-BE32-E72D297353CC}">
              <c16:uniqueId val="{00000000-971F-4E6B-8AEC-64585C69DFDC}"/>
            </c:ext>
          </c:extLst>
        </c:ser>
        <c:ser>
          <c:idx val="1"/>
          <c:order val="1"/>
          <c:tx>
            <c:strRef>
              <c:f>'OD660'!$J$138:$O$138</c:f>
              <c:strCache>
                <c:ptCount val="1"/>
                <c:pt idx="0">
                  <c:v>2</c:v>
                </c:pt>
              </c:strCache>
            </c:strRef>
          </c:tx>
          <c:spPr>
            <a:ln w="22225">
              <a:solidFill>
                <a:schemeClr val="accent2"/>
              </a:solidFill>
            </a:ln>
          </c:spPr>
          <c:marker>
            <c:symbol val="square"/>
            <c:size val="10"/>
          </c:marker>
          <c:xVal>
            <c:numRef>
              <c:f>'OD660'!$B$140:$B$150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'OD660'!$M$140:$M$150</c:f>
              <c:numCache>
                <c:formatCode>0.000</c:formatCode>
                <c:ptCount val="11"/>
                <c:pt idx="0">
                  <c:v>0.2</c:v>
                </c:pt>
                <c:pt idx="1">
                  <c:v>0.85799999999999998</c:v>
                </c:pt>
                <c:pt idx="2">
                  <c:v>2.7300000000000004</c:v>
                </c:pt>
                <c:pt idx="3">
                  <c:v>5.3800000000000008</c:v>
                </c:pt>
                <c:pt idx="4">
                  <c:v>12.75</c:v>
                </c:pt>
                <c:pt idx="5">
                  <c:v>17.899999999999999</c:v>
                </c:pt>
                <c:pt idx="6">
                  <c:v>24.05</c:v>
                </c:pt>
                <c:pt idx="7">
                  <c:v>27.549999999999997</c:v>
                </c:pt>
                <c:pt idx="8">
                  <c:v>27.650000000000002</c:v>
                </c:pt>
                <c:pt idx="9">
                  <c:v>25.6</c:v>
                </c:pt>
                <c:pt idx="10">
                  <c:v>27.800000000000004</c:v>
                </c:pt>
              </c:numCache>
            </c:numRef>
          </c:yVal>
          <c:smooth val="0"/>
          <c:extLst>
            <c:ext xmlns:c16="http://schemas.microsoft.com/office/drawing/2014/chart" uri="{C3380CC4-5D6E-409C-BE32-E72D297353CC}">
              <c16:uniqueId val="{00000001-971F-4E6B-8AEC-64585C69DFDC}"/>
            </c:ext>
          </c:extLst>
        </c:ser>
        <c:ser>
          <c:idx val="2"/>
          <c:order val="2"/>
          <c:tx>
            <c:strRef>
              <c:f>'OD660'!$P$138:$U$138</c:f>
              <c:strCache>
                <c:ptCount val="1"/>
                <c:pt idx="0">
                  <c:v>3</c:v>
                </c:pt>
              </c:strCache>
            </c:strRef>
          </c:tx>
          <c:xVal>
            <c:numRef>
              <c:f>'OD660'!$B$140:$B$150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'OD660'!$S$140:$S$150</c:f>
              <c:numCache>
                <c:formatCode>0.000</c:formatCode>
                <c:ptCount val="11"/>
                <c:pt idx="0">
                  <c:v>0.2</c:v>
                </c:pt>
                <c:pt idx="1">
                  <c:v>0.83400000000000007</c:v>
                </c:pt>
                <c:pt idx="2">
                  <c:v>2.75</c:v>
                </c:pt>
                <c:pt idx="3">
                  <c:v>5.6400000000000006</c:v>
                </c:pt>
                <c:pt idx="4">
                  <c:v>12.5</c:v>
                </c:pt>
                <c:pt idx="5">
                  <c:v>17.149999999999999</c:v>
                </c:pt>
                <c:pt idx="6">
                  <c:v>24.55</c:v>
                </c:pt>
                <c:pt idx="7">
                  <c:v>26.400000000000002</c:v>
                </c:pt>
                <c:pt idx="8">
                  <c:v>25.7</c:v>
                </c:pt>
                <c:pt idx="9">
                  <c:v>25.75</c:v>
                </c:pt>
                <c:pt idx="10">
                  <c:v>27.05</c:v>
                </c:pt>
              </c:numCache>
            </c:numRef>
          </c:yVal>
          <c:smooth val="0"/>
          <c:extLst>
            <c:ext xmlns:c16="http://schemas.microsoft.com/office/drawing/2014/chart" uri="{C3380CC4-5D6E-409C-BE32-E72D297353CC}">
              <c16:uniqueId val="{00000002-971F-4E6B-8AEC-64585C69DFDC}"/>
            </c:ext>
          </c:extLst>
        </c:ser>
        <c:dLbls>
          <c:showLegendKey val="0"/>
          <c:showVal val="0"/>
          <c:showCatName val="0"/>
          <c:showSerName val="0"/>
          <c:showPercent val="0"/>
          <c:showBubbleSize val="0"/>
        </c:dLbls>
        <c:axId val="54925184"/>
        <c:axId val="54936704"/>
      </c:scatterChart>
      <c:valAx>
        <c:axId val="54925184"/>
        <c:scaling>
          <c:orientation val="minMax"/>
          <c:min val="0"/>
        </c:scaling>
        <c:delete val="0"/>
        <c:axPos val="b"/>
        <c:title>
          <c:tx>
            <c:rich>
              <a:bodyPr/>
              <a:lstStyle/>
              <a:p>
                <a:pPr>
                  <a:defRPr/>
                </a:pPr>
                <a:r>
                  <a:rPr lang="en-US"/>
                  <a:t>Time (h)</a:t>
                </a:r>
              </a:p>
            </c:rich>
          </c:tx>
          <c:overlay val="0"/>
        </c:title>
        <c:numFmt formatCode="0.00" sourceLinked="1"/>
        <c:majorTickMark val="out"/>
        <c:minorTickMark val="none"/>
        <c:tickLblPos val="nextTo"/>
        <c:crossAx val="54936704"/>
        <c:crosses val="autoZero"/>
        <c:crossBetween val="midCat"/>
      </c:valAx>
      <c:valAx>
        <c:axId val="54936704"/>
        <c:scaling>
          <c:orientation val="minMax"/>
          <c:min val="0"/>
        </c:scaling>
        <c:delete val="0"/>
        <c:axPos val="l"/>
        <c:majorGridlines/>
        <c:title>
          <c:tx>
            <c:rich>
              <a:bodyPr rot="-5400000" vert="horz"/>
              <a:lstStyle/>
              <a:p>
                <a:pPr>
                  <a:defRPr/>
                </a:pPr>
                <a:r>
                  <a:rPr lang="en-US"/>
                  <a:t>OD660</a:t>
                </a:r>
              </a:p>
            </c:rich>
          </c:tx>
          <c:overlay val="0"/>
        </c:title>
        <c:numFmt formatCode="0.00" sourceLinked="1"/>
        <c:majorTickMark val="out"/>
        <c:minorTickMark val="none"/>
        <c:tickLblPos val="nextTo"/>
        <c:crossAx val="54925184"/>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'OD660'!$D$2:$U$2</c:f>
              <c:strCache>
                <c:ptCount val="1"/>
                <c:pt idx="0">
                  <c:v>CBS1483</c:v>
                </c:pt>
              </c:strCache>
            </c:strRef>
          </c:tx>
          <c:spPr>
            <a:ln w="22225">
              <a:solidFill>
                <a:schemeClr val="accent1"/>
              </a:solidFill>
            </a:ln>
          </c:spPr>
          <c:marker>
            <c:symbol val="diamond"/>
            <c:size val="10"/>
          </c:marker>
          <c:errBars>
            <c:errDir val="y"/>
            <c:errBarType val="both"/>
            <c:errValType val="cust"/>
            <c:noEndCap val="0"/>
            <c:plus>
              <c:numRef>
                <c:f>'OD660'!$X$5:$X$15</c:f>
                <c:numCache>
                  <c:formatCode>General</c:formatCode>
                  <c:ptCount val="11"/>
                  <c:pt idx="0">
                    <c:v>0</c:v>
                  </c:pt>
                  <c:pt idx="1">
                    <c:v>1.0708252269472649E-2</c:v>
                  </c:pt>
                  <c:pt idx="2">
                    <c:v>7.3484692283495412E-2</c:v>
                  </c:pt>
                  <c:pt idx="3">
                    <c:v>1.6329931618554536E-2</c:v>
                  </c:pt>
                  <c:pt idx="4">
                    <c:v>4.0824829046386436E-2</c:v>
                  </c:pt>
                  <c:pt idx="5">
                    <c:v>4.0824829046386436E-2</c:v>
                  </c:pt>
                  <c:pt idx="6">
                    <c:v>8.1649658092773289E-2</c:v>
                  </c:pt>
                  <c:pt idx="7">
                    <c:v>0.25495097567964164</c:v>
                  </c:pt>
                  <c:pt idx="8">
                    <c:v>0.18708286933869731</c:v>
                  </c:pt>
                  <c:pt idx="9">
                    <c:v>0.14142135623730967</c:v>
                  </c:pt>
                  <c:pt idx="10">
                    <c:v>0.47081489639418272</c:v>
                  </c:pt>
                </c:numCache>
              </c:numRef>
            </c:plus>
            <c:minus>
              <c:numRef>
                <c:f>'OD660'!$X$5:$X$15</c:f>
                <c:numCache>
                  <c:formatCode>General</c:formatCode>
                  <c:ptCount val="11"/>
                  <c:pt idx="0">
                    <c:v>0</c:v>
                  </c:pt>
                  <c:pt idx="1">
                    <c:v>1.0708252269472649E-2</c:v>
                  </c:pt>
                  <c:pt idx="2">
                    <c:v>7.3484692283495412E-2</c:v>
                  </c:pt>
                  <c:pt idx="3">
                    <c:v>1.6329931618554536E-2</c:v>
                  </c:pt>
                  <c:pt idx="4">
                    <c:v>4.0824829046386436E-2</c:v>
                  </c:pt>
                  <c:pt idx="5">
                    <c:v>4.0824829046386436E-2</c:v>
                  </c:pt>
                  <c:pt idx="6">
                    <c:v>8.1649658092773289E-2</c:v>
                  </c:pt>
                  <c:pt idx="7">
                    <c:v>0.25495097567964164</c:v>
                  </c:pt>
                  <c:pt idx="8">
                    <c:v>0.18708286933869731</c:v>
                  </c:pt>
                  <c:pt idx="9">
                    <c:v>0.14142135623730967</c:v>
                  </c:pt>
                  <c:pt idx="10">
                    <c:v>0.47081489639418272</c:v>
                  </c:pt>
                </c:numCache>
              </c:numRef>
            </c:minus>
          </c:errBars>
          <c:xVal>
            <c:numRef>
              <c:f>'OD660'!$B$5:$B$15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'OD660'!$W$5:$W$15</c:f>
              <c:numCache>
                <c:formatCode>0.00</c:formatCode>
                <c:ptCount val="11"/>
                <c:pt idx="0">
                  <c:v>0.20000000000000004</c:v>
                </c:pt>
                <c:pt idx="1">
                  <c:v>0.84933333333333338</c:v>
                </c:pt>
                <c:pt idx="2">
                  <c:v>2.72</c:v>
                </c:pt>
                <c:pt idx="3">
                  <c:v>5.4266666666666667</c:v>
                </c:pt>
                <c:pt idx="4">
                  <c:v>12.283333333333331</c:v>
                </c:pt>
                <c:pt idx="5">
                  <c:v>16.433333333333334</c:v>
                </c:pt>
                <c:pt idx="6">
                  <c:v>23.966666666666669</c:v>
                </c:pt>
                <c:pt idx="7">
                  <c:v>27.95</c:v>
                </c:pt>
                <c:pt idx="8">
                  <c:v>25.55</c:v>
                </c:pt>
                <c:pt idx="9">
                  <c:v>26.283333333333335</c:v>
                </c:pt>
                <c:pt idx="10">
                  <c:v>26.683333333333337</c:v>
                </c:pt>
              </c:numCache>
            </c:numRef>
          </c:yVal>
          <c:smooth val="0"/>
          <c:extLst>
            <c:ext xmlns:c16="http://schemas.microsoft.com/office/drawing/2014/chart" uri="{C3380CC4-5D6E-409C-BE32-E72D297353CC}">
              <c16:uniqueId val="{00000000-6D36-4B7E-B4F3-EE64A40F2107}"/>
            </c:ext>
          </c:extLst>
        </c:ser>
        <c:ser>
          <c:idx val="1"/>
          <c:order val="1"/>
          <c:tx>
            <c:strRef>
              <c:f>'OD660'!$D$17:$U$17</c:f>
              <c:strCache>
                <c:ptCount val="1"/>
                <c:pt idx="0">
                  <c:v>IMI504</c:v>
                </c:pt>
              </c:strCache>
            </c:strRef>
          </c:tx>
          <c:spPr>
            <a:ln w="22225">
              <a:solidFill>
                <a:schemeClr val="accent2"/>
              </a:solidFill>
            </a:ln>
          </c:spPr>
          <c:marker>
            <c:symbol val="square"/>
            <c:size val="10"/>
          </c:marker>
          <c:errBars>
            <c:errDir val="y"/>
            <c:errBarType val="both"/>
            <c:errValType val="cust"/>
            <c:noEndCap val="0"/>
            <c:plus>
              <c:numRef>
                <c:f>'OD660'!$X$20:$X$30</c:f>
                <c:numCache>
                  <c:formatCode>General</c:formatCode>
                  <c:ptCount val="11"/>
                  <c:pt idx="0">
                    <c:v>0</c:v>
                  </c:pt>
                  <c:pt idx="1">
                    <c:v>3.261901286060017E-2</c:v>
                  </c:pt>
                  <c:pt idx="2">
                    <c:v>7.7888809636986203E-2</c:v>
                  </c:pt>
                  <c:pt idx="3">
                    <c:v>7.4833147735478875E-2</c:v>
                  </c:pt>
                  <c:pt idx="4">
                    <c:v>0.10801234497346449</c:v>
                  </c:pt>
                  <c:pt idx="5">
                    <c:v>7.0710678118654585E-2</c:v>
                  </c:pt>
                  <c:pt idx="6">
                    <c:v>8.1649658092772692E-2</c:v>
                  </c:pt>
                  <c:pt idx="7">
                    <c:v>0.35355339059327417</c:v>
                  </c:pt>
                  <c:pt idx="8">
                    <c:v>0.36285901761795347</c:v>
                  </c:pt>
                  <c:pt idx="9">
                    <c:v>0.18708286933869744</c:v>
                  </c:pt>
                  <c:pt idx="10">
                    <c:v>0.28577380332470442</c:v>
                  </c:pt>
                </c:numCache>
              </c:numRef>
            </c:plus>
            <c:minus>
              <c:numRef>
                <c:f>'OD660'!$X$20:$X$30</c:f>
                <c:numCache>
                  <c:formatCode>General</c:formatCode>
                  <c:ptCount val="11"/>
                  <c:pt idx="0">
                    <c:v>0</c:v>
                  </c:pt>
                  <c:pt idx="1">
                    <c:v>3.261901286060017E-2</c:v>
                  </c:pt>
                  <c:pt idx="2">
                    <c:v>7.7888809636986203E-2</c:v>
                  </c:pt>
                  <c:pt idx="3">
                    <c:v>7.4833147735478875E-2</c:v>
                  </c:pt>
                  <c:pt idx="4">
                    <c:v>0.10801234497346449</c:v>
                  </c:pt>
                  <c:pt idx="5">
                    <c:v>7.0710678118654585E-2</c:v>
                  </c:pt>
                  <c:pt idx="6">
                    <c:v>8.1649658092772692E-2</c:v>
                  </c:pt>
                  <c:pt idx="7">
                    <c:v>0.35355339059327417</c:v>
                  </c:pt>
                  <c:pt idx="8">
                    <c:v>0.36285901761795347</c:v>
                  </c:pt>
                  <c:pt idx="9">
                    <c:v>0.18708286933869744</c:v>
                  </c:pt>
                  <c:pt idx="10">
                    <c:v>0.28577380332470442</c:v>
                  </c:pt>
                </c:numCache>
              </c:numRef>
            </c:minus>
          </c:errBars>
          <c:xVal>
            <c:numRef>
              <c:f>'OD660'!$B$5:$B$15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'OD660'!$W$20:$W$30</c:f>
              <c:numCache>
                <c:formatCode>0.00</c:formatCode>
                <c:ptCount val="11"/>
                <c:pt idx="0">
                  <c:v>0.20000000000000004</c:v>
                </c:pt>
                <c:pt idx="1">
                  <c:v>0.82133333333333336</c:v>
                </c:pt>
                <c:pt idx="2">
                  <c:v>2.8266666666666667</c:v>
                </c:pt>
                <c:pt idx="3">
                  <c:v>5.7733333333333334</c:v>
                </c:pt>
                <c:pt idx="4">
                  <c:v>12.383333333333333</c:v>
                </c:pt>
                <c:pt idx="5">
                  <c:v>16.250000000000004</c:v>
                </c:pt>
                <c:pt idx="6">
                  <c:v>23.733333333333334</c:v>
                </c:pt>
                <c:pt idx="7">
                  <c:v>26.566666666666666</c:v>
                </c:pt>
                <c:pt idx="8">
                  <c:v>24.433333333333337</c:v>
                </c:pt>
                <c:pt idx="9">
                  <c:v>25.183333333333334</c:v>
                </c:pt>
                <c:pt idx="10">
                  <c:v>26.150000000000002</c:v>
                </c:pt>
              </c:numCache>
            </c:numRef>
          </c:yVal>
          <c:smooth val="0"/>
          <c:extLst>
            <c:ext xmlns:c16="http://schemas.microsoft.com/office/drawing/2014/chart" uri="{C3380CC4-5D6E-409C-BE32-E72D297353CC}">
              <c16:uniqueId val="{00000001-6D36-4B7E-B4F3-EE64A40F2107}"/>
            </c:ext>
          </c:extLst>
        </c:ser>
        <c:ser>
          <c:idx val="2"/>
          <c:order val="2"/>
          <c:tx>
            <c:strRef>
              <c:f>'OD660'!$D$32:$U$32</c:f>
              <c:strCache>
                <c:ptCount val="1"/>
                <c:pt idx="0">
                  <c:v>IMI505</c:v>
                </c:pt>
              </c:strCache>
            </c:strRef>
          </c:tx>
          <c:errBars>
            <c:errDir val="y"/>
            <c:errBarType val="both"/>
            <c:errValType val="cust"/>
            <c:noEndCap val="0"/>
            <c:plus>
              <c:numRef>
                <c:f>'OD660'!$X$35:$X$45</c:f>
                <c:numCache>
                  <c:formatCode>General</c:formatCode>
                  <c:ptCount val="11"/>
                  <c:pt idx="0">
                    <c:v>0</c:v>
                  </c:pt>
                  <c:pt idx="1">
                    <c:v>1.6329931618554758E-3</c:v>
                  </c:pt>
                  <c:pt idx="2">
                    <c:v>2.9439202887759461E-2</c:v>
                  </c:pt>
                  <c:pt idx="3">
                    <c:v>3.2659863237109336E-2</c:v>
                  </c:pt>
                  <c:pt idx="4">
                    <c:v>0.10801234497346449</c:v>
                  </c:pt>
                  <c:pt idx="5">
                    <c:v>0.10801234497346333</c:v>
                  </c:pt>
                  <c:pt idx="6">
                    <c:v>0.54006172486732229</c:v>
                  </c:pt>
                  <c:pt idx="7">
                    <c:v>0.18708286933869722</c:v>
                  </c:pt>
                  <c:pt idx="8">
                    <c:v>0.57879184513951187</c:v>
                  </c:pt>
                  <c:pt idx="9">
                    <c:v>1.0464224768228161</c:v>
                  </c:pt>
                  <c:pt idx="10">
                    <c:v>0.17795130420052202</c:v>
                  </c:pt>
                </c:numCache>
              </c:numRef>
            </c:plus>
            <c:minus>
              <c:numRef>
                <c:f>'OD660'!$X$35:$X$45</c:f>
                <c:numCache>
                  <c:formatCode>General</c:formatCode>
                  <c:ptCount val="11"/>
                  <c:pt idx="0">
                    <c:v>0</c:v>
                  </c:pt>
                  <c:pt idx="1">
                    <c:v>1.6329931618554758E-3</c:v>
                  </c:pt>
                  <c:pt idx="2">
                    <c:v>2.9439202887759461E-2</c:v>
                  </c:pt>
                  <c:pt idx="3">
                    <c:v>3.2659863237109336E-2</c:v>
                  </c:pt>
                  <c:pt idx="4">
                    <c:v>0.10801234497346449</c:v>
                  </c:pt>
                  <c:pt idx="5">
                    <c:v>0.10801234497346333</c:v>
                  </c:pt>
                  <c:pt idx="6">
                    <c:v>0.54006172486732229</c:v>
                  </c:pt>
                  <c:pt idx="7">
                    <c:v>0.18708286933869722</c:v>
                  </c:pt>
                  <c:pt idx="8">
                    <c:v>0.57879184513951187</c:v>
                  </c:pt>
                  <c:pt idx="9">
                    <c:v>1.0464224768228161</c:v>
                  </c:pt>
                  <c:pt idx="10">
                    <c:v>0.17795130420052202</c:v>
                  </c:pt>
                </c:numCache>
              </c:numRef>
            </c:minus>
          </c:errBars>
          <c:xVal>
            <c:numRef>
              <c:f>'OD660'!$B$5:$B$15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'OD660'!$W$35:$W$45</c:f>
              <c:numCache>
                <c:formatCode>0.00</c:formatCode>
                <c:ptCount val="11"/>
                <c:pt idx="0">
                  <c:v>0.20000000000000004</c:v>
                </c:pt>
                <c:pt idx="1">
                  <c:v>0.92600000000000005</c:v>
                </c:pt>
                <c:pt idx="2">
                  <c:v>2.8466666666666671</c:v>
                </c:pt>
                <c:pt idx="3">
                  <c:v>5.62</c:v>
                </c:pt>
                <c:pt idx="4">
                  <c:v>12.299999999999999</c:v>
                </c:pt>
                <c:pt idx="5">
                  <c:v>16.816666666666666</c:v>
                </c:pt>
                <c:pt idx="6">
                  <c:v>25.516666666666666</c:v>
                </c:pt>
                <c:pt idx="7">
                  <c:v>27.266666666666669</c:v>
                </c:pt>
                <c:pt idx="8">
                  <c:v>26.233333333333334</c:v>
                </c:pt>
                <c:pt idx="9">
                  <c:v>27.116666666666671</c:v>
                </c:pt>
                <c:pt idx="10">
                  <c:v>27.816666666666666</c:v>
                </c:pt>
              </c:numCache>
            </c:numRef>
          </c:yVal>
          <c:smooth val="0"/>
          <c:extLst>
            <c:ext xmlns:c16="http://schemas.microsoft.com/office/drawing/2014/chart" uri="{C3380CC4-5D6E-409C-BE32-E72D297353CC}">
              <c16:uniqueId val="{00000002-6D36-4B7E-B4F3-EE64A40F2107}"/>
            </c:ext>
          </c:extLst>
        </c:ser>
        <c:ser>
          <c:idx val="3"/>
          <c:order val="3"/>
          <c:tx>
            <c:strRef>
              <c:f>'OD660'!$D$47:$U$47</c:f>
              <c:strCache>
                <c:ptCount val="1"/>
                <c:pt idx="0">
                  <c:v>IMI506</c:v>
                </c:pt>
              </c:strCache>
            </c:strRef>
          </c:tx>
          <c:errBars>
            <c:errDir val="y"/>
            <c:errBarType val="both"/>
            <c:errValType val="cust"/>
            <c:noEndCap val="0"/>
            <c:plus>
              <c:numRef>
                <c:f>'OD660'!$X$50:$X$60</c:f>
                <c:numCache>
                  <c:formatCode>General</c:formatCode>
                  <c:ptCount val="11"/>
                  <c:pt idx="0">
                    <c:v>0</c:v>
                  </c:pt>
                  <c:pt idx="1">
                    <c:v>5.8878405775519126E-3</c:v>
                  </c:pt>
                  <c:pt idx="2">
                    <c:v>5.8878405775519067E-2</c:v>
                  </c:pt>
                  <c:pt idx="3">
                    <c:v>4.3204937989385767E-2</c:v>
                  </c:pt>
                  <c:pt idx="4">
                    <c:v>0.53072277760302244</c:v>
                  </c:pt>
                  <c:pt idx="5">
                    <c:v>0.18708286933869608</c:v>
                  </c:pt>
                  <c:pt idx="6">
                    <c:v>4.0824829046386346E-2</c:v>
                  </c:pt>
                  <c:pt idx="7">
                    <c:v>0.10801234497346404</c:v>
                  </c:pt>
                  <c:pt idx="8">
                    <c:v>0.35590260840104404</c:v>
                  </c:pt>
                  <c:pt idx="9">
                    <c:v>0.48989794855663615</c:v>
                  </c:pt>
                  <c:pt idx="10">
                    <c:v>0.22730302828309557</c:v>
                  </c:pt>
                </c:numCache>
              </c:numRef>
            </c:plus>
            <c:minus>
              <c:numRef>
                <c:f>'OD660'!$X$50:$X$60</c:f>
                <c:numCache>
                  <c:formatCode>General</c:formatCode>
                  <c:ptCount val="11"/>
                  <c:pt idx="0">
                    <c:v>0</c:v>
                  </c:pt>
                  <c:pt idx="1">
                    <c:v>5.8878405775519126E-3</c:v>
                  </c:pt>
                  <c:pt idx="2">
                    <c:v>5.8878405775519067E-2</c:v>
                  </c:pt>
                  <c:pt idx="3">
                    <c:v>4.3204937989385767E-2</c:v>
                  </c:pt>
                  <c:pt idx="4">
                    <c:v>0.53072277760302244</c:v>
                  </c:pt>
                  <c:pt idx="5">
                    <c:v>0.18708286933869608</c:v>
                  </c:pt>
                  <c:pt idx="6">
                    <c:v>4.0824829046386346E-2</c:v>
                  </c:pt>
                  <c:pt idx="7">
                    <c:v>0.10801234497346404</c:v>
                  </c:pt>
                  <c:pt idx="8">
                    <c:v>0.35590260840104404</c:v>
                  </c:pt>
                  <c:pt idx="9">
                    <c:v>0.48989794855663615</c:v>
                  </c:pt>
                  <c:pt idx="10">
                    <c:v>0.22730302828309557</c:v>
                  </c:pt>
                </c:numCache>
              </c:numRef>
            </c:minus>
          </c:errBars>
          <c:xVal>
            <c:numRef>
              <c:f>'OD660'!$B$5:$B$15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'OD660'!$W$50:$W$60</c:f>
              <c:numCache>
                <c:formatCode>0.00</c:formatCode>
                <c:ptCount val="11"/>
                <c:pt idx="0">
                  <c:v>0.20000000000000004</c:v>
                </c:pt>
                <c:pt idx="1">
                  <c:v>0.878</c:v>
                </c:pt>
                <c:pt idx="2">
                  <c:v>2.8233333333333337</c:v>
                </c:pt>
                <c:pt idx="3">
                  <c:v>5.68</c:v>
                </c:pt>
                <c:pt idx="4">
                  <c:v>12.733333333333333</c:v>
                </c:pt>
                <c:pt idx="5">
                  <c:v>16.816666666666666</c:v>
                </c:pt>
                <c:pt idx="6">
                  <c:v>23.633333333333336</c:v>
                </c:pt>
                <c:pt idx="7">
                  <c:v>26.25</c:v>
                </c:pt>
                <c:pt idx="8">
                  <c:v>25.733333333333334</c:v>
                </c:pt>
                <c:pt idx="9">
                  <c:v>26.400000000000002</c:v>
                </c:pt>
                <c:pt idx="10">
                  <c:v>27.916666666666668</c:v>
                </c:pt>
              </c:numCache>
            </c:numRef>
          </c:yVal>
          <c:smooth val="0"/>
          <c:extLst>
            <c:ext xmlns:c16="http://schemas.microsoft.com/office/drawing/2014/chart" uri="{C3380CC4-5D6E-409C-BE32-E72D297353CC}">
              <c16:uniqueId val="{0000000C-6D36-4B7E-B4F3-EE64A40F2107}"/>
            </c:ext>
          </c:extLst>
        </c:ser>
        <c:ser>
          <c:idx val="4"/>
          <c:order val="4"/>
          <c:tx>
            <c:strRef>
              <c:f>'OD660'!$D$62:$U$62</c:f>
              <c:strCache>
                <c:ptCount val="1"/>
                <c:pt idx="0">
                  <c:v>IMI507</c:v>
                </c:pt>
              </c:strCache>
            </c:strRef>
          </c:tx>
          <c:errBars>
            <c:errDir val="y"/>
            <c:errBarType val="both"/>
            <c:errValType val="cust"/>
            <c:noEndCap val="0"/>
            <c:plus>
              <c:numRef>
                <c:f>'OD660'!$X$65:$X$75</c:f>
                <c:numCache>
                  <c:formatCode>General</c:formatCode>
                  <c:ptCount val="11"/>
                  <c:pt idx="0">
                    <c:v>0</c:v>
                  </c:pt>
                  <c:pt idx="1">
                    <c:v>4.3204937989385428E-3</c:v>
                  </c:pt>
                  <c:pt idx="2">
                    <c:v>5.7154760664940879E-2</c:v>
                  </c:pt>
                  <c:pt idx="3">
                    <c:v>8.6409875978771533E-2</c:v>
                  </c:pt>
                  <c:pt idx="4">
                    <c:v>0.334165627596057</c:v>
                  </c:pt>
                  <c:pt idx="5">
                    <c:v>0.17795130420052205</c:v>
                  </c:pt>
                  <c:pt idx="6">
                    <c:v>0.18708286933869722</c:v>
                  </c:pt>
                  <c:pt idx="7">
                    <c:v>7.0710678118654391E-2</c:v>
                  </c:pt>
                  <c:pt idx="8">
                    <c:v>0.40207793606049508</c:v>
                  </c:pt>
                  <c:pt idx="9">
                    <c:v>0.1779513042005233</c:v>
                  </c:pt>
                  <c:pt idx="10">
                    <c:v>0.16329931618554538</c:v>
                  </c:pt>
                </c:numCache>
              </c:numRef>
            </c:plus>
            <c:minus>
              <c:numRef>
                <c:f>'OD660'!$X$65:$X$75</c:f>
                <c:numCache>
                  <c:formatCode>General</c:formatCode>
                  <c:ptCount val="11"/>
                  <c:pt idx="0">
                    <c:v>0</c:v>
                  </c:pt>
                  <c:pt idx="1">
                    <c:v>4.3204937989385428E-3</c:v>
                  </c:pt>
                  <c:pt idx="2">
                    <c:v>5.7154760664940879E-2</c:v>
                  </c:pt>
                  <c:pt idx="3">
                    <c:v>8.6409875978771533E-2</c:v>
                  </c:pt>
                  <c:pt idx="4">
                    <c:v>0.334165627596057</c:v>
                  </c:pt>
                  <c:pt idx="5">
                    <c:v>0.17795130420052205</c:v>
                  </c:pt>
                  <c:pt idx="6">
                    <c:v>0.18708286933869722</c:v>
                  </c:pt>
                  <c:pt idx="7">
                    <c:v>7.0710678118654391E-2</c:v>
                  </c:pt>
                  <c:pt idx="8">
                    <c:v>0.40207793606049508</c:v>
                  </c:pt>
                  <c:pt idx="9">
                    <c:v>0.1779513042005233</c:v>
                  </c:pt>
                  <c:pt idx="10">
                    <c:v>0.16329931618554538</c:v>
                  </c:pt>
                </c:numCache>
              </c:numRef>
            </c:minus>
          </c:errBars>
          <c:xVal>
            <c:numRef>
              <c:f>'OD660'!$B$5:$B$15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'OD660'!$W$65:$W$75</c:f>
              <c:numCache>
                <c:formatCode>0.00</c:formatCode>
                <c:ptCount val="11"/>
                <c:pt idx="0">
                  <c:v>0.20000000000000004</c:v>
                </c:pt>
                <c:pt idx="1">
                  <c:v>0.92866666666666664</c:v>
                </c:pt>
                <c:pt idx="2">
                  <c:v>2.5266666666666668</c:v>
                </c:pt>
                <c:pt idx="3">
                  <c:v>4.38</c:v>
                </c:pt>
                <c:pt idx="4">
                  <c:v>10.466666666666667</c:v>
                </c:pt>
                <c:pt idx="5">
                  <c:v>14.766666666666666</c:v>
                </c:pt>
                <c:pt idx="6">
                  <c:v>21.533333333333331</c:v>
                </c:pt>
                <c:pt idx="7">
                  <c:v>25.716666666666669</c:v>
                </c:pt>
                <c:pt idx="8">
                  <c:v>22.383333333333336</c:v>
                </c:pt>
                <c:pt idx="9">
                  <c:v>22.55</c:v>
                </c:pt>
                <c:pt idx="10">
                  <c:v>22.033333333333335</c:v>
                </c:pt>
              </c:numCache>
            </c:numRef>
          </c:yVal>
          <c:smooth val="0"/>
          <c:extLst>
            <c:ext xmlns:c16="http://schemas.microsoft.com/office/drawing/2014/chart" uri="{C3380CC4-5D6E-409C-BE32-E72D297353CC}">
              <c16:uniqueId val="{0000000D-6D36-4B7E-B4F3-EE64A40F2107}"/>
            </c:ext>
          </c:extLst>
        </c:ser>
        <c:ser>
          <c:idx val="5"/>
          <c:order val="5"/>
          <c:tx>
            <c:strRef>
              <c:f>'OD660'!$D$77:$U$77</c:f>
              <c:strCache>
                <c:ptCount val="1"/>
                <c:pt idx="0">
                  <c:v>IMI507c2</c:v>
                </c:pt>
              </c:strCache>
            </c:strRef>
          </c:tx>
          <c:errBars>
            <c:errDir val="y"/>
            <c:errBarType val="both"/>
            <c:errValType val="cust"/>
            <c:noEndCap val="0"/>
            <c:plus>
              <c:numRef>
                <c:f>'OD660'!$X$80:$X$90</c:f>
                <c:numCache>
                  <c:formatCode>General</c:formatCode>
                  <c:ptCount val="11"/>
                  <c:pt idx="0">
                    <c:v>0</c:v>
                  </c:pt>
                  <c:pt idx="1">
                    <c:v>2.3551362310207609E-2</c:v>
                  </c:pt>
                  <c:pt idx="2">
                    <c:v>4.5460605656619558E-2</c:v>
                  </c:pt>
                  <c:pt idx="3">
                    <c:v>0.12247448713915893</c:v>
                  </c:pt>
                  <c:pt idx="4">
                    <c:v>1.6329931618554446E-2</c:v>
                  </c:pt>
                  <c:pt idx="5">
                    <c:v>0.1720465053408527</c:v>
                  </c:pt>
                  <c:pt idx="6">
                    <c:v>0.10801234497346443</c:v>
                  </c:pt>
                  <c:pt idx="7">
                    <c:v>0.26770630673681711</c:v>
                  </c:pt>
                  <c:pt idx="8">
                    <c:v>0.80311892021045017</c:v>
                  </c:pt>
                  <c:pt idx="9">
                    <c:v>0.68677992593454995</c:v>
                  </c:pt>
                  <c:pt idx="10">
                    <c:v>0.1414213562373107</c:v>
                  </c:pt>
                </c:numCache>
              </c:numRef>
            </c:plus>
            <c:minus>
              <c:numRef>
                <c:f>'OD660'!$X$80:$X$90</c:f>
                <c:numCache>
                  <c:formatCode>General</c:formatCode>
                  <c:ptCount val="11"/>
                  <c:pt idx="0">
                    <c:v>0</c:v>
                  </c:pt>
                  <c:pt idx="1">
                    <c:v>2.3551362310207609E-2</c:v>
                  </c:pt>
                  <c:pt idx="2">
                    <c:v>4.5460605656619558E-2</c:v>
                  </c:pt>
                  <c:pt idx="3">
                    <c:v>0.12247448713915893</c:v>
                  </c:pt>
                  <c:pt idx="4">
                    <c:v>1.6329931618554446E-2</c:v>
                  </c:pt>
                  <c:pt idx="5">
                    <c:v>0.1720465053408527</c:v>
                  </c:pt>
                  <c:pt idx="6">
                    <c:v>0.10801234497346443</c:v>
                  </c:pt>
                  <c:pt idx="7">
                    <c:v>0.26770630673681711</c:v>
                  </c:pt>
                  <c:pt idx="8">
                    <c:v>0.80311892021045017</c:v>
                  </c:pt>
                  <c:pt idx="9">
                    <c:v>0.68677992593454995</c:v>
                  </c:pt>
                  <c:pt idx="10">
                    <c:v>0.1414213562373107</c:v>
                  </c:pt>
                </c:numCache>
              </c:numRef>
            </c:minus>
          </c:errBars>
          <c:xVal>
            <c:numRef>
              <c:f>'OD660'!$B$5:$B$15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'OD660'!$W$80:$W$90</c:f>
              <c:numCache>
                <c:formatCode>0.00</c:formatCode>
                <c:ptCount val="11"/>
                <c:pt idx="0">
                  <c:v>0.20000000000000004</c:v>
                </c:pt>
                <c:pt idx="1">
                  <c:v>0.7513333333333333</c:v>
                </c:pt>
                <c:pt idx="2">
                  <c:v>1.5466666666666669</c:v>
                </c:pt>
                <c:pt idx="3">
                  <c:v>2.1133333333333337</c:v>
                </c:pt>
                <c:pt idx="4">
                  <c:v>4.0066666666666668</c:v>
                </c:pt>
                <c:pt idx="5">
                  <c:v>6.28</c:v>
                </c:pt>
                <c:pt idx="6">
                  <c:v>11.066666666666668</c:v>
                </c:pt>
                <c:pt idx="7">
                  <c:v>13.416666666666666</c:v>
                </c:pt>
                <c:pt idx="8">
                  <c:v>20.216666666666669</c:v>
                </c:pt>
                <c:pt idx="9">
                  <c:v>21.616666666666664</c:v>
                </c:pt>
                <c:pt idx="10">
                  <c:v>23.650000000000002</c:v>
                </c:pt>
              </c:numCache>
            </c:numRef>
          </c:yVal>
          <c:smooth val="0"/>
          <c:extLst>
            <c:ext xmlns:c16="http://schemas.microsoft.com/office/drawing/2014/chart" uri="{C3380CC4-5D6E-409C-BE32-E72D297353CC}">
              <c16:uniqueId val="{0000000E-6D36-4B7E-B4F3-EE64A40F2107}"/>
            </c:ext>
          </c:extLst>
        </c:ser>
        <c:ser>
          <c:idx val="6"/>
          <c:order val="6"/>
          <c:tx>
            <c:strRef>
              <c:f>'OD660'!$D$92:$U$92</c:f>
              <c:strCache>
                <c:ptCount val="1"/>
                <c:pt idx="0">
                  <c:v>IMI507c3</c:v>
                </c:pt>
              </c:strCache>
            </c:strRef>
          </c:tx>
          <c:errBars>
            <c:errDir val="y"/>
            <c:errBarType val="both"/>
            <c:errValType val="cust"/>
            <c:noEndCap val="0"/>
            <c:plus>
              <c:numRef>
                <c:f>'OD660'!$X$95:$X$105</c:f>
                <c:numCache>
                  <c:formatCode>General</c:formatCode>
                  <c:ptCount val="11"/>
                  <c:pt idx="0">
                    <c:v>0</c:v>
                  </c:pt>
                  <c:pt idx="1">
                    <c:v>1.6329931618554083E-3</c:v>
                  </c:pt>
                  <c:pt idx="2">
                    <c:v>6.1644140029689709E-2</c:v>
                  </c:pt>
                  <c:pt idx="3">
                    <c:v>1.4142135623730963E-2</c:v>
                  </c:pt>
                  <c:pt idx="4">
                    <c:v>4.3204937989385427E-2</c:v>
                  </c:pt>
                  <c:pt idx="5">
                    <c:v>0.10801234497346456</c:v>
                  </c:pt>
                  <c:pt idx="6">
                    <c:v>0.63377177806105089</c:v>
                  </c:pt>
                  <c:pt idx="7">
                    <c:v>0.21213203435596248</c:v>
                  </c:pt>
                  <c:pt idx="8">
                    <c:v>0.40824829046386341</c:v>
                  </c:pt>
                  <c:pt idx="9">
                    <c:v>0.36285901761795469</c:v>
                  </c:pt>
                  <c:pt idx="10">
                    <c:v>0.29439202887759514</c:v>
                  </c:pt>
                </c:numCache>
              </c:numRef>
            </c:plus>
            <c:minus>
              <c:numRef>
                <c:f>'OD660'!$X$95:$X$105</c:f>
                <c:numCache>
                  <c:formatCode>General</c:formatCode>
                  <c:ptCount val="11"/>
                  <c:pt idx="0">
                    <c:v>0</c:v>
                  </c:pt>
                  <c:pt idx="1">
                    <c:v>1.6329931618554083E-3</c:v>
                  </c:pt>
                  <c:pt idx="2">
                    <c:v>6.1644140029689709E-2</c:v>
                  </c:pt>
                  <c:pt idx="3">
                    <c:v>1.4142135623730963E-2</c:v>
                  </c:pt>
                  <c:pt idx="4">
                    <c:v>4.3204937989385427E-2</c:v>
                  </c:pt>
                  <c:pt idx="5">
                    <c:v>0.10801234497346456</c:v>
                  </c:pt>
                  <c:pt idx="6">
                    <c:v>0.63377177806105089</c:v>
                  </c:pt>
                  <c:pt idx="7">
                    <c:v>0.21213203435596248</c:v>
                  </c:pt>
                  <c:pt idx="8">
                    <c:v>0.40824829046386341</c:v>
                  </c:pt>
                  <c:pt idx="9">
                    <c:v>0.36285901761795469</c:v>
                  </c:pt>
                  <c:pt idx="10">
                    <c:v>0.29439202887759514</c:v>
                  </c:pt>
                </c:numCache>
              </c:numRef>
            </c:minus>
          </c:errBars>
          <c:xVal>
            <c:numRef>
              <c:f>'OD660'!$B$5:$B$15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'OD660'!$W$95:$W$105</c:f>
              <c:numCache>
                <c:formatCode>0.00</c:formatCode>
                <c:ptCount val="11"/>
                <c:pt idx="0">
                  <c:v>0.20000000000000004</c:v>
                </c:pt>
                <c:pt idx="1">
                  <c:v>0.8666666666666667</c:v>
                </c:pt>
                <c:pt idx="2">
                  <c:v>2.4566666666666666</c:v>
                </c:pt>
                <c:pt idx="3">
                  <c:v>4.09</c:v>
                </c:pt>
                <c:pt idx="4">
                  <c:v>9.8666666666666671</c:v>
                </c:pt>
                <c:pt idx="5">
                  <c:v>14.549999999999999</c:v>
                </c:pt>
                <c:pt idx="6">
                  <c:v>22.600000000000005</c:v>
                </c:pt>
                <c:pt idx="7">
                  <c:v>27.916666666666668</c:v>
                </c:pt>
                <c:pt idx="8">
                  <c:v>26.3</c:v>
                </c:pt>
                <c:pt idx="9">
                  <c:v>26.133333333333336</c:v>
                </c:pt>
                <c:pt idx="10">
                  <c:v>26.400000000000002</c:v>
                </c:pt>
              </c:numCache>
            </c:numRef>
          </c:yVal>
          <c:smooth val="0"/>
          <c:extLst>
            <c:ext xmlns:c16="http://schemas.microsoft.com/office/drawing/2014/chart" uri="{C3380CC4-5D6E-409C-BE32-E72D297353CC}">
              <c16:uniqueId val="{0000000F-6D36-4B7E-B4F3-EE64A40F2107}"/>
            </c:ext>
          </c:extLst>
        </c:ser>
        <c:ser>
          <c:idx val="7"/>
          <c:order val="7"/>
          <c:tx>
            <c:strRef>
              <c:f>'OD660'!$D$107:$U$107</c:f>
              <c:strCache>
                <c:ptCount val="1"/>
                <c:pt idx="0">
                  <c:v>IMI508</c:v>
                </c:pt>
              </c:strCache>
            </c:strRef>
          </c:tx>
          <c:errBars>
            <c:errDir val="y"/>
            <c:errBarType val="both"/>
            <c:errValType val="cust"/>
            <c:noEndCap val="0"/>
            <c:plus>
              <c:numRef>
                <c:f>'OD660'!$X$110:$X$120</c:f>
                <c:numCache>
                  <c:formatCode>General</c:formatCode>
                  <c:ptCount val="11"/>
                  <c:pt idx="0">
                    <c:v>0</c:v>
                  </c:pt>
                  <c:pt idx="1">
                    <c:v>5.8878405775519014E-3</c:v>
                  </c:pt>
                  <c:pt idx="2">
                    <c:v>1.6329931618554314E-2</c:v>
                  </c:pt>
                  <c:pt idx="3">
                    <c:v>7.4833147735478889E-2</c:v>
                  </c:pt>
                  <c:pt idx="4">
                    <c:v>0.34880749227427227</c:v>
                  </c:pt>
                  <c:pt idx="5">
                    <c:v>0.2041241452319317</c:v>
                  </c:pt>
                  <c:pt idx="6">
                    <c:v>0.2273030282830967</c:v>
                  </c:pt>
                  <c:pt idx="7">
                    <c:v>0.41432676315520012</c:v>
                  </c:pt>
                  <c:pt idx="8">
                    <c:v>0.47081489639418495</c:v>
                  </c:pt>
                  <c:pt idx="9">
                    <c:v>0.10801234497346443</c:v>
                  </c:pt>
                  <c:pt idx="10">
                    <c:v>0.18708286933869722</c:v>
                  </c:pt>
                </c:numCache>
              </c:numRef>
            </c:plus>
            <c:minus>
              <c:numRef>
                <c:f>'OD660'!$X$110:$X$120</c:f>
                <c:numCache>
                  <c:formatCode>General</c:formatCode>
                  <c:ptCount val="11"/>
                  <c:pt idx="0">
                    <c:v>0</c:v>
                  </c:pt>
                  <c:pt idx="1">
                    <c:v>5.8878405775519014E-3</c:v>
                  </c:pt>
                  <c:pt idx="2">
                    <c:v>1.6329931618554314E-2</c:v>
                  </c:pt>
                  <c:pt idx="3">
                    <c:v>7.4833147735478889E-2</c:v>
                  </c:pt>
                  <c:pt idx="4">
                    <c:v>0.34880749227427227</c:v>
                  </c:pt>
                  <c:pt idx="5">
                    <c:v>0.2041241452319317</c:v>
                  </c:pt>
                  <c:pt idx="6">
                    <c:v>0.2273030282830967</c:v>
                  </c:pt>
                  <c:pt idx="7">
                    <c:v>0.41432676315520012</c:v>
                  </c:pt>
                  <c:pt idx="8">
                    <c:v>0.47081489639418495</c:v>
                  </c:pt>
                  <c:pt idx="9">
                    <c:v>0.10801234497346443</c:v>
                  </c:pt>
                  <c:pt idx="10">
                    <c:v>0.18708286933869722</c:v>
                  </c:pt>
                </c:numCache>
              </c:numRef>
            </c:minus>
          </c:errBars>
          <c:xVal>
            <c:numRef>
              <c:f>'OD660'!$B$5:$B$15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'OD660'!$W$110:$W$120</c:f>
              <c:numCache>
                <c:formatCode>0.00</c:formatCode>
                <c:ptCount val="11"/>
                <c:pt idx="0">
                  <c:v>0.20000000000000004</c:v>
                </c:pt>
                <c:pt idx="1">
                  <c:v>0.8613333333333334</c:v>
                </c:pt>
                <c:pt idx="2">
                  <c:v>2.7766666666666673</c:v>
                </c:pt>
                <c:pt idx="3">
                  <c:v>5.3266666666666671</c:v>
                </c:pt>
                <c:pt idx="4">
                  <c:v>11.75</c:v>
                </c:pt>
                <c:pt idx="5">
                  <c:v>15.816666666666668</c:v>
                </c:pt>
                <c:pt idx="6">
                  <c:v>22.8</c:v>
                </c:pt>
                <c:pt idx="7">
                  <c:v>26.933333333333337</c:v>
                </c:pt>
                <c:pt idx="8">
                  <c:v>25.933333333333337</c:v>
                </c:pt>
                <c:pt idx="9">
                  <c:v>25.066666666666663</c:v>
                </c:pt>
                <c:pt idx="10">
                  <c:v>26.599999999999998</c:v>
                </c:pt>
              </c:numCache>
            </c:numRef>
          </c:yVal>
          <c:smooth val="0"/>
          <c:extLst>
            <c:ext xmlns:c16="http://schemas.microsoft.com/office/drawing/2014/chart" uri="{C3380CC4-5D6E-409C-BE32-E72D297353CC}">
              <c16:uniqueId val="{00000010-6D36-4B7E-B4F3-EE64A40F2107}"/>
            </c:ext>
          </c:extLst>
        </c:ser>
        <c:ser>
          <c:idx val="8"/>
          <c:order val="8"/>
          <c:tx>
            <c:strRef>
              <c:f>'OD660'!$D$122:$U$122</c:f>
              <c:strCache>
                <c:ptCount val="1"/>
                <c:pt idx="0">
                  <c:v>IMI510</c:v>
                </c:pt>
              </c:strCache>
            </c:strRef>
          </c:tx>
          <c:errBars>
            <c:errDir val="y"/>
            <c:errBarType val="both"/>
            <c:errValType val="cust"/>
            <c:noEndCap val="0"/>
            <c:plus>
              <c:numRef>
                <c:f>'OD660'!$X$125:$X$135</c:f>
                <c:numCache>
                  <c:formatCode>General</c:formatCode>
                  <c:ptCount val="11"/>
                  <c:pt idx="0">
                    <c:v>0</c:v>
                  </c:pt>
                  <c:pt idx="1">
                    <c:v>8.1649658092772665E-3</c:v>
                  </c:pt>
                  <c:pt idx="2">
                    <c:v>3.7416573867739486E-2</c:v>
                  </c:pt>
                  <c:pt idx="3">
                    <c:v>5.8878405775519019E-2</c:v>
                  </c:pt>
                  <c:pt idx="4">
                    <c:v>8.1649658092772692E-2</c:v>
                  </c:pt>
                  <c:pt idx="5">
                    <c:v>0.3082207001484486</c:v>
                  </c:pt>
                  <c:pt idx="6">
                    <c:v>0.14719601443879757</c:v>
                  </c:pt>
                  <c:pt idx="7">
                    <c:v>0</c:v>
                  </c:pt>
                  <c:pt idx="8">
                    <c:v>0.21602468994692886</c:v>
                  </c:pt>
                  <c:pt idx="9">
                    <c:v>0.60138728508895789</c:v>
                  </c:pt>
                  <c:pt idx="10">
                    <c:v>0.33416562759605506</c:v>
                  </c:pt>
                </c:numCache>
              </c:numRef>
            </c:plus>
            <c:minus>
              <c:numRef>
                <c:f>'OD660'!$X$125:$X$135</c:f>
                <c:numCache>
                  <c:formatCode>General</c:formatCode>
                  <c:ptCount val="11"/>
                  <c:pt idx="0">
                    <c:v>0</c:v>
                  </c:pt>
                  <c:pt idx="1">
                    <c:v>8.1649658092772665E-3</c:v>
                  </c:pt>
                  <c:pt idx="2">
                    <c:v>3.7416573867739486E-2</c:v>
                  </c:pt>
                  <c:pt idx="3">
                    <c:v>5.8878405775519019E-2</c:v>
                  </c:pt>
                  <c:pt idx="4">
                    <c:v>8.1649658092772692E-2</c:v>
                  </c:pt>
                  <c:pt idx="5">
                    <c:v>0.3082207001484486</c:v>
                  </c:pt>
                  <c:pt idx="6">
                    <c:v>0.14719601443879757</c:v>
                  </c:pt>
                  <c:pt idx="7">
                    <c:v>0</c:v>
                  </c:pt>
                  <c:pt idx="8">
                    <c:v>0.21602468994692886</c:v>
                  </c:pt>
                  <c:pt idx="9">
                    <c:v>0.60138728508895789</c:v>
                  </c:pt>
                  <c:pt idx="10">
                    <c:v>0.33416562759605506</c:v>
                  </c:pt>
                </c:numCache>
              </c:numRef>
            </c:minus>
          </c:errBars>
          <c:xVal>
            <c:numRef>
              <c:f>'OD660'!$B$5:$B$15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'OD660'!$W$125:$W$135</c:f>
              <c:numCache>
                <c:formatCode>0.00</c:formatCode>
                <c:ptCount val="11"/>
                <c:pt idx="0">
                  <c:v>0.20000000000000004</c:v>
                </c:pt>
                <c:pt idx="1">
                  <c:v>0.92333333333333334</c:v>
                </c:pt>
                <c:pt idx="2">
                  <c:v>2.9966666666666666</c:v>
                </c:pt>
                <c:pt idx="3">
                  <c:v>5.72</c:v>
                </c:pt>
                <c:pt idx="4">
                  <c:v>12.65</c:v>
                </c:pt>
                <c:pt idx="5">
                  <c:v>17.433333333333334</c:v>
                </c:pt>
                <c:pt idx="6">
                  <c:v>25.033333333333331</c:v>
                </c:pt>
                <c:pt idx="7">
                  <c:v>27.150000000000006</c:v>
                </c:pt>
                <c:pt idx="8">
                  <c:v>26.616666666666664</c:v>
                </c:pt>
                <c:pt idx="9">
                  <c:v>25.116666666666671</c:v>
                </c:pt>
                <c:pt idx="10">
                  <c:v>27.8</c:v>
                </c:pt>
              </c:numCache>
            </c:numRef>
          </c:yVal>
          <c:smooth val="0"/>
          <c:extLst>
            <c:ext xmlns:c16="http://schemas.microsoft.com/office/drawing/2014/chart" uri="{C3380CC4-5D6E-409C-BE32-E72D297353CC}">
              <c16:uniqueId val="{00000011-6D36-4B7E-B4F3-EE64A40F2107}"/>
            </c:ext>
          </c:extLst>
        </c:ser>
        <c:ser>
          <c:idx val="9"/>
          <c:order val="9"/>
          <c:tx>
            <c:strRef>
              <c:f>'OD660'!$D$137:$U$137</c:f>
              <c:strCache>
                <c:ptCount val="1"/>
                <c:pt idx="0">
                  <c:v>IMI511</c:v>
                </c:pt>
              </c:strCache>
            </c:strRef>
          </c:tx>
          <c:errBars>
            <c:errDir val="y"/>
            <c:errBarType val="both"/>
            <c:errValType val="cust"/>
            <c:noEndCap val="0"/>
            <c:plus>
              <c:numRef>
                <c:f>'OD660'!$X$140:$X$150</c:f>
                <c:numCache>
                  <c:formatCode>General</c:formatCode>
                  <c:ptCount val="11"/>
                  <c:pt idx="0">
                    <c:v>0</c:v>
                  </c:pt>
                  <c:pt idx="1">
                    <c:v>1.2328828005937915E-2</c:v>
                  </c:pt>
                  <c:pt idx="2">
                    <c:v>6.9761498454854326E-2</c:v>
                  </c:pt>
                  <c:pt idx="3">
                    <c:v>7.4833147735479083E-2</c:v>
                  </c:pt>
                  <c:pt idx="4">
                    <c:v>0.31885210782848339</c:v>
                  </c:pt>
                  <c:pt idx="5">
                    <c:v>7.0710678118654877E-2</c:v>
                  </c:pt>
                  <c:pt idx="6">
                    <c:v>0.14142135623730973</c:v>
                  </c:pt>
                  <c:pt idx="7">
                    <c:v>0.43011626335212949</c:v>
                  </c:pt>
                  <c:pt idx="8">
                    <c:v>0.46007245806140912</c:v>
                  </c:pt>
                  <c:pt idx="9">
                    <c:v>7.0710678118655182E-2</c:v>
                  </c:pt>
                  <c:pt idx="10">
                    <c:v>0.10801234497346431</c:v>
                  </c:pt>
                </c:numCache>
              </c:numRef>
            </c:plus>
            <c:minus>
              <c:numRef>
                <c:f>'OD660'!$X$140:$X$150</c:f>
                <c:numCache>
                  <c:formatCode>General</c:formatCode>
                  <c:ptCount val="11"/>
                  <c:pt idx="0">
                    <c:v>0</c:v>
                  </c:pt>
                  <c:pt idx="1">
                    <c:v>1.2328828005937915E-2</c:v>
                  </c:pt>
                  <c:pt idx="2">
                    <c:v>6.9761498454854326E-2</c:v>
                  </c:pt>
                  <c:pt idx="3">
                    <c:v>7.4833147735479083E-2</c:v>
                  </c:pt>
                  <c:pt idx="4">
                    <c:v>0.31885210782848339</c:v>
                  </c:pt>
                  <c:pt idx="5">
                    <c:v>7.0710678118654877E-2</c:v>
                  </c:pt>
                  <c:pt idx="6">
                    <c:v>0.14142135623730973</c:v>
                  </c:pt>
                  <c:pt idx="7">
                    <c:v>0.43011626335212949</c:v>
                  </c:pt>
                  <c:pt idx="8">
                    <c:v>0.46007245806140912</c:v>
                  </c:pt>
                  <c:pt idx="9">
                    <c:v>7.0710678118655182E-2</c:v>
                  </c:pt>
                  <c:pt idx="10">
                    <c:v>0.10801234497346431</c:v>
                  </c:pt>
                </c:numCache>
              </c:numRef>
            </c:minus>
          </c:errBars>
          <c:xVal>
            <c:numRef>
              <c:f>'OD660'!$B$5:$B$15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'OD660'!$W$140:$W$150</c:f>
              <c:numCache>
                <c:formatCode>0.00</c:formatCode>
                <c:ptCount val="11"/>
                <c:pt idx="0">
                  <c:v>0.20000000000000004</c:v>
                </c:pt>
                <c:pt idx="1">
                  <c:v>0.84666666666666668</c:v>
                </c:pt>
                <c:pt idx="2">
                  <c:v>2.72</c:v>
                </c:pt>
                <c:pt idx="3">
                  <c:v>5.3933333333333335</c:v>
                </c:pt>
                <c:pt idx="4">
                  <c:v>12.65</c:v>
                </c:pt>
                <c:pt idx="5">
                  <c:v>17.399999999999999</c:v>
                </c:pt>
                <c:pt idx="6">
                  <c:v>24.150000000000002</c:v>
                </c:pt>
                <c:pt idx="7">
                  <c:v>27.166666666666668</c:v>
                </c:pt>
                <c:pt idx="8">
                  <c:v>26.666666666666668</c:v>
                </c:pt>
                <c:pt idx="9">
                  <c:v>25.566666666666666</c:v>
                </c:pt>
                <c:pt idx="10">
                  <c:v>26.916666666666668</c:v>
                </c:pt>
              </c:numCache>
            </c:numRef>
          </c:yVal>
          <c:smooth val="0"/>
          <c:extLst>
            <c:ext xmlns:c16="http://schemas.microsoft.com/office/drawing/2014/chart" uri="{C3380CC4-5D6E-409C-BE32-E72D297353CC}">
              <c16:uniqueId val="{00000012-6D36-4B7E-B4F3-EE64A40F2107}"/>
            </c:ext>
          </c:extLst>
        </c:ser>
        <c:ser>
          <c:idx val="11"/>
          <c:order val="10"/>
          <c:tx>
            <c:strRef>
              <c:f>'OD660'!$D$152:$U$152</c:f>
              <c:strCache>
                <c:ptCount val="1"/>
                <c:pt idx="0">
                  <c:v>IMI512</c:v>
                </c:pt>
              </c:strCache>
            </c:strRef>
          </c:tx>
          <c:xVal>
            <c:numRef>
              <c:f>'OD660'!$B$155:$B$165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'OD660'!$W$155:$W$165</c:f>
              <c:numCache>
                <c:formatCode>0.00</c:formatCode>
                <c:ptCount val="11"/>
                <c:pt idx="0">
                  <c:v>0.20000000000000004</c:v>
                </c:pt>
                <c:pt idx="1">
                  <c:v>0.80733333333333335</c:v>
                </c:pt>
                <c:pt idx="2">
                  <c:v>2.09</c:v>
                </c:pt>
                <c:pt idx="3">
                  <c:v>3.1199999999999997</c:v>
                </c:pt>
                <c:pt idx="4">
                  <c:v>6.8</c:v>
                </c:pt>
                <c:pt idx="5">
                  <c:v>9.9133333333333322</c:v>
                </c:pt>
                <c:pt idx="6">
                  <c:v>15.700000000000001</c:v>
                </c:pt>
                <c:pt idx="7">
                  <c:v>18.983333333333334</c:v>
                </c:pt>
                <c:pt idx="8">
                  <c:v>23.400000000000002</c:v>
                </c:pt>
                <c:pt idx="9">
                  <c:v>23.45</c:v>
                </c:pt>
                <c:pt idx="10">
                  <c:v>23.2</c:v>
                </c:pt>
              </c:numCache>
            </c:numRef>
          </c:yVal>
          <c:smooth val="0"/>
          <c:extLst>
            <c:ext xmlns:c16="http://schemas.microsoft.com/office/drawing/2014/chart" uri="{C3380CC4-5D6E-409C-BE32-E72D297353CC}">
              <c16:uniqueId val="{00000000-4418-4F8A-84F0-A1E2F6FFF403}"/>
            </c:ext>
          </c:extLst>
        </c:ser>
        <c:ser>
          <c:idx val="10"/>
          <c:order val="11"/>
          <c:tx>
            <c:strRef>
              <c:f>'OD660'!$D$167:$I$167</c:f>
              <c:strCache>
                <c:ptCount val="1"/>
                <c:pt idx="0">
                  <c:v>Wort</c:v>
                </c:pt>
              </c:strCache>
            </c:strRef>
          </c:tx>
          <c:errBars>
            <c:errDir val="y"/>
            <c:errBarType val="both"/>
            <c:errValType val="cust"/>
            <c:noEndCap val="0"/>
            <c:plus>
              <c:numRef>
                <c:f>'OD660'!$H$169:$H$179</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plus>
            <c:minus>
              <c:numRef>
                <c:f>'OD660'!$H$169:$H$179</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minus>
          </c:errBars>
          <c:xVal>
            <c:numRef>
              <c:f>'OD660'!$B$5:$B$15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'OD660'!$G$169:$G$179</c:f>
              <c:numCache>
                <c:formatCode>0.000</c:formatCode>
                <c:ptCount val="11"/>
                <c:pt idx="0" formatCode="0.00">
                  <c:v>0</c:v>
                </c:pt>
                <c:pt idx="1">
                  <c:v>0</c:v>
                </c:pt>
                <c:pt idx="2">
                  <c:v>0</c:v>
                </c:pt>
                <c:pt idx="3">
                  <c:v>#N/A</c:v>
                </c:pt>
                <c:pt idx="4">
                  <c:v>0</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13-6D36-4B7E-B4F3-EE64A40F2107}"/>
            </c:ext>
          </c:extLst>
        </c:ser>
        <c:dLbls>
          <c:showLegendKey val="0"/>
          <c:showVal val="0"/>
          <c:showCatName val="0"/>
          <c:showSerName val="0"/>
          <c:showPercent val="0"/>
          <c:showBubbleSize val="0"/>
        </c:dLbls>
        <c:axId val="54925184"/>
        <c:axId val="54936704"/>
      </c:scatterChart>
      <c:valAx>
        <c:axId val="54925184"/>
        <c:scaling>
          <c:orientation val="minMax"/>
          <c:min val="0"/>
        </c:scaling>
        <c:delete val="0"/>
        <c:axPos val="b"/>
        <c:title>
          <c:tx>
            <c:rich>
              <a:bodyPr/>
              <a:lstStyle/>
              <a:p>
                <a:pPr>
                  <a:defRPr/>
                </a:pPr>
                <a:r>
                  <a:rPr lang="en-US"/>
                  <a:t>Time (h)</a:t>
                </a:r>
              </a:p>
            </c:rich>
          </c:tx>
          <c:overlay val="0"/>
        </c:title>
        <c:numFmt formatCode="0.00" sourceLinked="1"/>
        <c:majorTickMark val="out"/>
        <c:minorTickMark val="none"/>
        <c:tickLblPos val="nextTo"/>
        <c:crossAx val="54936704"/>
        <c:crosses val="autoZero"/>
        <c:crossBetween val="midCat"/>
      </c:valAx>
      <c:valAx>
        <c:axId val="54936704"/>
        <c:scaling>
          <c:orientation val="minMax"/>
          <c:min val="0"/>
        </c:scaling>
        <c:delete val="0"/>
        <c:axPos val="l"/>
        <c:majorGridlines/>
        <c:title>
          <c:tx>
            <c:rich>
              <a:bodyPr rot="-5400000" vert="horz"/>
              <a:lstStyle/>
              <a:p>
                <a:pPr>
                  <a:defRPr/>
                </a:pPr>
                <a:r>
                  <a:rPr lang="en-US"/>
                  <a:t>OD660</a:t>
                </a:r>
              </a:p>
            </c:rich>
          </c:tx>
          <c:overlay val="0"/>
        </c:title>
        <c:numFmt formatCode="0.00" sourceLinked="1"/>
        <c:majorTickMark val="out"/>
        <c:minorTickMark val="none"/>
        <c:tickLblPos val="nextTo"/>
        <c:crossAx val="54925184"/>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'OD660'!$D$138:$I$138</c:f>
              <c:strCache>
                <c:ptCount val="1"/>
                <c:pt idx="0">
                  <c:v>1</c:v>
                </c:pt>
              </c:strCache>
            </c:strRef>
          </c:tx>
          <c:spPr>
            <a:ln w="22225">
              <a:solidFill>
                <a:schemeClr val="accent1"/>
              </a:solidFill>
            </a:ln>
          </c:spPr>
          <c:marker>
            <c:symbol val="diamond"/>
            <c:size val="10"/>
          </c:marker>
          <c:xVal>
            <c:numRef>
              <c:f>'OD660'!$B$140:$B$150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'OD660'!$G$140:$G$150</c:f>
              <c:numCache>
                <c:formatCode>0.000</c:formatCode>
                <c:ptCount val="11"/>
                <c:pt idx="0" formatCode="0.00">
                  <c:v>0.2</c:v>
                </c:pt>
                <c:pt idx="1">
                  <c:v>0.84799999999999998</c:v>
                </c:pt>
                <c:pt idx="2">
                  <c:v>2.68</c:v>
                </c:pt>
                <c:pt idx="3">
                  <c:v>5.16</c:v>
                </c:pt>
                <c:pt idx="4">
                  <c:v>12.7</c:v>
                </c:pt>
                <c:pt idx="5">
                  <c:v>17.149999999999999</c:v>
                </c:pt>
                <c:pt idx="6">
                  <c:v>23.849999999999998</c:v>
                </c:pt>
                <c:pt idx="7">
                  <c:v>27.55</c:v>
                </c:pt>
                <c:pt idx="8">
                  <c:v>26.650000000000002</c:v>
                </c:pt>
                <c:pt idx="9">
                  <c:v>25.35</c:v>
                </c:pt>
                <c:pt idx="10">
                  <c:v>25.900000000000002</c:v>
                </c:pt>
              </c:numCache>
            </c:numRef>
          </c:yVal>
          <c:smooth val="0"/>
          <c:extLst>
            <c:ext xmlns:c16="http://schemas.microsoft.com/office/drawing/2014/chart" uri="{C3380CC4-5D6E-409C-BE32-E72D297353CC}">
              <c16:uniqueId val="{00000000-169E-421B-9A1C-D2B76C80B7AB}"/>
            </c:ext>
          </c:extLst>
        </c:ser>
        <c:ser>
          <c:idx val="1"/>
          <c:order val="1"/>
          <c:tx>
            <c:strRef>
              <c:f>'OD660'!$J$138:$O$138</c:f>
              <c:strCache>
                <c:ptCount val="1"/>
                <c:pt idx="0">
                  <c:v>2</c:v>
                </c:pt>
              </c:strCache>
            </c:strRef>
          </c:tx>
          <c:spPr>
            <a:ln w="22225">
              <a:solidFill>
                <a:schemeClr val="accent2"/>
              </a:solidFill>
            </a:ln>
          </c:spPr>
          <c:marker>
            <c:symbol val="square"/>
            <c:size val="10"/>
          </c:marker>
          <c:xVal>
            <c:numRef>
              <c:f>'OD660'!$B$140:$B$150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'OD660'!$M$140:$M$150</c:f>
              <c:numCache>
                <c:formatCode>0.000</c:formatCode>
                <c:ptCount val="11"/>
                <c:pt idx="0">
                  <c:v>0.2</c:v>
                </c:pt>
                <c:pt idx="1">
                  <c:v>0.85799999999999998</c:v>
                </c:pt>
                <c:pt idx="2">
                  <c:v>2.7300000000000004</c:v>
                </c:pt>
                <c:pt idx="3">
                  <c:v>5.3800000000000008</c:v>
                </c:pt>
                <c:pt idx="4">
                  <c:v>12.75</c:v>
                </c:pt>
                <c:pt idx="5">
                  <c:v>17.899999999999999</c:v>
                </c:pt>
                <c:pt idx="6">
                  <c:v>24.05</c:v>
                </c:pt>
                <c:pt idx="7">
                  <c:v>27.549999999999997</c:v>
                </c:pt>
                <c:pt idx="8">
                  <c:v>27.650000000000002</c:v>
                </c:pt>
                <c:pt idx="9">
                  <c:v>25.6</c:v>
                </c:pt>
                <c:pt idx="10">
                  <c:v>27.800000000000004</c:v>
                </c:pt>
              </c:numCache>
            </c:numRef>
          </c:yVal>
          <c:smooth val="0"/>
          <c:extLst>
            <c:ext xmlns:c16="http://schemas.microsoft.com/office/drawing/2014/chart" uri="{C3380CC4-5D6E-409C-BE32-E72D297353CC}">
              <c16:uniqueId val="{00000001-169E-421B-9A1C-D2B76C80B7AB}"/>
            </c:ext>
          </c:extLst>
        </c:ser>
        <c:ser>
          <c:idx val="2"/>
          <c:order val="2"/>
          <c:tx>
            <c:strRef>
              <c:f>'OD660'!$P$138:$U$138</c:f>
              <c:strCache>
                <c:ptCount val="1"/>
                <c:pt idx="0">
                  <c:v>3</c:v>
                </c:pt>
              </c:strCache>
            </c:strRef>
          </c:tx>
          <c:xVal>
            <c:numRef>
              <c:f>'OD660'!$B$140:$B$150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'OD660'!$S$140:$S$150</c:f>
              <c:numCache>
                <c:formatCode>0.000</c:formatCode>
                <c:ptCount val="11"/>
                <c:pt idx="0">
                  <c:v>0.2</c:v>
                </c:pt>
                <c:pt idx="1">
                  <c:v>0.83400000000000007</c:v>
                </c:pt>
                <c:pt idx="2">
                  <c:v>2.75</c:v>
                </c:pt>
                <c:pt idx="3">
                  <c:v>5.6400000000000006</c:v>
                </c:pt>
                <c:pt idx="4">
                  <c:v>12.5</c:v>
                </c:pt>
                <c:pt idx="5">
                  <c:v>17.149999999999999</c:v>
                </c:pt>
                <c:pt idx="6">
                  <c:v>24.55</c:v>
                </c:pt>
                <c:pt idx="7">
                  <c:v>26.400000000000002</c:v>
                </c:pt>
                <c:pt idx="8">
                  <c:v>25.7</c:v>
                </c:pt>
                <c:pt idx="9">
                  <c:v>25.75</c:v>
                </c:pt>
                <c:pt idx="10">
                  <c:v>27.05</c:v>
                </c:pt>
              </c:numCache>
            </c:numRef>
          </c:yVal>
          <c:smooth val="0"/>
          <c:extLst>
            <c:ext xmlns:c16="http://schemas.microsoft.com/office/drawing/2014/chart" uri="{C3380CC4-5D6E-409C-BE32-E72D297353CC}">
              <c16:uniqueId val="{00000002-169E-421B-9A1C-D2B76C80B7AB}"/>
            </c:ext>
          </c:extLst>
        </c:ser>
        <c:dLbls>
          <c:showLegendKey val="0"/>
          <c:showVal val="0"/>
          <c:showCatName val="0"/>
          <c:showSerName val="0"/>
          <c:showPercent val="0"/>
          <c:showBubbleSize val="0"/>
        </c:dLbls>
        <c:axId val="54925184"/>
        <c:axId val="54936704"/>
      </c:scatterChart>
      <c:valAx>
        <c:axId val="54925184"/>
        <c:scaling>
          <c:orientation val="minMax"/>
          <c:min val="0"/>
        </c:scaling>
        <c:delete val="0"/>
        <c:axPos val="b"/>
        <c:title>
          <c:tx>
            <c:rich>
              <a:bodyPr/>
              <a:lstStyle/>
              <a:p>
                <a:pPr>
                  <a:defRPr/>
                </a:pPr>
                <a:r>
                  <a:rPr lang="en-US"/>
                  <a:t>Time (h)</a:t>
                </a:r>
              </a:p>
            </c:rich>
          </c:tx>
          <c:overlay val="0"/>
        </c:title>
        <c:numFmt formatCode="0.00" sourceLinked="1"/>
        <c:majorTickMark val="out"/>
        <c:minorTickMark val="none"/>
        <c:tickLblPos val="nextTo"/>
        <c:crossAx val="54936704"/>
        <c:crosses val="autoZero"/>
        <c:crossBetween val="midCat"/>
      </c:valAx>
      <c:valAx>
        <c:axId val="54936704"/>
        <c:scaling>
          <c:orientation val="minMax"/>
          <c:min val="0"/>
        </c:scaling>
        <c:delete val="0"/>
        <c:axPos val="l"/>
        <c:majorGridlines/>
        <c:title>
          <c:tx>
            <c:rich>
              <a:bodyPr rot="-5400000" vert="horz"/>
              <a:lstStyle/>
              <a:p>
                <a:pPr>
                  <a:defRPr/>
                </a:pPr>
                <a:r>
                  <a:rPr lang="en-US"/>
                  <a:t>OD660</a:t>
                </a:r>
              </a:p>
            </c:rich>
          </c:tx>
          <c:overlay val="0"/>
        </c:title>
        <c:numFmt formatCode="0.00" sourceLinked="1"/>
        <c:majorTickMark val="out"/>
        <c:minorTickMark val="none"/>
        <c:tickLblPos val="nextTo"/>
        <c:crossAx val="54925184"/>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HPLC!$AI$3</c:f>
              <c:strCache>
                <c:ptCount val="1"/>
                <c:pt idx="0">
                  <c:v>Maltotriose (g/L)</c:v>
                </c:pt>
              </c:strCache>
            </c:strRef>
          </c:tx>
          <c:spPr>
            <a:ln w="19050">
              <a:solidFill>
                <a:schemeClr val="accent1"/>
              </a:solidFill>
            </a:ln>
          </c:spPr>
          <c:marker>
            <c:symbol val="diamond"/>
            <c:size val="7"/>
          </c:marker>
          <c:errBars>
            <c:errDir val="y"/>
            <c:errBarType val="both"/>
            <c:errValType val="cust"/>
            <c:noEndCap val="0"/>
            <c:plus>
              <c:numRef>
                <c:f>HPLC!$AJ$5:$AJ$15</c:f>
                <c:numCache>
                  <c:formatCode>General</c:formatCode>
                  <c:ptCount val="11"/>
                  <c:pt idx="0">
                    <c:v>0</c:v>
                  </c:pt>
                  <c:pt idx="1">
                    <c:v>4.4158804331638796E-2</c:v>
                  </c:pt>
                  <c:pt idx="2">
                    <c:v>4.7081489639418168E-2</c:v>
                  </c:pt>
                  <c:pt idx="3">
                    <c:v>4.4907311951024334E-2</c:v>
                  </c:pt>
                  <c:pt idx="4">
                    <c:v>2.8577380332470433E-2</c:v>
                  </c:pt>
                  <c:pt idx="5">
                    <c:v>4.082482904638543E-3</c:v>
                  </c:pt>
                  <c:pt idx="6">
                    <c:v>3.4880749227427225E-2</c:v>
                  </c:pt>
                  <c:pt idx="7">
                    <c:v>4.082482904638903E-3</c:v>
                  </c:pt>
                  <c:pt idx="8">
                    <c:v>1.0801234497346546E-2</c:v>
                  </c:pt>
                  <c:pt idx="9">
                    <c:v>7.0828431202919095E-2</c:v>
                  </c:pt>
                  <c:pt idx="10">
                    <c:v>0.10614455552060437</c:v>
                  </c:pt>
                </c:numCache>
              </c:numRef>
            </c:plus>
            <c:minus>
              <c:numRef>
                <c:f>HPLC!$AJ$5:$AJ$15</c:f>
                <c:numCache>
                  <c:formatCode>General</c:formatCode>
                  <c:ptCount val="11"/>
                  <c:pt idx="0">
                    <c:v>0</c:v>
                  </c:pt>
                  <c:pt idx="1">
                    <c:v>4.4158804331638796E-2</c:v>
                  </c:pt>
                  <c:pt idx="2">
                    <c:v>4.7081489639418168E-2</c:v>
                  </c:pt>
                  <c:pt idx="3">
                    <c:v>4.4907311951024334E-2</c:v>
                  </c:pt>
                  <c:pt idx="4">
                    <c:v>2.8577380332470433E-2</c:v>
                  </c:pt>
                  <c:pt idx="5">
                    <c:v>4.082482904638543E-3</c:v>
                  </c:pt>
                  <c:pt idx="6">
                    <c:v>3.4880749227427225E-2</c:v>
                  </c:pt>
                  <c:pt idx="7">
                    <c:v>4.082482904638903E-3</c:v>
                  </c:pt>
                  <c:pt idx="8">
                    <c:v>1.0801234497346546E-2</c:v>
                  </c:pt>
                  <c:pt idx="9">
                    <c:v>7.0828431202919095E-2</c:v>
                  </c:pt>
                  <c:pt idx="10">
                    <c:v>0.10614455552060437</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HPLC!$AI$5:$AI$15</c:f>
              <c:numCache>
                <c:formatCode>0.000</c:formatCode>
                <c:ptCount val="11"/>
                <c:pt idx="0">
                  <c:v>8.3449999999999989</c:v>
                </c:pt>
                <c:pt idx="1">
                  <c:v>8.2150000000000016</c:v>
                </c:pt>
                <c:pt idx="2">
                  <c:v>8.15</c:v>
                </c:pt>
                <c:pt idx="3">
                  <c:v>8.0416666666666661</c:v>
                </c:pt>
                <c:pt idx="4">
                  <c:v>7.9283333333333337</c:v>
                </c:pt>
                <c:pt idx="5">
                  <c:v>7.6083333333333334</c:v>
                </c:pt>
                <c:pt idx="6">
                  <c:v>6.833333333333333</c:v>
                </c:pt>
                <c:pt idx="7">
                  <c:v>6.169999999999999</c:v>
                </c:pt>
                <c:pt idx="8">
                  <c:v>4.3683333333333332</c:v>
                </c:pt>
                <c:pt idx="9">
                  <c:v>4.165</c:v>
                </c:pt>
                <c:pt idx="10">
                  <c:v>2.4250000000000003</c:v>
                </c:pt>
              </c:numCache>
            </c:numRef>
          </c:yVal>
          <c:smooth val="0"/>
          <c:extLst>
            <c:ext xmlns:c16="http://schemas.microsoft.com/office/drawing/2014/chart" uri="{C3380CC4-5D6E-409C-BE32-E72D297353CC}">
              <c16:uniqueId val="{00000000-56E3-4D57-B6CF-260439D5B3D9}"/>
            </c:ext>
          </c:extLst>
        </c:ser>
        <c:ser>
          <c:idx val="1"/>
          <c:order val="1"/>
          <c:tx>
            <c:strRef>
              <c:f>HPLC!$AL$3</c:f>
              <c:strCache>
                <c:ptCount val="1"/>
                <c:pt idx="0">
                  <c:v>Maltose (g/L)</c:v>
                </c:pt>
              </c:strCache>
            </c:strRef>
          </c:tx>
          <c:spPr>
            <a:ln w="19050">
              <a:solidFill>
                <a:schemeClr val="accent2"/>
              </a:solidFill>
            </a:ln>
          </c:spPr>
          <c:marker>
            <c:symbol val="square"/>
            <c:size val="7"/>
          </c:marker>
          <c:errBars>
            <c:errDir val="y"/>
            <c:errBarType val="both"/>
            <c:errValType val="cust"/>
            <c:noEndCap val="0"/>
            <c:plus>
              <c:numRef>
                <c:f>HPLC!$AM$5:$AM$15</c:f>
                <c:numCache>
                  <c:formatCode>General</c:formatCode>
                  <c:ptCount val="11"/>
                  <c:pt idx="0">
                    <c:v>0</c:v>
                  </c:pt>
                  <c:pt idx="1">
                    <c:v>0.16837458240482756</c:v>
                  </c:pt>
                  <c:pt idx="2">
                    <c:v>0.13235054464061288</c:v>
                  </c:pt>
                  <c:pt idx="3">
                    <c:v>0.11839200423452065</c:v>
                  </c:pt>
                  <c:pt idx="4">
                    <c:v>4.0207793606049036E-2</c:v>
                  </c:pt>
                  <c:pt idx="5">
                    <c:v>1.0801234497347299E-2</c:v>
                  </c:pt>
                  <c:pt idx="6">
                    <c:v>1.6329931618554536E-2</c:v>
                  </c:pt>
                  <c:pt idx="7">
                    <c:v>4.0824829046386332E-3</c:v>
                  </c:pt>
                  <c:pt idx="8">
                    <c:v>4.0824829046386332E-3</c:v>
                  </c:pt>
                  <c:pt idx="9">
                    <c:v>3.7416573867739347E-2</c:v>
                  </c:pt>
                  <c:pt idx="10">
                    <c:v>5.5226805085936304E-2</c:v>
                  </c:pt>
                </c:numCache>
              </c:numRef>
            </c:plus>
            <c:minus>
              <c:numRef>
                <c:f>HPLC!$AM$5:$AM$15</c:f>
                <c:numCache>
                  <c:formatCode>General</c:formatCode>
                  <c:ptCount val="11"/>
                  <c:pt idx="0">
                    <c:v>0</c:v>
                  </c:pt>
                  <c:pt idx="1">
                    <c:v>0.16837458240482756</c:v>
                  </c:pt>
                  <c:pt idx="2">
                    <c:v>0.13235054464061288</c:v>
                  </c:pt>
                  <c:pt idx="3">
                    <c:v>0.11839200423452065</c:v>
                  </c:pt>
                  <c:pt idx="4">
                    <c:v>4.0207793606049036E-2</c:v>
                  </c:pt>
                  <c:pt idx="5">
                    <c:v>1.0801234497347299E-2</c:v>
                  </c:pt>
                  <c:pt idx="6">
                    <c:v>1.6329931618554536E-2</c:v>
                  </c:pt>
                  <c:pt idx="7">
                    <c:v>4.0824829046386332E-3</c:v>
                  </c:pt>
                  <c:pt idx="8">
                    <c:v>4.0824829046386332E-3</c:v>
                  </c:pt>
                  <c:pt idx="9">
                    <c:v>3.7416573867739347E-2</c:v>
                  </c:pt>
                  <c:pt idx="10">
                    <c:v>5.5226805085936304E-2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HPLC!$AL$5:$AL$15</c:f>
              <c:numCache>
                <c:formatCode>0.000</c:formatCode>
                <c:ptCount val="11"/>
                <c:pt idx="0">
                  <c:v>23.99</c:v>
                </c:pt>
                <c:pt idx="1">
                  <c:v>24.76</c:v>
                </c:pt>
                <c:pt idx="2">
                  <c:v>24.666666666666668</c:v>
                </c:pt>
                <c:pt idx="3">
                  <c:v>24.356666666666666</c:v>
                </c:pt>
                <c:pt idx="4">
                  <c:v>21.303333333333331</c:v>
                </c:pt>
                <c:pt idx="5">
                  <c:v>16.02</c:v>
                </c:pt>
                <c:pt idx="6">
                  <c:v>3.125</c:v>
                </c:pt>
                <c:pt idx="7">
                  <c:v>1.2266666666666666</c:v>
                </c:pt>
                <c:pt idx="8">
                  <c:v>1.0016666666666667</c:v>
                </c:pt>
                <c:pt idx="9">
                  <c:v>1.0716666666666665</c:v>
                </c:pt>
                <c:pt idx="10">
                  <c:v>0.83833333333333337</c:v>
                </c:pt>
              </c:numCache>
            </c:numRef>
          </c:yVal>
          <c:smooth val="0"/>
          <c:extLst>
            <c:ext xmlns:c16="http://schemas.microsoft.com/office/drawing/2014/chart" uri="{C3380CC4-5D6E-409C-BE32-E72D297353CC}">
              <c16:uniqueId val="{00000001-56E3-4D57-B6CF-260439D5B3D9}"/>
            </c:ext>
          </c:extLst>
        </c:ser>
        <c:ser>
          <c:idx val="5"/>
          <c:order val="5"/>
          <c:tx>
            <c:strRef>
              <c:f>HPLC!$AX$3</c:f>
              <c:strCache>
                <c:ptCount val="1"/>
                <c:pt idx="0">
                  <c:v>Ethanol (g/L)</c:v>
                </c:pt>
              </c:strCache>
            </c:strRef>
          </c:tx>
          <c:spPr>
            <a:ln w="19050">
              <a:solidFill>
                <a:schemeClr val="accent6"/>
              </a:solidFill>
            </a:ln>
          </c:spPr>
          <c:marker>
            <c:symbol val="circle"/>
            <c:size val="7"/>
          </c:marker>
          <c:errBars>
            <c:errDir val="y"/>
            <c:errBarType val="both"/>
            <c:errValType val="cust"/>
            <c:noEndCap val="0"/>
            <c:plus>
              <c:numRef>
                <c:f>HPLC!$AY$5:$AY$15</c:f>
                <c:numCache>
                  <c:formatCode>General</c:formatCode>
                  <c:ptCount val="11"/>
                  <c:pt idx="0">
                    <c:v>0</c:v>
                  </c:pt>
                  <c:pt idx="1">
                    <c:v>4.0824829046386332E-3</c:v>
                  </c:pt>
                  <c:pt idx="2">
                    <c:v>4.0824829046386332E-3</c:v>
                  </c:pt>
                  <c:pt idx="3">
                    <c:v>3.6742346141747706E-2</c:v>
                  </c:pt>
                  <c:pt idx="4">
                    <c:v>0.12832251036613415</c:v>
                  </c:pt>
                  <c:pt idx="5">
                    <c:v>9.4162979278836739E-2</c:v>
                  </c:pt>
                  <c:pt idx="6">
                    <c:v>0.26928918780126787</c:v>
                  </c:pt>
                  <c:pt idx="7">
                    <c:v>8.1955272354294673E-2</c:v>
                  </c:pt>
                  <c:pt idx="8">
                    <c:v>0.21027759430492457</c:v>
                  </c:pt>
                  <c:pt idx="9">
                    <c:v>0.32850672240711726</c:v>
                  </c:pt>
                  <c:pt idx="10">
                    <c:v>0.65131917418932594</c:v>
                  </c:pt>
                </c:numCache>
              </c:numRef>
            </c:plus>
            <c:minus>
              <c:numRef>
                <c:f>HPLC!$AY$5:$AY$15</c:f>
                <c:numCache>
                  <c:formatCode>General</c:formatCode>
                  <c:ptCount val="11"/>
                  <c:pt idx="0">
                    <c:v>0</c:v>
                  </c:pt>
                  <c:pt idx="1">
                    <c:v>4.0824829046386332E-3</c:v>
                  </c:pt>
                  <c:pt idx="2">
                    <c:v>4.0824829046386332E-3</c:v>
                  </c:pt>
                  <c:pt idx="3">
                    <c:v>3.6742346141747706E-2</c:v>
                  </c:pt>
                  <c:pt idx="4">
                    <c:v>0.12832251036613415</c:v>
                  </c:pt>
                  <c:pt idx="5">
                    <c:v>9.4162979278836739E-2</c:v>
                  </c:pt>
                  <c:pt idx="6">
                    <c:v>0.26928918780126787</c:v>
                  </c:pt>
                  <c:pt idx="7">
                    <c:v>8.1955272354294673E-2</c:v>
                  </c:pt>
                  <c:pt idx="8">
                    <c:v>0.21027759430492457</c:v>
                  </c:pt>
                  <c:pt idx="9">
                    <c:v>0.32850672240711726</c:v>
                  </c:pt>
                  <c:pt idx="10">
                    <c:v>0.65131917418932594</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HPLC!$AX$5:$AX$15</c:f>
              <c:numCache>
                <c:formatCode>0.000</c:formatCode>
                <c:ptCount val="11"/>
                <c:pt idx="0">
                  <c:v>0</c:v>
                </c:pt>
                <c:pt idx="1">
                  <c:v>0.27666666666666667</c:v>
                </c:pt>
                <c:pt idx="2">
                  <c:v>0.82</c:v>
                </c:pt>
                <c:pt idx="3">
                  <c:v>1.8699999999999999</c:v>
                </c:pt>
                <c:pt idx="4">
                  <c:v>5.1449999999999996</c:v>
                </c:pt>
                <c:pt idx="5">
                  <c:v>8.1116666666666664</c:v>
                </c:pt>
                <c:pt idx="6">
                  <c:v>13.248333333333335</c:v>
                </c:pt>
                <c:pt idx="7">
                  <c:v>14.87</c:v>
                </c:pt>
                <c:pt idx="8">
                  <c:v>16.528333333333336</c:v>
                </c:pt>
                <c:pt idx="9">
                  <c:v>11.143333333333333</c:v>
                </c:pt>
                <c:pt idx="10">
                  <c:v>12.743333333333334</c:v>
                </c:pt>
              </c:numCache>
            </c:numRef>
          </c:yVal>
          <c:smooth val="0"/>
          <c:extLst>
            <c:ext xmlns:c16="http://schemas.microsoft.com/office/drawing/2014/chart" uri="{C3380CC4-5D6E-409C-BE32-E72D297353CC}">
              <c16:uniqueId val="{00000002-56E3-4D57-B6CF-260439D5B3D9}"/>
            </c:ext>
          </c:extLst>
        </c:ser>
        <c:dLbls>
          <c:showLegendKey val="0"/>
          <c:showVal val="0"/>
          <c:showCatName val="0"/>
          <c:showSerName val="0"/>
          <c:showPercent val="0"/>
          <c:showBubbleSize val="0"/>
        </c:dLbls>
        <c:axId val="46371584"/>
        <c:axId val="46373504"/>
      </c:scatterChart>
      <c:scatterChart>
        <c:scatterStyle val="lineMarker"/>
        <c:varyColors val="0"/>
        <c:ser>
          <c:idx val="2"/>
          <c:order val="2"/>
          <c:tx>
            <c:strRef>
              <c:f>HPLC!$AO$3</c:f>
              <c:strCache>
                <c:ptCount val="1"/>
                <c:pt idx="0">
                  <c:v>Glucose (g/L)</c:v>
                </c:pt>
              </c:strCache>
            </c:strRef>
          </c:tx>
          <c:spPr>
            <a:ln w="19050">
              <a:solidFill>
                <a:schemeClr val="accent3"/>
              </a:solidFill>
            </a:ln>
          </c:spPr>
          <c:marker>
            <c:symbol val="triangle"/>
            <c:size val="7"/>
          </c:marker>
          <c:errBars>
            <c:errDir val="y"/>
            <c:errBarType val="both"/>
            <c:errValType val="cust"/>
            <c:noEndCap val="0"/>
            <c:plus>
              <c:numRef>
                <c:f>HPLC!$AP$5:$AP$15</c:f>
                <c:numCache>
                  <c:formatCode>General</c:formatCode>
                  <c:ptCount val="11"/>
                  <c:pt idx="0">
                    <c:v>0</c:v>
                  </c:pt>
                  <c:pt idx="1">
                    <c:v>4.5460605656619857E-2</c:v>
                  </c:pt>
                  <c:pt idx="2">
                    <c:v>1.8708286933869663E-2</c:v>
                  </c:pt>
                  <c:pt idx="3">
                    <c:v>1.6329931618554356E-2</c:v>
                  </c:pt>
                  <c:pt idx="4">
                    <c:v>0</c:v>
                  </c:pt>
                  <c:pt idx="5">
                    <c:v>0</c:v>
                  </c:pt>
                  <c:pt idx="6">
                    <c:v>0</c:v>
                  </c:pt>
                  <c:pt idx="7">
                    <c:v>0</c:v>
                  </c:pt>
                  <c:pt idx="8">
                    <c:v>0</c:v>
                  </c:pt>
                  <c:pt idx="9">
                    <c:v>0</c:v>
                  </c:pt>
                  <c:pt idx="10">
                    <c:v>0</c:v>
                  </c:pt>
                </c:numCache>
              </c:numRef>
            </c:plus>
            <c:minus>
              <c:numRef>
                <c:f>HPLC!$AP$5:$AP$15</c:f>
                <c:numCache>
                  <c:formatCode>General</c:formatCode>
                  <c:ptCount val="11"/>
                  <c:pt idx="0">
                    <c:v>0</c:v>
                  </c:pt>
                  <c:pt idx="1">
                    <c:v>4.5460605656619857E-2</c:v>
                  </c:pt>
                  <c:pt idx="2">
                    <c:v>1.8708286933869663E-2</c:v>
                  </c:pt>
                  <c:pt idx="3">
                    <c:v>1.6329931618554356E-2</c:v>
                  </c:pt>
                  <c:pt idx="4">
                    <c:v>0</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HPLC!$AO$5:$AO$15</c:f>
              <c:numCache>
                <c:formatCode>0.000</c:formatCode>
                <c:ptCount val="11"/>
                <c:pt idx="0">
                  <c:v>7.11</c:v>
                </c:pt>
                <c:pt idx="1">
                  <c:v>6.544999999999999</c:v>
                </c:pt>
                <c:pt idx="2">
                  <c:v>5.0766666666666671</c:v>
                </c:pt>
                <c:pt idx="3">
                  <c:v>3.1433333333333331</c:v>
                </c:pt>
                <c:pt idx="4">
                  <c:v>0</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3-56E3-4D57-B6CF-260439D5B3D9}"/>
            </c:ext>
          </c:extLst>
        </c:ser>
        <c:ser>
          <c:idx val="3"/>
          <c:order val="3"/>
          <c:tx>
            <c:strRef>
              <c:f>HPLC!$AR$3</c:f>
              <c:strCache>
                <c:ptCount val="1"/>
                <c:pt idx="0">
                  <c:v>Fructose (g/L)</c:v>
                </c:pt>
              </c:strCache>
            </c:strRef>
          </c:tx>
          <c:spPr>
            <a:ln w="19050">
              <a:solidFill>
                <a:schemeClr val="accent4"/>
              </a:solidFill>
            </a:ln>
          </c:spPr>
          <c:marker>
            <c:symbol val="triangle"/>
            <c:size val="7"/>
          </c:marker>
          <c:errBars>
            <c:errDir val="y"/>
            <c:errBarType val="both"/>
            <c:errValType val="cust"/>
            <c:noEndCap val="0"/>
            <c:plus>
              <c:numRef>
                <c:f>HPLC!$AS$5:$AS$15</c:f>
                <c:numCache>
                  <c:formatCode>General</c:formatCode>
                  <c:ptCount val="11"/>
                  <c:pt idx="0">
                    <c:v>0</c:v>
                  </c:pt>
                  <c:pt idx="1">
                    <c:v>2.041241452319317E-2</c:v>
                  </c:pt>
                  <c:pt idx="2">
                    <c:v>1.4142135623730963E-2</c:v>
                  </c:pt>
                  <c:pt idx="3">
                    <c:v>1.6329931618554533E-2</c:v>
                  </c:pt>
                  <c:pt idx="4">
                    <c:v>0</c:v>
                  </c:pt>
                  <c:pt idx="5">
                    <c:v>0</c:v>
                  </c:pt>
                  <c:pt idx="6">
                    <c:v>0</c:v>
                  </c:pt>
                  <c:pt idx="7">
                    <c:v>0</c:v>
                  </c:pt>
                  <c:pt idx="8">
                    <c:v>0</c:v>
                  </c:pt>
                  <c:pt idx="9">
                    <c:v>0</c:v>
                  </c:pt>
                  <c:pt idx="10">
                    <c:v>0</c:v>
                  </c:pt>
                </c:numCache>
              </c:numRef>
            </c:plus>
            <c:minus>
              <c:numRef>
                <c:f>HPLC!$AS$5:$AS$15</c:f>
                <c:numCache>
                  <c:formatCode>General</c:formatCode>
                  <c:ptCount val="11"/>
                  <c:pt idx="0">
                    <c:v>0</c:v>
                  </c:pt>
                  <c:pt idx="1">
                    <c:v>2.041241452319317E-2</c:v>
                  </c:pt>
                  <c:pt idx="2">
                    <c:v>1.4142135623730963E-2</c:v>
                  </c:pt>
                  <c:pt idx="3">
                    <c:v>1.6329931618554533E-2</c:v>
                  </c:pt>
                  <c:pt idx="4">
                    <c:v>0</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HPLC!$AR$5:$AR$15</c:f>
              <c:numCache>
                <c:formatCode>0.000</c:formatCode>
                <c:ptCount val="11"/>
                <c:pt idx="0">
                  <c:v>2.66</c:v>
                </c:pt>
                <c:pt idx="1">
                  <c:v>2.7833333333333337</c:v>
                </c:pt>
                <c:pt idx="2">
                  <c:v>2.6</c:v>
                </c:pt>
                <c:pt idx="3">
                  <c:v>2.2333333333333329</c:v>
                </c:pt>
                <c:pt idx="4">
                  <c:v>0</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4-56E3-4D57-B6CF-260439D5B3D9}"/>
            </c:ext>
          </c:extLst>
        </c:ser>
        <c:ser>
          <c:idx val="4"/>
          <c:order val="4"/>
          <c:tx>
            <c:strRef>
              <c:f>HPLC!$AU$3</c:f>
              <c:strCache>
                <c:ptCount val="1"/>
                <c:pt idx="0">
                  <c:v>Glycerol (g/L)</c:v>
                </c:pt>
              </c:strCache>
            </c:strRef>
          </c:tx>
          <c:spPr>
            <a:ln w="19050">
              <a:solidFill>
                <a:schemeClr val="accent5"/>
              </a:solidFill>
            </a:ln>
          </c:spPr>
          <c:marker>
            <c:symbol val="circle"/>
            <c:size val="7"/>
          </c:marker>
          <c:errBars>
            <c:errDir val="y"/>
            <c:errBarType val="both"/>
            <c:errValType val="cust"/>
            <c:noEndCap val="0"/>
            <c:plus>
              <c:numRef>
                <c:f>HPLC!$AV$5:$AV$15</c:f>
                <c:numCache>
                  <c:formatCode>General</c:formatCode>
                  <c:ptCount val="11"/>
                  <c:pt idx="0">
                    <c:v>0</c:v>
                  </c:pt>
                  <c:pt idx="1">
                    <c:v>0</c:v>
                  </c:pt>
                  <c:pt idx="2">
                    <c:v>3.2659863237109045E-2</c:v>
                  </c:pt>
                  <c:pt idx="3">
                    <c:v>4.0824829046386332E-3</c:v>
                  </c:pt>
                  <c:pt idx="4">
                    <c:v>0</c:v>
                  </c:pt>
                  <c:pt idx="5">
                    <c:v>4.0824829046386332E-3</c:v>
                  </c:pt>
                  <c:pt idx="6">
                    <c:v>8.1649658092772665E-3</c:v>
                  </c:pt>
                  <c:pt idx="7">
                    <c:v>7.0710678118654832E-3</c:v>
                  </c:pt>
                  <c:pt idx="8">
                    <c:v>4.0824829046386332E-3</c:v>
                  </c:pt>
                  <c:pt idx="9">
                    <c:v>2.857738033247044E-2</c:v>
                  </c:pt>
                  <c:pt idx="10">
                    <c:v>5.522680508593631E-2</c:v>
                  </c:pt>
                </c:numCache>
              </c:numRef>
            </c:plus>
            <c:minus>
              <c:numRef>
                <c:f>HPLC!$AV$5:$AV$15</c:f>
                <c:numCache>
                  <c:formatCode>General</c:formatCode>
                  <c:ptCount val="11"/>
                  <c:pt idx="0">
                    <c:v>0</c:v>
                  </c:pt>
                  <c:pt idx="1">
                    <c:v>0</c:v>
                  </c:pt>
                  <c:pt idx="2">
                    <c:v>3.2659863237109045E-2</c:v>
                  </c:pt>
                  <c:pt idx="3">
                    <c:v>4.0824829046386332E-3</c:v>
                  </c:pt>
                  <c:pt idx="4">
                    <c:v>0</c:v>
                  </c:pt>
                  <c:pt idx="5">
                    <c:v>4.0824829046386332E-3</c:v>
                  </c:pt>
                  <c:pt idx="6">
                    <c:v>8.1649658092772665E-3</c:v>
                  </c:pt>
                  <c:pt idx="7">
                    <c:v>7.0710678118654832E-3</c:v>
                  </c:pt>
                  <c:pt idx="8">
                    <c:v>4.0824829046386332E-3</c:v>
                  </c:pt>
                  <c:pt idx="9">
                    <c:v>2.857738033247044E-2</c:v>
                  </c:pt>
                  <c:pt idx="10">
                    <c:v>5.522680508593631E-2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HPLC!$AU$5:$AU$15</c:f>
              <c:numCache>
                <c:formatCode>0.000</c:formatCode>
                <c:ptCount val="11"/>
                <c:pt idx="0">
                  <c:v>0</c:v>
                </c:pt>
                <c:pt idx="1">
                  <c:v>0</c:v>
                </c:pt>
                <c:pt idx="2">
                  <c:v>1.3333333333333334E-2</c:v>
                </c:pt>
                <c:pt idx="3">
                  <c:v>9.3333333333333338E-2</c:v>
                </c:pt>
                <c:pt idx="4">
                  <c:v>0</c:v>
                </c:pt>
                <c:pt idx="5">
                  <c:v>0.25833333333333336</c:v>
                </c:pt>
                <c:pt idx="6">
                  <c:v>0.7533333333333333</c:v>
                </c:pt>
                <c:pt idx="7">
                  <c:v>0.79833333333333334</c:v>
                </c:pt>
                <c:pt idx="8">
                  <c:v>0.79833333333333334</c:v>
                </c:pt>
                <c:pt idx="9">
                  <c:v>0.93</c:v>
                </c:pt>
                <c:pt idx="10">
                  <c:v>0.87333333333333341</c:v>
                </c:pt>
              </c:numCache>
            </c:numRef>
          </c:yVal>
          <c:smooth val="0"/>
          <c:extLst>
            <c:ext xmlns:c16="http://schemas.microsoft.com/office/drawing/2014/chart" uri="{C3380CC4-5D6E-409C-BE32-E72D297353CC}">
              <c16:uniqueId val="{00000005-56E3-4D57-B6CF-260439D5B3D9}"/>
            </c:ext>
          </c:extLst>
        </c:ser>
        <c:dLbls>
          <c:showLegendKey val="0"/>
          <c:showVal val="0"/>
          <c:showCatName val="0"/>
          <c:showSerName val="0"/>
          <c:showPercent val="0"/>
          <c:showBubbleSize val="0"/>
        </c:dLbls>
        <c:axId val="46377600"/>
        <c:axId val="46375680"/>
      </c:scatterChart>
      <c:valAx>
        <c:axId val="46371584"/>
        <c:scaling>
          <c:orientation val="minMax"/>
          <c:min val="0"/>
        </c:scaling>
        <c:delete val="0"/>
        <c:axPos val="b"/>
        <c:title>
          <c:tx>
            <c:rich>
              <a:bodyPr/>
              <a:lstStyle/>
              <a:p>
                <a:pPr>
                  <a:defRPr/>
                </a:pPr>
                <a:r>
                  <a:rPr lang="en-US"/>
                  <a:t>Time (h)</a:t>
                </a:r>
              </a:p>
            </c:rich>
          </c:tx>
          <c:overlay val="0"/>
        </c:title>
        <c:numFmt formatCode="General" sourceLinked="1"/>
        <c:majorTickMark val="out"/>
        <c:minorTickMark val="none"/>
        <c:tickLblPos val="nextTo"/>
        <c:crossAx val="46373504"/>
        <c:crosses val="autoZero"/>
        <c:crossBetween val="midCat"/>
      </c:valAx>
      <c:valAx>
        <c:axId val="46373504"/>
        <c:scaling>
          <c:orientation val="minMax"/>
        </c:scaling>
        <c:delete val="0"/>
        <c:axPos val="l"/>
        <c:majorGridlines/>
        <c:title>
          <c:tx>
            <c:rich>
              <a:bodyPr rot="-5400000" vert="horz"/>
              <a:lstStyle/>
              <a:p>
                <a:pPr>
                  <a:defRPr/>
                </a:pPr>
                <a:r>
                  <a:rPr lang="en-US"/>
                  <a:t>Maltotriose, Maltose &amp; Ethanol</a:t>
                </a:r>
              </a:p>
            </c:rich>
          </c:tx>
          <c:overlay val="0"/>
        </c:title>
        <c:numFmt formatCode="#,##0" sourceLinked="0"/>
        <c:majorTickMark val="out"/>
        <c:minorTickMark val="none"/>
        <c:tickLblPos val="nextTo"/>
        <c:crossAx val="46371584"/>
        <c:crosses val="autoZero"/>
        <c:crossBetween val="midCat"/>
      </c:valAx>
      <c:valAx>
        <c:axId val="46375680"/>
        <c:scaling>
          <c:orientation val="minMax"/>
        </c:scaling>
        <c:delete val="0"/>
        <c:axPos val="r"/>
        <c:title>
          <c:tx>
            <c:rich>
              <a:bodyPr rot="-5400000" vert="horz"/>
              <a:lstStyle/>
              <a:p>
                <a:pPr>
                  <a:defRPr/>
                </a:pPr>
                <a:r>
                  <a:rPr lang="en-US"/>
                  <a:t>Glucose, Fructose &amp; Glycerol</a:t>
                </a:r>
              </a:p>
            </c:rich>
          </c:tx>
          <c:overlay val="0"/>
        </c:title>
        <c:numFmt formatCode="#,##0" sourceLinked="0"/>
        <c:majorTickMark val="out"/>
        <c:minorTickMark val="none"/>
        <c:tickLblPos val="nextTo"/>
        <c:crossAx val="46377600"/>
        <c:crosses val="max"/>
        <c:crossBetween val="midCat"/>
      </c:valAx>
      <c:valAx>
        <c:axId val="46377600"/>
        <c:scaling>
          <c:orientation val="minMax"/>
        </c:scaling>
        <c:delete val="1"/>
        <c:axPos val="b"/>
        <c:numFmt formatCode="General" sourceLinked="1"/>
        <c:majorTickMark val="out"/>
        <c:minorTickMark val="none"/>
        <c:tickLblPos val="nextTo"/>
        <c:crossAx val="46375680"/>
        <c:crosses val="autoZero"/>
        <c:crossBetween val="midCat"/>
      </c:valAx>
    </c:plotArea>
    <c:legend>
      <c:legendPos val="b"/>
      <c:overlay val="0"/>
    </c:legend>
    <c:plotVisOnly val="1"/>
    <c:dispBlanksAs val="gap"/>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HPLC!$P$3:$R$3</c:f>
              <c:strCache>
                <c:ptCount val="1"/>
                <c:pt idx="0">
                  <c:v>Maltotriose (g/L)</c:v>
                </c:pt>
              </c:strCache>
            </c:strRef>
          </c:tx>
          <c:spPr>
            <a:ln w="19050">
              <a:solidFill>
                <a:schemeClr val="accent1"/>
              </a:solidFill>
            </a:ln>
          </c:spPr>
          <c:marker>
            <c:symbol val="diamond"/>
            <c:size val="7"/>
          </c:marker>
          <c:errBars>
            <c:errDir val="y"/>
            <c:errBarType val="both"/>
            <c:errValType val="cust"/>
            <c:noEndCap val="0"/>
            <c:plus>
              <c:numRef>
                <c:f>HPLC!$AJ$51:$AJ$61</c:f>
                <c:numCache>
                  <c:formatCode>General</c:formatCode>
                  <c:ptCount val="11"/>
                  <c:pt idx="0">
                    <c:v>0</c:v>
                  </c:pt>
                  <c:pt idx="1">
                    <c:v>5.3072277760301788E-2</c:v>
                  </c:pt>
                  <c:pt idx="2">
                    <c:v>3.0822070014844938E-2</c:v>
                  </c:pt>
                  <c:pt idx="3">
                    <c:v>5.3541261347363665E-2</c:v>
                  </c:pt>
                  <c:pt idx="4">
                    <c:v>2.857738033247053E-2</c:v>
                  </c:pt>
                  <c:pt idx="5">
                    <c:v>4.0824829046387243E-3</c:v>
                  </c:pt>
                  <c:pt idx="6">
                    <c:v>4.3011626335212785E-2</c:v>
                  </c:pt>
                  <c:pt idx="7">
                    <c:v>1.224744871391599E-2</c:v>
                  </c:pt>
                  <c:pt idx="8">
                    <c:v>7.0710678118656375E-3</c:v>
                  </c:pt>
                  <c:pt idx="9">
                    <c:v>0.1408900280360538</c:v>
                  </c:pt>
                  <c:pt idx="10">
                    <c:v>9.0092545011597011E-2</c:v>
                  </c:pt>
                </c:numCache>
              </c:numRef>
            </c:plus>
            <c:minus>
              <c:numRef>
                <c:f>HPLC!$AJ$51:$AJ$61</c:f>
                <c:numCache>
                  <c:formatCode>General</c:formatCode>
                  <c:ptCount val="11"/>
                  <c:pt idx="0">
                    <c:v>0</c:v>
                  </c:pt>
                  <c:pt idx="1">
                    <c:v>5.3072277760301788E-2</c:v>
                  </c:pt>
                  <c:pt idx="2">
                    <c:v>3.0822070014844938E-2</c:v>
                  </c:pt>
                  <c:pt idx="3">
                    <c:v>5.3541261347363665E-2</c:v>
                  </c:pt>
                  <c:pt idx="4">
                    <c:v>2.857738033247053E-2</c:v>
                  </c:pt>
                  <c:pt idx="5">
                    <c:v>4.0824829046387243E-3</c:v>
                  </c:pt>
                  <c:pt idx="6">
                    <c:v>4.3011626335212785E-2</c:v>
                  </c:pt>
                  <c:pt idx="7">
                    <c:v>1.224744871391599E-2</c:v>
                  </c:pt>
                  <c:pt idx="8">
                    <c:v>7.0710678118656375E-3</c:v>
                  </c:pt>
                  <c:pt idx="9">
                    <c:v>0.1408900280360538</c:v>
                  </c:pt>
                  <c:pt idx="10">
                    <c:v>9.0092545011597011E-2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HPLC!$AI$51:$AI$61</c:f>
              <c:numCache>
                <c:formatCode>0.000</c:formatCode>
                <c:ptCount val="11"/>
                <c:pt idx="0">
                  <c:v>8.3449999999999989</c:v>
                </c:pt>
                <c:pt idx="1">
                  <c:v>8.2316666666666674</c:v>
                </c:pt>
                <c:pt idx="2">
                  <c:v>8.1166666666666671</c:v>
                </c:pt>
                <c:pt idx="3">
                  <c:v>8.0366666666666671</c:v>
                </c:pt>
                <c:pt idx="4">
                  <c:v>7.9266666666666667</c:v>
                </c:pt>
                <c:pt idx="5">
                  <c:v>7.63</c:v>
                </c:pt>
                <c:pt idx="6">
                  <c:v>6.87</c:v>
                </c:pt>
                <c:pt idx="7">
                  <c:v>6.2433333333333323</c:v>
                </c:pt>
                <c:pt idx="8">
                  <c:v>4.6483333333333334</c:v>
                </c:pt>
                <c:pt idx="9">
                  <c:v>4.3849999999999998</c:v>
                </c:pt>
                <c:pt idx="10">
                  <c:v>2.706666666666667</c:v>
                </c:pt>
              </c:numCache>
            </c:numRef>
          </c:yVal>
          <c:smooth val="0"/>
          <c:extLst>
            <c:ext xmlns:c16="http://schemas.microsoft.com/office/drawing/2014/chart" uri="{C3380CC4-5D6E-409C-BE32-E72D297353CC}">
              <c16:uniqueId val="{00000000-914B-4557-B685-8E6CA492F617}"/>
            </c:ext>
          </c:extLst>
        </c:ser>
        <c:ser>
          <c:idx val="1"/>
          <c:order val="1"/>
          <c:tx>
            <c:strRef>
              <c:f>HPLC!$S$3:$U$3</c:f>
              <c:strCache>
                <c:ptCount val="1"/>
                <c:pt idx="0">
                  <c:v>Maltose (g/L)</c:v>
                </c:pt>
              </c:strCache>
            </c:strRef>
          </c:tx>
          <c:spPr>
            <a:ln w="19050">
              <a:solidFill>
                <a:schemeClr val="accent2"/>
              </a:solidFill>
            </a:ln>
          </c:spPr>
          <c:marker>
            <c:symbol val="square"/>
            <c:size val="7"/>
          </c:marker>
          <c:errBars>
            <c:errDir val="y"/>
            <c:errBarType val="both"/>
            <c:errValType val="cust"/>
            <c:noEndCap val="0"/>
            <c:plus>
              <c:numRef>
                <c:f>HPLC!$AM$51:$AM$61</c:f>
                <c:numCache>
                  <c:formatCode>General</c:formatCode>
                  <c:ptCount val="11"/>
                  <c:pt idx="0">
                    <c:v>0</c:v>
                  </c:pt>
                  <c:pt idx="1">
                    <c:v>0.16160651802036516</c:v>
                  </c:pt>
                  <c:pt idx="2">
                    <c:v>9.6003472159430878E-2</c:v>
                  </c:pt>
                  <c:pt idx="3">
                    <c:v>0.14089002803605399</c:v>
                  </c:pt>
                  <c:pt idx="4">
                    <c:v>5.2121652570373045E-2</c:v>
                  </c:pt>
                  <c:pt idx="5">
                    <c:v>4.0824829046378179E-3</c:v>
                  </c:pt>
                  <c:pt idx="6">
                    <c:v>2.4494897427831622E-2</c:v>
                  </c:pt>
                  <c:pt idx="7">
                    <c:v>4.0824829046386332E-3</c:v>
                  </c:pt>
                  <c:pt idx="8">
                    <c:v>4.0824829046386332E-3</c:v>
                  </c:pt>
                  <c:pt idx="9">
                    <c:v>3.2659863237108976E-2</c:v>
                  </c:pt>
                  <c:pt idx="10">
                    <c:v>2.4494897427831782E-2</c:v>
                  </c:pt>
                </c:numCache>
              </c:numRef>
            </c:plus>
            <c:minus>
              <c:numRef>
                <c:f>HPLC!$AM$51:$AM$61</c:f>
                <c:numCache>
                  <c:formatCode>General</c:formatCode>
                  <c:ptCount val="11"/>
                  <c:pt idx="0">
                    <c:v>0</c:v>
                  </c:pt>
                  <c:pt idx="1">
                    <c:v>0.16160651802036516</c:v>
                  </c:pt>
                  <c:pt idx="2">
                    <c:v>9.6003472159430878E-2</c:v>
                  </c:pt>
                  <c:pt idx="3">
                    <c:v>0.14089002803605399</c:v>
                  </c:pt>
                  <c:pt idx="4">
                    <c:v>5.2121652570373045E-2</c:v>
                  </c:pt>
                  <c:pt idx="5">
                    <c:v>4.0824829046378179E-3</c:v>
                  </c:pt>
                  <c:pt idx="6">
                    <c:v>2.4494897427831622E-2</c:v>
                  </c:pt>
                  <c:pt idx="7">
                    <c:v>4.0824829046386332E-3</c:v>
                  </c:pt>
                  <c:pt idx="8">
                    <c:v>4.0824829046386332E-3</c:v>
                  </c:pt>
                  <c:pt idx="9">
                    <c:v>3.2659863237108976E-2</c:v>
                  </c:pt>
                  <c:pt idx="10">
                    <c:v>2.4494897427831782E-2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HPLC!$AL$51:$AL$61</c:f>
              <c:numCache>
                <c:formatCode>0.000</c:formatCode>
                <c:ptCount val="11"/>
                <c:pt idx="0">
                  <c:v>23.99</c:v>
                </c:pt>
                <c:pt idx="1">
                  <c:v>24.843333333333334</c:v>
                </c:pt>
                <c:pt idx="2">
                  <c:v>24.594999999999999</c:v>
                </c:pt>
                <c:pt idx="3">
                  <c:v>24.33</c:v>
                </c:pt>
                <c:pt idx="4">
                  <c:v>21.275000000000002</c:v>
                </c:pt>
                <c:pt idx="5">
                  <c:v>16.141666666666666</c:v>
                </c:pt>
                <c:pt idx="6">
                  <c:v>3.5983333333333332</c:v>
                </c:pt>
                <c:pt idx="7">
                  <c:v>1.2449999999999999</c:v>
                </c:pt>
                <c:pt idx="8">
                  <c:v>1.0249999999999999</c:v>
                </c:pt>
                <c:pt idx="9">
                  <c:v>1.0516666666666667</c:v>
                </c:pt>
                <c:pt idx="10">
                  <c:v>0.85</c:v>
                </c:pt>
              </c:numCache>
            </c:numRef>
          </c:yVal>
          <c:smooth val="0"/>
          <c:extLst>
            <c:ext xmlns:c16="http://schemas.microsoft.com/office/drawing/2014/chart" uri="{C3380CC4-5D6E-409C-BE32-E72D297353CC}">
              <c16:uniqueId val="{00000001-914B-4557-B685-8E6CA492F617}"/>
            </c:ext>
          </c:extLst>
        </c:ser>
        <c:ser>
          <c:idx val="5"/>
          <c:order val="5"/>
          <c:tx>
            <c:strRef>
              <c:f>HPLC!$AE$3:$AG$3</c:f>
              <c:strCache>
                <c:ptCount val="1"/>
                <c:pt idx="0">
                  <c:v>Ethanol (g/L)</c:v>
                </c:pt>
              </c:strCache>
            </c:strRef>
          </c:tx>
          <c:spPr>
            <a:ln w="19050">
              <a:solidFill>
                <a:schemeClr val="accent6"/>
              </a:solidFill>
            </a:ln>
          </c:spPr>
          <c:marker>
            <c:symbol val="circle"/>
            <c:size val="7"/>
          </c:marker>
          <c:errBars>
            <c:errDir val="y"/>
            <c:errBarType val="both"/>
            <c:errValType val="cust"/>
            <c:noEndCap val="0"/>
            <c:plus>
              <c:numRef>
                <c:f>HPLC!$AY$51:$AY$61</c:f>
                <c:numCache>
                  <c:formatCode>General</c:formatCode>
                  <c:ptCount val="11"/>
                  <c:pt idx="0">
                    <c:v>0</c:v>
                  </c:pt>
                  <c:pt idx="1">
                    <c:v>8.1649658092772456E-3</c:v>
                  </c:pt>
                  <c:pt idx="2">
                    <c:v>2.4494897427831803E-2</c:v>
                  </c:pt>
                  <c:pt idx="3">
                    <c:v>3.2659863237108976E-2</c:v>
                  </c:pt>
                  <c:pt idx="4">
                    <c:v>4.6368092477478508E-2</c:v>
                  </c:pt>
                  <c:pt idx="5">
                    <c:v>8.164965809277263E-3</c:v>
                  </c:pt>
                  <c:pt idx="6">
                    <c:v>0.41737273509418427</c:v>
                  </c:pt>
                  <c:pt idx="7">
                    <c:v>0.33068111527572885</c:v>
                  </c:pt>
                  <c:pt idx="8">
                    <c:v>2.6770630673681552E-2</c:v>
                  </c:pt>
                  <c:pt idx="9">
                    <c:v>0.54032397688794132</c:v>
                  </c:pt>
                  <c:pt idx="10">
                    <c:v>0.55118055118082676</c:v>
                  </c:pt>
                </c:numCache>
              </c:numRef>
            </c:plus>
            <c:minus>
              <c:numRef>
                <c:f>HPLC!$AY$51:$AY$61</c:f>
                <c:numCache>
                  <c:formatCode>General</c:formatCode>
                  <c:ptCount val="11"/>
                  <c:pt idx="0">
                    <c:v>0</c:v>
                  </c:pt>
                  <c:pt idx="1">
                    <c:v>8.1649658092772456E-3</c:v>
                  </c:pt>
                  <c:pt idx="2">
                    <c:v>2.4494897427831803E-2</c:v>
                  </c:pt>
                  <c:pt idx="3">
                    <c:v>3.2659863237108976E-2</c:v>
                  </c:pt>
                  <c:pt idx="4">
                    <c:v>4.6368092477478508E-2</c:v>
                  </c:pt>
                  <c:pt idx="5">
                    <c:v>8.164965809277263E-3</c:v>
                  </c:pt>
                  <c:pt idx="6">
                    <c:v>0.41737273509418427</c:v>
                  </c:pt>
                  <c:pt idx="7">
                    <c:v>0.33068111527572885</c:v>
                  </c:pt>
                  <c:pt idx="8">
                    <c:v>2.6770630673681552E-2</c:v>
                  </c:pt>
                  <c:pt idx="9">
                    <c:v>0.54032397688794132</c:v>
                  </c:pt>
                  <c:pt idx="10">
                    <c:v>0.55118055118082676</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HPLC!$AX$51:$AX$61</c:f>
              <c:numCache>
                <c:formatCode>0.000</c:formatCode>
                <c:ptCount val="11"/>
                <c:pt idx="0">
                  <c:v>0</c:v>
                </c:pt>
                <c:pt idx="1">
                  <c:v>0.29333333333333339</c:v>
                </c:pt>
                <c:pt idx="2">
                  <c:v>0.77999999999999992</c:v>
                </c:pt>
                <c:pt idx="3">
                  <c:v>1.9383333333333332</c:v>
                </c:pt>
                <c:pt idx="4">
                  <c:v>5.19</c:v>
                </c:pt>
                <c:pt idx="5">
                  <c:v>8.1016666666666666</c:v>
                </c:pt>
                <c:pt idx="6">
                  <c:v>13.166666666666666</c:v>
                </c:pt>
                <c:pt idx="7">
                  <c:v>14.765000000000001</c:v>
                </c:pt>
                <c:pt idx="8">
                  <c:v>16.653333333333332</c:v>
                </c:pt>
                <c:pt idx="9">
                  <c:v>11.271666666666667</c:v>
                </c:pt>
                <c:pt idx="10">
                  <c:v>12.815</c:v>
                </c:pt>
              </c:numCache>
            </c:numRef>
          </c:yVal>
          <c:smooth val="0"/>
          <c:extLst>
            <c:ext xmlns:c16="http://schemas.microsoft.com/office/drawing/2014/chart" uri="{C3380CC4-5D6E-409C-BE32-E72D297353CC}">
              <c16:uniqueId val="{00000002-914B-4557-B685-8E6CA492F617}"/>
            </c:ext>
          </c:extLst>
        </c:ser>
        <c:dLbls>
          <c:showLegendKey val="0"/>
          <c:showVal val="0"/>
          <c:showCatName val="0"/>
          <c:showSerName val="0"/>
          <c:showPercent val="0"/>
          <c:showBubbleSize val="0"/>
        </c:dLbls>
        <c:axId val="46371584"/>
        <c:axId val="46373504"/>
      </c:scatterChart>
      <c:scatterChart>
        <c:scatterStyle val="lineMarker"/>
        <c:varyColors val="0"/>
        <c:ser>
          <c:idx val="2"/>
          <c:order val="2"/>
          <c:tx>
            <c:strRef>
              <c:f>HPLC!$V$3:$X$3</c:f>
              <c:strCache>
                <c:ptCount val="1"/>
                <c:pt idx="0">
                  <c:v>Glucose (g/L)</c:v>
                </c:pt>
              </c:strCache>
            </c:strRef>
          </c:tx>
          <c:spPr>
            <a:ln w="19050">
              <a:solidFill>
                <a:schemeClr val="accent3"/>
              </a:solidFill>
            </a:ln>
          </c:spPr>
          <c:marker>
            <c:symbol val="triangle"/>
            <c:size val="7"/>
          </c:marker>
          <c:errBars>
            <c:errDir val="y"/>
            <c:errBarType val="both"/>
            <c:errValType val="cust"/>
            <c:noEndCap val="0"/>
            <c:plus>
              <c:numRef>
                <c:f>HPLC!$AP$51:$AP$61</c:f>
                <c:numCache>
                  <c:formatCode>General</c:formatCode>
                  <c:ptCount val="11"/>
                  <c:pt idx="0">
                    <c:v>0</c:v>
                  </c:pt>
                  <c:pt idx="1">
                    <c:v>4.3011626335212938E-2</c:v>
                  </c:pt>
                  <c:pt idx="2">
                    <c:v>1.4719601443879789E-2</c:v>
                  </c:pt>
                  <c:pt idx="3">
                    <c:v>2.4494897427831622E-2</c:v>
                  </c:pt>
                  <c:pt idx="4">
                    <c:v>0</c:v>
                  </c:pt>
                  <c:pt idx="5">
                    <c:v>0</c:v>
                  </c:pt>
                  <c:pt idx="6">
                    <c:v>0</c:v>
                  </c:pt>
                  <c:pt idx="7">
                    <c:v>0</c:v>
                  </c:pt>
                  <c:pt idx="8">
                    <c:v>0</c:v>
                  </c:pt>
                  <c:pt idx="9">
                    <c:v>0</c:v>
                  </c:pt>
                  <c:pt idx="10">
                    <c:v>0</c:v>
                  </c:pt>
                </c:numCache>
              </c:numRef>
            </c:plus>
            <c:minus>
              <c:numRef>
                <c:f>HPLC!$AP$51:$AP$61</c:f>
                <c:numCache>
                  <c:formatCode>General</c:formatCode>
                  <c:ptCount val="11"/>
                  <c:pt idx="0">
                    <c:v>0</c:v>
                  </c:pt>
                  <c:pt idx="1">
                    <c:v>4.3011626335212938E-2</c:v>
                  </c:pt>
                  <c:pt idx="2">
                    <c:v>1.4719601443879789E-2</c:v>
                  </c:pt>
                  <c:pt idx="3">
                    <c:v>2.4494897427831622E-2</c:v>
                  </c:pt>
                  <c:pt idx="4">
                    <c:v>0</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HPLC!$AO$51:$AO$61</c:f>
              <c:numCache>
                <c:formatCode>0.000</c:formatCode>
                <c:ptCount val="11"/>
                <c:pt idx="0">
                  <c:v>7.11</c:v>
                </c:pt>
                <c:pt idx="1">
                  <c:v>6.5500000000000007</c:v>
                </c:pt>
                <c:pt idx="2">
                  <c:v>5.1516666666666664</c:v>
                </c:pt>
                <c:pt idx="3">
                  <c:v>3.0399999999999996</c:v>
                </c:pt>
                <c:pt idx="4">
                  <c:v>0</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3-914B-4557-B685-8E6CA492F617}"/>
            </c:ext>
          </c:extLst>
        </c:ser>
        <c:ser>
          <c:idx val="3"/>
          <c:order val="3"/>
          <c:tx>
            <c:strRef>
              <c:f>HPLC!$Y$3:$AA$3</c:f>
              <c:strCache>
                <c:ptCount val="1"/>
                <c:pt idx="0">
                  <c:v>Fructose (g/L)</c:v>
                </c:pt>
              </c:strCache>
            </c:strRef>
          </c:tx>
          <c:spPr>
            <a:ln w="19050">
              <a:solidFill>
                <a:schemeClr val="accent4"/>
              </a:solidFill>
            </a:ln>
          </c:spPr>
          <c:marker>
            <c:symbol val="triangle"/>
            <c:size val="7"/>
          </c:marker>
          <c:errBars>
            <c:errDir val="y"/>
            <c:errBarType val="both"/>
            <c:errValType val="cust"/>
            <c:noEndCap val="0"/>
            <c:plus>
              <c:numRef>
                <c:f>HPLC!$AS$51:$AS$61</c:f>
                <c:numCache>
                  <c:formatCode>General</c:formatCode>
                  <c:ptCount val="11"/>
                  <c:pt idx="0">
                    <c:v>0</c:v>
                  </c:pt>
                  <c:pt idx="1">
                    <c:v>1.224744871391599E-2</c:v>
                  </c:pt>
                  <c:pt idx="2">
                    <c:v>1.2247448713915901E-2</c:v>
                  </c:pt>
                  <c:pt idx="3">
                    <c:v>1.0801234497346546E-2</c:v>
                  </c:pt>
                  <c:pt idx="4">
                    <c:v>0</c:v>
                  </c:pt>
                  <c:pt idx="5">
                    <c:v>0</c:v>
                  </c:pt>
                  <c:pt idx="6">
                    <c:v>0</c:v>
                  </c:pt>
                  <c:pt idx="7">
                    <c:v>0</c:v>
                  </c:pt>
                  <c:pt idx="8">
                    <c:v>0</c:v>
                  </c:pt>
                  <c:pt idx="9">
                    <c:v>0</c:v>
                  </c:pt>
                  <c:pt idx="10">
                    <c:v>0</c:v>
                  </c:pt>
                </c:numCache>
              </c:numRef>
            </c:plus>
            <c:minus>
              <c:numRef>
                <c:f>HPLC!$AS$51:$AS$61</c:f>
                <c:numCache>
                  <c:formatCode>General</c:formatCode>
                  <c:ptCount val="11"/>
                  <c:pt idx="0">
                    <c:v>0</c:v>
                  </c:pt>
                  <c:pt idx="1">
                    <c:v>1.224744871391599E-2</c:v>
                  </c:pt>
                  <c:pt idx="2">
                    <c:v>1.2247448713915901E-2</c:v>
                  </c:pt>
                  <c:pt idx="3">
                    <c:v>1.0801234497346546E-2</c:v>
                  </c:pt>
                  <c:pt idx="4">
                    <c:v>0</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HPLC!$AR$51:$AR$61</c:f>
              <c:numCache>
                <c:formatCode>0.000</c:formatCode>
                <c:ptCount val="11"/>
                <c:pt idx="0">
                  <c:v>2.66</c:v>
                </c:pt>
                <c:pt idx="1">
                  <c:v>2.7783333333333338</c:v>
                </c:pt>
                <c:pt idx="2">
                  <c:v>2.6033333333333331</c:v>
                </c:pt>
                <c:pt idx="3">
                  <c:v>2.2033333333333336</c:v>
                </c:pt>
                <c:pt idx="4">
                  <c:v>0</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4-914B-4557-B685-8E6CA492F617}"/>
            </c:ext>
          </c:extLst>
        </c:ser>
        <c:ser>
          <c:idx val="4"/>
          <c:order val="4"/>
          <c:tx>
            <c:strRef>
              <c:f>HPLC!$AB$3:$AD$3</c:f>
              <c:strCache>
                <c:ptCount val="1"/>
                <c:pt idx="0">
                  <c:v>Glycerol (g/L)</c:v>
                </c:pt>
              </c:strCache>
            </c:strRef>
          </c:tx>
          <c:spPr>
            <a:ln w="19050">
              <a:solidFill>
                <a:schemeClr val="accent5"/>
              </a:solidFill>
            </a:ln>
          </c:spPr>
          <c:marker>
            <c:symbol val="circle"/>
            <c:size val="7"/>
          </c:marker>
          <c:errBars>
            <c:errDir val="y"/>
            <c:errBarType val="both"/>
            <c:errValType val="cust"/>
            <c:noEndCap val="0"/>
            <c:plus>
              <c:numRef>
                <c:f>HPLC!$AV$51:$AV$61</c:f>
                <c:numCache>
                  <c:formatCode>General</c:formatCode>
                  <c:ptCount val="11"/>
                  <c:pt idx="0">
                    <c:v>0</c:v>
                  </c:pt>
                  <c:pt idx="1">
                    <c:v>0</c:v>
                  </c:pt>
                  <c:pt idx="2">
                    <c:v>0</c:v>
                  </c:pt>
                  <c:pt idx="3">
                    <c:v>8.1649658092772352E-3</c:v>
                  </c:pt>
                  <c:pt idx="4">
                    <c:v>0</c:v>
                  </c:pt>
                  <c:pt idx="5">
                    <c:v>4.0824829046386332E-3</c:v>
                  </c:pt>
                  <c:pt idx="6">
                    <c:v>8.1649658092772231E-3</c:v>
                  </c:pt>
                  <c:pt idx="7">
                    <c:v>4.0824829046386332E-3</c:v>
                  </c:pt>
                  <c:pt idx="8">
                    <c:v>4.0824829046386332E-3</c:v>
                  </c:pt>
                  <c:pt idx="9">
                    <c:v>3.240370349203929E-2</c:v>
                  </c:pt>
                  <c:pt idx="10">
                    <c:v>2.6770630673681725E-2</c:v>
                  </c:pt>
                </c:numCache>
              </c:numRef>
            </c:plus>
            <c:minus>
              <c:numRef>
                <c:f>HPLC!$AV$51:$AV$61</c:f>
                <c:numCache>
                  <c:formatCode>General</c:formatCode>
                  <c:ptCount val="11"/>
                  <c:pt idx="0">
                    <c:v>0</c:v>
                  </c:pt>
                  <c:pt idx="1">
                    <c:v>0</c:v>
                  </c:pt>
                  <c:pt idx="2">
                    <c:v>0</c:v>
                  </c:pt>
                  <c:pt idx="3">
                    <c:v>8.1649658092772352E-3</c:v>
                  </c:pt>
                  <c:pt idx="4">
                    <c:v>0</c:v>
                  </c:pt>
                  <c:pt idx="5">
                    <c:v>4.0824829046386332E-3</c:v>
                  </c:pt>
                  <c:pt idx="6">
                    <c:v>8.1649658092772231E-3</c:v>
                  </c:pt>
                  <c:pt idx="7">
                    <c:v>4.0824829046386332E-3</c:v>
                  </c:pt>
                  <c:pt idx="8">
                    <c:v>4.0824829046386332E-3</c:v>
                  </c:pt>
                  <c:pt idx="9">
                    <c:v>3.240370349203929E-2</c:v>
                  </c:pt>
                  <c:pt idx="10">
                    <c:v>2.6770630673681725E-2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HPLC!$AU$51:$AU$61</c:f>
              <c:numCache>
                <c:formatCode>0.000</c:formatCode>
                <c:ptCount val="11"/>
                <c:pt idx="0">
                  <c:v>0</c:v>
                </c:pt>
                <c:pt idx="1">
                  <c:v>0</c:v>
                </c:pt>
                <c:pt idx="2">
                  <c:v>0</c:v>
                </c:pt>
                <c:pt idx="3">
                  <c:v>7.0000000000000007E-2</c:v>
                </c:pt>
                <c:pt idx="4">
                  <c:v>0</c:v>
                </c:pt>
                <c:pt idx="5">
                  <c:v>0.18000000000000002</c:v>
                </c:pt>
                <c:pt idx="6">
                  <c:v>0.70333333333333325</c:v>
                </c:pt>
                <c:pt idx="7">
                  <c:v>0.75833333333333341</c:v>
                </c:pt>
                <c:pt idx="8">
                  <c:v>0.76166666666666671</c:v>
                </c:pt>
                <c:pt idx="9">
                  <c:v>0.86333333333333329</c:v>
                </c:pt>
                <c:pt idx="10">
                  <c:v>0.83166666666666667</c:v>
                </c:pt>
              </c:numCache>
            </c:numRef>
          </c:yVal>
          <c:smooth val="0"/>
          <c:extLst>
            <c:ext xmlns:c16="http://schemas.microsoft.com/office/drawing/2014/chart" uri="{C3380CC4-5D6E-409C-BE32-E72D297353CC}">
              <c16:uniqueId val="{00000005-914B-4557-B685-8E6CA492F617}"/>
            </c:ext>
          </c:extLst>
        </c:ser>
        <c:dLbls>
          <c:showLegendKey val="0"/>
          <c:showVal val="0"/>
          <c:showCatName val="0"/>
          <c:showSerName val="0"/>
          <c:showPercent val="0"/>
          <c:showBubbleSize val="0"/>
        </c:dLbls>
        <c:axId val="46377600"/>
        <c:axId val="46375680"/>
      </c:scatterChart>
      <c:valAx>
        <c:axId val="46371584"/>
        <c:scaling>
          <c:orientation val="minMax"/>
          <c:min val="0"/>
        </c:scaling>
        <c:delete val="0"/>
        <c:axPos val="b"/>
        <c:title>
          <c:tx>
            <c:rich>
              <a:bodyPr/>
              <a:lstStyle/>
              <a:p>
                <a:pPr>
                  <a:defRPr/>
                </a:pPr>
                <a:r>
                  <a:rPr lang="en-US"/>
                  <a:t>Time (h)</a:t>
                </a:r>
              </a:p>
            </c:rich>
          </c:tx>
          <c:layout/>
          <c:overlay val="0"/>
        </c:title>
        <c:numFmt formatCode="General" sourceLinked="1"/>
        <c:majorTickMark val="out"/>
        <c:minorTickMark val="none"/>
        <c:tickLblPos val="nextTo"/>
        <c:crossAx val="46373504"/>
        <c:crosses val="autoZero"/>
        <c:crossBetween val="midCat"/>
      </c:valAx>
      <c:valAx>
        <c:axId val="46373504"/>
        <c:scaling>
          <c:orientation val="minMax"/>
        </c:scaling>
        <c:delete val="0"/>
        <c:axPos val="l"/>
        <c:majorGridlines/>
        <c:title>
          <c:tx>
            <c:rich>
              <a:bodyPr rot="-5400000" vert="horz"/>
              <a:lstStyle/>
              <a:p>
                <a:pPr>
                  <a:defRPr/>
                </a:pPr>
                <a:r>
                  <a:rPr lang="en-US"/>
                  <a:t>Maltotriose, Maltose &amp; Ethanol</a:t>
                </a:r>
              </a:p>
            </c:rich>
          </c:tx>
          <c:layout/>
          <c:overlay val="0"/>
        </c:title>
        <c:numFmt formatCode="#,##0" sourceLinked="0"/>
        <c:majorTickMark val="out"/>
        <c:minorTickMark val="none"/>
        <c:tickLblPos val="nextTo"/>
        <c:crossAx val="46371584"/>
        <c:crosses val="autoZero"/>
        <c:crossBetween val="midCat"/>
      </c:valAx>
      <c:valAx>
        <c:axId val="46375680"/>
        <c:scaling>
          <c:orientation val="minMax"/>
        </c:scaling>
        <c:delete val="0"/>
        <c:axPos val="r"/>
        <c:title>
          <c:tx>
            <c:rich>
              <a:bodyPr rot="-5400000" vert="horz"/>
              <a:lstStyle/>
              <a:p>
                <a:pPr>
                  <a:defRPr/>
                </a:pPr>
                <a:r>
                  <a:rPr lang="en-US"/>
                  <a:t>Glucose, Fructose &amp; Glycerol</a:t>
                </a:r>
              </a:p>
            </c:rich>
          </c:tx>
          <c:layout/>
          <c:overlay val="0"/>
        </c:title>
        <c:numFmt formatCode="#,##0" sourceLinked="0"/>
        <c:majorTickMark val="out"/>
        <c:minorTickMark val="none"/>
        <c:tickLblPos val="nextTo"/>
        <c:crossAx val="46377600"/>
        <c:crosses val="max"/>
        <c:crossBetween val="midCat"/>
      </c:valAx>
      <c:valAx>
        <c:axId val="46377600"/>
        <c:scaling>
          <c:orientation val="minMax"/>
        </c:scaling>
        <c:delete val="1"/>
        <c:axPos val="b"/>
        <c:numFmt formatCode="General" sourceLinked="1"/>
        <c:majorTickMark val="out"/>
        <c:minorTickMark val="none"/>
        <c:tickLblPos val="nextTo"/>
        <c:crossAx val="46375680"/>
        <c:crosses val="autoZero"/>
        <c:crossBetween val="midCat"/>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HPLC!$P$3:$R$3</c:f>
              <c:strCache>
                <c:ptCount val="1"/>
                <c:pt idx="0">
                  <c:v>Maltotriose (g/L)</c:v>
                </c:pt>
              </c:strCache>
            </c:strRef>
          </c:tx>
          <c:spPr>
            <a:ln w="19050">
              <a:solidFill>
                <a:schemeClr val="accent1"/>
              </a:solidFill>
            </a:ln>
          </c:spPr>
          <c:marker>
            <c:symbol val="diamond"/>
            <c:size val="7"/>
          </c:marker>
          <c:errBars>
            <c:errDir val="y"/>
            <c:errBarType val="both"/>
            <c:errValType val="cust"/>
            <c:noEndCap val="0"/>
            <c:plus>
              <c:numRef>
                <c:f>HPLC!$AJ$97:$AJ$107</c:f>
                <c:numCache>
                  <c:formatCode>General</c:formatCode>
                  <c:ptCount val="11"/>
                  <c:pt idx="0">
                    <c:v>0</c:v>
                  </c:pt>
                  <c:pt idx="1">
                    <c:v>6.6833125519211278E-2</c:v>
                  </c:pt>
                  <c:pt idx="2">
                    <c:v>5.7590508477236721E-2</c:v>
                  </c:pt>
                  <c:pt idx="3">
                    <c:v>2.6770630673681697E-2</c:v>
                  </c:pt>
                  <c:pt idx="4">
                    <c:v>7.0710678118656375E-3</c:v>
                  </c:pt>
                  <c:pt idx="5">
                    <c:v>7.0710678118656384E-3</c:v>
                  </c:pt>
                  <c:pt idx="6">
                    <c:v>6.5319726474218132E-2</c:v>
                  </c:pt>
                  <c:pt idx="7">
                    <c:v>1.8708286933869313E-2</c:v>
                  </c:pt>
                  <c:pt idx="8">
                    <c:v>0</c:v>
                  </c:pt>
                  <c:pt idx="9">
                    <c:v>0.13790093062291753</c:v>
                  </c:pt>
                  <c:pt idx="10">
                    <c:v>7.3484692283495412E-2</c:v>
                  </c:pt>
                </c:numCache>
              </c:numRef>
            </c:plus>
            <c:minus>
              <c:numRef>
                <c:f>HPLC!$AJ$97:$AJ$107</c:f>
                <c:numCache>
                  <c:formatCode>General</c:formatCode>
                  <c:ptCount val="11"/>
                  <c:pt idx="0">
                    <c:v>0</c:v>
                  </c:pt>
                  <c:pt idx="1">
                    <c:v>6.6833125519211278E-2</c:v>
                  </c:pt>
                  <c:pt idx="2">
                    <c:v>5.7590508477236721E-2</c:v>
                  </c:pt>
                  <c:pt idx="3">
                    <c:v>2.6770630673681697E-2</c:v>
                  </c:pt>
                  <c:pt idx="4">
                    <c:v>7.0710678118656375E-3</c:v>
                  </c:pt>
                  <c:pt idx="5">
                    <c:v>7.0710678118656384E-3</c:v>
                  </c:pt>
                  <c:pt idx="6">
                    <c:v>6.5319726474218132E-2</c:v>
                  </c:pt>
                  <c:pt idx="7">
                    <c:v>1.8708286933869313E-2</c:v>
                  </c:pt>
                  <c:pt idx="8">
                    <c:v>0</c:v>
                  </c:pt>
                  <c:pt idx="9">
                    <c:v>0.13790093062291753</c:v>
                  </c:pt>
                  <c:pt idx="10">
                    <c:v>7.3484692283495412E-2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HPLC!$AI$97:$AI$107</c:f>
              <c:numCache>
                <c:formatCode>0.000</c:formatCode>
                <c:ptCount val="11"/>
                <c:pt idx="0">
                  <c:v>8.3449999999999989</c:v>
                </c:pt>
                <c:pt idx="1">
                  <c:v>7.9899999999999993</c:v>
                </c:pt>
                <c:pt idx="2">
                  <c:v>8.0150000000000006</c:v>
                </c:pt>
                <c:pt idx="3">
                  <c:v>7.9250000000000007</c:v>
                </c:pt>
                <c:pt idx="4">
                  <c:v>7.8649999999999993</c:v>
                </c:pt>
                <c:pt idx="5">
                  <c:v>7.5850000000000009</c:v>
                </c:pt>
                <c:pt idx="6">
                  <c:v>6.7399999999999993</c:v>
                </c:pt>
                <c:pt idx="7">
                  <c:v>6.1183333333333332</c:v>
                </c:pt>
                <c:pt idx="8">
                  <c:v>4.4450000000000003</c:v>
                </c:pt>
                <c:pt idx="9">
                  <c:v>3.9683333333333337</c:v>
                </c:pt>
                <c:pt idx="10">
                  <c:v>2.2799999999999998</c:v>
                </c:pt>
              </c:numCache>
            </c:numRef>
          </c:yVal>
          <c:smooth val="0"/>
          <c:extLst>
            <c:ext xmlns:c16="http://schemas.microsoft.com/office/drawing/2014/chart" uri="{C3380CC4-5D6E-409C-BE32-E72D297353CC}">
              <c16:uniqueId val="{00000000-28CF-472C-9B56-9989D27387A6}"/>
            </c:ext>
          </c:extLst>
        </c:ser>
        <c:ser>
          <c:idx val="1"/>
          <c:order val="1"/>
          <c:tx>
            <c:strRef>
              <c:f>HPLC!$S$3:$U$3</c:f>
              <c:strCache>
                <c:ptCount val="1"/>
                <c:pt idx="0">
                  <c:v>Maltose (g/L)</c:v>
                </c:pt>
              </c:strCache>
            </c:strRef>
          </c:tx>
          <c:spPr>
            <a:ln w="19050">
              <a:solidFill>
                <a:schemeClr val="accent2"/>
              </a:solidFill>
            </a:ln>
          </c:spPr>
          <c:marker>
            <c:symbol val="square"/>
            <c:size val="7"/>
          </c:marker>
          <c:errBars>
            <c:errDir val="y"/>
            <c:errBarType val="both"/>
            <c:errValType val="cust"/>
            <c:noEndCap val="0"/>
            <c:plus>
              <c:numRef>
                <c:f>HPLC!$AM$97:$AM$107</c:f>
                <c:numCache>
                  <c:formatCode>General</c:formatCode>
                  <c:ptCount val="11"/>
                  <c:pt idx="0">
                    <c:v>0</c:v>
                  </c:pt>
                  <c:pt idx="1">
                    <c:v>0.21051524093677043</c:v>
                  </c:pt>
                  <c:pt idx="2">
                    <c:v>0.1679781731852876</c:v>
                  </c:pt>
                  <c:pt idx="3">
                    <c:v>7.2226495600067608E-2</c:v>
                  </c:pt>
                  <c:pt idx="4">
                    <c:v>1.7795130420052468E-2</c:v>
                  </c:pt>
                  <c:pt idx="5">
                    <c:v>4.0824829046381761E-3</c:v>
                  </c:pt>
                  <c:pt idx="6">
                    <c:v>1.8708286933869781E-2</c:v>
                  </c:pt>
                  <c:pt idx="7">
                    <c:v>7.0710678118654814E-3</c:v>
                  </c:pt>
                  <c:pt idx="8">
                    <c:v>4.0824829046386332E-3</c:v>
                  </c:pt>
                  <c:pt idx="9">
                    <c:v>4.1432676315520209E-2</c:v>
                  </c:pt>
                  <c:pt idx="10">
                    <c:v>1.8708286933869684E-2</c:v>
                  </c:pt>
                </c:numCache>
              </c:numRef>
            </c:plus>
            <c:minus>
              <c:numRef>
                <c:f>HPLC!$AM$97:$AM$107</c:f>
                <c:numCache>
                  <c:formatCode>General</c:formatCode>
                  <c:ptCount val="11"/>
                  <c:pt idx="0">
                    <c:v>0</c:v>
                  </c:pt>
                  <c:pt idx="1">
                    <c:v>0.21051524093677043</c:v>
                  </c:pt>
                  <c:pt idx="2">
                    <c:v>0.1679781731852876</c:v>
                  </c:pt>
                  <c:pt idx="3">
                    <c:v>7.2226495600067608E-2</c:v>
                  </c:pt>
                  <c:pt idx="4">
                    <c:v>1.7795130420052468E-2</c:v>
                  </c:pt>
                  <c:pt idx="5">
                    <c:v>4.0824829046381761E-3</c:v>
                  </c:pt>
                  <c:pt idx="6">
                    <c:v>1.8708286933869781E-2</c:v>
                  </c:pt>
                  <c:pt idx="7">
                    <c:v>7.0710678118654814E-3</c:v>
                  </c:pt>
                  <c:pt idx="8">
                    <c:v>4.0824829046386332E-3</c:v>
                  </c:pt>
                  <c:pt idx="9">
                    <c:v>4.1432676315520209E-2</c:v>
                  </c:pt>
                  <c:pt idx="10">
                    <c:v>1.8708286933869684E-2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HPLC!$AL$97:$AL$107</c:f>
              <c:numCache>
                <c:formatCode>0.000</c:formatCode>
                <c:ptCount val="11"/>
                <c:pt idx="0">
                  <c:v>23.99</c:v>
                </c:pt>
                <c:pt idx="1">
                  <c:v>24.151666666666671</c:v>
                </c:pt>
                <c:pt idx="2">
                  <c:v>24.238333333333333</c:v>
                </c:pt>
                <c:pt idx="3">
                  <c:v>24.008333333333336</c:v>
                </c:pt>
                <c:pt idx="4">
                  <c:v>20.828333333333333</c:v>
                </c:pt>
                <c:pt idx="5">
                  <c:v>15.58</c:v>
                </c:pt>
                <c:pt idx="6">
                  <c:v>2.58</c:v>
                </c:pt>
                <c:pt idx="7">
                  <c:v>1.1950000000000001</c:v>
                </c:pt>
                <c:pt idx="8">
                  <c:v>1.01</c:v>
                </c:pt>
                <c:pt idx="9">
                  <c:v>0.9900000000000001</c:v>
                </c:pt>
                <c:pt idx="10">
                  <c:v>0.78166666666666673</c:v>
                </c:pt>
              </c:numCache>
            </c:numRef>
          </c:yVal>
          <c:smooth val="0"/>
          <c:extLst>
            <c:ext xmlns:c16="http://schemas.microsoft.com/office/drawing/2014/chart" uri="{C3380CC4-5D6E-409C-BE32-E72D297353CC}">
              <c16:uniqueId val="{00000001-28CF-472C-9B56-9989D27387A6}"/>
            </c:ext>
          </c:extLst>
        </c:ser>
        <c:ser>
          <c:idx val="5"/>
          <c:order val="4"/>
          <c:tx>
            <c:strRef>
              <c:f>HPLC!$AE$3:$AG$3</c:f>
              <c:strCache>
                <c:ptCount val="1"/>
                <c:pt idx="0">
                  <c:v>Ethanol (g/L)</c:v>
                </c:pt>
              </c:strCache>
            </c:strRef>
          </c:tx>
          <c:spPr>
            <a:ln w="19050">
              <a:solidFill>
                <a:schemeClr val="accent6"/>
              </a:solidFill>
            </a:ln>
          </c:spPr>
          <c:marker>
            <c:symbol val="circle"/>
            <c:size val="7"/>
          </c:marker>
          <c:errBars>
            <c:errDir val="y"/>
            <c:errBarType val="both"/>
            <c:errValType val="cust"/>
            <c:noEndCap val="0"/>
            <c:plus>
              <c:numRef>
                <c:f>HPLC!$AY$97:$AY$107</c:f>
                <c:numCache>
                  <c:formatCode>General</c:formatCode>
                  <c:ptCount val="11"/>
                  <c:pt idx="0">
                    <c:v>0</c:v>
                  </c:pt>
                  <c:pt idx="1">
                    <c:v>4.0824829046386315E-3</c:v>
                  </c:pt>
                  <c:pt idx="2">
                    <c:v>8.1649658092772231E-3</c:v>
                  </c:pt>
                  <c:pt idx="3">
                    <c:v>7.9686887252546121E-2</c:v>
                  </c:pt>
                  <c:pt idx="4">
                    <c:v>0.27796882319185828</c:v>
                  </c:pt>
                  <c:pt idx="5">
                    <c:v>0</c:v>
                  </c:pt>
                  <c:pt idx="6">
                    <c:v>0.58891142514529848</c:v>
                  </c:pt>
                  <c:pt idx="7">
                    <c:v>0.54195633280428346</c:v>
                  </c:pt>
                  <c:pt idx="8">
                    <c:v>0.2306873786462238</c:v>
                  </c:pt>
                  <c:pt idx="9">
                    <c:v>1.4066330959659197</c:v>
                  </c:pt>
                  <c:pt idx="10">
                    <c:v>0.82614566915687848</c:v>
                  </c:pt>
                </c:numCache>
              </c:numRef>
            </c:plus>
            <c:minus>
              <c:numRef>
                <c:f>HPLC!$AY$97:$AY$107</c:f>
                <c:numCache>
                  <c:formatCode>General</c:formatCode>
                  <c:ptCount val="11"/>
                  <c:pt idx="0">
                    <c:v>0</c:v>
                  </c:pt>
                  <c:pt idx="1">
                    <c:v>4.0824829046386315E-3</c:v>
                  </c:pt>
                  <c:pt idx="2">
                    <c:v>8.1649658092772231E-3</c:v>
                  </c:pt>
                  <c:pt idx="3">
                    <c:v>7.9686887252546121E-2</c:v>
                  </c:pt>
                  <c:pt idx="4">
                    <c:v>0.27796882319185828</c:v>
                  </c:pt>
                  <c:pt idx="5">
                    <c:v>0</c:v>
                  </c:pt>
                  <c:pt idx="6">
                    <c:v>0.58891142514529848</c:v>
                  </c:pt>
                  <c:pt idx="7">
                    <c:v>0.54195633280428346</c:v>
                  </c:pt>
                  <c:pt idx="8">
                    <c:v>0.2306873786462238</c:v>
                  </c:pt>
                  <c:pt idx="9">
                    <c:v>1.4066330959659197</c:v>
                  </c:pt>
                  <c:pt idx="10">
                    <c:v>0.82614566915687848</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HPLC!$AX$97:$AX$107</c:f>
              <c:numCache>
                <c:formatCode>0.000</c:formatCode>
                <c:ptCount val="11"/>
                <c:pt idx="0">
                  <c:v>0</c:v>
                </c:pt>
                <c:pt idx="1">
                  <c:v>0.28166666666666668</c:v>
                </c:pt>
                <c:pt idx="2">
                  <c:v>0.83499999999999996</c:v>
                </c:pt>
                <c:pt idx="3">
                  <c:v>1.9883333333333333</c:v>
                </c:pt>
                <c:pt idx="4">
                  <c:v>5.3183333333333334</c:v>
                </c:pt>
                <c:pt idx="5">
                  <c:v>8.4249999999999989</c:v>
                </c:pt>
                <c:pt idx="6">
                  <c:v>14.030000000000001</c:v>
                </c:pt>
                <c:pt idx="7">
                  <c:v>15.695</c:v>
                </c:pt>
                <c:pt idx="8">
                  <c:v>16.733333333333331</c:v>
                </c:pt>
                <c:pt idx="9">
                  <c:v>13.248333333333333</c:v>
                </c:pt>
                <c:pt idx="10">
                  <c:v>14.435</c:v>
                </c:pt>
              </c:numCache>
            </c:numRef>
          </c:yVal>
          <c:smooth val="0"/>
          <c:extLst>
            <c:ext xmlns:c16="http://schemas.microsoft.com/office/drawing/2014/chart" uri="{C3380CC4-5D6E-409C-BE32-E72D297353CC}">
              <c16:uniqueId val="{00000002-28CF-472C-9B56-9989D27387A6}"/>
            </c:ext>
          </c:extLst>
        </c:ser>
        <c:dLbls>
          <c:showLegendKey val="0"/>
          <c:showVal val="0"/>
          <c:showCatName val="0"/>
          <c:showSerName val="0"/>
          <c:showPercent val="0"/>
          <c:showBubbleSize val="0"/>
        </c:dLbls>
        <c:axId val="46371584"/>
        <c:axId val="46373504"/>
      </c:scatterChart>
      <c:scatterChart>
        <c:scatterStyle val="lineMarker"/>
        <c:varyColors val="0"/>
        <c:ser>
          <c:idx val="2"/>
          <c:order val="2"/>
          <c:tx>
            <c:strRef>
              <c:f>HPLC!$V$3:$X$3</c:f>
              <c:strCache>
                <c:ptCount val="1"/>
                <c:pt idx="0">
                  <c:v>Glucose (g/L)</c:v>
                </c:pt>
              </c:strCache>
            </c:strRef>
          </c:tx>
          <c:spPr>
            <a:ln w="19050">
              <a:solidFill>
                <a:schemeClr val="accent3"/>
              </a:solidFill>
            </a:ln>
          </c:spPr>
          <c:marker>
            <c:symbol val="triangle"/>
            <c:size val="7"/>
          </c:marker>
          <c:errBars>
            <c:errDir val="y"/>
            <c:errBarType val="both"/>
            <c:errValType val="cust"/>
            <c:noEndCap val="0"/>
            <c:plus>
              <c:numRef>
                <c:f>HPLC!$AP$97:$AP$107</c:f>
                <c:numCache>
                  <c:formatCode>General</c:formatCode>
                  <c:ptCount val="11"/>
                  <c:pt idx="0">
                    <c:v>0</c:v>
                  </c:pt>
                  <c:pt idx="1">
                    <c:v>4.7081489639418529E-2</c:v>
                  </c:pt>
                  <c:pt idx="2">
                    <c:v>3.6285901761795247E-2</c:v>
                  </c:pt>
                  <c:pt idx="3">
                    <c:v>1.2247448713915901E-2</c:v>
                  </c:pt>
                  <c:pt idx="4">
                    <c:v>0</c:v>
                  </c:pt>
                  <c:pt idx="5">
                    <c:v>0</c:v>
                  </c:pt>
                  <c:pt idx="6">
                    <c:v>0</c:v>
                  </c:pt>
                  <c:pt idx="7">
                    <c:v>0</c:v>
                  </c:pt>
                  <c:pt idx="8">
                    <c:v>0</c:v>
                  </c:pt>
                  <c:pt idx="9">
                    <c:v>0</c:v>
                  </c:pt>
                  <c:pt idx="10">
                    <c:v>0</c:v>
                  </c:pt>
                </c:numCache>
              </c:numRef>
            </c:plus>
            <c:minus>
              <c:numRef>
                <c:f>HPLC!$AP$97:$AP$107</c:f>
                <c:numCache>
                  <c:formatCode>General</c:formatCode>
                  <c:ptCount val="11"/>
                  <c:pt idx="0">
                    <c:v>0</c:v>
                  </c:pt>
                  <c:pt idx="1">
                    <c:v>4.7081489639418529E-2</c:v>
                  </c:pt>
                  <c:pt idx="2">
                    <c:v>3.6285901761795247E-2</c:v>
                  </c:pt>
                  <c:pt idx="3">
                    <c:v>1.2247448713915901E-2</c:v>
                  </c:pt>
                  <c:pt idx="4">
                    <c:v>0</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HPLC!$AO$97:$AO$107</c:f>
              <c:numCache>
                <c:formatCode>0.000</c:formatCode>
                <c:ptCount val="11"/>
                <c:pt idx="0">
                  <c:v>7.11</c:v>
                </c:pt>
                <c:pt idx="1">
                  <c:v>6.3150000000000004</c:v>
                </c:pt>
                <c:pt idx="2">
                  <c:v>4.9749999999999996</c:v>
                </c:pt>
                <c:pt idx="3">
                  <c:v>2.8666666666666671</c:v>
                </c:pt>
                <c:pt idx="4">
                  <c:v>0</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3-28CF-472C-9B56-9989D27387A6}"/>
            </c:ext>
          </c:extLst>
        </c:ser>
        <c:ser>
          <c:idx val="3"/>
          <c:order val="3"/>
          <c:tx>
            <c:strRef>
              <c:f>HPLC!$Y$3:$AA$3</c:f>
              <c:strCache>
                <c:ptCount val="1"/>
                <c:pt idx="0">
                  <c:v>Fructose (g/L)</c:v>
                </c:pt>
              </c:strCache>
            </c:strRef>
          </c:tx>
          <c:spPr>
            <a:ln w="19050">
              <a:solidFill>
                <a:schemeClr val="accent4"/>
              </a:solidFill>
            </a:ln>
          </c:spPr>
          <c:marker>
            <c:symbol val="triangle"/>
            <c:size val="7"/>
          </c:marker>
          <c:errBars>
            <c:errDir val="y"/>
            <c:errBarType val="both"/>
            <c:errValType val="cust"/>
            <c:noEndCap val="0"/>
            <c:plus>
              <c:numRef>
                <c:f>HPLC!$AS$97:$AS$107</c:f>
                <c:numCache>
                  <c:formatCode>General</c:formatCode>
                  <c:ptCount val="11"/>
                  <c:pt idx="0">
                    <c:v>0</c:v>
                  </c:pt>
                  <c:pt idx="1">
                    <c:v>2.2730302828309748E-2</c:v>
                  </c:pt>
                  <c:pt idx="2">
                    <c:v>2.041241452319326E-2</c:v>
                  </c:pt>
                  <c:pt idx="3">
                    <c:v>8.1649658092772665E-3</c:v>
                  </c:pt>
                  <c:pt idx="4">
                    <c:v>0</c:v>
                  </c:pt>
                  <c:pt idx="5">
                    <c:v>0</c:v>
                  </c:pt>
                  <c:pt idx="6">
                    <c:v>0</c:v>
                  </c:pt>
                  <c:pt idx="7">
                    <c:v>0</c:v>
                  </c:pt>
                  <c:pt idx="8">
                    <c:v>0</c:v>
                  </c:pt>
                  <c:pt idx="9">
                    <c:v>0</c:v>
                  </c:pt>
                  <c:pt idx="10">
                    <c:v>0</c:v>
                  </c:pt>
                </c:numCache>
              </c:numRef>
            </c:plus>
            <c:minus>
              <c:numRef>
                <c:f>HPLC!$AS$97:$AS$107</c:f>
                <c:numCache>
                  <c:formatCode>General</c:formatCode>
                  <c:ptCount val="11"/>
                  <c:pt idx="0">
                    <c:v>0</c:v>
                  </c:pt>
                  <c:pt idx="1">
                    <c:v>2.2730302828309748E-2</c:v>
                  </c:pt>
                  <c:pt idx="2">
                    <c:v>2.041241452319326E-2</c:v>
                  </c:pt>
                  <c:pt idx="3">
                    <c:v>8.1649658092772665E-3</c:v>
                  </c:pt>
                  <c:pt idx="4">
                    <c:v>0</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HPLC!$AR$97:$AR$107</c:f>
              <c:numCache>
                <c:formatCode>0.000</c:formatCode>
                <c:ptCount val="11"/>
                <c:pt idx="0">
                  <c:v>2.66</c:v>
                </c:pt>
                <c:pt idx="1">
                  <c:v>2.6816666666666666</c:v>
                </c:pt>
                <c:pt idx="2">
                  <c:v>2.5483333333333333</c:v>
                </c:pt>
                <c:pt idx="3">
                  <c:v>2.1266666666666669</c:v>
                </c:pt>
                <c:pt idx="4">
                  <c:v>0</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4-28CF-472C-9B56-9989D27387A6}"/>
            </c:ext>
          </c:extLst>
        </c:ser>
        <c:ser>
          <c:idx val="4"/>
          <c:order val="5"/>
          <c:tx>
            <c:strRef>
              <c:f>HPLC!$AU$95</c:f>
              <c:strCache>
                <c:ptCount val="1"/>
                <c:pt idx="0">
                  <c:v>Glycerol (g/L)</c:v>
                </c:pt>
              </c:strCache>
            </c:strRef>
          </c:tx>
          <c:errBars>
            <c:errDir val="y"/>
            <c:errBarType val="both"/>
            <c:errValType val="cust"/>
            <c:noEndCap val="0"/>
            <c:plus>
              <c:numRef>
                <c:f>HPLC!$AV$97:$AV$107</c:f>
                <c:numCache>
                  <c:formatCode>General</c:formatCode>
                  <c:ptCount val="11"/>
                  <c:pt idx="0">
                    <c:v>0</c:v>
                  </c:pt>
                  <c:pt idx="1">
                    <c:v>0</c:v>
                  </c:pt>
                  <c:pt idx="2">
                    <c:v>3.0822070014844886E-2</c:v>
                  </c:pt>
                  <c:pt idx="3">
                    <c:v>4.0824829046386289E-3</c:v>
                  </c:pt>
                  <c:pt idx="4">
                    <c:v>4.0824829046386332E-3</c:v>
                  </c:pt>
                  <c:pt idx="5">
                    <c:v>0</c:v>
                  </c:pt>
                  <c:pt idx="6">
                    <c:v>4.0824829046386115E-3</c:v>
                  </c:pt>
                  <c:pt idx="7">
                    <c:v>8.1649658092772665E-3</c:v>
                  </c:pt>
                  <c:pt idx="8">
                    <c:v>4.0824829046386315E-3</c:v>
                  </c:pt>
                  <c:pt idx="9">
                    <c:v>3.6742346141747706E-2</c:v>
                  </c:pt>
                  <c:pt idx="10">
                    <c:v>2.8577380332470394E-2</c:v>
                  </c:pt>
                </c:numCache>
              </c:numRef>
            </c:plus>
            <c:minus>
              <c:numRef>
                <c:f>HPLC!$AV$97:$AV$107</c:f>
                <c:numCache>
                  <c:formatCode>General</c:formatCode>
                  <c:ptCount val="11"/>
                  <c:pt idx="0">
                    <c:v>0</c:v>
                  </c:pt>
                  <c:pt idx="1">
                    <c:v>0</c:v>
                  </c:pt>
                  <c:pt idx="2">
                    <c:v>3.0822070014844886E-2</c:v>
                  </c:pt>
                  <c:pt idx="3">
                    <c:v>4.0824829046386289E-3</c:v>
                  </c:pt>
                  <c:pt idx="4">
                    <c:v>4.0824829046386332E-3</c:v>
                  </c:pt>
                  <c:pt idx="5">
                    <c:v>0</c:v>
                  </c:pt>
                  <c:pt idx="6">
                    <c:v>4.0824829046386115E-3</c:v>
                  </c:pt>
                  <c:pt idx="7">
                    <c:v>8.1649658092772665E-3</c:v>
                  </c:pt>
                  <c:pt idx="8">
                    <c:v>4.0824829046386315E-3</c:v>
                  </c:pt>
                  <c:pt idx="9">
                    <c:v>3.6742346141747706E-2</c:v>
                  </c:pt>
                  <c:pt idx="10">
                    <c:v>2.8577380332470394E-2</c:v>
                  </c:pt>
                </c:numCache>
              </c:numRef>
            </c:minus>
          </c:errBars>
          <c:xVal>
            <c:numRef>
              <c:f>HPLC!$B$97:$B$107</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HPLC!$AU$97:$AU$107</c:f>
              <c:numCache>
                <c:formatCode>0.000</c:formatCode>
                <c:ptCount val="11"/>
                <c:pt idx="0">
                  <c:v>0</c:v>
                </c:pt>
                <c:pt idx="1">
                  <c:v>0</c:v>
                </c:pt>
                <c:pt idx="2">
                  <c:v>6.8333333333333329E-2</c:v>
                </c:pt>
                <c:pt idx="3">
                  <c:v>0.10833333333333334</c:v>
                </c:pt>
                <c:pt idx="4">
                  <c:v>0.17166666666666666</c:v>
                </c:pt>
                <c:pt idx="5">
                  <c:v>0.33</c:v>
                </c:pt>
                <c:pt idx="6">
                  <c:v>0.82666666666666666</c:v>
                </c:pt>
                <c:pt idx="7">
                  <c:v>0.84666666666666668</c:v>
                </c:pt>
                <c:pt idx="8">
                  <c:v>0.84666666666666668</c:v>
                </c:pt>
                <c:pt idx="9">
                  <c:v>0.90333333333333332</c:v>
                </c:pt>
                <c:pt idx="10">
                  <c:v>0.85666666666666658</c:v>
                </c:pt>
              </c:numCache>
            </c:numRef>
          </c:yVal>
          <c:smooth val="0"/>
          <c:extLst>
            <c:ext xmlns:c16="http://schemas.microsoft.com/office/drawing/2014/chart" uri="{C3380CC4-5D6E-409C-BE32-E72D297353CC}">
              <c16:uniqueId val="{00000000-850F-44B6-89FE-371858E0C239}"/>
            </c:ext>
          </c:extLst>
        </c:ser>
        <c:dLbls>
          <c:showLegendKey val="0"/>
          <c:showVal val="0"/>
          <c:showCatName val="0"/>
          <c:showSerName val="0"/>
          <c:showPercent val="0"/>
          <c:showBubbleSize val="0"/>
        </c:dLbls>
        <c:axId val="46377600"/>
        <c:axId val="46375680"/>
      </c:scatterChart>
      <c:valAx>
        <c:axId val="46371584"/>
        <c:scaling>
          <c:orientation val="minMax"/>
          <c:min val="0"/>
        </c:scaling>
        <c:delete val="0"/>
        <c:axPos val="b"/>
        <c:title>
          <c:tx>
            <c:rich>
              <a:bodyPr/>
              <a:lstStyle/>
              <a:p>
                <a:pPr>
                  <a:defRPr/>
                </a:pPr>
                <a:r>
                  <a:rPr lang="en-US"/>
                  <a:t>Time (h)</a:t>
                </a:r>
              </a:p>
            </c:rich>
          </c:tx>
          <c:layout/>
          <c:overlay val="0"/>
        </c:title>
        <c:numFmt formatCode="General" sourceLinked="1"/>
        <c:majorTickMark val="out"/>
        <c:minorTickMark val="none"/>
        <c:tickLblPos val="nextTo"/>
        <c:crossAx val="46373504"/>
        <c:crosses val="autoZero"/>
        <c:crossBetween val="midCat"/>
      </c:valAx>
      <c:valAx>
        <c:axId val="46373504"/>
        <c:scaling>
          <c:orientation val="minMax"/>
        </c:scaling>
        <c:delete val="0"/>
        <c:axPos val="l"/>
        <c:majorGridlines/>
        <c:title>
          <c:tx>
            <c:rich>
              <a:bodyPr rot="-5400000" vert="horz"/>
              <a:lstStyle/>
              <a:p>
                <a:pPr>
                  <a:defRPr/>
                </a:pPr>
                <a:r>
                  <a:rPr lang="en-US"/>
                  <a:t>Maltotriose, Maltose &amp; Ethanol</a:t>
                </a:r>
              </a:p>
            </c:rich>
          </c:tx>
          <c:layout/>
          <c:overlay val="0"/>
        </c:title>
        <c:numFmt formatCode="#,##0" sourceLinked="0"/>
        <c:majorTickMark val="out"/>
        <c:minorTickMark val="none"/>
        <c:tickLblPos val="nextTo"/>
        <c:crossAx val="46371584"/>
        <c:crosses val="autoZero"/>
        <c:crossBetween val="midCat"/>
      </c:valAx>
      <c:valAx>
        <c:axId val="46375680"/>
        <c:scaling>
          <c:orientation val="minMax"/>
        </c:scaling>
        <c:delete val="0"/>
        <c:axPos val="r"/>
        <c:title>
          <c:tx>
            <c:rich>
              <a:bodyPr rot="-5400000" vert="horz"/>
              <a:lstStyle/>
              <a:p>
                <a:pPr>
                  <a:defRPr/>
                </a:pPr>
                <a:r>
                  <a:rPr lang="en-US"/>
                  <a:t>Glucose, Fructose &amp; Glycerol</a:t>
                </a:r>
              </a:p>
            </c:rich>
          </c:tx>
          <c:layout/>
          <c:overlay val="0"/>
        </c:title>
        <c:numFmt formatCode="#,##0" sourceLinked="0"/>
        <c:majorTickMark val="out"/>
        <c:minorTickMark val="none"/>
        <c:tickLblPos val="nextTo"/>
        <c:crossAx val="46377600"/>
        <c:crosses val="max"/>
        <c:crossBetween val="midCat"/>
      </c:valAx>
      <c:valAx>
        <c:axId val="46377600"/>
        <c:scaling>
          <c:orientation val="minMax"/>
        </c:scaling>
        <c:delete val="1"/>
        <c:axPos val="b"/>
        <c:numFmt formatCode="General" sourceLinked="1"/>
        <c:majorTickMark val="out"/>
        <c:minorTickMark val="none"/>
        <c:tickLblPos val="nextTo"/>
        <c:crossAx val="46375680"/>
        <c:crosses val="autoZero"/>
        <c:crossBetween val="midCat"/>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HPLC!$P$3:$R$3</c:f>
              <c:strCache>
                <c:ptCount val="1"/>
                <c:pt idx="0">
                  <c:v>Maltotriose (g/L)</c:v>
                </c:pt>
              </c:strCache>
            </c:strRef>
          </c:tx>
          <c:spPr>
            <a:ln w="19050">
              <a:solidFill>
                <a:schemeClr val="accent1"/>
              </a:solidFill>
            </a:ln>
          </c:spPr>
          <c:marker>
            <c:symbol val="diamond"/>
            <c:size val="7"/>
          </c:marker>
          <c:errBars>
            <c:errDir val="y"/>
            <c:errBarType val="both"/>
            <c:errValType val="cust"/>
            <c:noEndCap val="0"/>
            <c:plus>
              <c:numRef>
                <c:f>HPLC!$AJ$143:$AJ$153</c:f>
                <c:numCache>
                  <c:formatCode>General</c:formatCode>
                  <c:ptCount val="11"/>
                  <c:pt idx="0">
                    <c:v>0</c:v>
                  </c:pt>
                  <c:pt idx="1">
                    <c:v>6.745368781615986E-2</c:v>
                  </c:pt>
                  <c:pt idx="2">
                    <c:v>2.4494897427831799E-2</c:v>
                  </c:pt>
                  <c:pt idx="3">
                    <c:v>2.5495097567963643E-2</c:v>
                  </c:pt>
                  <c:pt idx="4">
                    <c:v>1.8708286933869663E-2</c:v>
                  </c:pt>
                  <c:pt idx="5">
                    <c:v>8.164965809277086E-3</c:v>
                  </c:pt>
                  <c:pt idx="6">
                    <c:v>2.8577380332470422E-2</c:v>
                  </c:pt>
                  <c:pt idx="7">
                    <c:v>1.4719601443879682E-2</c:v>
                  </c:pt>
                  <c:pt idx="8">
                    <c:v>4.082482904638543E-3</c:v>
                  </c:pt>
                  <c:pt idx="9">
                    <c:v>0.11839200423452038</c:v>
                  </c:pt>
                  <c:pt idx="10">
                    <c:v>9.1923881554251116E-2</c:v>
                  </c:pt>
                </c:numCache>
              </c:numRef>
            </c:plus>
            <c:minus>
              <c:numRef>
                <c:f>HPLC!$AJ$143:$AJ$153</c:f>
                <c:numCache>
                  <c:formatCode>General</c:formatCode>
                  <c:ptCount val="11"/>
                  <c:pt idx="0">
                    <c:v>0</c:v>
                  </c:pt>
                  <c:pt idx="1">
                    <c:v>6.745368781615986E-2</c:v>
                  </c:pt>
                  <c:pt idx="2">
                    <c:v>2.4494897427831799E-2</c:v>
                  </c:pt>
                  <c:pt idx="3">
                    <c:v>2.5495097567963643E-2</c:v>
                  </c:pt>
                  <c:pt idx="4">
                    <c:v>1.8708286933869663E-2</c:v>
                  </c:pt>
                  <c:pt idx="5">
                    <c:v>8.164965809277086E-3</c:v>
                  </c:pt>
                  <c:pt idx="6">
                    <c:v>2.8577380332470422E-2</c:v>
                  </c:pt>
                  <c:pt idx="7">
                    <c:v>1.4719601443879682E-2</c:v>
                  </c:pt>
                  <c:pt idx="8">
                    <c:v>4.082482904638543E-3</c:v>
                  </c:pt>
                  <c:pt idx="9">
                    <c:v>0.11839200423452038</c:v>
                  </c:pt>
                  <c:pt idx="10">
                    <c:v>9.1923881554251116E-2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HPLC!$AI$143:$AI$153</c:f>
              <c:numCache>
                <c:formatCode>0.000</c:formatCode>
                <c:ptCount val="11"/>
                <c:pt idx="0">
                  <c:v>8.3449999999999989</c:v>
                </c:pt>
                <c:pt idx="1">
                  <c:v>7.9533333333333331</c:v>
                </c:pt>
                <c:pt idx="2">
                  <c:v>7.9783333333333344</c:v>
                </c:pt>
                <c:pt idx="3">
                  <c:v>7.9466666666666681</c:v>
                </c:pt>
                <c:pt idx="4">
                  <c:v>7.95</c:v>
                </c:pt>
                <c:pt idx="5">
                  <c:v>7.6066666666666665</c:v>
                </c:pt>
                <c:pt idx="6">
                  <c:v>6.7183333333333337</c:v>
                </c:pt>
                <c:pt idx="7">
                  <c:v>6.1033333333333326</c:v>
                </c:pt>
                <c:pt idx="8">
                  <c:v>4.4966666666666661</c:v>
                </c:pt>
                <c:pt idx="9">
                  <c:v>3.8966666666666665</c:v>
                </c:pt>
                <c:pt idx="10">
                  <c:v>2.4666666666666668</c:v>
                </c:pt>
              </c:numCache>
            </c:numRef>
          </c:yVal>
          <c:smooth val="0"/>
          <c:extLst>
            <c:ext xmlns:c16="http://schemas.microsoft.com/office/drawing/2014/chart" uri="{C3380CC4-5D6E-409C-BE32-E72D297353CC}">
              <c16:uniqueId val="{00000000-26BF-4818-8EB3-1A2EA49A3D49}"/>
            </c:ext>
          </c:extLst>
        </c:ser>
        <c:ser>
          <c:idx val="1"/>
          <c:order val="1"/>
          <c:tx>
            <c:strRef>
              <c:f>HPLC!$S$3:$U$3</c:f>
              <c:strCache>
                <c:ptCount val="1"/>
                <c:pt idx="0">
                  <c:v>Maltose (g/L)</c:v>
                </c:pt>
              </c:strCache>
            </c:strRef>
          </c:tx>
          <c:spPr>
            <a:ln w="19050">
              <a:solidFill>
                <a:schemeClr val="accent2"/>
              </a:solidFill>
            </a:ln>
          </c:spPr>
          <c:marker>
            <c:symbol val="square"/>
            <c:size val="7"/>
          </c:marker>
          <c:errBars>
            <c:errDir val="y"/>
            <c:errBarType val="both"/>
            <c:errValType val="cust"/>
            <c:noEndCap val="0"/>
            <c:plus>
              <c:numRef>
                <c:f>HPLC!$AM$143:$AM$153</c:f>
                <c:numCache>
                  <c:formatCode>General</c:formatCode>
                  <c:ptCount val="11"/>
                  <c:pt idx="0">
                    <c:v>0</c:v>
                  </c:pt>
                  <c:pt idx="1">
                    <c:v>0.21228911104120787</c:v>
                  </c:pt>
                  <c:pt idx="2">
                    <c:v>0.11683321445547849</c:v>
                  </c:pt>
                  <c:pt idx="3">
                    <c:v>0.11518101695447228</c:v>
                  </c:pt>
                  <c:pt idx="4">
                    <c:v>5.3541261347362236E-2</c:v>
                  </c:pt>
                  <c:pt idx="5">
                    <c:v>1.4719601443879628E-2</c:v>
                  </c:pt>
                  <c:pt idx="6">
                    <c:v>2.2730302828309748E-2</c:v>
                  </c:pt>
                  <c:pt idx="7">
                    <c:v>4.0824829046386332E-3</c:v>
                  </c:pt>
                  <c:pt idx="8">
                    <c:v>4.0824829046386332E-3</c:v>
                  </c:pt>
                  <c:pt idx="9">
                    <c:v>2.4494897427831824E-2</c:v>
                  </c:pt>
                  <c:pt idx="10">
                    <c:v>2.8577380332470394E-2</c:v>
                  </c:pt>
                </c:numCache>
              </c:numRef>
            </c:plus>
            <c:minus>
              <c:numRef>
                <c:f>HPLC!$AM$143:$AM$153</c:f>
                <c:numCache>
                  <c:formatCode>General</c:formatCode>
                  <c:ptCount val="11"/>
                  <c:pt idx="0">
                    <c:v>0</c:v>
                  </c:pt>
                  <c:pt idx="1">
                    <c:v>0.21228911104120787</c:v>
                  </c:pt>
                  <c:pt idx="2">
                    <c:v>0.11683321445547849</c:v>
                  </c:pt>
                  <c:pt idx="3">
                    <c:v>0.11518101695447228</c:v>
                  </c:pt>
                  <c:pt idx="4">
                    <c:v>5.3541261347362236E-2</c:v>
                  </c:pt>
                  <c:pt idx="5">
                    <c:v>1.4719601443879628E-2</c:v>
                  </c:pt>
                  <c:pt idx="6">
                    <c:v>2.2730302828309748E-2</c:v>
                  </c:pt>
                  <c:pt idx="7">
                    <c:v>4.0824829046386332E-3</c:v>
                  </c:pt>
                  <c:pt idx="8">
                    <c:v>4.0824829046386332E-3</c:v>
                  </c:pt>
                  <c:pt idx="9">
                    <c:v>2.4494897427831824E-2</c:v>
                  </c:pt>
                  <c:pt idx="10">
                    <c:v>2.8577380332470394E-2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HPLC!$AL$143:$AL$153</c:f>
              <c:numCache>
                <c:formatCode>0.000</c:formatCode>
                <c:ptCount val="11"/>
                <c:pt idx="0">
                  <c:v>23.99</c:v>
                </c:pt>
                <c:pt idx="1">
                  <c:v>24.068333333333332</c:v>
                </c:pt>
                <c:pt idx="2">
                  <c:v>24.161666666666665</c:v>
                </c:pt>
                <c:pt idx="3">
                  <c:v>24</c:v>
                </c:pt>
                <c:pt idx="4">
                  <c:v>21.344999999999999</c:v>
                </c:pt>
                <c:pt idx="5">
                  <c:v>16.145</c:v>
                </c:pt>
                <c:pt idx="6">
                  <c:v>3.4450000000000003</c:v>
                </c:pt>
                <c:pt idx="7">
                  <c:v>1.2233333333333334</c:v>
                </c:pt>
                <c:pt idx="8">
                  <c:v>1.0083333333333333</c:v>
                </c:pt>
                <c:pt idx="9">
                  <c:v>0.95166666666666666</c:v>
                </c:pt>
                <c:pt idx="10">
                  <c:v>0.79</c:v>
                </c:pt>
              </c:numCache>
            </c:numRef>
          </c:yVal>
          <c:smooth val="0"/>
          <c:extLst>
            <c:ext xmlns:c16="http://schemas.microsoft.com/office/drawing/2014/chart" uri="{C3380CC4-5D6E-409C-BE32-E72D297353CC}">
              <c16:uniqueId val="{00000001-26BF-4818-8EB3-1A2EA49A3D49}"/>
            </c:ext>
          </c:extLst>
        </c:ser>
        <c:ser>
          <c:idx val="5"/>
          <c:order val="5"/>
          <c:tx>
            <c:strRef>
              <c:f>HPLC!$AE$3:$AG$3</c:f>
              <c:strCache>
                <c:ptCount val="1"/>
                <c:pt idx="0">
                  <c:v>Ethanol (g/L)</c:v>
                </c:pt>
              </c:strCache>
            </c:strRef>
          </c:tx>
          <c:spPr>
            <a:ln w="19050">
              <a:solidFill>
                <a:schemeClr val="accent6"/>
              </a:solidFill>
            </a:ln>
          </c:spPr>
          <c:marker>
            <c:symbol val="circle"/>
            <c:size val="7"/>
          </c:marker>
          <c:errBars>
            <c:errDir val="y"/>
            <c:errBarType val="both"/>
            <c:errValType val="cust"/>
            <c:noEndCap val="0"/>
            <c:plus>
              <c:numRef>
                <c:f>HPLC!$AY$143:$AY$153</c:f>
                <c:numCache>
                  <c:formatCode>General</c:formatCode>
                  <c:ptCount val="11"/>
                  <c:pt idx="0">
                    <c:v>0</c:v>
                  </c:pt>
                  <c:pt idx="1">
                    <c:v>8.1649658092772699E-3</c:v>
                  </c:pt>
                  <c:pt idx="2">
                    <c:v>8.1649658092772439E-3</c:v>
                  </c:pt>
                  <c:pt idx="3">
                    <c:v>2.6770630673681614E-2</c:v>
                  </c:pt>
                  <c:pt idx="4">
                    <c:v>3.5590260840104242E-2</c:v>
                  </c:pt>
                  <c:pt idx="5">
                    <c:v>9.0092545011597427E-2</c:v>
                  </c:pt>
                  <c:pt idx="6">
                    <c:v>0.29555033412263237</c:v>
                  </c:pt>
                  <c:pt idx="7">
                    <c:v>0.31506613062445532</c:v>
                  </c:pt>
                  <c:pt idx="8">
                    <c:v>1.7795130420051132E-2</c:v>
                  </c:pt>
                  <c:pt idx="9">
                    <c:v>0.68106534194598367</c:v>
                  </c:pt>
                  <c:pt idx="10">
                    <c:v>0.90117515870482456</c:v>
                  </c:pt>
                </c:numCache>
              </c:numRef>
            </c:plus>
            <c:minus>
              <c:numRef>
                <c:f>HPLC!$AY$143:$AY$153</c:f>
                <c:numCache>
                  <c:formatCode>General</c:formatCode>
                  <c:ptCount val="11"/>
                  <c:pt idx="0">
                    <c:v>0</c:v>
                  </c:pt>
                  <c:pt idx="1">
                    <c:v>8.1649658092772699E-3</c:v>
                  </c:pt>
                  <c:pt idx="2">
                    <c:v>8.1649658092772439E-3</c:v>
                  </c:pt>
                  <c:pt idx="3">
                    <c:v>2.6770630673681614E-2</c:v>
                  </c:pt>
                  <c:pt idx="4">
                    <c:v>3.5590260840104242E-2</c:v>
                  </c:pt>
                  <c:pt idx="5">
                    <c:v>9.0092545011597427E-2</c:v>
                  </c:pt>
                  <c:pt idx="6">
                    <c:v>0.29555033412263237</c:v>
                  </c:pt>
                  <c:pt idx="7">
                    <c:v>0.31506613062445532</c:v>
                  </c:pt>
                  <c:pt idx="8">
                    <c:v>1.7795130420051132E-2</c:v>
                  </c:pt>
                  <c:pt idx="9">
                    <c:v>0.68106534194598367</c:v>
                  </c:pt>
                  <c:pt idx="10">
                    <c:v>0.90117515870482456</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HPLC!$AX$143:$AX$153</c:f>
              <c:numCache>
                <c:formatCode>0.000</c:formatCode>
                <c:ptCount val="11"/>
                <c:pt idx="0">
                  <c:v>0</c:v>
                </c:pt>
                <c:pt idx="1">
                  <c:v>0.28499999999999998</c:v>
                </c:pt>
                <c:pt idx="2">
                  <c:v>0.79333333333333333</c:v>
                </c:pt>
                <c:pt idx="3">
                  <c:v>1.9066666666666665</c:v>
                </c:pt>
                <c:pt idx="4">
                  <c:v>5.1933333333333334</c:v>
                </c:pt>
                <c:pt idx="5">
                  <c:v>8.1533333333333342</c:v>
                </c:pt>
                <c:pt idx="6">
                  <c:v>13.155000000000001</c:v>
                </c:pt>
                <c:pt idx="7">
                  <c:v>14.861666666666666</c:v>
                </c:pt>
                <c:pt idx="8">
                  <c:v>16.898333333333333</c:v>
                </c:pt>
                <c:pt idx="9">
                  <c:v>13.155000000000001</c:v>
                </c:pt>
                <c:pt idx="10">
                  <c:v>14.423333333333332</c:v>
                </c:pt>
              </c:numCache>
            </c:numRef>
          </c:yVal>
          <c:smooth val="0"/>
          <c:extLst>
            <c:ext xmlns:c16="http://schemas.microsoft.com/office/drawing/2014/chart" uri="{C3380CC4-5D6E-409C-BE32-E72D297353CC}">
              <c16:uniqueId val="{00000002-26BF-4818-8EB3-1A2EA49A3D49}"/>
            </c:ext>
          </c:extLst>
        </c:ser>
        <c:dLbls>
          <c:showLegendKey val="0"/>
          <c:showVal val="0"/>
          <c:showCatName val="0"/>
          <c:showSerName val="0"/>
          <c:showPercent val="0"/>
          <c:showBubbleSize val="0"/>
        </c:dLbls>
        <c:axId val="46371584"/>
        <c:axId val="46373504"/>
      </c:scatterChart>
      <c:scatterChart>
        <c:scatterStyle val="lineMarker"/>
        <c:varyColors val="0"/>
        <c:ser>
          <c:idx val="2"/>
          <c:order val="2"/>
          <c:tx>
            <c:strRef>
              <c:f>HPLC!$V$3:$X$3</c:f>
              <c:strCache>
                <c:ptCount val="1"/>
                <c:pt idx="0">
                  <c:v>Glucose (g/L)</c:v>
                </c:pt>
              </c:strCache>
            </c:strRef>
          </c:tx>
          <c:spPr>
            <a:ln w="19050">
              <a:solidFill>
                <a:schemeClr val="accent3"/>
              </a:solidFill>
            </a:ln>
          </c:spPr>
          <c:marker>
            <c:symbol val="triangle"/>
            <c:size val="7"/>
          </c:marker>
          <c:errBars>
            <c:errDir val="y"/>
            <c:errBarType val="both"/>
            <c:errValType val="cust"/>
            <c:noEndCap val="0"/>
            <c:plus>
              <c:numRef>
                <c:f>HPLC!$AP$143:$AP$153</c:f>
                <c:numCache>
                  <c:formatCode>General</c:formatCode>
                  <c:ptCount val="11"/>
                  <c:pt idx="0">
                    <c:v>0</c:v>
                  </c:pt>
                  <c:pt idx="1">
                    <c:v>4.3011626335213299E-2</c:v>
                  </c:pt>
                  <c:pt idx="2">
                    <c:v>2.0412414523193079E-2</c:v>
                  </c:pt>
                  <c:pt idx="3">
                    <c:v>1.0801234497346343E-2</c:v>
                  </c:pt>
                  <c:pt idx="4">
                    <c:v>0</c:v>
                  </c:pt>
                  <c:pt idx="5">
                    <c:v>0</c:v>
                  </c:pt>
                  <c:pt idx="6">
                    <c:v>0</c:v>
                  </c:pt>
                  <c:pt idx="7">
                    <c:v>0</c:v>
                  </c:pt>
                  <c:pt idx="8">
                    <c:v>0</c:v>
                  </c:pt>
                  <c:pt idx="9">
                    <c:v>0</c:v>
                  </c:pt>
                  <c:pt idx="10">
                    <c:v>0</c:v>
                  </c:pt>
                </c:numCache>
              </c:numRef>
            </c:plus>
            <c:minus>
              <c:numRef>
                <c:f>HPLC!$AP$143:$AP$153</c:f>
                <c:numCache>
                  <c:formatCode>General</c:formatCode>
                  <c:ptCount val="11"/>
                  <c:pt idx="0">
                    <c:v>0</c:v>
                  </c:pt>
                  <c:pt idx="1">
                    <c:v>4.3011626335213299E-2</c:v>
                  </c:pt>
                  <c:pt idx="2">
                    <c:v>2.0412414523193079E-2</c:v>
                  </c:pt>
                  <c:pt idx="3">
                    <c:v>1.0801234497346343E-2</c:v>
                  </c:pt>
                  <c:pt idx="4">
                    <c:v>0</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HPLC!$AO$143:$AO$153</c:f>
              <c:numCache>
                <c:formatCode>0.000</c:formatCode>
                <c:ptCount val="11"/>
                <c:pt idx="0">
                  <c:v>7.11</c:v>
                </c:pt>
                <c:pt idx="1">
                  <c:v>6.3466666666666667</c:v>
                </c:pt>
                <c:pt idx="2">
                  <c:v>5.0666666666666664</c:v>
                </c:pt>
                <c:pt idx="3">
                  <c:v>3.0233333333333334</c:v>
                </c:pt>
                <c:pt idx="4">
                  <c:v>0</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3-26BF-4818-8EB3-1A2EA49A3D49}"/>
            </c:ext>
          </c:extLst>
        </c:ser>
        <c:ser>
          <c:idx val="3"/>
          <c:order val="3"/>
          <c:tx>
            <c:strRef>
              <c:f>HPLC!$Y$3:$AA$3</c:f>
              <c:strCache>
                <c:ptCount val="1"/>
                <c:pt idx="0">
                  <c:v>Fructose (g/L)</c:v>
                </c:pt>
              </c:strCache>
            </c:strRef>
          </c:tx>
          <c:spPr>
            <a:ln w="19050">
              <a:solidFill>
                <a:schemeClr val="accent4"/>
              </a:solidFill>
            </a:ln>
          </c:spPr>
          <c:marker>
            <c:symbol val="triangle"/>
            <c:size val="7"/>
          </c:marker>
          <c:errBars>
            <c:errDir val="y"/>
            <c:errBarType val="both"/>
            <c:errValType val="cust"/>
            <c:noEndCap val="0"/>
            <c:plus>
              <c:numRef>
                <c:f>HPLC!$AS$143:$AS$153</c:f>
                <c:numCache>
                  <c:formatCode>General</c:formatCode>
                  <c:ptCount val="11"/>
                  <c:pt idx="0">
                    <c:v>0</c:v>
                  </c:pt>
                  <c:pt idx="1">
                    <c:v>1.8708286933869663E-2</c:v>
                  </c:pt>
                  <c:pt idx="2">
                    <c:v>8.1649658092772682E-3</c:v>
                  </c:pt>
                  <c:pt idx="3">
                    <c:v>4.0824829046386341E-3</c:v>
                  </c:pt>
                  <c:pt idx="4">
                    <c:v>0</c:v>
                  </c:pt>
                  <c:pt idx="5">
                    <c:v>0</c:v>
                  </c:pt>
                  <c:pt idx="6">
                    <c:v>0</c:v>
                  </c:pt>
                  <c:pt idx="7">
                    <c:v>0</c:v>
                  </c:pt>
                  <c:pt idx="8">
                    <c:v>0</c:v>
                  </c:pt>
                  <c:pt idx="9">
                    <c:v>0</c:v>
                  </c:pt>
                  <c:pt idx="10">
                    <c:v>0</c:v>
                  </c:pt>
                </c:numCache>
              </c:numRef>
            </c:plus>
            <c:minus>
              <c:numRef>
                <c:f>HPLC!$AS$143:$AS$153</c:f>
                <c:numCache>
                  <c:formatCode>General</c:formatCode>
                  <c:ptCount val="11"/>
                  <c:pt idx="0">
                    <c:v>0</c:v>
                  </c:pt>
                  <c:pt idx="1">
                    <c:v>1.8708286933869663E-2</c:v>
                  </c:pt>
                  <c:pt idx="2">
                    <c:v>8.1649658092772682E-3</c:v>
                  </c:pt>
                  <c:pt idx="3">
                    <c:v>4.0824829046386341E-3</c:v>
                  </c:pt>
                  <c:pt idx="4">
                    <c:v>0</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HPLC!$AR$143:$AR$153</c:f>
              <c:numCache>
                <c:formatCode>0.000</c:formatCode>
                <c:ptCount val="11"/>
                <c:pt idx="0">
                  <c:v>2.66</c:v>
                </c:pt>
                <c:pt idx="1">
                  <c:v>2.6766666666666672</c:v>
                </c:pt>
                <c:pt idx="2">
                  <c:v>2.5649999999999999</c:v>
                </c:pt>
                <c:pt idx="3">
                  <c:v>2.1800000000000002</c:v>
                </c:pt>
                <c:pt idx="4">
                  <c:v>0</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4-26BF-4818-8EB3-1A2EA49A3D49}"/>
            </c:ext>
          </c:extLst>
        </c:ser>
        <c:ser>
          <c:idx val="4"/>
          <c:order val="4"/>
          <c:tx>
            <c:strRef>
              <c:f>HPLC!$AB$3:$AD$3</c:f>
              <c:strCache>
                <c:ptCount val="1"/>
                <c:pt idx="0">
                  <c:v>Glycerol (g/L)</c:v>
                </c:pt>
              </c:strCache>
            </c:strRef>
          </c:tx>
          <c:spPr>
            <a:ln w="19050">
              <a:solidFill>
                <a:schemeClr val="accent5"/>
              </a:solidFill>
            </a:ln>
          </c:spPr>
          <c:marker>
            <c:symbol val="circle"/>
            <c:size val="7"/>
          </c:marker>
          <c:errBars>
            <c:errDir val="y"/>
            <c:errBarType val="both"/>
            <c:errValType val="cust"/>
            <c:noEndCap val="0"/>
            <c:plus>
              <c:numRef>
                <c:f>HPLC!$AV$143:$AV$153</c:f>
                <c:numCache>
                  <c:formatCode>General</c:formatCode>
                  <c:ptCount val="11"/>
                  <c:pt idx="0">
                    <c:v>0</c:v>
                  </c:pt>
                  <c:pt idx="1">
                    <c:v>0</c:v>
                  </c:pt>
                  <c:pt idx="2">
                    <c:v>0</c:v>
                  </c:pt>
                  <c:pt idx="3">
                    <c:v>4.0824829046386332E-3</c:v>
                  </c:pt>
                  <c:pt idx="4">
                    <c:v>0</c:v>
                  </c:pt>
                  <c:pt idx="5">
                    <c:v>0</c:v>
                  </c:pt>
                  <c:pt idx="6">
                    <c:v>8.1649658092772665E-3</c:v>
                  </c:pt>
                  <c:pt idx="7">
                    <c:v>8.1649658092772665E-3</c:v>
                  </c:pt>
                  <c:pt idx="8">
                    <c:v>4.0824829046386332E-3</c:v>
                  </c:pt>
                  <c:pt idx="9">
                    <c:v>2.2730302828309779E-2</c:v>
                  </c:pt>
                  <c:pt idx="10">
                    <c:v>5.3385391260156262E-2</c:v>
                  </c:pt>
                </c:numCache>
              </c:numRef>
            </c:plus>
            <c:minus>
              <c:numRef>
                <c:f>HPLC!$AV$143:$AV$153</c:f>
                <c:numCache>
                  <c:formatCode>General</c:formatCode>
                  <c:ptCount val="11"/>
                  <c:pt idx="0">
                    <c:v>0</c:v>
                  </c:pt>
                  <c:pt idx="1">
                    <c:v>0</c:v>
                  </c:pt>
                  <c:pt idx="2">
                    <c:v>0</c:v>
                  </c:pt>
                  <c:pt idx="3">
                    <c:v>4.0824829046386332E-3</c:v>
                  </c:pt>
                  <c:pt idx="4">
                    <c:v>0</c:v>
                  </c:pt>
                  <c:pt idx="5">
                    <c:v>0</c:v>
                  </c:pt>
                  <c:pt idx="6">
                    <c:v>8.1649658092772665E-3</c:v>
                  </c:pt>
                  <c:pt idx="7">
                    <c:v>8.1649658092772665E-3</c:v>
                  </c:pt>
                  <c:pt idx="8">
                    <c:v>4.0824829046386332E-3</c:v>
                  </c:pt>
                  <c:pt idx="9">
                    <c:v>2.2730302828309779E-2</c:v>
                  </c:pt>
                  <c:pt idx="10">
                    <c:v>5.3385391260156262E-2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HPLC!$AU$143:$AU$153</c:f>
              <c:numCache>
                <c:formatCode>0.000</c:formatCode>
                <c:ptCount val="11"/>
                <c:pt idx="0">
                  <c:v>0</c:v>
                </c:pt>
                <c:pt idx="1">
                  <c:v>0</c:v>
                </c:pt>
                <c:pt idx="2">
                  <c:v>0</c:v>
                </c:pt>
                <c:pt idx="3">
                  <c:v>6.8333333333333343E-2</c:v>
                </c:pt>
                <c:pt idx="4">
                  <c:v>0</c:v>
                </c:pt>
                <c:pt idx="5">
                  <c:v>6.3333333333333339E-2</c:v>
                </c:pt>
                <c:pt idx="6">
                  <c:v>0.66666666666666663</c:v>
                </c:pt>
                <c:pt idx="7">
                  <c:v>0.71333333333333326</c:v>
                </c:pt>
                <c:pt idx="8">
                  <c:v>0.72499999999999998</c:v>
                </c:pt>
                <c:pt idx="9">
                  <c:v>0.73833333333333329</c:v>
                </c:pt>
                <c:pt idx="10">
                  <c:v>0.71666666666666667</c:v>
                </c:pt>
              </c:numCache>
            </c:numRef>
          </c:yVal>
          <c:smooth val="0"/>
          <c:extLst>
            <c:ext xmlns:c16="http://schemas.microsoft.com/office/drawing/2014/chart" uri="{C3380CC4-5D6E-409C-BE32-E72D297353CC}">
              <c16:uniqueId val="{00000005-26BF-4818-8EB3-1A2EA49A3D49}"/>
            </c:ext>
          </c:extLst>
        </c:ser>
        <c:dLbls>
          <c:showLegendKey val="0"/>
          <c:showVal val="0"/>
          <c:showCatName val="0"/>
          <c:showSerName val="0"/>
          <c:showPercent val="0"/>
          <c:showBubbleSize val="0"/>
        </c:dLbls>
        <c:axId val="46377600"/>
        <c:axId val="46375680"/>
      </c:scatterChart>
      <c:valAx>
        <c:axId val="46371584"/>
        <c:scaling>
          <c:orientation val="minMax"/>
          <c:min val="0"/>
        </c:scaling>
        <c:delete val="0"/>
        <c:axPos val="b"/>
        <c:title>
          <c:tx>
            <c:rich>
              <a:bodyPr/>
              <a:lstStyle/>
              <a:p>
                <a:pPr>
                  <a:defRPr/>
                </a:pPr>
                <a:r>
                  <a:rPr lang="en-US"/>
                  <a:t>Time (h)</a:t>
                </a:r>
              </a:p>
            </c:rich>
          </c:tx>
          <c:overlay val="0"/>
        </c:title>
        <c:numFmt formatCode="General" sourceLinked="1"/>
        <c:majorTickMark val="out"/>
        <c:minorTickMark val="none"/>
        <c:tickLblPos val="nextTo"/>
        <c:crossAx val="46373504"/>
        <c:crosses val="autoZero"/>
        <c:crossBetween val="midCat"/>
      </c:valAx>
      <c:valAx>
        <c:axId val="46373504"/>
        <c:scaling>
          <c:orientation val="minMax"/>
        </c:scaling>
        <c:delete val="0"/>
        <c:axPos val="l"/>
        <c:majorGridlines/>
        <c:title>
          <c:tx>
            <c:rich>
              <a:bodyPr rot="-5400000" vert="horz"/>
              <a:lstStyle/>
              <a:p>
                <a:pPr>
                  <a:defRPr/>
                </a:pPr>
                <a:r>
                  <a:rPr lang="en-US"/>
                  <a:t>Maltotriose, Maltose &amp; Ethanol</a:t>
                </a:r>
              </a:p>
            </c:rich>
          </c:tx>
          <c:overlay val="0"/>
        </c:title>
        <c:numFmt formatCode="#,##0" sourceLinked="0"/>
        <c:majorTickMark val="out"/>
        <c:minorTickMark val="none"/>
        <c:tickLblPos val="nextTo"/>
        <c:crossAx val="46371584"/>
        <c:crosses val="autoZero"/>
        <c:crossBetween val="midCat"/>
      </c:valAx>
      <c:valAx>
        <c:axId val="46375680"/>
        <c:scaling>
          <c:orientation val="minMax"/>
          <c:min val="0"/>
        </c:scaling>
        <c:delete val="0"/>
        <c:axPos val="r"/>
        <c:title>
          <c:tx>
            <c:rich>
              <a:bodyPr rot="-5400000" vert="horz"/>
              <a:lstStyle/>
              <a:p>
                <a:pPr>
                  <a:defRPr/>
                </a:pPr>
                <a:r>
                  <a:rPr lang="en-US"/>
                  <a:t>Glucose, Fructose &amp; Glycerol</a:t>
                </a:r>
              </a:p>
            </c:rich>
          </c:tx>
          <c:overlay val="0"/>
        </c:title>
        <c:numFmt formatCode="#,##0" sourceLinked="0"/>
        <c:majorTickMark val="out"/>
        <c:minorTickMark val="none"/>
        <c:tickLblPos val="nextTo"/>
        <c:crossAx val="46377600"/>
        <c:crosses val="max"/>
        <c:crossBetween val="midCat"/>
      </c:valAx>
      <c:valAx>
        <c:axId val="46377600"/>
        <c:scaling>
          <c:orientation val="minMax"/>
        </c:scaling>
        <c:delete val="1"/>
        <c:axPos val="b"/>
        <c:numFmt formatCode="General" sourceLinked="1"/>
        <c:majorTickMark val="out"/>
        <c:minorTickMark val="none"/>
        <c:tickLblPos val="nextTo"/>
        <c:crossAx val="46375680"/>
        <c:crosses val="autoZero"/>
        <c:crossBetween val="midCat"/>
      </c:valAx>
    </c:plotArea>
    <c:legend>
      <c:legendPos val="b"/>
      <c:overlay val="0"/>
    </c:legend>
    <c:plotVisOnly val="1"/>
    <c:dispBlanksAs val="gap"/>
    <c:showDLblsOverMax val="0"/>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HPLC!$P$3:$R$3</c:f>
              <c:strCache>
                <c:ptCount val="1"/>
                <c:pt idx="0">
                  <c:v>Maltotriose (g/L)</c:v>
                </c:pt>
              </c:strCache>
            </c:strRef>
          </c:tx>
          <c:spPr>
            <a:ln w="19050">
              <a:solidFill>
                <a:schemeClr val="accent1"/>
              </a:solidFill>
            </a:ln>
          </c:spPr>
          <c:marker>
            <c:symbol val="diamond"/>
            <c:size val="7"/>
          </c:marker>
          <c:errBars>
            <c:errDir val="y"/>
            <c:errBarType val="both"/>
            <c:errValType val="cust"/>
            <c:noEndCap val="0"/>
            <c:plus>
              <c:numRef>
                <c:f>HPLC!$AJ$189:$AJ$199</c:f>
                <c:numCache>
                  <c:formatCode>General</c:formatCode>
                  <c:ptCount val="11"/>
                  <c:pt idx="0">
                    <c:v>0</c:v>
                  </c:pt>
                  <c:pt idx="1">
                    <c:v>7.6267074590983336E-2</c:v>
                  </c:pt>
                  <c:pt idx="2">
                    <c:v>6.1644140029689515E-2</c:v>
                  </c:pt>
                  <c:pt idx="3">
                    <c:v>6.123724356957997E-2</c:v>
                  </c:pt>
                  <c:pt idx="4">
                    <c:v>5.1153364177409157E-2</c:v>
                  </c:pt>
                  <c:pt idx="5">
                    <c:v>4.0824829046383652E-3</c:v>
                  </c:pt>
                  <c:pt idx="6">
                    <c:v>6.9761498454855173E-2</c:v>
                  </c:pt>
                  <c:pt idx="7">
                    <c:v>2.5495097567963639E-2</c:v>
                  </c:pt>
                  <c:pt idx="8">
                    <c:v>4.082482904638543E-3</c:v>
                  </c:pt>
                  <c:pt idx="9">
                    <c:v>0.24320773014030592</c:v>
                  </c:pt>
                  <c:pt idx="10">
                    <c:v>0.21275964529643965</c:v>
                  </c:pt>
                </c:numCache>
              </c:numRef>
            </c:plus>
            <c:minus>
              <c:numRef>
                <c:f>HPLC!$AJ$189:$AJ$199</c:f>
                <c:numCache>
                  <c:formatCode>General</c:formatCode>
                  <c:ptCount val="11"/>
                  <c:pt idx="0">
                    <c:v>0</c:v>
                  </c:pt>
                  <c:pt idx="1">
                    <c:v>7.6267074590983336E-2</c:v>
                  </c:pt>
                  <c:pt idx="2">
                    <c:v>6.1644140029689515E-2</c:v>
                  </c:pt>
                  <c:pt idx="3">
                    <c:v>6.123724356957997E-2</c:v>
                  </c:pt>
                  <c:pt idx="4">
                    <c:v>5.1153364177409157E-2</c:v>
                  </c:pt>
                  <c:pt idx="5">
                    <c:v>4.0824829046383652E-3</c:v>
                  </c:pt>
                  <c:pt idx="6">
                    <c:v>6.9761498454855173E-2</c:v>
                  </c:pt>
                  <c:pt idx="7">
                    <c:v>2.5495097567963639E-2</c:v>
                  </c:pt>
                  <c:pt idx="8">
                    <c:v>4.082482904638543E-3</c:v>
                  </c:pt>
                  <c:pt idx="9">
                    <c:v>0.24320773014030592</c:v>
                  </c:pt>
                  <c:pt idx="10">
                    <c:v>0.21275964529643965</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HPLC!$AI$189:$AI$199</c:f>
              <c:numCache>
                <c:formatCode>0.000</c:formatCode>
                <c:ptCount val="11"/>
                <c:pt idx="0">
                  <c:v>8.3449999999999989</c:v>
                </c:pt>
                <c:pt idx="1">
                  <c:v>7.8633333333333333</c:v>
                </c:pt>
                <c:pt idx="2">
                  <c:v>7.8900000000000006</c:v>
                </c:pt>
                <c:pt idx="3">
                  <c:v>7.8516666666666666</c:v>
                </c:pt>
                <c:pt idx="4">
                  <c:v>7.9383333333333326</c:v>
                </c:pt>
                <c:pt idx="5">
                  <c:v>7.9916666666666671</c:v>
                </c:pt>
                <c:pt idx="6">
                  <c:v>8.01</c:v>
                </c:pt>
                <c:pt idx="7">
                  <c:v>7.918333333333333</c:v>
                </c:pt>
                <c:pt idx="8">
                  <c:v>7.9349999999999996</c:v>
                </c:pt>
                <c:pt idx="9">
                  <c:v>8.3633333333333315</c:v>
                </c:pt>
                <c:pt idx="10">
                  <c:v>8.0333333333333332</c:v>
                </c:pt>
              </c:numCache>
            </c:numRef>
          </c:yVal>
          <c:smooth val="0"/>
          <c:extLst>
            <c:ext xmlns:c16="http://schemas.microsoft.com/office/drawing/2014/chart" uri="{C3380CC4-5D6E-409C-BE32-E72D297353CC}">
              <c16:uniqueId val="{00000000-80CD-4D97-AEBB-7D33DBFCA7D9}"/>
            </c:ext>
          </c:extLst>
        </c:ser>
        <c:ser>
          <c:idx val="1"/>
          <c:order val="1"/>
          <c:tx>
            <c:strRef>
              <c:f>HPLC!$S$3:$U$3</c:f>
              <c:strCache>
                <c:ptCount val="1"/>
                <c:pt idx="0">
                  <c:v>Maltose (g/L)</c:v>
                </c:pt>
              </c:strCache>
            </c:strRef>
          </c:tx>
          <c:spPr>
            <a:ln w="19050">
              <a:solidFill>
                <a:schemeClr val="accent2"/>
              </a:solidFill>
            </a:ln>
          </c:spPr>
          <c:marker>
            <c:symbol val="square"/>
            <c:size val="7"/>
          </c:marker>
          <c:errBars>
            <c:errDir val="y"/>
            <c:errBarType val="both"/>
            <c:errValType val="cust"/>
            <c:noEndCap val="0"/>
            <c:plus>
              <c:numRef>
                <c:f>HPLC!$AM$189:$AM$199</c:f>
                <c:numCache>
                  <c:formatCode>General</c:formatCode>
                  <c:ptCount val="11"/>
                  <c:pt idx="0">
                    <c:v>0</c:v>
                  </c:pt>
                  <c:pt idx="1">
                    <c:v>0.20716338157760095</c:v>
                  </c:pt>
                  <c:pt idx="2">
                    <c:v>0.14195069566578422</c:v>
                  </c:pt>
                  <c:pt idx="3">
                    <c:v>0.15313392831113551</c:v>
                  </c:pt>
                  <c:pt idx="4">
                    <c:v>0.13272779161376261</c:v>
                  </c:pt>
                  <c:pt idx="5">
                    <c:v>3.4880749227427524E-2</c:v>
                  </c:pt>
                  <c:pt idx="6">
                    <c:v>4.490731195102507E-2</c:v>
                  </c:pt>
                  <c:pt idx="7">
                    <c:v>1.0801234497346445E-2</c:v>
                  </c:pt>
                  <c:pt idx="8">
                    <c:v>0</c:v>
                  </c:pt>
                  <c:pt idx="9">
                    <c:v>3.6285901761795344E-2</c:v>
                  </c:pt>
                  <c:pt idx="10">
                    <c:v>3.0822070014844865E-2</c:v>
                  </c:pt>
                </c:numCache>
              </c:numRef>
            </c:plus>
            <c:minus>
              <c:numRef>
                <c:f>HPLC!$AM$189:$AM$199</c:f>
                <c:numCache>
                  <c:formatCode>General</c:formatCode>
                  <c:ptCount val="11"/>
                  <c:pt idx="0">
                    <c:v>0</c:v>
                  </c:pt>
                  <c:pt idx="1">
                    <c:v>0.20716338157760095</c:v>
                  </c:pt>
                  <c:pt idx="2">
                    <c:v>0.14195069566578422</c:v>
                  </c:pt>
                  <c:pt idx="3">
                    <c:v>0.15313392831113551</c:v>
                  </c:pt>
                  <c:pt idx="4">
                    <c:v>0.13272779161376261</c:v>
                  </c:pt>
                  <c:pt idx="5">
                    <c:v>3.4880749227427524E-2</c:v>
                  </c:pt>
                  <c:pt idx="6">
                    <c:v>4.490731195102507E-2</c:v>
                  </c:pt>
                  <c:pt idx="7">
                    <c:v>1.0801234497346445E-2</c:v>
                  </c:pt>
                  <c:pt idx="8">
                    <c:v>0</c:v>
                  </c:pt>
                  <c:pt idx="9">
                    <c:v>3.6285901761795344E-2</c:v>
                  </c:pt>
                  <c:pt idx="10">
                    <c:v>3.0822070014844865E-2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HPLC!$AL$189:$AL$199</c:f>
              <c:numCache>
                <c:formatCode>0.000</c:formatCode>
                <c:ptCount val="11"/>
                <c:pt idx="0">
                  <c:v>23.99</c:v>
                </c:pt>
                <c:pt idx="1">
                  <c:v>23.798333333333336</c:v>
                </c:pt>
                <c:pt idx="2">
                  <c:v>23.86</c:v>
                </c:pt>
                <c:pt idx="3">
                  <c:v>23.706666666666667</c:v>
                </c:pt>
                <c:pt idx="4">
                  <c:v>22.968333333333334</c:v>
                </c:pt>
                <c:pt idx="5">
                  <c:v>18.796666666666667</c:v>
                </c:pt>
                <c:pt idx="6">
                  <c:v>5.5366666666666662</c:v>
                </c:pt>
                <c:pt idx="7">
                  <c:v>1.3616666666666666</c:v>
                </c:pt>
                <c:pt idx="8">
                  <c:v>1.0783333333333334</c:v>
                </c:pt>
                <c:pt idx="9">
                  <c:v>1.075</c:v>
                </c:pt>
                <c:pt idx="10">
                  <c:v>0.91833333333333333</c:v>
                </c:pt>
              </c:numCache>
            </c:numRef>
          </c:yVal>
          <c:smooth val="0"/>
          <c:extLst>
            <c:ext xmlns:c16="http://schemas.microsoft.com/office/drawing/2014/chart" uri="{C3380CC4-5D6E-409C-BE32-E72D297353CC}">
              <c16:uniqueId val="{00000001-80CD-4D97-AEBB-7D33DBFCA7D9}"/>
            </c:ext>
          </c:extLst>
        </c:ser>
        <c:ser>
          <c:idx val="5"/>
          <c:order val="5"/>
          <c:tx>
            <c:strRef>
              <c:f>HPLC!$AE$3:$AG$3</c:f>
              <c:strCache>
                <c:ptCount val="1"/>
                <c:pt idx="0">
                  <c:v>Ethanol (g/L)</c:v>
                </c:pt>
              </c:strCache>
            </c:strRef>
          </c:tx>
          <c:spPr>
            <a:ln w="19050">
              <a:solidFill>
                <a:schemeClr val="accent6"/>
              </a:solidFill>
            </a:ln>
          </c:spPr>
          <c:marker>
            <c:symbol val="circle"/>
            <c:size val="7"/>
          </c:marker>
          <c:errBars>
            <c:errDir val="y"/>
            <c:errBarType val="both"/>
            <c:errValType val="cust"/>
            <c:noEndCap val="0"/>
            <c:plus>
              <c:numRef>
                <c:f>HPLC!$AY$189:$AY$199</c:f>
                <c:numCache>
                  <c:formatCode>General</c:formatCode>
                  <c:ptCount val="11"/>
                  <c:pt idx="0">
                    <c:v>0</c:v>
                  </c:pt>
                  <c:pt idx="1">
                    <c:v>2.5495097567963969E-2</c:v>
                  </c:pt>
                  <c:pt idx="2">
                    <c:v>7.0710678118654805E-3</c:v>
                  </c:pt>
                  <c:pt idx="3">
                    <c:v>1.4719601443879751E-2</c:v>
                  </c:pt>
                  <c:pt idx="4">
                    <c:v>3.1885210782848263E-2</c:v>
                  </c:pt>
                  <c:pt idx="5">
                    <c:v>7.3824115301166851E-2</c:v>
                  </c:pt>
                  <c:pt idx="6">
                    <c:v>0.20571015207487134</c:v>
                  </c:pt>
                  <c:pt idx="7">
                    <c:v>0.17209493504071099</c:v>
                  </c:pt>
                  <c:pt idx="8">
                    <c:v>3.937003937005934E-2</c:v>
                  </c:pt>
                  <c:pt idx="9">
                    <c:v>0.74934415769168849</c:v>
                  </c:pt>
                  <c:pt idx="10">
                    <c:v>0.9157601578288207</c:v>
                  </c:pt>
                </c:numCache>
              </c:numRef>
            </c:plus>
            <c:minus>
              <c:numRef>
                <c:f>HPLC!$AY$189:$AY$199</c:f>
                <c:numCache>
                  <c:formatCode>General</c:formatCode>
                  <c:ptCount val="11"/>
                  <c:pt idx="0">
                    <c:v>0</c:v>
                  </c:pt>
                  <c:pt idx="1">
                    <c:v>2.5495097567963969E-2</c:v>
                  </c:pt>
                  <c:pt idx="2">
                    <c:v>7.0710678118654805E-3</c:v>
                  </c:pt>
                  <c:pt idx="3">
                    <c:v>1.4719601443879751E-2</c:v>
                  </c:pt>
                  <c:pt idx="4">
                    <c:v>3.1885210782848263E-2</c:v>
                  </c:pt>
                  <c:pt idx="5">
                    <c:v>7.3824115301166851E-2</c:v>
                  </c:pt>
                  <c:pt idx="6">
                    <c:v>0.20571015207487134</c:v>
                  </c:pt>
                  <c:pt idx="7">
                    <c:v>0.17209493504071099</c:v>
                  </c:pt>
                  <c:pt idx="8">
                    <c:v>3.937003937005934E-2</c:v>
                  </c:pt>
                  <c:pt idx="9">
                    <c:v>0.74934415769168849</c:v>
                  </c:pt>
                  <c:pt idx="10">
                    <c:v>0.9157601578288207</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HPLC!$AX$189:$AX$199</c:f>
              <c:numCache>
                <c:formatCode>0.000</c:formatCode>
                <c:ptCount val="11"/>
                <c:pt idx="0">
                  <c:v>0</c:v>
                </c:pt>
                <c:pt idx="1">
                  <c:v>0.23499999999999999</c:v>
                </c:pt>
                <c:pt idx="2">
                  <c:v>0.75333333333333341</c:v>
                </c:pt>
                <c:pt idx="3">
                  <c:v>1.7583333333333335</c:v>
                </c:pt>
                <c:pt idx="4">
                  <c:v>4.2416666666666671</c:v>
                </c:pt>
                <c:pt idx="5">
                  <c:v>6.6099999999999994</c:v>
                </c:pt>
                <c:pt idx="6">
                  <c:v>13.051666666666668</c:v>
                </c:pt>
                <c:pt idx="7">
                  <c:v>15.17</c:v>
                </c:pt>
                <c:pt idx="8">
                  <c:v>15.563333333333333</c:v>
                </c:pt>
                <c:pt idx="9">
                  <c:v>14.278333333333334</c:v>
                </c:pt>
                <c:pt idx="10">
                  <c:v>14.906666666666666</c:v>
                </c:pt>
              </c:numCache>
            </c:numRef>
          </c:yVal>
          <c:smooth val="0"/>
          <c:extLst>
            <c:ext xmlns:c16="http://schemas.microsoft.com/office/drawing/2014/chart" uri="{C3380CC4-5D6E-409C-BE32-E72D297353CC}">
              <c16:uniqueId val="{00000002-80CD-4D97-AEBB-7D33DBFCA7D9}"/>
            </c:ext>
          </c:extLst>
        </c:ser>
        <c:dLbls>
          <c:showLegendKey val="0"/>
          <c:showVal val="0"/>
          <c:showCatName val="0"/>
          <c:showSerName val="0"/>
          <c:showPercent val="0"/>
          <c:showBubbleSize val="0"/>
        </c:dLbls>
        <c:axId val="46371584"/>
        <c:axId val="46373504"/>
      </c:scatterChart>
      <c:scatterChart>
        <c:scatterStyle val="lineMarker"/>
        <c:varyColors val="0"/>
        <c:ser>
          <c:idx val="2"/>
          <c:order val="2"/>
          <c:tx>
            <c:strRef>
              <c:f>HPLC!$V$3:$X$3</c:f>
              <c:strCache>
                <c:ptCount val="1"/>
                <c:pt idx="0">
                  <c:v>Glucose (g/L)</c:v>
                </c:pt>
              </c:strCache>
            </c:strRef>
          </c:tx>
          <c:spPr>
            <a:ln w="19050">
              <a:solidFill>
                <a:schemeClr val="accent3"/>
              </a:solidFill>
            </a:ln>
          </c:spPr>
          <c:marker>
            <c:symbol val="triangle"/>
            <c:size val="7"/>
          </c:marker>
          <c:errBars>
            <c:errDir val="y"/>
            <c:errBarType val="both"/>
            <c:errValType val="cust"/>
            <c:noEndCap val="0"/>
            <c:plus>
              <c:numRef>
                <c:f>HPLC!$AP$189:$AP$199</c:f>
                <c:numCache>
                  <c:formatCode>General</c:formatCode>
                  <c:ptCount val="11"/>
                  <c:pt idx="0">
                    <c:v>0</c:v>
                  </c:pt>
                  <c:pt idx="1">
                    <c:v>5.3541261347363665E-2</c:v>
                  </c:pt>
                  <c:pt idx="2">
                    <c:v>3.8944404818493178E-2</c:v>
                  </c:pt>
                  <c:pt idx="3">
                    <c:v>2.5495097567963993E-2</c:v>
                  </c:pt>
                  <c:pt idx="4">
                    <c:v>0</c:v>
                  </c:pt>
                  <c:pt idx="5">
                    <c:v>0</c:v>
                  </c:pt>
                  <c:pt idx="6">
                    <c:v>0</c:v>
                  </c:pt>
                  <c:pt idx="7">
                    <c:v>0</c:v>
                  </c:pt>
                  <c:pt idx="8">
                    <c:v>0</c:v>
                  </c:pt>
                  <c:pt idx="9">
                    <c:v>0</c:v>
                  </c:pt>
                  <c:pt idx="10">
                    <c:v>0</c:v>
                  </c:pt>
                </c:numCache>
              </c:numRef>
            </c:plus>
            <c:minus>
              <c:numRef>
                <c:f>HPLC!$AP$189:$AP$199</c:f>
                <c:numCache>
                  <c:formatCode>General</c:formatCode>
                  <c:ptCount val="11"/>
                  <c:pt idx="0">
                    <c:v>0</c:v>
                  </c:pt>
                  <c:pt idx="1">
                    <c:v>5.3541261347363665E-2</c:v>
                  </c:pt>
                  <c:pt idx="2">
                    <c:v>3.8944404818493178E-2</c:v>
                  </c:pt>
                  <c:pt idx="3">
                    <c:v>2.5495097567963993E-2</c:v>
                  </c:pt>
                  <c:pt idx="4">
                    <c:v>0</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HPLC!$AO$189:$AO$199</c:f>
              <c:numCache>
                <c:formatCode>0.000</c:formatCode>
                <c:ptCount val="11"/>
                <c:pt idx="0">
                  <c:v>7.11</c:v>
                </c:pt>
                <c:pt idx="1">
                  <c:v>6.2966666666666669</c:v>
                </c:pt>
                <c:pt idx="2">
                  <c:v>5.208333333333333</c:v>
                </c:pt>
                <c:pt idx="3">
                  <c:v>3.7099999999999995</c:v>
                </c:pt>
                <c:pt idx="4">
                  <c:v>0</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3-80CD-4D97-AEBB-7D33DBFCA7D9}"/>
            </c:ext>
          </c:extLst>
        </c:ser>
        <c:ser>
          <c:idx val="3"/>
          <c:order val="3"/>
          <c:tx>
            <c:strRef>
              <c:f>HPLC!$Y$3:$AA$3</c:f>
              <c:strCache>
                <c:ptCount val="1"/>
                <c:pt idx="0">
                  <c:v>Fructose (g/L)</c:v>
                </c:pt>
              </c:strCache>
            </c:strRef>
          </c:tx>
          <c:spPr>
            <a:ln w="19050">
              <a:solidFill>
                <a:schemeClr val="accent4"/>
              </a:solidFill>
            </a:ln>
          </c:spPr>
          <c:marker>
            <c:symbol val="triangle"/>
            <c:size val="7"/>
          </c:marker>
          <c:errBars>
            <c:errDir val="y"/>
            <c:errBarType val="both"/>
            <c:errValType val="cust"/>
            <c:noEndCap val="0"/>
            <c:plus>
              <c:numRef>
                <c:f>HPLC!$AS$189:$AS$199</c:f>
                <c:numCache>
                  <c:formatCode>General</c:formatCode>
                  <c:ptCount val="11"/>
                  <c:pt idx="0">
                    <c:v>0</c:v>
                  </c:pt>
                  <c:pt idx="1">
                    <c:v>2.0412414523193079E-2</c:v>
                  </c:pt>
                  <c:pt idx="2">
                    <c:v>1.4719601443879906E-2</c:v>
                  </c:pt>
                  <c:pt idx="3">
                    <c:v>1.4719601443879782E-2</c:v>
                  </c:pt>
                  <c:pt idx="4">
                    <c:v>4.0824829046386332E-3</c:v>
                  </c:pt>
                  <c:pt idx="5">
                    <c:v>0</c:v>
                  </c:pt>
                  <c:pt idx="6">
                    <c:v>0</c:v>
                  </c:pt>
                  <c:pt idx="7">
                    <c:v>0</c:v>
                  </c:pt>
                  <c:pt idx="8">
                    <c:v>0</c:v>
                  </c:pt>
                  <c:pt idx="9">
                    <c:v>0</c:v>
                  </c:pt>
                  <c:pt idx="10">
                    <c:v>0</c:v>
                  </c:pt>
                </c:numCache>
              </c:numRef>
            </c:plus>
            <c:minus>
              <c:numRef>
                <c:f>HPLC!$AS$189:$AS$199</c:f>
                <c:numCache>
                  <c:formatCode>General</c:formatCode>
                  <c:ptCount val="11"/>
                  <c:pt idx="0">
                    <c:v>0</c:v>
                  </c:pt>
                  <c:pt idx="1">
                    <c:v>2.0412414523193079E-2</c:v>
                  </c:pt>
                  <c:pt idx="2">
                    <c:v>1.4719601443879906E-2</c:v>
                  </c:pt>
                  <c:pt idx="3">
                    <c:v>1.4719601443879782E-2</c:v>
                  </c:pt>
                  <c:pt idx="4">
                    <c:v>4.0824829046386332E-3</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HPLC!$AR$189:$AR$199</c:f>
              <c:numCache>
                <c:formatCode>0.000</c:formatCode>
                <c:ptCount val="11"/>
                <c:pt idx="0">
                  <c:v>2.66</c:v>
                </c:pt>
                <c:pt idx="1">
                  <c:v>2.6566666666666667</c:v>
                </c:pt>
                <c:pt idx="2">
                  <c:v>2.5533333333333332</c:v>
                </c:pt>
                <c:pt idx="3">
                  <c:v>2.3349999999999995</c:v>
                </c:pt>
                <c:pt idx="4">
                  <c:v>0.81499999999999995</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4-80CD-4D97-AEBB-7D33DBFCA7D9}"/>
            </c:ext>
          </c:extLst>
        </c:ser>
        <c:ser>
          <c:idx val="4"/>
          <c:order val="4"/>
          <c:tx>
            <c:strRef>
              <c:f>HPLC!$AB$3:$AD$3</c:f>
              <c:strCache>
                <c:ptCount val="1"/>
                <c:pt idx="0">
                  <c:v>Glycerol (g/L)</c:v>
                </c:pt>
              </c:strCache>
            </c:strRef>
          </c:tx>
          <c:spPr>
            <a:ln w="19050">
              <a:solidFill>
                <a:schemeClr val="accent5"/>
              </a:solidFill>
            </a:ln>
          </c:spPr>
          <c:marker>
            <c:symbol val="circle"/>
            <c:size val="7"/>
          </c:marker>
          <c:errBars>
            <c:errDir val="y"/>
            <c:errBarType val="both"/>
            <c:errValType val="cust"/>
            <c:noEndCap val="0"/>
            <c:plus>
              <c:numRef>
                <c:f>HPLC!$AV$189:$AV$199</c:f>
                <c:numCache>
                  <c:formatCode>General</c:formatCode>
                  <c:ptCount val="11"/>
                  <c:pt idx="0">
                    <c:v>0</c:v>
                  </c:pt>
                  <c:pt idx="1">
                    <c:v>0</c:v>
                  </c:pt>
                  <c:pt idx="2">
                    <c:v>0</c:v>
                  </c:pt>
                  <c:pt idx="3">
                    <c:v>0</c:v>
                  </c:pt>
                  <c:pt idx="4">
                    <c:v>2.8577380332470412E-2</c:v>
                  </c:pt>
                  <c:pt idx="5">
                    <c:v>0</c:v>
                  </c:pt>
                  <c:pt idx="6">
                    <c:v>8.1649658092772456E-3</c:v>
                  </c:pt>
                  <c:pt idx="7">
                    <c:v>4.0824829046386332E-3</c:v>
                  </c:pt>
                  <c:pt idx="8">
                    <c:v>0</c:v>
                  </c:pt>
                  <c:pt idx="9">
                    <c:v>2.5495097567963958E-2</c:v>
                  </c:pt>
                  <c:pt idx="10">
                    <c:v>2.0412414523193124E-2</c:v>
                  </c:pt>
                </c:numCache>
              </c:numRef>
            </c:plus>
            <c:minus>
              <c:numRef>
                <c:f>HPLC!$AV$189:$AV$199</c:f>
                <c:numCache>
                  <c:formatCode>General</c:formatCode>
                  <c:ptCount val="11"/>
                  <c:pt idx="0">
                    <c:v>0</c:v>
                  </c:pt>
                  <c:pt idx="1">
                    <c:v>0</c:v>
                  </c:pt>
                  <c:pt idx="2">
                    <c:v>0</c:v>
                  </c:pt>
                  <c:pt idx="3">
                    <c:v>0</c:v>
                  </c:pt>
                  <c:pt idx="4">
                    <c:v>2.8577380332470412E-2</c:v>
                  </c:pt>
                  <c:pt idx="5">
                    <c:v>0</c:v>
                  </c:pt>
                  <c:pt idx="6">
                    <c:v>8.1649658092772456E-3</c:v>
                  </c:pt>
                  <c:pt idx="7">
                    <c:v>4.0824829046386332E-3</c:v>
                  </c:pt>
                  <c:pt idx="8">
                    <c:v>0</c:v>
                  </c:pt>
                  <c:pt idx="9">
                    <c:v>2.5495097567963958E-2</c:v>
                  </c:pt>
                  <c:pt idx="10">
                    <c:v>2.0412414523193124E-2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HPLC!$AU$189:$AU$199</c:f>
              <c:numCache>
                <c:formatCode>0.000</c:formatCode>
                <c:ptCount val="11"/>
                <c:pt idx="0">
                  <c:v>0</c:v>
                </c:pt>
                <c:pt idx="1">
                  <c:v>0</c:v>
                </c:pt>
                <c:pt idx="2">
                  <c:v>0</c:v>
                </c:pt>
                <c:pt idx="3">
                  <c:v>0</c:v>
                </c:pt>
                <c:pt idx="4">
                  <c:v>4.6666666666666669E-2</c:v>
                </c:pt>
                <c:pt idx="5">
                  <c:v>0</c:v>
                </c:pt>
                <c:pt idx="6">
                  <c:v>0.47</c:v>
                </c:pt>
                <c:pt idx="7">
                  <c:v>0.56166666666666665</c:v>
                </c:pt>
                <c:pt idx="8">
                  <c:v>0.55333333333333334</c:v>
                </c:pt>
                <c:pt idx="9">
                  <c:v>0.57166666666666666</c:v>
                </c:pt>
                <c:pt idx="10">
                  <c:v>0.55166666666666664</c:v>
                </c:pt>
              </c:numCache>
            </c:numRef>
          </c:yVal>
          <c:smooth val="0"/>
          <c:extLst>
            <c:ext xmlns:c16="http://schemas.microsoft.com/office/drawing/2014/chart" uri="{C3380CC4-5D6E-409C-BE32-E72D297353CC}">
              <c16:uniqueId val="{00000005-80CD-4D97-AEBB-7D33DBFCA7D9}"/>
            </c:ext>
          </c:extLst>
        </c:ser>
        <c:dLbls>
          <c:showLegendKey val="0"/>
          <c:showVal val="0"/>
          <c:showCatName val="0"/>
          <c:showSerName val="0"/>
          <c:showPercent val="0"/>
          <c:showBubbleSize val="0"/>
        </c:dLbls>
        <c:axId val="46377600"/>
        <c:axId val="46375680"/>
      </c:scatterChart>
      <c:valAx>
        <c:axId val="46371584"/>
        <c:scaling>
          <c:orientation val="minMax"/>
          <c:min val="0"/>
        </c:scaling>
        <c:delete val="0"/>
        <c:axPos val="b"/>
        <c:title>
          <c:tx>
            <c:rich>
              <a:bodyPr/>
              <a:lstStyle/>
              <a:p>
                <a:pPr>
                  <a:defRPr/>
                </a:pPr>
                <a:r>
                  <a:rPr lang="en-US"/>
                  <a:t>Time (h)</a:t>
                </a:r>
              </a:p>
            </c:rich>
          </c:tx>
          <c:overlay val="0"/>
        </c:title>
        <c:numFmt formatCode="General" sourceLinked="1"/>
        <c:majorTickMark val="out"/>
        <c:minorTickMark val="none"/>
        <c:tickLblPos val="nextTo"/>
        <c:crossAx val="46373504"/>
        <c:crosses val="autoZero"/>
        <c:crossBetween val="midCat"/>
      </c:valAx>
      <c:valAx>
        <c:axId val="46373504"/>
        <c:scaling>
          <c:orientation val="minMax"/>
        </c:scaling>
        <c:delete val="0"/>
        <c:axPos val="l"/>
        <c:majorGridlines/>
        <c:title>
          <c:tx>
            <c:rich>
              <a:bodyPr rot="-5400000" vert="horz"/>
              <a:lstStyle/>
              <a:p>
                <a:pPr>
                  <a:defRPr/>
                </a:pPr>
                <a:r>
                  <a:rPr lang="en-US"/>
                  <a:t>Maltotriose, Maltose &amp; Ethanol</a:t>
                </a:r>
              </a:p>
            </c:rich>
          </c:tx>
          <c:overlay val="0"/>
        </c:title>
        <c:numFmt formatCode="#,##0" sourceLinked="0"/>
        <c:majorTickMark val="out"/>
        <c:minorTickMark val="none"/>
        <c:tickLblPos val="nextTo"/>
        <c:crossAx val="46371584"/>
        <c:crosses val="autoZero"/>
        <c:crossBetween val="midCat"/>
      </c:valAx>
      <c:valAx>
        <c:axId val="46375680"/>
        <c:scaling>
          <c:orientation val="minMax"/>
          <c:min val="0"/>
        </c:scaling>
        <c:delete val="0"/>
        <c:axPos val="r"/>
        <c:title>
          <c:tx>
            <c:rich>
              <a:bodyPr rot="-5400000" vert="horz"/>
              <a:lstStyle/>
              <a:p>
                <a:pPr>
                  <a:defRPr/>
                </a:pPr>
                <a:r>
                  <a:rPr lang="en-US"/>
                  <a:t>Glucose, Fructose &amp; Glycerol</a:t>
                </a:r>
              </a:p>
            </c:rich>
          </c:tx>
          <c:overlay val="0"/>
        </c:title>
        <c:numFmt formatCode="#,##0" sourceLinked="0"/>
        <c:majorTickMark val="out"/>
        <c:minorTickMark val="none"/>
        <c:tickLblPos val="nextTo"/>
        <c:crossAx val="46377600"/>
        <c:crosses val="max"/>
        <c:crossBetween val="midCat"/>
      </c:valAx>
      <c:valAx>
        <c:axId val="46377600"/>
        <c:scaling>
          <c:orientation val="minMax"/>
        </c:scaling>
        <c:delete val="1"/>
        <c:axPos val="b"/>
        <c:numFmt formatCode="General" sourceLinked="1"/>
        <c:majorTickMark val="out"/>
        <c:minorTickMark val="none"/>
        <c:tickLblPos val="nextTo"/>
        <c:crossAx val="46375680"/>
        <c:crosses val="autoZero"/>
        <c:crossBetween val="midCat"/>
      </c:valAx>
    </c:plotArea>
    <c:legend>
      <c:legendPos val="b"/>
      <c:overlay val="0"/>
    </c:legend>
    <c:plotVisOnly val="1"/>
    <c:dispBlanksAs val="gap"/>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HPLC!$P$3:$R$3</c:f>
              <c:strCache>
                <c:ptCount val="1"/>
                <c:pt idx="0">
                  <c:v>Maltotriose (g/L)</c:v>
                </c:pt>
              </c:strCache>
            </c:strRef>
          </c:tx>
          <c:spPr>
            <a:ln w="19050">
              <a:solidFill>
                <a:schemeClr val="accent1"/>
              </a:solidFill>
            </a:ln>
          </c:spPr>
          <c:marker>
            <c:symbol val="diamond"/>
            <c:size val="7"/>
          </c:marker>
          <c:errBars>
            <c:errDir val="y"/>
            <c:errBarType val="both"/>
            <c:errValType val="cust"/>
            <c:noEndCap val="0"/>
            <c:plus>
              <c:numRef>
                <c:f>HPLC!$AJ$235:$AJ$245</c:f>
                <c:numCache>
                  <c:formatCode>General</c:formatCode>
                  <c:ptCount val="11"/>
                  <c:pt idx="0">
                    <c:v>0</c:v>
                  </c:pt>
                  <c:pt idx="1">
                    <c:v>6.1779176642835366E-2</c:v>
                  </c:pt>
                  <c:pt idx="2">
                    <c:v>3.741657386773968E-2</c:v>
                  </c:pt>
                  <c:pt idx="3">
                    <c:v>2.5495097567963997E-2</c:v>
                  </c:pt>
                  <c:pt idx="4">
                    <c:v>4.0824829046389038E-3</c:v>
                  </c:pt>
                  <c:pt idx="5">
                    <c:v>2.6770630673681479E-2</c:v>
                  </c:pt>
                  <c:pt idx="6">
                    <c:v>1.7795130420052097E-2</c:v>
                  </c:pt>
                  <c:pt idx="7">
                    <c:v>3.5590260840104533E-2</c:v>
                  </c:pt>
                  <c:pt idx="8">
                    <c:v>0</c:v>
                  </c:pt>
                  <c:pt idx="9">
                    <c:v>0.21844144905824692</c:v>
                  </c:pt>
                  <c:pt idx="10">
                    <c:v>0.1920069443188625</c:v>
                  </c:pt>
                </c:numCache>
              </c:numRef>
            </c:plus>
            <c:minus>
              <c:numRef>
                <c:f>HPLC!$AJ$235:$AJ$245</c:f>
                <c:numCache>
                  <c:formatCode>General</c:formatCode>
                  <c:ptCount val="11"/>
                  <c:pt idx="0">
                    <c:v>0</c:v>
                  </c:pt>
                  <c:pt idx="1">
                    <c:v>6.1779176642835366E-2</c:v>
                  </c:pt>
                  <c:pt idx="2">
                    <c:v>3.741657386773968E-2</c:v>
                  </c:pt>
                  <c:pt idx="3">
                    <c:v>2.5495097567963997E-2</c:v>
                  </c:pt>
                  <c:pt idx="4">
                    <c:v>4.0824829046389038E-3</c:v>
                  </c:pt>
                  <c:pt idx="5">
                    <c:v>2.6770630673681479E-2</c:v>
                  </c:pt>
                  <c:pt idx="6">
                    <c:v>1.7795130420052097E-2</c:v>
                  </c:pt>
                  <c:pt idx="7">
                    <c:v>3.5590260840104533E-2</c:v>
                  </c:pt>
                  <c:pt idx="8">
                    <c:v>0</c:v>
                  </c:pt>
                  <c:pt idx="9">
                    <c:v>0.21844144905824692</c:v>
                  </c:pt>
                  <c:pt idx="10">
                    <c:v>0.1920069443188625</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HPLC!$AI$235:$AI$245</c:f>
              <c:numCache>
                <c:formatCode>0.000</c:formatCode>
                <c:ptCount val="11"/>
                <c:pt idx="0">
                  <c:v>8.3449999999999989</c:v>
                </c:pt>
                <c:pt idx="1">
                  <c:v>7.833333333333333</c:v>
                </c:pt>
                <c:pt idx="2">
                  <c:v>7.9216666666666669</c:v>
                </c:pt>
                <c:pt idx="3">
                  <c:v>7.8516666666666666</c:v>
                </c:pt>
                <c:pt idx="4">
                  <c:v>7.9649999999999999</c:v>
                </c:pt>
                <c:pt idx="5">
                  <c:v>7.9366666666666674</c:v>
                </c:pt>
                <c:pt idx="6">
                  <c:v>7.6833333333333327</c:v>
                </c:pt>
                <c:pt idx="7">
                  <c:v>7.4666666666666677</c:v>
                </c:pt>
                <c:pt idx="8">
                  <c:v>6.915</c:v>
                </c:pt>
                <c:pt idx="9">
                  <c:v>6.6683333333333339</c:v>
                </c:pt>
                <c:pt idx="10">
                  <c:v>5.2149999999999999</c:v>
                </c:pt>
              </c:numCache>
            </c:numRef>
          </c:yVal>
          <c:smooth val="0"/>
          <c:extLst>
            <c:ext xmlns:c16="http://schemas.microsoft.com/office/drawing/2014/chart" uri="{C3380CC4-5D6E-409C-BE32-E72D297353CC}">
              <c16:uniqueId val="{00000000-280A-4394-A428-4F81EDCE8213}"/>
            </c:ext>
          </c:extLst>
        </c:ser>
        <c:ser>
          <c:idx val="1"/>
          <c:order val="1"/>
          <c:tx>
            <c:strRef>
              <c:f>HPLC!$S$3:$U$3</c:f>
              <c:strCache>
                <c:ptCount val="1"/>
                <c:pt idx="0">
                  <c:v>Maltose (g/L)</c:v>
                </c:pt>
              </c:strCache>
            </c:strRef>
          </c:tx>
          <c:spPr>
            <a:ln w="19050">
              <a:solidFill>
                <a:schemeClr val="accent2"/>
              </a:solidFill>
            </a:ln>
          </c:spPr>
          <c:marker>
            <c:symbol val="square"/>
            <c:size val="7"/>
          </c:marker>
          <c:errBars>
            <c:errDir val="y"/>
            <c:errBarType val="both"/>
            <c:errValType val="cust"/>
            <c:noEndCap val="0"/>
            <c:plus>
              <c:numRef>
                <c:f>HPLC!$AM$235:$AM$245</c:f>
                <c:numCache>
                  <c:formatCode>General</c:formatCode>
                  <c:ptCount val="11"/>
                  <c:pt idx="0">
                    <c:v>0</c:v>
                  </c:pt>
                  <c:pt idx="1">
                    <c:v>0.17469020197671903</c:v>
                  </c:pt>
                  <c:pt idx="2">
                    <c:v>0.11007573150638986</c:v>
                  </c:pt>
                  <c:pt idx="3">
                    <c:v>7.7781745930519841E-2</c:v>
                  </c:pt>
                  <c:pt idx="4">
                    <c:v>1.0801234497347031E-2</c:v>
                  </c:pt>
                  <c:pt idx="5">
                    <c:v>6.745368781616061E-2</c:v>
                  </c:pt>
                  <c:pt idx="6">
                    <c:v>7.0710678118665743E-3</c:v>
                  </c:pt>
                  <c:pt idx="7">
                    <c:v>0.10977249200050034</c:v>
                  </c:pt>
                  <c:pt idx="8">
                    <c:v>7.0710678118653244E-3</c:v>
                  </c:pt>
                  <c:pt idx="9">
                    <c:v>0.12456591294036519</c:v>
                  </c:pt>
                  <c:pt idx="10">
                    <c:v>4.0824829046386242E-2</c:v>
                  </c:pt>
                </c:numCache>
              </c:numRef>
            </c:plus>
            <c:minus>
              <c:numRef>
                <c:f>HPLC!$AM$235:$AM$245</c:f>
                <c:numCache>
                  <c:formatCode>General</c:formatCode>
                  <c:ptCount val="11"/>
                  <c:pt idx="0">
                    <c:v>0</c:v>
                  </c:pt>
                  <c:pt idx="1">
                    <c:v>0.17469020197671903</c:v>
                  </c:pt>
                  <c:pt idx="2">
                    <c:v>0.11007573150638986</c:v>
                  </c:pt>
                  <c:pt idx="3">
                    <c:v>7.7781745930519841E-2</c:v>
                  </c:pt>
                  <c:pt idx="4">
                    <c:v>1.0801234497347031E-2</c:v>
                  </c:pt>
                  <c:pt idx="5">
                    <c:v>6.745368781616061E-2</c:v>
                  </c:pt>
                  <c:pt idx="6">
                    <c:v>7.0710678118665743E-3</c:v>
                  </c:pt>
                  <c:pt idx="7">
                    <c:v>0.10977249200050034</c:v>
                  </c:pt>
                  <c:pt idx="8">
                    <c:v>7.0710678118653244E-3</c:v>
                  </c:pt>
                  <c:pt idx="9">
                    <c:v>0.12456591294036519</c:v>
                  </c:pt>
                  <c:pt idx="10">
                    <c:v>4.0824829046386242E-2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HPLC!$AL$235:$AL$245</c:f>
              <c:numCache>
                <c:formatCode>0.000</c:formatCode>
                <c:ptCount val="11"/>
                <c:pt idx="0">
                  <c:v>23.99</c:v>
                </c:pt>
                <c:pt idx="1">
                  <c:v>23.676666666666666</c:v>
                </c:pt>
                <c:pt idx="2">
                  <c:v>23.97666666666667</c:v>
                </c:pt>
                <c:pt idx="3">
                  <c:v>23.8</c:v>
                </c:pt>
                <c:pt idx="4">
                  <c:v>24.181666666666668</c:v>
                </c:pt>
                <c:pt idx="5">
                  <c:v>24.12</c:v>
                </c:pt>
                <c:pt idx="6">
                  <c:v>20.125</c:v>
                </c:pt>
                <c:pt idx="7">
                  <c:v>16.88</c:v>
                </c:pt>
                <c:pt idx="8">
                  <c:v>7.3916666666666666</c:v>
                </c:pt>
                <c:pt idx="9">
                  <c:v>3.5783333333333331</c:v>
                </c:pt>
                <c:pt idx="10">
                  <c:v>1.1016666666666668</c:v>
                </c:pt>
              </c:numCache>
            </c:numRef>
          </c:yVal>
          <c:smooth val="0"/>
          <c:extLst>
            <c:ext xmlns:c16="http://schemas.microsoft.com/office/drawing/2014/chart" uri="{C3380CC4-5D6E-409C-BE32-E72D297353CC}">
              <c16:uniqueId val="{00000001-280A-4394-A428-4F81EDCE8213}"/>
            </c:ext>
          </c:extLst>
        </c:ser>
        <c:ser>
          <c:idx val="5"/>
          <c:order val="5"/>
          <c:tx>
            <c:strRef>
              <c:f>HPLC!$AE$3:$AG$3</c:f>
              <c:strCache>
                <c:ptCount val="1"/>
                <c:pt idx="0">
                  <c:v>Ethanol (g/L)</c:v>
                </c:pt>
              </c:strCache>
            </c:strRef>
          </c:tx>
          <c:spPr>
            <a:ln w="19050">
              <a:solidFill>
                <a:schemeClr val="accent6"/>
              </a:solidFill>
            </a:ln>
          </c:spPr>
          <c:marker>
            <c:symbol val="circle"/>
            <c:size val="7"/>
          </c:marker>
          <c:errBars>
            <c:errDir val="y"/>
            <c:errBarType val="both"/>
            <c:errValType val="cust"/>
            <c:noEndCap val="0"/>
            <c:plus>
              <c:numRef>
                <c:f>HPLC!$AY$235:$AY$245</c:f>
                <c:numCache>
                  <c:formatCode>General</c:formatCode>
                  <c:ptCount val="11"/>
                  <c:pt idx="0">
                    <c:v>0</c:v>
                  </c:pt>
                  <c:pt idx="1">
                    <c:v>4.0824829046386332E-3</c:v>
                  </c:pt>
                  <c:pt idx="2">
                    <c:v>7.0710678118654814E-3</c:v>
                  </c:pt>
                  <c:pt idx="3">
                    <c:v>9.7979589711327142E-2</c:v>
                  </c:pt>
                  <c:pt idx="4">
                    <c:v>2.4832774042918847E-2</c:v>
                  </c:pt>
                  <c:pt idx="5">
                    <c:v>8.1649658092772665E-3</c:v>
                  </c:pt>
                  <c:pt idx="6">
                    <c:v>0.13928388277184151</c:v>
                  </c:pt>
                  <c:pt idx="7">
                    <c:v>0.21912705598959409</c:v>
                  </c:pt>
                  <c:pt idx="8">
                    <c:v>3.0822070014844948E-2</c:v>
                  </c:pt>
                  <c:pt idx="9">
                    <c:v>0.70559667421740835</c:v>
                  </c:pt>
                  <c:pt idx="10">
                    <c:v>0.91494079954206098</c:v>
                  </c:pt>
                </c:numCache>
              </c:numRef>
            </c:plus>
            <c:minus>
              <c:numRef>
                <c:f>HPLC!$AY$235:$AY$245</c:f>
                <c:numCache>
                  <c:formatCode>General</c:formatCode>
                  <c:ptCount val="11"/>
                  <c:pt idx="0">
                    <c:v>0</c:v>
                  </c:pt>
                  <c:pt idx="1">
                    <c:v>4.0824829046386332E-3</c:v>
                  </c:pt>
                  <c:pt idx="2">
                    <c:v>7.0710678118654814E-3</c:v>
                  </c:pt>
                  <c:pt idx="3">
                    <c:v>9.7979589711327142E-2</c:v>
                  </c:pt>
                  <c:pt idx="4">
                    <c:v>2.4832774042918847E-2</c:v>
                  </c:pt>
                  <c:pt idx="5">
                    <c:v>8.1649658092772665E-3</c:v>
                  </c:pt>
                  <c:pt idx="6">
                    <c:v>0.13928388277184151</c:v>
                  </c:pt>
                  <c:pt idx="7">
                    <c:v>0.21912705598959409</c:v>
                  </c:pt>
                  <c:pt idx="8">
                    <c:v>3.0822070014844948E-2</c:v>
                  </c:pt>
                  <c:pt idx="9">
                    <c:v>0.70559667421740835</c:v>
                  </c:pt>
                  <c:pt idx="10">
                    <c:v>0.91494079954206098</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HPLC!$AX$235:$AX$245</c:f>
              <c:numCache>
                <c:formatCode>0.000</c:formatCode>
                <c:ptCount val="11"/>
                <c:pt idx="0">
                  <c:v>0</c:v>
                </c:pt>
                <c:pt idx="1">
                  <c:v>0.21</c:v>
                </c:pt>
                <c:pt idx="2">
                  <c:v>0.61833333333333329</c:v>
                </c:pt>
                <c:pt idx="3">
                  <c:v>1.0816666666666668</c:v>
                </c:pt>
                <c:pt idx="4">
                  <c:v>2.35</c:v>
                </c:pt>
                <c:pt idx="5">
                  <c:v>2.8066666666666666</c:v>
                </c:pt>
                <c:pt idx="6">
                  <c:v>8.1066666666666674</c:v>
                </c:pt>
                <c:pt idx="7">
                  <c:v>9.4333333333333336</c:v>
                </c:pt>
                <c:pt idx="8">
                  <c:v>12.565</c:v>
                </c:pt>
                <c:pt idx="9">
                  <c:v>13.65</c:v>
                </c:pt>
                <c:pt idx="10">
                  <c:v>14.856666666666667</c:v>
                </c:pt>
              </c:numCache>
            </c:numRef>
          </c:yVal>
          <c:smooth val="0"/>
          <c:extLst>
            <c:ext xmlns:c16="http://schemas.microsoft.com/office/drawing/2014/chart" uri="{C3380CC4-5D6E-409C-BE32-E72D297353CC}">
              <c16:uniqueId val="{00000002-280A-4394-A428-4F81EDCE8213}"/>
            </c:ext>
          </c:extLst>
        </c:ser>
        <c:dLbls>
          <c:showLegendKey val="0"/>
          <c:showVal val="0"/>
          <c:showCatName val="0"/>
          <c:showSerName val="0"/>
          <c:showPercent val="0"/>
          <c:showBubbleSize val="0"/>
        </c:dLbls>
        <c:axId val="46371584"/>
        <c:axId val="46373504"/>
      </c:scatterChart>
      <c:scatterChart>
        <c:scatterStyle val="lineMarker"/>
        <c:varyColors val="0"/>
        <c:ser>
          <c:idx val="2"/>
          <c:order val="2"/>
          <c:tx>
            <c:strRef>
              <c:f>HPLC!$V$3:$X$3</c:f>
              <c:strCache>
                <c:ptCount val="1"/>
                <c:pt idx="0">
                  <c:v>Glucose (g/L)</c:v>
                </c:pt>
              </c:strCache>
            </c:strRef>
          </c:tx>
          <c:spPr>
            <a:ln w="19050">
              <a:solidFill>
                <a:schemeClr val="accent3"/>
              </a:solidFill>
            </a:ln>
          </c:spPr>
          <c:marker>
            <c:symbol val="triangle"/>
            <c:size val="7"/>
          </c:marker>
          <c:errBars>
            <c:errDir val="y"/>
            <c:errBarType val="both"/>
            <c:errValType val="cust"/>
            <c:noEndCap val="0"/>
            <c:plus>
              <c:numRef>
                <c:f>HPLC!$AP$235:$AP$245</c:f>
                <c:numCache>
                  <c:formatCode>General</c:formatCode>
                  <c:ptCount val="11"/>
                  <c:pt idx="0">
                    <c:v>0</c:v>
                  </c:pt>
                  <c:pt idx="1">
                    <c:v>4.6368092477478431E-2</c:v>
                  </c:pt>
                  <c:pt idx="2">
                    <c:v>1.8708286933870017E-2</c:v>
                  </c:pt>
                  <c:pt idx="3">
                    <c:v>7.0710678118650052E-3</c:v>
                  </c:pt>
                  <c:pt idx="4">
                    <c:v>4.0824829046387243E-3</c:v>
                  </c:pt>
                  <c:pt idx="5">
                    <c:v>7.0710678118654042E-3</c:v>
                  </c:pt>
                  <c:pt idx="6">
                    <c:v>0</c:v>
                  </c:pt>
                  <c:pt idx="7">
                    <c:v>0</c:v>
                  </c:pt>
                  <c:pt idx="8">
                    <c:v>0</c:v>
                  </c:pt>
                  <c:pt idx="9">
                    <c:v>0</c:v>
                  </c:pt>
                  <c:pt idx="10">
                    <c:v>0</c:v>
                  </c:pt>
                </c:numCache>
              </c:numRef>
            </c:plus>
            <c:minus>
              <c:numRef>
                <c:f>HPLC!$AP$235:$AP$245</c:f>
                <c:numCache>
                  <c:formatCode>General</c:formatCode>
                  <c:ptCount val="11"/>
                  <c:pt idx="0">
                    <c:v>0</c:v>
                  </c:pt>
                  <c:pt idx="1">
                    <c:v>4.6368092477478431E-2</c:v>
                  </c:pt>
                  <c:pt idx="2">
                    <c:v>1.8708286933870017E-2</c:v>
                  </c:pt>
                  <c:pt idx="3">
                    <c:v>7.0710678118650052E-3</c:v>
                  </c:pt>
                  <c:pt idx="4">
                    <c:v>4.0824829046387243E-3</c:v>
                  </c:pt>
                  <c:pt idx="5">
                    <c:v>7.0710678118654042E-3</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HPLC!$AO$235:$AO$245</c:f>
              <c:numCache>
                <c:formatCode>0.000</c:formatCode>
                <c:ptCount val="11"/>
                <c:pt idx="0">
                  <c:v>7.11</c:v>
                </c:pt>
                <c:pt idx="1">
                  <c:v>6.3266666666666653</c:v>
                </c:pt>
                <c:pt idx="2">
                  <c:v>5.753333333333333</c:v>
                </c:pt>
                <c:pt idx="3">
                  <c:v>4.9966666666666661</c:v>
                </c:pt>
                <c:pt idx="4">
                  <c:v>3.0083333333333329</c:v>
                </c:pt>
                <c:pt idx="5">
                  <c:v>1.615</c:v>
                </c:pt>
                <c:pt idx="6">
                  <c:v>0</c:v>
                </c:pt>
                <c:pt idx="7">
                  <c:v>0</c:v>
                </c:pt>
                <c:pt idx="8">
                  <c:v>0</c:v>
                </c:pt>
                <c:pt idx="9">
                  <c:v>0</c:v>
                </c:pt>
                <c:pt idx="10">
                  <c:v>0</c:v>
                </c:pt>
              </c:numCache>
            </c:numRef>
          </c:yVal>
          <c:smooth val="0"/>
          <c:extLst>
            <c:ext xmlns:c16="http://schemas.microsoft.com/office/drawing/2014/chart" uri="{C3380CC4-5D6E-409C-BE32-E72D297353CC}">
              <c16:uniqueId val="{00000003-280A-4394-A428-4F81EDCE8213}"/>
            </c:ext>
          </c:extLst>
        </c:ser>
        <c:ser>
          <c:idx val="3"/>
          <c:order val="3"/>
          <c:tx>
            <c:strRef>
              <c:f>HPLC!$Y$3:$AA$3</c:f>
              <c:strCache>
                <c:ptCount val="1"/>
                <c:pt idx="0">
                  <c:v>Fructose (g/L)</c:v>
                </c:pt>
              </c:strCache>
            </c:strRef>
          </c:tx>
          <c:spPr>
            <a:ln w="19050">
              <a:solidFill>
                <a:schemeClr val="accent4"/>
              </a:solidFill>
            </a:ln>
          </c:spPr>
          <c:marker>
            <c:symbol val="triangle"/>
            <c:size val="7"/>
          </c:marker>
          <c:errBars>
            <c:errDir val="y"/>
            <c:errBarType val="both"/>
            <c:errValType val="cust"/>
            <c:noEndCap val="0"/>
            <c:plus>
              <c:numRef>
                <c:f>HPLC!$AS$235:$AS$245</c:f>
                <c:numCache>
                  <c:formatCode>General</c:formatCode>
                  <c:ptCount val="11"/>
                  <c:pt idx="0">
                    <c:v>0</c:v>
                  </c:pt>
                  <c:pt idx="1">
                    <c:v>1.7795130420052121E-2</c:v>
                  </c:pt>
                  <c:pt idx="2">
                    <c:v>1.0801234497346374E-2</c:v>
                  </c:pt>
                  <c:pt idx="3">
                    <c:v>1.0801234497346343E-2</c:v>
                  </c:pt>
                  <c:pt idx="4">
                    <c:v>4.0824829046385448E-3</c:v>
                  </c:pt>
                  <c:pt idx="5">
                    <c:v>4.0824829046386332E-3</c:v>
                  </c:pt>
                  <c:pt idx="6">
                    <c:v>0</c:v>
                  </c:pt>
                  <c:pt idx="7">
                    <c:v>0</c:v>
                  </c:pt>
                  <c:pt idx="8">
                    <c:v>0</c:v>
                  </c:pt>
                  <c:pt idx="9">
                    <c:v>0</c:v>
                  </c:pt>
                  <c:pt idx="10">
                    <c:v>0</c:v>
                  </c:pt>
                </c:numCache>
              </c:numRef>
            </c:plus>
            <c:minus>
              <c:numRef>
                <c:f>HPLC!$AS$235:$AS$245</c:f>
                <c:numCache>
                  <c:formatCode>General</c:formatCode>
                  <c:ptCount val="11"/>
                  <c:pt idx="0">
                    <c:v>0</c:v>
                  </c:pt>
                  <c:pt idx="1">
                    <c:v>1.7795130420052121E-2</c:v>
                  </c:pt>
                  <c:pt idx="2">
                    <c:v>1.0801234497346374E-2</c:v>
                  </c:pt>
                  <c:pt idx="3">
                    <c:v>1.0801234497346343E-2</c:v>
                  </c:pt>
                  <c:pt idx="4">
                    <c:v>4.0824829046385448E-3</c:v>
                  </c:pt>
                  <c:pt idx="5">
                    <c:v>4.0824829046386332E-3</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HPLC!$AR$235:$AR$245</c:f>
              <c:numCache>
                <c:formatCode>0.000</c:formatCode>
                <c:ptCount val="11"/>
                <c:pt idx="0">
                  <c:v>2.66</c:v>
                </c:pt>
                <c:pt idx="1">
                  <c:v>2.6633333333333336</c:v>
                </c:pt>
                <c:pt idx="2">
                  <c:v>2.6183333333333336</c:v>
                </c:pt>
                <c:pt idx="3">
                  <c:v>2.5100000000000002</c:v>
                </c:pt>
                <c:pt idx="4">
                  <c:v>2.1733333333333333</c:v>
                </c:pt>
                <c:pt idx="5">
                  <c:v>1.8183333333333334</c:v>
                </c:pt>
                <c:pt idx="6">
                  <c:v>0</c:v>
                </c:pt>
                <c:pt idx="7">
                  <c:v>0</c:v>
                </c:pt>
                <c:pt idx="8">
                  <c:v>0</c:v>
                </c:pt>
                <c:pt idx="9">
                  <c:v>0</c:v>
                </c:pt>
                <c:pt idx="10">
                  <c:v>0</c:v>
                </c:pt>
              </c:numCache>
            </c:numRef>
          </c:yVal>
          <c:smooth val="0"/>
          <c:extLst>
            <c:ext xmlns:c16="http://schemas.microsoft.com/office/drawing/2014/chart" uri="{C3380CC4-5D6E-409C-BE32-E72D297353CC}">
              <c16:uniqueId val="{00000004-280A-4394-A428-4F81EDCE8213}"/>
            </c:ext>
          </c:extLst>
        </c:ser>
        <c:ser>
          <c:idx val="4"/>
          <c:order val="4"/>
          <c:tx>
            <c:strRef>
              <c:f>HPLC!$AB$3:$AD$3</c:f>
              <c:strCache>
                <c:ptCount val="1"/>
                <c:pt idx="0">
                  <c:v>Glycerol (g/L)</c:v>
                </c:pt>
              </c:strCache>
            </c:strRef>
          </c:tx>
          <c:spPr>
            <a:ln w="19050">
              <a:solidFill>
                <a:schemeClr val="accent5"/>
              </a:solidFill>
            </a:ln>
          </c:spPr>
          <c:marker>
            <c:symbol val="circle"/>
            <c:size val="7"/>
          </c:marker>
          <c:errBars>
            <c:errDir val="y"/>
            <c:errBarType val="both"/>
            <c:errValType val="cust"/>
            <c:noEndCap val="0"/>
            <c:plus>
              <c:numRef>
                <c:f>HPLC!$AV$235:$AV$245</c:f>
                <c:numCache>
                  <c:formatCode>General</c:formatCode>
                  <c:ptCount val="11"/>
                  <c:pt idx="0">
                    <c:v>0</c:v>
                  </c:pt>
                  <c:pt idx="1">
                    <c:v>0</c:v>
                  </c:pt>
                  <c:pt idx="2">
                    <c:v>0</c:v>
                  </c:pt>
                  <c:pt idx="3">
                    <c:v>4.0824829046386289E-3</c:v>
                  </c:pt>
                  <c:pt idx="4">
                    <c:v>4.0824829046386332E-3</c:v>
                  </c:pt>
                  <c:pt idx="5">
                    <c:v>0</c:v>
                  </c:pt>
                  <c:pt idx="6">
                    <c:v>7.0710678118654623E-3</c:v>
                  </c:pt>
                  <c:pt idx="7">
                    <c:v>8.1649658092772665E-3</c:v>
                  </c:pt>
                  <c:pt idx="8">
                    <c:v>4.0824829046386332E-3</c:v>
                  </c:pt>
                  <c:pt idx="9">
                    <c:v>4.0824829046386346E-2</c:v>
                  </c:pt>
                  <c:pt idx="10">
                    <c:v>4.7081489639418404E-2</c:v>
                  </c:pt>
                </c:numCache>
              </c:numRef>
            </c:plus>
            <c:minus>
              <c:numRef>
                <c:f>HPLC!$AV$235:$AV$245</c:f>
                <c:numCache>
                  <c:formatCode>General</c:formatCode>
                  <c:ptCount val="11"/>
                  <c:pt idx="0">
                    <c:v>0</c:v>
                  </c:pt>
                  <c:pt idx="1">
                    <c:v>0</c:v>
                  </c:pt>
                  <c:pt idx="2">
                    <c:v>0</c:v>
                  </c:pt>
                  <c:pt idx="3">
                    <c:v>4.0824829046386289E-3</c:v>
                  </c:pt>
                  <c:pt idx="4">
                    <c:v>4.0824829046386332E-3</c:v>
                  </c:pt>
                  <c:pt idx="5">
                    <c:v>0</c:v>
                  </c:pt>
                  <c:pt idx="6">
                    <c:v>7.0710678118654623E-3</c:v>
                  </c:pt>
                  <c:pt idx="7">
                    <c:v>8.1649658092772665E-3</c:v>
                  </c:pt>
                  <c:pt idx="8">
                    <c:v>4.0824829046386332E-3</c:v>
                  </c:pt>
                  <c:pt idx="9">
                    <c:v>4.0824829046386346E-2</c:v>
                  </c:pt>
                  <c:pt idx="10">
                    <c:v>4.7081489639418404E-2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HPLC!$AU$235:$AU$245</c:f>
              <c:numCache>
                <c:formatCode>0.000</c:formatCode>
                <c:ptCount val="11"/>
                <c:pt idx="0">
                  <c:v>0</c:v>
                </c:pt>
                <c:pt idx="1">
                  <c:v>0</c:v>
                </c:pt>
                <c:pt idx="2">
                  <c:v>8.666666666666667E-2</c:v>
                </c:pt>
                <c:pt idx="3">
                  <c:v>0.11333333333333333</c:v>
                </c:pt>
                <c:pt idx="4">
                  <c:v>0.22666666666666668</c:v>
                </c:pt>
                <c:pt idx="5">
                  <c:v>0.34</c:v>
                </c:pt>
                <c:pt idx="6">
                  <c:v>0.47166666666666668</c:v>
                </c:pt>
                <c:pt idx="7">
                  <c:v>0.57999999999999996</c:v>
                </c:pt>
                <c:pt idx="8">
                  <c:v>0.8566666666666668</c:v>
                </c:pt>
                <c:pt idx="9">
                  <c:v>0.98333333333333339</c:v>
                </c:pt>
                <c:pt idx="10">
                  <c:v>1.0683333333333334</c:v>
                </c:pt>
              </c:numCache>
            </c:numRef>
          </c:yVal>
          <c:smooth val="0"/>
          <c:extLst>
            <c:ext xmlns:c16="http://schemas.microsoft.com/office/drawing/2014/chart" uri="{C3380CC4-5D6E-409C-BE32-E72D297353CC}">
              <c16:uniqueId val="{00000005-280A-4394-A428-4F81EDCE8213}"/>
            </c:ext>
          </c:extLst>
        </c:ser>
        <c:dLbls>
          <c:showLegendKey val="0"/>
          <c:showVal val="0"/>
          <c:showCatName val="0"/>
          <c:showSerName val="0"/>
          <c:showPercent val="0"/>
          <c:showBubbleSize val="0"/>
        </c:dLbls>
        <c:axId val="46377600"/>
        <c:axId val="46375680"/>
      </c:scatterChart>
      <c:valAx>
        <c:axId val="46371584"/>
        <c:scaling>
          <c:orientation val="minMax"/>
          <c:min val="0"/>
        </c:scaling>
        <c:delete val="0"/>
        <c:axPos val="b"/>
        <c:title>
          <c:tx>
            <c:rich>
              <a:bodyPr/>
              <a:lstStyle/>
              <a:p>
                <a:pPr>
                  <a:defRPr/>
                </a:pPr>
                <a:r>
                  <a:rPr lang="en-US"/>
                  <a:t>Time (h)</a:t>
                </a:r>
              </a:p>
            </c:rich>
          </c:tx>
          <c:overlay val="0"/>
        </c:title>
        <c:numFmt formatCode="General" sourceLinked="1"/>
        <c:majorTickMark val="out"/>
        <c:minorTickMark val="none"/>
        <c:tickLblPos val="nextTo"/>
        <c:crossAx val="46373504"/>
        <c:crosses val="autoZero"/>
        <c:crossBetween val="midCat"/>
      </c:valAx>
      <c:valAx>
        <c:axId val="46373504"/>
        <c:scaling>
          <c:orientation val="minMax"/>
        </c:scaling>
        <c:delete val="0"/>
        <c:axPos val="l"/>
        <c:majorGridlines/>
        <c:title>
          <c:tx>
            <c:rich>
              <a:bodyPr rot="-5400000" vert="horz"/>
              <a:lstStyle/>
              <a:p>
                <a:pPr>
                  <a:defRPr/>
                </a:pPr>
                <a:r>
                  <a:rPr lang="en-US"/>
                  <a:t>Maltotriose, Maltose &amp; Ethanol</a:t>
                </a:r>
              </a:p>
            </c:rich>
          </c:tx>
          <c:overlay val="0"/>
        </c:title>
        <c:numFmt formatCode="#,##0" sourceLinked="0"/>
        <c:majorTickMark val="out"/>
        <c:minorTickMark val="none"/>
        <c:tickLblPos val="nextTo"/>
        <c:crossAx val="46371584"/>
        <c:crosses val="autoZero"/>
        <c:crossBetween val="midCat"/>
      </c:valAx>
      <c:valAx>
        <c:axId val="46375680"/>
        <c:scaling>
          <c:orientation val="minMax"/>
          <c:min val="0"/>
        </c:scaling>
        <c:delete val="0"/>
        <c:axPos val="r"/>
        <c:title>
          <c:tx>
            <c:rich>
              <a:bodyPr rot="-5400000" vert="horz"/>
              <a:lstStyle/>
              <a:p>
                <a:pPr>
                  <a:defRPr/>
                </a:pPr>
                <a:r>
                  <a:rPr lang="en-US"/>
                  <a:t>Glucose, Fructose &amp; Glycerol</a:t>
                </a:r>
              </a:p>
            </c:rich>
          </c:tx>
          <c:overlay val="0"/>
        </c:title>
        <c:numFmt formatCode="#,##0" sourceLinked="0"/>
        <c:majorTickMark val="out"/>
        <c:minorTickMark val="none"/>
        <c:tickLblPos val="nextTo"/>
        <c:crossAx val="46377600"/>
        <c:crosses val="max"/>
        <c:crossBetween val="midCat"/>
      </c:valAx>
      <c:valAx>
        <c:axId val="46377600"/>
        <c:scaling>
          <c:orientation val="minMax"/>
        </c:scaling>
        <c:delete val="1"/>
        <c:axPos val="b"/>
        <c:numFmt formatCode="General" sourceLinked="1"/>
        <c:majorTickMark val="out"/>
        <c:minorTickMark val="none"/>
        <c:tickLblPos val="nextTo"/>
        <c:crossAx val="46375680"/>
        <c:crosses val="autoZero"/>
        <c:crossBetween val="midCat"/>
      </c:valAx>
    </c:plotArea>
    <c:legend>
      <c:legendPos val="b"/>
      <c:overlay val="0"/>
    </c:legend>
    <c:plotVisOnly val="1"/>
    <c:dispBlanksAs val="gap"/>
    <c:showDLblsOverMax val="0"/>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HPLC!$P$3:$R$3</c:f>
              <c:strCache>
                <c:ptCount val="1"/>
                <c:pt idx="0">
                  <c:v>Maltotriose (g/L)</c:v>
                </c:pt>
              </c:strCache>
            </c:strRef>
          </c:tx>
          <c:spPr>
            <a:ln w="19050">
              <a:solidFill>
                <a:schemeClr val="accent1"/>
              </a:solidFill>
            </a:ln>
          </c:spPr>
          <c:marker>
            <c:symbol val="diamond"/>
            <c:size val="7"/>
          </c:marker>
          <c:errBars>
            <c:errDir val="y"/>
            <c:errBarType val="both"/>
            <c:errValType val="cust"/>
            <c:noEndCap val="0"/>
            <c:plus>
              <c:numRef>
                <c:f>HPLC!$AJ$281:$AJ$291</c:f>
                <c:numCache>
                  <c:formatCode>General</c:formatCode>
                  <c:ptCount val="11"/>
                  <c:pt idx="0">
                    <c:v>0</c:v>
                  </c:pt>
                  <c:pt idx="1">
                    <c:v>6.9402209378856508E-2</c:v>
                  </c:pt>
                  <c:pt idx="2">
                    <c:v>3.894440481849297E-2</c:v>
                  </c:pt>
                  <c:pt idx="3">
                    <c:v>4.5460605656619496E-2</c:v>
                  </c:pt>
                  <c:pt idx="4">
                    <c:v>3.2659863237109441E-2</c:v>
                  </c:pt>
                  <c:pt idx="5">
                    <c:v>8.164965809277086E-3</c:v>
                  </c:pt>
                  <c:pt idx="6">
                    <c:v>4.708148963941837E-2</c:v>
                  </c:pt>
                  <c:pt idx="7">
                    <c:v>2.2730302828309769E-2</c:v>
                  </c:pt>
                  <c:pt idx="8">
                    <c:v>4.0824829046387243E-3</c:v>
                  </c:pt>
                  <c:pt idx="9">
                    <c:v>4.8131763593978819E-2</c:v>
                  </c:pt>
                  <c:pt idx="10">
                    <c:v>3.6742346141747796E-2</c:v>
                  </c:pt>
                </c:numCache>
              </c:numRef>
            </c:plus>
            <c:minus>
              <c:numRef>
                <c:f>HPLC!$AJ$281:$AJ$291</c:f>
                <c:numCache>
                  <c:formatCode>General</c:formatCode>
                  <c:ptCount val="11"/>
                  <c:pt idx="0">
                    <c:v>0</c:v>
                  </c:pt>
                  <c:pt idx="1">
                    <c:v>6.9402209378856508E-2</c:v>
                  </c:pt>
                  <c:pt idx="2">
                    <c:v>3.894440481849297E-2</c:v>
                  </c:pt>
                  <c:pt idx="3">
                    <c:v>4.5460605656619496E-2</c:v>
                  </c:pt>
                  <c:pt idx="4">
                    <c:v>3.2659863237109441E-2</c:v>
                  </c:pt>
                  <c:pt idx="5">
                    <c:v>8.164965809277086E-3</c:v>
                  </c:pt>
                  <c:pt idx="6">
                    <c:v>4.708148963941837E-2</c:v>
                  </c:pt>
                  <c:pt idx="7">
                    <c:v>2.2730302828309769E-2</c:v>
                  </c:pt>
                  <c:pt idx="8">
                    <c:v>4.0824829046387243E-3</c:v>
                  </c:pt>
                  <c:pt idx="9">
                    <c:v>4.8131763593978819E-2</c:v>
                  </c:pt>
                  <c:pt idx="10">
                    <c:v>3.6742346141747796E-2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HPLC!$AI$281:$AI$291</c:f>
              <c:numCache>
                <c:formatCode>0.000</c:formatCode>
                <c:ptCount val="11"/>
                <c:pt idx="0">
                  <c:v>8.3449999999999989</c:v>
                </c:pt>
                <c:pt idx="1">
                  <c:v>7.8916666666666666</c:v>
                </c:pt>
                <c:pt idx="2">
                  <c:v>7.9316666666666675</c:v>
                </c:pt>
                <c:pt idx="3">
                  <c:v>7.8500000000000005</c:v>
                </c:pt>
                <c:pt idx="4">
                  <c:v>7.8933333333333335</c:v>
                </c:pt>
                <c:pt idx="5">
                  <c:v>7.6033333333333344</c:v>
                </c:pt>
                <c:pt idx="6">
                  <c:v>6.1450000000000005</c:v>
                </c:pt>
                <c:pt idx="7">
                  <c:v>5.1850000000000005</c:v>
                </c:pt>
                <c:pt idx="8">
                  <c:v>2.8166666666666664</c:v>
                </c:pt>
                <c:pt idx="9">
                  <c:v>2.3033333333333332</c:v>
                </c:pt>
                <c:pt idx="10">
                  <c:v>1.3966666666666665</c:v>
                </c:pt>
              </c:numCache>
            </c:numRef>
          </c:yVal>
          <c:smooth val="0"/>
          <c:extLst>
            <c:ext xmlns:c16="http://schemas.microsoft.com/office/drawing/2014/chart" uri="{C3380CC4-5D6E-409C-BE32-E72D297353CC}">
              <c16:uniqueId val="{00000000-3225-4203-9489-2045FC6F9EBD}"/>
            </c:ext>
          </c:extLst>
        </c:ser>
        <c:ser>
          <c:idx val="1"/>
          <c:order val="1"/>
          <c:tx>
            <c:strRef>
              <c:f>HPLC!$S$3:$U$3</c:f>
              <c:strCache>
                <c:ptCount val="1"/>
                <c:pt idx="0">
                  <c:v>Maltose (g/L)</c:v>
                </c:pt>
              </c:strCache>
            </c:strRef>
          </c:tx>
          <c:spPr>
            <a:ln w="19050">
              <a:solidFill>
                <a:schemeClr val="accent2"/>
              </a:solidFill>
            </a:ln>
          </c:spPr>
          <c:marker>
            <c:symbol val="square"/>
            <c:size val="7"/>
          </c:marker>
          <c:errBars>
            <c:errDir val="y"/>
            <c:errBarType val="both"/>
            <c:errValType val="cust"/>
            <c:noEndCap val="0"/>
            <c:plus>
              <c:numRef>
                <c:f>HPLC!$AM$281:$AM$291</c:f>
                <c:numCache>
                  <c:formatCode>General</c:formatCode>
                  <c:ptCount val="11"/>
                  <c:pt idx="0">
                    <c:v>0</c:v>
                  </c:pt>
                  <c:pt idx="1">
                    <c:v>0.20764553129471991</c:v>
                  </c:pt>
                  <c:pt idx="2">
                    <c:v>0.10637982264821809</c:v>
                  </c:pt>
                  <c:pt idx="3">
                    <c:v>9.3897106806688682E-2</c:v>
                  </c:pt>
                  <c:pt idx="4">
                    <c:v>0.14497126151988296</c:v>
                  </c:pt>
                  <c:pt idx="5">
                    <c:v>1.4142135623730651E-2</c:v>
                  </c:pt>
                  <c:pt idx="6">
                    <c:v>4.490731195102507E-2</c:v>
                  </c:pt>
                  <c:pt idx="7">
                    <c:v>4.0824829046386315E-3</c:v>
                  </c:pt>
                  <c:pt idx="8">
                    <c:v>4.0824829046386332E-3</c:v>
                  </c:pt>
                  <c:pt idx="9">
                    <c:v>2.0412414523193211E-2</c:v>
                  </c:pt>
                  <c:pt idx="10">
                    <c:v>2.0412414523193173E-2</c:v>
                  </c:pt>
                </c:numCache>
              </c:numRef>
            </c:plus>
            <c:minus>
              <c:numRef>
                <c:f>HPLC!$AM$281:$AM$291</c:f>
                <c:numCache>
                  <c:formatCode>General</c:formatCode>
                  <c:ptCount val="11"/>
                  <c:pt idx="0">
                    <c:v>0</c:v>
                  </c:pt>
                  <c:pt idx="1">
                    <c:v>0.20764553129471991</c:v>
                  </c:pt>
                  <c:pt idx="2">
                    <c:v>0.10637982264821809</c:v>
                  </c:pt>
                  <c:pt idx="3">
                    <c:v>9.3897106806688682E-2</c:v>
                  </c:pt>
                  <c:pt idx="4">
                    <c:v>0.14497126151988296</c:v>
                  </c:pt>
                  <c:pt idx="5">
                    <c:v>1.4142135623730651E-2</c:v>
                  </c:pt>
                  <c:pt idx="6">
                    <c:v>4.490731195102507E-2</c:v>
                  </c:pt>
                  <c:pt idx="7">
                    <c:v>4.0824829046386315E-3</c:v>
                  </c:pt>
                  <c:pt idx="8">
                    <c:v>4.0824829046386332E-3</c:v>
                  </c:pt>
                  <c:pt idx="9">
                    <c:v>2.0412414523193211E-2</c:v>
                  </c:pt>
                  <c:pt idx="10">
                    <c:v>2.0412414523193173E-2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HPLC!$AL$281:$AL$291</c:f>
              <c:numCache>
                <c:formatCode>0.000</c:formatCode>
                <c:ptCount val="11"/>
                <c:pt idx="0">
                  <c:v>23.99</c:v>
                </c:pt>
                <c:pt idx="1">
                  <c:v>23.888333333333332</c:v>
                </c:pt>
                <c:pt idx="2">
                  <c:v>24.016666666666666</c:v>
                </c:pt>
                <c:pt idx="3">
                  <c:v>23.75333333333333</c:v>
                </c:pt>
                <c:pt idx="4">
                  <c:v>23.236666666666668</c:v>
                </c:pt>
                <c:pt idx="5">
                  <c:v>19.448333333333334</c:v>
                </c:pt>
                <c:pt idx="6">
                  <c:v>6.793333333333333</c:v>
                </c:pt>
                <c:pt idx="7">
                  <c:v>1.7866666666666668</c:v>
                </c:pt>
                <c:pt idx="8">
                  <c:v>1.0016666666666667</c:v>
                </c:pt>
                <c:pt idx="9">
                  <c:v>0.96166666666666656</c:v>
                </c:pt>
                <c:pt idx="10">
                  <c:v>0.75499999999999989</c:v>
                </c:pt>
              </c:numCache>
            </c:numRef>
          </c:yVal>
          <c:smooth val="0"/>
          <c:extLst>
            <c:ext xmlns:c16="http://schemas.microsoft.com/office/drawing/2014/chart" uri="{C3380CC4-5D6E-409C-BE32-E72D297353CC}">
              <c16:uniqueId val="{00000001-3225-4203-9489-2045FC6F9EBD}"/>
            </c:ext>
          </c:extLst>
        </c:ser>
        <c:ser>
          <c:idx val="5"/>
          <c:order val="5"/>
          <c:tx>
            <c:strRef>
              <c:f>HPLC!$AE$3:$AG$3</c:f>
              <c:strCache>
                <c:ptCount val="1"/>
                <c:pt idx="0">
                  <c:v>Ethanol (g/L)</c:v>
                </c:pt>
              </c:strCache>
            </c:strRef>
          </c:tx>
          <c:spPr>
            <a:ln w="19050">
              <a:solidFill>
                <a:schemeClr val="accent6"/>
              </a:solidFill>
            </a:ln>
          </c:spPr>
          <c:marker>
            <c:symbol val="circle"/>
            <c:size val="7"/>
          </c:marker>
          <c:errBars>
            <c:errDir val="y"/>
            <c:errBarType val="both"/>
            <c:errValType val="cust"/>
            <c:noEndCap val="0"/>
            <c:plus>
              <c:numRef>
                <c:f>HPLC!$AY$281:$AY$291</c:f>
                <c:numCache>
                  <c:formatCode>General</c:formatCode>
                  <c:ptCount val="11"/>
                  <c:pt idx="0">
                    <c:v>0</c:v>
                  </c:pt>
                  <c:pt idx="1">
                    <c:v>1.1022662840756386E-17</c:v>
                  </c:pt>
                  <c:pt idx="2">
                    <c:v>8.1649658092772231E-3</c:v>
                  </c:pt>
                  <c:pt idx="3">
                    <c:v>9.3897106806688502E-2</c:v>
                  </c:pt>
                  <c:pt idx="4">
                    <c:v>6.4161255183067131E-2</c:v>
                  </c:pt>
                  <c:pt idx="5">
                    <c:v>9.3541434669348569E-2</c:v>
                  </c:pt>
                  <c:pt idx="6">
                    <c:v>0.19815818596935827</c:v>
                  </c:pt>
                  <c:pt idx="7">
                    <c:v>0.19752636954762906</c:v>
                  </c:pt>
                  <c:pt idx="8">
                    <c:v>5.7879184513951118E-2</c:v>
                  </c:pt>
                  <c:pt idx="9">
                    <c:v>0.77386475993332726</c:v>
                  </c:pt>
                  <c:pt idx="10">
                    <c:v>0.8287440296416414</c:v>
                  </c:pt>
                </c:numCache>
              </c:numRef>
            </c:plus>
            <c:minus>
              <c:numRef>
                <c:f>HPLC!$AY$281:$AY$291</c:f>
                <c:numCache>
                  <c:formatCode>General</c:formatCode>
                  <c:ptCount val="11"/>
                  <c:pt idx="0">
                    <c:v>0</c:v>
                  </c:pt>
                  <c:pt idx="1">
                    <c:v>1.1022662840756386E-17</c:v>
                  </c:pt>
                  <c:pt idx="2">
                    <c:v>8.1649658092772231E-3</c:v>
                  </c:pt>
                  <c:pt idx="3">
                    <c:v>9.3897106806688502E-2</c:v>
                  </c:pt>
                  <c:pt idx="4">
                    <c:v>6.4161255183067131E-2</c:v>
                  </c:pt>
                  <c:pt idx="5">
                    <c:v>9.3541434669348569E-2</c:v>
                  </c:pt>
                  <c:pt idx="6">
                    <c:v>0.19815818596935827</c:v>
                  </c:pt>
                  <c:pt idx="7">
                    <c:v>0.19752636954762906</c:v>
                  </c:pt>
                  <c:pt idx="8">
                    <c:v>5.7879184513951118E-2</c:v>
                  </c:pt>
                  <c:pt idx="9">
                    <c:v>0.77386475993332726</c:v>
                  </c:pt>
                  <c:pt idx="10">
                    <c:v>0.8287440296416414</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HPLC!$AX$281:$AX$291</c:f>
              <c:numCache>
                <c:formatCode>0.000</c:formatCode>
                <c:ptCount val="11"/>
                <c:pt idx="0">
                  <c:v>0</c:v>
                </c:pt>
                <c:pt idx="1">
                  <c:v>0.21833333333333335</c:v>
                </c:pt>
                <c:pt idx="2">
                  <c:v>0.69833333333333336</c:v>
                </c:pt>
                <c:pt idx="3">
                  <c:v>1.5450000000000002</c:v>
                </c:pt>
                <c:pt idx="4">
                  <c:v>4.13</c:v>
                </c:pt>
                <c:pt idx="5">
                  <c:v>6.5466666666666669</c:v>
                </c:pt>
                <c:pt idx="6">
                  <c:v>13.228333333333333</c:v>
                </c:pt>
                <c:pt idx="7">
                  <c:v>15.788333333333334</c:v>
                </c:pt>
                <c:pt idx="8">
                  <c:v>17.814999999999998</c:v>
                </c:pt>
                <c:pt idx="9">
                  <c:v>14.421666666666667</c:v>
                </c:pt>
                <c:pt idx="10">
                  <c:v>15.19</c:v>
                </c:pt>
              </c:numCache>
            </c:numRef>
          </c:yVal>
          <c:smooth val="0"/>
          <c:extLst>
            <c:ext xmlns:c16="http://schemas.microsoft.com/office/drawing/2014/chart" uri="{C3380CC4-5D6E-409C-BE32-E72D297353CC}">
              <c16:uniqueId val="{00000002-3225-4203-9489-2045FC6F9EBD}"/>
            </c:ext>
          </c:extLst>
        </c:ser>
        <c:dLbls>
          <c:showLegendKey val="0"/>
          <c:showVal val="0"/>
          <c:showCatName val="0"/>
          <c:showSerName val="0"/>
          <c:showPercent val="0"/>
          <c:showBubbleSize val="0"/>
        </c:dLbls>
        <c:axId val="46371584"/>
        <c:axId val="46373504"/>
      </c:scatterChart>
      <c:scatterChart>
        <c:scatterStyle val="lineMarker"/>
        <c:varyColors val="0"/>
        <c:ser>
          <c:idx val="2"/>
          <c:order val="2"/>
          <c:tx>
            <c:strRef>
              <c:f>HPLC!$V$3:$X$3</c:f>
              <c:strCache>
                <c:ptCount val="1"/>
                <c:pt idx="0">
                  <c:v>Glucose (g/L)</c:v>
                </c:pt>
              </c:strCache>
            </c:strRef>
          </c:tx>
          <c:spPr>
            <a:ln w="19050">
              <a:solidFill>
                <a:schemeClr val="accent3"/>
              </a:solidFill>
            </a:ln>
          </c:spPr>
          <c:marker>
            <c:symbol val="triangle"/>
            <c:size val="7"/>
          </c:marker>
          <c:errBars>
            <c:errDir val="y"/>
            <c:errBarType val="both"/>
            <c:errValType val="cust"/>
            <c:noEndCap val="0"/>
            <c:plus>
              <c:numRef>
                <c:f>HPLC!$AP$281:$AP$291</c:f>
                <c:numCache>
                  <c:formatCode>General</c:formatCode>
                  <c:ptCount val="11"/>
                  <c:pt idx="0">
                    <c:v>0</c:v>
                  </c:pt>
                  <c:pt idx="1">
                    <c:v>5.1153364177409184E-2</c:v>
                  </c:pt>
                  <c:pt idx="2">
                    <c:v>1.6329931618554536E-2</c:v>
                  </c:pt>
                  <c:pt idx="3">
                    <c:v>1.4719601443879836E-2</c:v>
                  </c:pt>
                  <c:pt idx="4">
                    <c:v>0</c:v>
                  </c:pt>
                  <c:pt idx="5">
                    <c:v>0</c:v>
                  </c:pt>
                  <c:pt idx="6">
                    <c:v>0</c:v>
                  </c:pt>
                  <c:pt idx="7">
                    <c:v>0</c:v>
                  </c:pt>
                  <c:pt idx="8">
                    <c:v>0</c:v>
                  </c:pt>
                  <c:pt idx="9">
                    <c:v>0</c:v>
                  </c:pt>
                  <c:pt idx="10">
                    <c:v>0</c:v>
                  </c:pt>
                </c:numCache>
              </c:numRef>
            </c:plus>
            <c:minus>
              <c:numRef>
                <c:f>HPLC!$AP$281:$AP$291</c:f>
                <c:numCache>
                  <c:formatCode>General</c:formatCode>
                  <c:ptCount val="11"/>
                  <c:pt idx="0">
                    <c:v>0</c:v>
                  </c:pt>
                  <c:pt idx="1">
                    <c:v>5.1153364177409184E-2</c:v>
                  </c:pt>
                  <c:pt idx="2">
                    <c:v>1.6329931618554536E-2</c:v>
                  </c:pt>
                  <c:pt idx="3">
                    <c:v>1.4719601443879836E-2</c:v>
                  </c:pt>
                  <c:pt idx="4">
                    <c:v>0</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HPLC!$AO$281:$AO$291</c:f>
              <c:numCache>
                <c:formatCode>0.000</c:formatCode>
                <c:ptCount val="11"/>
                <c:pt idx="0">
                  <c:v>7.11</c:v>
                </c:pt>
                <c:pt idx="1">
                  <c:v>6.3449999999999998</c:v>
                </c:pt>
                <c:pt idx="2">
                  <c:v>5.4050000000000002</c:v>
                </c:pt>
                <c:pt idx="3">
                  <c:v>3.9933333333333336</c:v>
                </c:pt>
                <c:pt idx="4">
                  <c:v>0</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3-3225-4203-9489-2045FC6F9EBD}"/>
            </c:ext>
          </c:extLst>
        </c:ser>
        <c:ser>
          <c:idx val="3"/>
          <c:order val="3"/>
          <c:tx>
            <c:strRef>
              <c:f>HPLC!$Y$3:$AA$3</c:f>
              <c:strCache>
                <c:ptCount val="1"/>
                <c:pt idx="0">
                  <c:v>Fructose (g/L)</c:v>
                </c:pt>
              </c:strCache>
            </c:strRef>
          </c:tx>
          <c:spPr>
            <a:ln w="19050">
              <a:solidFill>
                <a:schemeClr val="accent4"/>
              </a:solidFill>
            </a:ln>
          </c:spPr>
          <c:marker>
            <c:symbol val="triangle"/>
            <c:size val="7"/>
          </c:marker>
          <c:errBars>
            <c:errDir val="y"/>
            <c:errBarType val="both"/>
            <c:errValType val="cust"/>
            <c:noEndCap val="0"/>
            <c:plus>
              <c:numRef>
                <c:f>HPLC!$AS$281:$AS$291</c:f>
                <c:numCache>
                  <c:formatCode>General</c:formatCode>
                  <c:ptCount val="11"/>
                  <c:pt idx="0">
                    <c:v>0</c:v>
                  </c:pt>
                  <c:pt idx="1">
                    <c:v>2.6770630673681833E-2</c:v>
                  </c:pt>
                  <c:pt idx="2">
                    <c:v>8.1649658092772665E-3</c:v>
                  </c:pt>
                  <c:pt idx="3">
                    <c:v>4.0824829046385448E-3</c:v>
                  </c:pt>
                  <c:pt idx="4">
                    <c:v>4.0824829046386332E-3</c:v>
                  </c:pt>
                  <c:pt idx="5">
                    <c:v>0</c:v>
                  </c:pt>
                  <c:pt idx="6">
                    <c:v>0</c:v>
                  </c:pt>
                  <c:pt idx="7">
                    <c:v>0</c:v>
                  </c:pt>
                  <c:pt idx="8">
                    <c:v>0</c:v>
                  </c:pt>
                  <c:pt idx="9">
                    <c:v>0</c:v>
                  </c:pt>
                  <c:pt idx="10">
                    <c:v>0</c:v>
                  </c:pt>
                </c:numCache>
              </c:numRef>
            </c:plus>
            <c:minus>
              <c:numRef>
                <c:f>HPLC!$AS$281:$AS$291</c:f>
                <c:numCache>
                  <c:formatCode>General</c:formatCode>
                  <c:ptCount val="11"/>
                  <c:pt idx="0">
                    <c:v>0</c:v>
                  </c:pt>
                  <c:pt idx="1">
                    <c:v>2.6770630673681833E-2</c:v>
                  </c:pt>
                  <c:pt idx="2">
                    <c:v>8.1649658092772665E-3</c:v>
                  </c:pt>
                  <c:pt idx="3">
                    <c:v>4.0824829046385448E-3</c:v>
                  </c:pt>
                  <c:pt idx="4">
                    <c:v>4.0824829046386332E-3</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HPLC!$AR$281:$AR$291</c:f>
              <c:numCache>
                <c:formatCode>0.000</c:formatCode>
                <c:ptCount val="11"/>
                <c:pt idx="0">
                  <c:v>2.66</c:v>
                </c:pt>
                <c:pt idx="1">
                  <c:v>2.686666666666667</c:v>
                </c:pt>
                <c:pt idx="2">
                  <c:v>2.5933333333333333</c:v>
                </c:pt>
                <c:pt idx="3">
                  <c:v>2.3883333333333336</c:v>
                </c:pt>
                <c:pt idx="4">
                  <c:v>0.995</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4-3225-4203-9489-2045FC6F9EBD}"/>
            </c:ext>
          </c:extLst>
        </c:ser>
        <c:ser>
          <c:idx val="4"/>
          <c:order val="4"/>
          <c:tx>
            <c:strRef>
              <c:f>HPLC!$AB$3:$AD$3</c:f>
              <c:strCache>
                <c:ptCount val="1"/>
                <c:pt idx="0">
                  <c:v>Glycerol (g/L)</c:v>
                </c:pt>
              </c:strCache>
            </c:strRef>
          </c:tx>
          <c:spPr>
            <a:ln w="19050">
              <a:solidFill>
                <a:schemeClr val="accent5"/>
              </a:solidFill>
            </a:ln>
          </c:spPr>
          <c:marker>
            <c:symbol val="circle"/>
            <c:size val="7"/>
          </c:marker>
          <c:errBars>
            <c:errDir val="y"/>
            <c:errBarType val="both"/>
            <c:errValType val="cust"/>
            <c:noEndCap val="0"/>
            <c:plus>
              <c:numRef>
                <c:f>HPLC!$AV$281:$AV$291</c:f>
                <c:numCache>
                  <c:formatCode>General</c:formatCode>
                  <c:ptCount val="11"/>
                  <c:pt idx="0">
                    <c:v>0</c:v>
                  </c:pt>
                  <c:pt idx="1">
                    <c:v>0</c:v>
                  </c:pt>
                  <c:pt idx="2">
                    <c:v>0</c:v>
                  </c:pt>
                  <c:pt idx="3">
                    <c:v>0</c:v>
                  </c:pt>
                  <c:pt idx="4">
                    <c:v>4.0824829046386315E-3</c:v>
                  </c:pt>
                  <c:pt idx="5">
                    <c:v>0</c:v>
                  </c:pt>
                  <c:pt idx="6">
                    <c:v>4.0824829046386332E-3</c:v>
                  </c:pt>
                  <c:pt idx="7">
                    <c:v>4.0824829046386115E-3</c:v>
                  </c:pt>
                  <c:pt idx="8">
                    <c:v>0</c:v>
                  </c:pt>
                  <c:pt idx="9">
                    <c:v>2.2730302828309745E-2</c:v>
                  </c:pt>
                  <c:pt idx="10">
                    <c:v>2.4494897427831803E-2</c:v>
                  </c:pt>
                </c:numCache>
              </c:numRef>
            </c:plus>
            <c:minus>
              <c:numRef>
                <c:f>HPLC!$AV$281:$AV$291</c:f>
                <c:numCache>
                  <c:formatCode>General</c:formatCode>
                  <c:ptCount val="11"/>
                  <c:pt idx="0">
                    <c:v>0</c:v>
                  </c:pt>
                  <c:pt idx="1">
                    <c:v>0</c:v>
                  </c:pt>
                  <c:pt idx="2">
                    <c:v>0</c:v>
                  </c:pt>
                  <c:pt idx="3">
                    <c:v>0</c:v>
                  </c:pt>
                  <c:pt idx="4">
                    <c:v>4.0824829046386315E-3</c:v>
                  </c:pt>
                  <c:pt idx="5">
                    <c:v>0</c:v>
                  </c:pt>
                  <c:pt idx="6">
                    <c:v>4.0824829046386332E-3</c:v>
                  </c:pt>
                  <c:pt idx="7">
                    <c:v>4.0824829046386115E-3</c:v>
                  </c:pt>
                  <c:pt idx="8">
                    <c:v>0</c:v>
                  </c:pt>
                  <c:pt idx="9">
                    <c:v>2.2730302828309745E-2</c:v>
                  </c:pt>
                  <c:pt idx="10">
                    <c:v>2.4494897427831803E-2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HPLC!$AU$281:$AU$291</c:f>
              <c:numCache>
                <c:formatCode>0.000</c:formatCode>
                <c:ptCount val="11"/>
                <c:pt idx="0">
                  <c:v>0</c:v>
                </c:pt>
                <c:pt idx="1">
                  <c:v>0</c:v>
                </c:pt>
                <c:pt idx="2">
                  <c:v>0</c:v>
                </c:pt>
                <c:pt idx="3">
                  <c:v>0</c:v>
                </c:pt>
                <c:pt idx="4">
                  <c:v>7.3333333333333348E-2</c:v>
                </c:pt>
                <c:pt idx="5">
                  <c:v>0</c:v>
                </c:pt>
                <c:pt idx="6">
                  <c:v>0.52333333333333332</c:v>
                </c:pt>
                <c:pt idx="7">
                  <c:v>0.67666666666666675</c:v>
                </c:pt>
                <c:pt idx="8">
                  <c:v>0.71166666666666656</c:v>
                </c:pt>
                <c:pt idx="9">
                  <c:v>0.73999999999999988</c:v>
                </c:pt>
                <c:pt idx="10">
                  <c:v>0.70333333333333325</c:v>
                </c:pt>
              </c:numCache>
            </c:numRef>
          </c:yVal>
          <c:smooth val="0"/>
          <c:extLst>
            <c:ext xmlns:c16="http://schemas.microsoft.com/office/drawing/2014/chart" uri="{C3380CC4-5D6E-409C-BE32-E72D297353CC}">
              <c16:uniqueId val="{00000005-3225-4203-9489-2045FC6F9EBD}"/>
            </c:ext>
          </c:extLst>
        </c:ser>
        <c:dLbls>
          <c:showLegendKey val="0"/>
          <c:showVal val="0"/>
          <c:showCatName val="0"/>
          <c:showSerName val="0"/>
          <c:showPercent val="0"/>
          <c:showBubbleSize val="0"/>
        </c:dLbls>
        <c:axId val="46377600"/>
        <c:axId val="46375680"/>
      </c:scatterChart>
      <c:valAx>
        <c:axId val="46371584"/>
        <c:scaling>
          <c:orientation val="minMax"/>
          <c:min val="0"/>
        </c:scaling>
        <c:delete val="0"/>
        <c:axPos val="b"/>
        <c:title>
          <c:tx>
            <c:rich>
              <a:bodyPr/>
              <a:lstStyle/>
              <a:p>
                <a:pPr>
                  <a:defRPr/>
                </a:pPr>
                <a:r>
                  <a:rPr lang="en-US"/>
                  <a:t>Time (h)</a:t>
                </a:r>
              </a:p>
            </c:rich>
          </c:tx>
          <c:overlay val="0"/>
        </c:title>
        <c:numFmt formatCode="General" sourceLinked="1"/>
        <c:majorTickMark val="out"/>
        <c:minorTickMark val="none"/>
        <c:tickLblPos val="nextTo"/>
        <c:crossAx val="46373504"/>
        <c:crosses val="autoZero"/>
        <c:crossBetween val="midCat"/>
      </c:valAx>
      <c:valAx>
        <c:axId val="46373504"/>
        <c:scaling>
          <c:orientation val="minMax"/>
        </c:scaling>
        <c:delete val="0"/>
        <c:axPos val="l"/>
        <c:majorGridlines/>
        <c:title>
          <c:tx>
            <c:rich>
              <a:bodyPr rot="-5400000" vert="horz"/>
              <a:lstStyle/>
              <a:p>
                <a:pPr>
                  <a:defRPr/>
                </a:pPr>
                <a:r>
                  <a:rPr lang="en-US"/>
                  <a:t>Maltotriose, Maltose &amp; Ethanol</a:t>
                </a:r>
              </a:p>
            </c:rich>
          </c:tx>
          <c:overlay val="0"/>
        </c:title>
        <c:numFmt formatCode="#,##0" sourceLinked="0"/>
        <c:majorTickMark val="out"/>
        <c:minorTickMark val="none"/>
        <c:tickLblPos val="nextTo"/>
        <c:crossAx val="46371584"/>
        <c:crosses val="autoZero"/>
        <c:crossBetween val="midCat"/>
      </c:valAx>
      <c:valAx>
        <c:axId val="46375680"/>
        <c:scaling>
          <c:orientation val="minMax"/>
          <c:min val="0"/>
        </c:scaling>
        <c:delete val="0"/>
        <c:axPos val="r"/>
        <c:title>
          <c:tx>
            <c:rich>
              <a:bodyPr rot="-5400000" vert="horz"/>
              <a:lstStyle/>
              <a:p>
                <a:pPr>
                  <a:defRPr/>
                </a:pPr>
                <a:r>
                  <a:rPr lang="en-US"/>
                  <a:t>Glucose, Fructose &amp; Glycerol</a:t>
                </a:r>
              </a:p>
            </c:rich>
          </c:tx>
          <c:overlay val="0"/>
        </c:title>
        <c:numFmt formatCode="#,##0" sourceLinked="0"/>
        <c:majorTickMark val="out"/>
        <c:minorTickMark val="none"/>
        <c:tickLblPos val="nextTo"/>
        <c:crossAx val="46377600"/>
        <c:crosses val="max"/>
        <c:crossBetween val="midCat"/>
      </c:valAx>
      <c:valAx>
        <c:axId val="46377600"/>
        <c:scaling>
          <c:orientation val="minMax"/>
        </c:scaling>
        <c:delete val="1"/>
        <c:axPos val="b"/>
        <c:numFmt formatCode="General" sourceLinked="1"/>
        <c:majorTickMark val="out"/>
        <c:minorTickMark val="none"/>
        <c:tickLblPos val="nextTo"/>
        <c:crossAx val="46375680"/>
        <c:crosses val="autoZero"/>
        <c:crossBetween val="midCat"/>
      </c:valAx>
    </c:plotArea>
    <c:legend>
      <c:legendPos val="b"/>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'OD660'!$D$18:$I$18</c:f>
              <c:strCache>
                <c:ptCount val="1"/>
                <c:pt idx="0">
                  <c:v>1</c:v>
                </c:pt>
              </c:strCache>
            </c:strRef>
          </c:tx>
          <c:spPr>
            <a:ln w="22225">
              <a:solidFill>
                <a:schemeClr val="accent1"/>
              </a:solidFill>
            </a:ln>
          </c:spPr>
          <c:marker>
            <c:symbol val="diamond"/>
            <c:size val="10"/>
          </c:marker>
          <c:xVal>
            <c:numRef>
              <c:f>'OD660'!$B$20:$B$30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'OD660'!$G$20:$G$30</c:f>
              <c:numCache>
                <c:formatCode>0.00</c:formatCode>
                <c:ptCount val="11"/>
                <c:pt idx="0">
                  <c:v>0.2</c:v>
                </c:pt>
                <c:pt idx="1">
                  <c:v>0.83</c:v>
                </c:pt>
                <c:pt idx="2">
                  <c:v>2.8200000000000003</c:v>
                </c:pt>
                <c:pt idx="3">
                  <c:v>5.7399999999999993</c:v>
                </c:pt>
                <c:pt idx="4">
                  <c:v>12.6</c:v>
                </c:pt>
                <c:pt idx="5">
                  <c:v>16.8</c:v>
                </c:pt>
                <c:pt idx="6">
                  <c:v>24.2</c:v>
                </c:pt>
                <c:pt idx="7">
                  <c:v>27</c:v>
                </c:pt>
                <c:pt idx="8">
                  <c:v>25.650000000000002</c:v>
                </c:pt>
                <c:pt idx="9">
                  <c:v>25.2</c:v>
                </c:pt>
                <c:pt idx="10">
                  <c:v>25.85</c:v>
                </c:pt>
              </c:numCache>
            </c:numRef>
          </c:yVal>
          <c:smooth val="0"/>
          <c:extLst>
            <c:ext xmlns:c16="http://schemas.microsoft.com/office/drawing/2014/chart" uri="{C3380CC4-5D6E-409C-BE32-E72D297353CC}">
              <c16:uniqueId val="{00000000-20EA-4658-B973-AF794BC98167}"/>
            </c:ext>
          </c:extLst>
        </c:ser>
        <c:ser>
          <c:idx val="1"/>
          <c:order val="1"/>
          <c:tx>
            <c:strRef>
              <c:f>'OD660'!$J$18:$O$18</c:f>
              <c:strCache>
                <c:ptCount val="1"/>
                <c:pt idx="0">
                  <c:v>2</c:v>
                </c:pt>
              </c:strCache>
            </c:strRef>
          </c:tx>
          <c:spPr>
            <a:ln w="22225">
              <a:solidFill>
                <a:schemeClr val="accent2"/>
              </a:solidFill>
            </a:ln>
          </c:spPr>
          <c:marker>
            <c:symbol val="square"/>
            <c:size val="10"/>
          </c:marker>
          <c:xVal>
            <c:numRef>
              <c:f>'OD660'!$B$20:$B$30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'OD660'!$M$20:$M$30</c:f>
              <c:numCache>
                <c:formatCode>0.000</c:formatCode>
                <c:ptCount val="11"/>
                <c:pt idx="0">
                  <c:v>0.2</c:v>
                </c:pt>
                <c:pt idx="1">
                  <c:v>0.79600000000000004</c:v>
                </c:pt>
                <c:pt idx="2">
                  <c:v>2.79</c:v>
                </c:pt>
                <c:pt idx="3">
                  <c:v>5.76</c:v>
                </c:pt>
                <c:pt idx="4">
                  <c:v>12.55</c:v>
                </c:pt>
                <c:pt idx="5">
                  <c:v>16.100000000000001</c:v>
                </c:pt>
                <c:pt idx="6">
                  <c:v>23.400000000000002</c:v>
                </c:pt>
                <c:pt idx="7">
                  <c:v>26.150000000000002</c:v>
                </c:pt>
                <c:pt idx="8">
                  <c:v>24</c:v>
                </c:pt>
                <c:pt idx="9">
                  <c:v>25.3</c:v>
                </c:pt>
                <c:pt idx="10">
                  <c:v>25.6</c:v>
                </c:pt>
              </c:numCache>
            </c:numRef>
          </c:yVal>
          <c:smooth val="0"/>
          <c:extLst>
            <c:ext xmlns:c16="http://schemas.microsoft.com/office/drawing/2014/chart" uri="{C3380CC4-5D6E-409C-BE32-E72D297353CC}">
              <c16:uniqueId val="{00000001-20EA-4658-B973-AF794BC98167}"/>
            </c:ext>
          </c:extLst>
        </c:ser>
        <c:ser>
          <c:idx val="2"/>
          <c:order val="2"/>
          <c:tx>
            <c:strRef>
              <c:f>'OD660'!$P$18:$U$18</c:f>
              <c:strCache>
                <c:ptCount val="1"/>
                <c:pt idx="0">
                  <c:v>3</c:v>
                </c:pt>
              </c:strCache>
            </c:strRef>
          </c:tx>
          <c:xVal>
            <c:numRef>
              <c:f>'OD660'!$B$20:$B$30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'OD660'!$S$20:$S$30</c:f>
              <c:numCache>
                <c:formatCode>0.000</c:formatCode>
                <c:ptCount val="11"/>
                <c:pt idx="0">
                  <c:v>0.2</c:v>
                </c:pt>
                <c:pt idx="1">
                  <c:v>0.83800000000000008</c:v>
                </c:pt>
                <c:pt idx="2">
                  <c:v>2.87</c:v>
                </c:pt>
                <c:pt idx="3">
                  <c:v>5.8199999999999994</c:v>
                </c:pt>
                <c:pt idx="4">
                  <c:v>12</c:v>
                </c:pt>
                <c:pt idx="5">
                  <c:v>15.85</c:v>
                </c:pt>
                <c:pt idx="6">
                  <c:v>23.599999999999998</c:v>
                </c:pt>
                <c:pt idx="7">
                  <c:v>26.55</c:v>
                </c:pt>
                <c:pt idx="8">
                  <c:v>23.65</c:v>
                </c:pt>
                <c:pt idx="9">
                  <c:v>25.05</c:v>
                </c:pt>
                <c:pt idx="10">
                  <c:v>27</c:v>
                </c:pt>
              </c:numCache>
            </c:numRef>
          </c:yVal>
          <c:smooth val="0"/>
          <c:extLst>
            <c:ext xmlns:c16="http://schemas.microsoft.com/office/drawing/2014/chart" uri="{C3380CC4-5D6E-409C-BE32-E72D297353CC}">
              <c16:uniqueId val="{00000002-20EA-4658-B973-AF794BC98167}"/>
            </c:ext>
          </c:extLst>
        </c:ser>
        <c:dLbls>
          <c:showLegendKey val="0"/>
          <c:showVal val="0"/>
          <c:showCatName val="0"/>
          <c:showSerName val="0"/>
          <c:showPercent val="0"/>
          <c:showBubbleSize val="0"/>
        </c:dLbls>
        <c:axId val="54925184"/>
        <c:axId val="54936704"/>
      </c:scatterChart>
      <c:valAx>
        <c:axId val="54925184"/>
        <c:scaling>
          <c:orientation val="minMax"/>
          <c:min val="0"/>
        </c:scaling>
        <c:delete val="0"/>
        <c:axPos val="b"/>
        <c:title>
          <c:tx>
            <c:rich>
              <a:bodyPr/>
              <a:lstStyle/>
              <a:p>
                <a:pPr>
                  <a:defRPr/>
                </a:pPr>
                <a:r>
                  <a:rPr lang="en-US"/>
                  <a:t>Time (h)</a:t>
                </a:r>
              </a:p>
            </c:rich>
          </c:tx>
          <c:layout/>
          <c:overlay val="0"/>
        </c:title>
        <c:numFmt formatCode="0.00" sourceLinked="1"/>
        <c:majorTickMark val="out"/>
        <c:minorTickMark val="none"/>
        <c:tickLblPos val="nextTo"/>
        <c:crossAx val="54936704"/>
        <c:crosses val="autoZero"/>
        <c:crossBetween val="midCat"/>
      </c:valAx>
      <c:valAx>
        <c:axId val="54936704"/>
        <c:scaling>
          <c:orientation val="minMax"/>
          <c:min val="0"/>
        </c:scaling>
        <c:delete val="0"/>
        <c:axPos val="l"/>
        <c:majorGridlines/>
        <c:title>
          <c:tx>
            <c:rich>
              <a:bodyPr rot="-5400000" vert="horz"/>
              <a:lstStyle/>
              <a:p>
                <a:pPr>
                  <a:defRPr/>
                </a:pPr>
                <a:r>
                  <a:rPr lang="en-US"/>
                  <a:t>OD660</a:t>
                </a:r>
              </a:p>
            </c:rich>
          </c:tx>
          <c:layout/>
          <c:overlay val="0"/>
        </c:title>
        <c:numFmt formatCode="0.00" sourceLinked="1"/>
        <c:majorTickMark val="out"/>
        <c:minorTickMark val="none"/>
        <c:tickLblPos val="nextTo"/>
        <c:crossAx val="54925184"/>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HPLC!$P$3:$R$3</c:f>
              <c:strCache>
                <c:ptCount val="1"/>
                <c:pt idx="0">
                  <c:v>Maltotriose (g/L)</c:v>
                </c:pt>
              </c:strCache>
            </c:strRef>
          </c:tx>
          <c:spPr>
            <a:ln w="19050">
              <a:solidFill>
                <a:schemeClr val="accent1"/>
              </a:solidFill>
            </a:ln>
          </c:spPr>
          <c:marker>
            <c:symbol val="diamond"/>
            <c:size val="7"/>
          </c:marker>
          <c:errBars>
            <c:errDir val="y"/>
            <c:errBarType val="both"/>
            <c:errValType val="cust"/>
            <c:noEndCap val="0"/>
            <c:plus>
              <c:numRef>
                <c:f>HPLC!$AJ$327:$AJ$337</c:f>
                <c:numCache>
                  <c:formatCode>General</c:formatCode>
                  <c:ptCount val="11"/>
                  <c:pt idx="0">
                    <c:v>0</c:v>
                  </c:pt>
                  <c:pt idx="1">
                    <c:v>4.7081489639418668E-2</c:v>
                  </c:pt>
                  <c:pt idx="2">
                    <c:v>4.2622372841814797E-2</c:v>
                  </c:pt>
                  <c:pt idx="3">
                    <c:v>1.8708286933869549E-2</c:v>
                  </c:pt>
                  <c:pt idx="4">
                    <c:v>3.6742346141747435E-2</c:v>
                  </c:pt>
                  <c:pt idx="5">
                    <c:v>4.0824829046387243E-3</c:v>
                  </c:pt>
                  <c:pt idx="6">
                    <c:v>2.8577380332470096E-2</c:v>
                  </c:pt>
                  <c:pt idx="7">
                    <c:v>2.5495097567963993E-2</c:v>
                  </c:pt>
                  <c:pt idx="8">
                    <c:v>4.0824829046389056E-3</c:v>
                  </c:pt>
                  <c:pt idx="9">
                    <c:v>0.14089002803605361</c:v>
                  </c:pt>
                  <c:pt idx="10">
                    <c:v>1.5699247457590104E-16</c:v>
                  </c:pt>
                </c:numCache>
              </c:numRef>
            </c:plus>
            <c:minus>
              <c:numRef>
                <c:f>HPLC!$AJ$327:$AJ$337</c:f>
                <c:numCache>
                  <c:formatCode>General</c:formatCode>
                  <c:ptCount val="11"/>
                  <c:pt idx="0">
                    <c:v>0</c:v>
                  </c:pt>
                  <c:pt idx="1">
                    <c:v>4.7081489639418668E-2</c:v>
                  </c:pt>
                  <c:pt idx="2">
                    <c:v>4.2622372841814797E-2</c:v>
                  </c:pt>
                  <c:pt idx="3">
                    <c:v>1.8708286933869549E-2</c:v>
                  </c:pt>
                  <c:pt idx="4">
                    <c:v>3.6742346141747435E-2</c:v>
                  </c:pt>
                  <c:pt idx="5">
                    <c:v>4.0824829046387243E-3</c:v>
                  </c:pt>
                  <c:pt idx="6">
                    <c:v>2.8577380332470096E-2</c:v>
                  </c:pt>
                  <c:pt idx="7">
                    <c:v>2.5495097567963993E-2</c:v>
                  </c:pt>
                  <c:pt idx="8">
                    <c:v>4.0824829046389056E-3</c:v>
                  </c:pt>
                  <c:pt idx="9">
                    <c:v>0.14089002803605361</c:v>
                  </c:pt>
                  <c:pt idx="10">
                    <c:v>1.5699247457590104E-16</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HPLC!$AI$327:$AI$337</c:f>
              <c:numCache>
                <c:formatCode>0.000</c:formatCode>
                <c:ptCount val="11"/>
                <c:pt idx="0">
                  <c:v>8.3449999999999989</c:v>
                </c:pt>
                <c:pt idx="1">
                  <c:v>7.8966666666666674</c:v>
                </c:pt>
                <c:pt idx="2">
                  <c:v>7.961666666666666</c:v>
                </c:pt>
                <c:pt idx="3">
                  <c:v>7.8616666666666672</c:v>
                </c:pt>
                <c:pt idx="4">
                  <c:v>7.9033333333333333</c:v>
                </c:pt>
                <c:pt idx="5">
                  <c:v>7.7016666666666653</c:v>
                </c:pt>
                <c:pt idx="6">
                  <c:v>6.7716666666666674</c:v>
                </c:pt>
                <c:pt idx="7">
                  <c:v>6.3066666666666675</c:v>
                </c:pt>
                <c:pt idx="8">
                  <c:v>4.7033333333333331</c:v>
                </c:pt>
                <c:pt idx="9">
                  <c:v>4.1233333333333331</c:v>
                </c:pt>
                <c:pt idx="10">
                  <c:v>2.1516666666666668</c:v>
                </c:pt>
              </c:numCache>
            </c:numRef>
          </c:yVal>
          <c:smooth val="0"/>
          <c:extLst>
            <c:ext xmlns:c16="http://schemas.microsoft.com/office/drawing/2014/chart" uri="{C3380CC4-5D6E-409C-BE32-E72D297353CC}">
              <c16:uniqueId val="{00000000-688B-449F-A8C2-263112F3A146}"/>
            </c:ext>
          </c:extLst>
        </c:ser>
        <c:ser>
          <c:idx val="1"/>
          <c:order val="1"/>
          <c:tx>
            <c:strRef>
              <c:f>HPLC!$S$3:$U$3</c:f>
              <c:strCache>
                <c:ptCount val="1"/>
                <c:pt idx="0">
                  <c:v>Maltose (g/L)</c:v>
                </c:pt>
              </c:strCache>
            </c:strRef>
          </c:tx>
          <c:spPr>
            <a:ln w="19050">
              <a:solidFill>
                <a:schemeClr val="accent2"/>
              </a:solidFill>
            </a:ln>
          </c:spPr>
          <c:marker>
            <c:symbol val="square"/>
            <c:size val="7"/>
          </c:marker>
          <c:errBars>
            <c:errDir val="y"/>
            <c:errBarType val="both"/>
            <c:errValType val="cust"/>
            <c:noEndCap val="0"/>
            <c:plus>
              <c:numRef>
                <c:f>HPLC!$AM$327:$AM$337</c:f>
                <c:numCache>
                  <c:formatCode>General</c:formatCode>
                  <c:ptCount val="11"/>
                  <c:pt idx="0">
                    <c:v>0</c:v>
                  </c:pt>
                  <c:pt idx="1">
                    <c:v>9.5131487952202831E-2</c:v>
                  </c:pt>
                  <c:pt idx="2">
                    <c:v>0.12961481396815694</c:v>
                  </c:pt>
                  <c:pt idx="3">
                    <c:v>7.3824115301166754E-2</c:v>
                  </c:pt>
                  <c:pt idx="4">
                    <c:v>7.3598007219397965E-2</c:v>
                  </c:pt>
                  <c:pt idx="5">
                    <c:v>4.0824829046378188E-3</c:v>
                  </c:pt>
                  <c:pt idx="6">
                    <c:v>2.4832774042918712E-2</c:v>
                  </c:pt>
                  <c:pt idx="7">
                    <c:v>0</c:v>
                  </c:pt>
                  <c:pt idx="8">
                    <c:v>4.0824829046386332E-3</c:v>
                  </c:pt>
                  <c:pt idx="9">
                    <c:v>3.2659863237109073E-2</c:v>
                  </c:pt>
                  <c:pt idx="10">
                    <c:v>4.0824829046386332E-3</c:v>
                  </c:pt>
                </c:numCache>
              </c:numRef>
            </c:plus>
            <c:minus>
              <c:numRef>
                <c:f>HPLC!$AM$327:$AM$337</c:f>
                <c:numCache>
                  <c:formatCode>General</c:formatCode>
                  <c:ptCount val="11"/>
                  <c:pt idx="0">
                    <c:v>0</c:v>
                  </c:pt>
                  <c:pt idx="1">
                    <c:v>9.5131487952202831E-2</c:v>
                  </c:pt>
                  <c:pt idx="2">
                    <c:v>0.12961481396815694</c:v>
                  </c:pt>
                  <c:pt idx="3">
                    <c:v>7.3824115301166754E-2</c:v>
                  </c:pt>
                  <c:pt idx="4">
                    <c:v>7.3598007219397965E-2</c:v>
                  </c:pt>
                  <c:pt idx="5">
                    <c:v>4.0824829046378188E-3</c:v>
                  </c:pt>
                  <c:pt idx="6">
                    <c:v>2.4832774042918712E-2</c:v>
                  </c:pt>
                  <c:pt idx="7">
                    <c:v>0</c:v>
                  </c:pt>
                  <c:pt idx="8">
                    <c:v>4.0824829046386332E-3</c:v>
                  </c:pt>
                  <c:pt idx="9">
                    <c:v>3.2659863237109073E-2</c:v>
                  </c:pt>
                  <c:pt idx="10">
                    <c:v>4.0824829046386332E-3</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HPLC!$AL$327:$AL$337</c:f>
              <c:numCache>
                <c:formatCode>0.000</c:formatCode>
                <c:ptCount val="11"/>
                <c:pt idx="0">
                  <c:v>23.99</c:v>
                </c:pt>
                <c:pt idx="1">
                  <c:v>23.900000000000002</c:v>
                </c:pt>
                <c:pt idx="2">
                  <c:v>24.105</c:v>
                </c:pt>
                <c:pt idx="3">
                  <c:v>23.78</c:v>
                </c:pt>
                <c:pt idx="4">
                  <c:v>21.903333333333332</c:v>
                </c:pt>
                <c:pt idx="5">
                  <c:v>17.465</c:v>
                </c:pt>
                <c:pt idx="6">
                  <c:v>5.1149999999999993</c:v>
                </c:pt>
                <c:pt idx="7">
                  <c:v>1.418333333333333</c:v>
                </c:pt>
                <c:pt idx="8">
                  <c:v>1.0266666666666666</c:v>
                </c:pt>
                <c:pt idx="9">
                  <c:v>0.97499999999999998</c:v>
                </c:pt>
                <c:pt idx="10">
                  <c:v>0.77333333333333343</c:v>
                </c:pt>
              </c:numCache>
            </c:numRef>
          </c:yVal>
          <c:smooth val="0"/>
          <c:extLst>
            <c:ext xmlns:c16="http://schemas.microsoft.com/office/drawing/2014/chart" uri="{C3380CC4-5D6E-409C-BE32-E72D297353CC}">
              <c16:uniqueId val="{00000001-688B-449F-A8C2-263112F3A146}"/>
            </c:ext>
          </c:extLst>
        </c:ser>
        <c:ser>
          <c:idx val="5"/>
          <c:order val="5"/>
          <c:tx>
            <c:strRef>
              <c:f>HPLC!$AE$3:$AG$3</c:f>
              <c:strCache>
                <c:ptCount val="1"/>
                <c:pt idx="0">
                  <c:v>Ethanol (g/L)</c:v>
                </c:pt>
              </c:strCache>
            </c:strRef>
          </c:tx>
          <c:spPr>
            <a:ln w="19050">
              <a:solidFill>
                <a:schemeClr val="accent6"/>
              </a:solidFill>
            </a:ln>
          </c:spPr>
          <c:marker>
            <c:symbol val="circle"/>
            <c:size val="7"/>
          </c:marker>
          <c:errBars>
            <c:errDir val="y"/>
            <c:errBarType val="both"/>
            <c:errValType val="cust"/>
            <c:noEndCap val="0"/>
            <c:plus>
              <c:numRef>
                <c:f>HPLC!$AY$327:$AY$337</c:f>
                <c:numCache>
                  <c:formatCode>General</c:formatCode>
                  <c:ptCount val="11"/>
                  <c:pt idx="0">
                    <c:v>0</c:v>
                  </c:pt>
                  <c:pt idx="1">
                    <c:v>4.0824829046386289E-3</c:v>
                  </c:pt>
                  <c:pt idx="2">
                    <c:v>1.0801234497346442E-2</c:v>
                  </c:pt>
                  <c:pt idx="3">
                    <c:v>4.9497474683058283E-2</c:v>
                  </c:pt>
                  <c:pt idx="4">
                    <c:v>8.3765545820860626E-2</c:v>
                  </c:pt>
                  <c:pt idx="5">
                    <c:v>0</c:v>
                  </c:pt>
                  <c:pt idx="6">
                    <c:v>0.26981475126464122</c:v>
                  </c:pt>
                  <c:pt idx="7">
                    <c:v>0.2727636339397172</c:v>
                  </c:pt>
                  <c:pt idx="8">
                    <c:v>8.5732140997412318E-2</c:v>
                  </c:pt>
                  <c:pt idx="9">
                    <c:v>0.69268800095473537</c:v>
                  </c:pt>
                  <c:pt idx="10">
                    <c:v>0.25887577458438832</c:v>
                  </c:pt>
                </c:numCache>
              </c:numRef>
            </c:plus>
            <c:minus>
              <c:numRef>
                <c:f>HPLC!$AY$327:$AY$337</c:f>
                <c:numCache>
                  <c:formatCode>General</c:formatCode>
                  <c:ptCount val="11"/>
                  <c:pt idx="0">
                    <c:v>0</c:v>
                  </c:pt>
                  <c:pt idx="1">
                    <c:v>4.0824829046386289E-3</c:v>
                  </c:pt>
                  <c:pt idx="2">
                    <c:v>1.0801234497346442E-2</c:v>
                  </c:pt>
                  <c:pt idx="3">
                    <c:v>4.9497474683058283E-2</c:v>
                  </c:pt>
                  <c:pt idx="4">
                    <c:v>8.3765545820860626E-2</c:v>
                  </c:pt>
                  <c:pt idx="5">
                    <c:v>0</c:v>
                  </c:pt>
                  <c:pt idx="6">
                    <c:v>0.26981475126464122</c:v>
                  </c:pt>
                  <c:pt idx="7">
                    <c:v>0.2727636339397172</c:v>
                  </c:pt>
                  <c:pt idx="8">
                    <c:v>8.5732140997412318E-2</c:v>
                  </c:pt>
                  <c:pt idx="9">
                    <c:v>0.69268800095473537</c:v>
                  </c:pt>
                  <c:pt idx="10">
                    <c:v>0.25887577458438832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HPLC!$AX$327:$AX$337</c:f>
              <c:numCache>
                <c:formatCode>0.000</c:formatCode>
                <c:ptCount val="11"/>
                <c:pt idx="0">
                  <c:v>0</c:v>
                </c:pt>
                <c:pt idx="1">
                  <c:v>0.21999999999999997</c:v>
                </c:pt>
                <c:pt idx="2">
                  <c:v>0.75666666666666671</c:v>
                </c:pt>
                <c:pt idx="3">
                  <c:v>1.6333333333333335</c:v>
                </c:pt>
                <c:pt idx="4">
                  <c:v>4.9833333333333334</c:v>
                </c:pt>
                <c:pt idx="5">
                  <c:v>7.4850000000000003</c:v>
                </c:pt>
                <c:pt idx="6">
                  <c:v>12.748333333333335</c:v>
                </c:pt>
                <c:pt idx="7">
                  <c:v>14.916666666666666</c:v>
                </c:pt>
                <c:pt idx="8">
                  <c:v>16.989999999999998</c:v>
                </c:pt>
                <c:pt idx="9">
                  <c:v>13.651666666666666</c:v>
                </c:pt>
                <c:pt idx="10">
                  <c:v>16.101666666666667</c:v>
                </c:pt>
              </c:numCache>
            </c:numRef>
          </c:yVal>
          <c:smooth val="0"/>
          <c:extLst>
            <c:ext xmlns:c16="http://schemas.microsoft.com/office/drawing/2014/chart" uri="{C3380CC4-5D6E-409C-BE32-E72D297353CC}">
              <c16:uniqueId val="{00000002-688B-449F-A8C2-263112F3A146}"/>
            </c:ext>
          </c:extLst>
        </c:ser>
        <c:dLbls>
          <c:showLegendKey val="0"/>
          <c:showVal val="0"/>
          <c:showCatName val="0"/>
          <c:showSerName val="0"/>
          <c:showPercent val="0"/>
          <c:showBubbleSize val="0"/>
        </c:dLbls>
        <c:axId val="46371584"/>
        <c:axId val="46373504"/>
      </c:scatterChart>
      <c:scatterChart>
        <c:scatterStyle val="lineMarker"/>
        <c:varyColors val="0"/>
        <c:ser>
          <c:idx val="2"/>
          <c:order val="2"/>
          <c:tx>
            <c:strRef>
              <c:f>HPLC!$V$3:$X$3</c:f>
              <c:strCache>
                <c:ptCount val="1"/>
                <c:pt idx="0">
                  <c:v>Glucose (g/L)</c:v>
                </c:pt>
              </c:strCache>
            </c:strRef>
          </c:tx>
          <c:spPr>
            <a:ln w="19050">
              <a:solidFill>
                <a:schemeClr val="accent3"/>
              </a:solidFill>
            </a:ln>
          </c:spPr>
          <c:marker>
            <c:symbol val="triangle"/>
            <c:size val="7"/>
          </c:marker>
          <c:errBars>
            <c:errDir val="y"/>
            <c:errBarType val="both"/>
            <c:errValType val="cust"/>
            <c:noEndCap val="0"/>
            <c:plus>
              <c:numRef>
                <c:f>HPLC!$AP$327:$AP$337</c:f>
                <c:numCache>
                  <c:formatCode>General</c:formatCode>
                  <c:ptCount val="11"/>
                  <c:pt idx="0">
                    <c:v>0</c:v>
                  </c:pt>
                  <c:pt idx="1">
                    <c:v>2.8577380332470433E-2</c:v>
                  </c:pt>
                  <c:pt idx="2">
                    <c:v>2.8577380332470474E-2</c:v>
                  </c:pt>
                  <c:pt idx="3">
                    <c:v>1.0801234497346341E-2</c:v>
                  </c:pt>
                  <c:pt idx="4">
                    <c:v>0</c:v>
                  </c:pt>
                  <c:pt idx="5">
                    <c:v>0</c:v>
                  </c:pt>
                  <c:pt idx="6">
                    <c:v>0</c:v>
                  </c:pt>
                  <c:pt idx="7">
                    <c:v>0</c:v>
                  </c:pt>
                  <c:pt idx="8">
                    <c:v>0</c:v>
                  </c:pt>
                  <c:pt idx="9">
                    <c:v>0</c:v>
                  </c:pt>
                  <c:pt idx="10">
                    <c:v>0</c:v>
                  </c:pt>
                </c:numCache>
              </c:numRef>
            </c:plus>
            <c:minus>
              <c:numRef>
                <c:f>HPLC!$AP$327:$AP$337</c:f>
                <c:numCache>
                  <c:formatCode>General</c:formatCode>
                  <c:ptCount val="11"/>
                  <c:pt idx="0">
                    <c:v>0</c:v>
                  </c:pt>
                  <c:pt idx="1">
                    <c:v>2.8577380332470433E-2</c:v>
                  </c:pt>
                  <c:pt idx="2">
                    <c:v>2.8577380332470474E-2</c:v>
                  </c:pt>
                  <c:pt idx="3">
                    <c:v>1.0801234497346341E-2</c:v>
                  </c:pt>
                  <c:pt idx="4">
                    <c:v>0</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HPLC!$AO$327:$AO$337</c:f>
              <c:numCache>
                <c:formatCode>0.000</c:formatCode>
                <c:ptCount val="11"/>
                <c:pt idx="0">
                  <c:v>7.11</c:v>
                </c:pt>
                <c:pt idx="1">
                  <c:v>6.32</c:v>
                </c:pt>
                <c:pt idx="2">
                  <c:v>5.1383333333333328</c:v>
                </c:pt>
                <c:pt idx="3">
                  <c:v>3.2583333333333329</c:v>
                </c:pt>
                <c:pt idx="4">
                  <c:v>0</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3-688B-449F-A8C2-263112F3A146}"/>
            </c:ext>
          </c:extLst>
        </c:ser>
        <c:ser>
          <c:idx val="3"/>
          <c:order val="3"/>
          <c:tx>
            <c:strRef>
              <c:f>HPLC!$Y$3:$AA$3</c:f>
              <c:strCache>
                <c:ptCount val="1"/>
                <c:pt idx="0">
                  <c:v>Fructose (g/L)</c:v>
                </c:pt>
              </c:strCache>
            </c:strRef>
          </c:tx>
          <c:spPr>
            <a:ln w="19050">
              <a:solidFill>
                <a:schemeClr val="accent4"/>
              </a:solidFill>
            </a:ln>
          </c:spPr>
          <c:marker>
            <c:symbol val="triangle"/>
            <c:size val="7"/>
          </c:marker>
          <c:errBars>
            <c:errDir val="y"/>
            <c:errBarType val="both"/>
            <c:errValType val="cust"/>
            <c:noEndCap val="0"/>
            <c:plus>
              <c:numRef>
                <c:f>HPLC!$AS$327:$AS$337</c:f>
                <c:numCache>
                  <c:formatCode>General</c:formatCode>
                  <c:ptCount val="11"/>
                  <c:pt idx="0">
                    <c:v>0</c:v>
                  </c:pt>
                  <c:pt idx="1">
                    <c:v>1.7795130420052142E-2</c:v>
                  </c:pt>
                  <c:pt idx="2">
                    <c:v>1.4719601443879736E-2</c:v>
                  </c:pt>
                  <c:pt idx="3">
                    <c:v>4.082482904638543E-3</c:v>
                  </c:pt>
                  <c:pt idx="4">
                    <c:v>0</c:v>
                  </c:pt>
                  <c:pt idx="5">
                    <c:v>0</c:v>
                  </c:pt>
                  <c:pt idx="6">
                    <c:v>0</c:v>
                  </c:pt>
                  <c:pt idx="7">
                    <c:v>0</c:v>
                  </c:pt>
                  <c:pt idx="8">
                    <c:v>0</c:v>
                  </c:pt>
                  <c:pt idx="9">
                    <c:v>0</c:v>
                  </c:pt>
                  <c:pt idx="10">
                    <c:v>0</c:v>
                  </c:pt>
                </c:numCache>
              </c:numRef>
            </c:plus>
            <c:minus>
              <c:numRef>
                <c:f>HPLC!$AS$327:$AS$337</c:f>
                <c:numCache>
                  <c:formatCode>General</c:formatCode>
                  <c:ptCount val="11"/>
                  <c:pt idx="0">
                    <c:v>0</c:v>
                  </c:pt>
                  <c:pt idx="1">
                    <c:v>1.7795130420052142E-2</c:v>
                  </c:pt>
                  <c:pt idx="2">
                    <c:v>1.4719601443879736E-2</c:v>
                  </c:pt>
                  <c:pt idx="3">
                    <c:v>4.082482904638543E-3</c:v>
                  </c:pt>
                  <c:pt idx="4">
                    <c:v>0</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HPLC!$AR$327:$AR$337</c:f>
              <c:numCache>
                <c:formatCode>0.000</c:formatCode>
                <c:ptCount val="11"/>
                <c:pt idx="0">
                  <c:v>2.66</c:v>
                </c:pt>
                <c:pt idx="1">
                  <c:v>2.6833333333333336</c:v>
                </c:pt>
                <c:pt idx="2">
                  <c:v>2.5749999999999997</c:v>
                </c:pt>
                <c:pt idx="3">
                  <c:v>2.2416666666666667</c:v>
                </c:pt>
                <c:pt idx="4">
                  <c:v>0</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4-688B-449F-A8C2-263112F3A146}"/>
            </c:ext>
          </c:extLst>
        </c:ser>
        <c:ser>
          <c:idx val="4"/>
          <c:order val="4"/>
          <c:tx>
            <c:strRef>
              <c:f>HPLC!$AB$3:$AD$3</c:f>
              <c:strCache>
                <c:ptCount val="1"/>
                <c:pt idx="0">
                  <c:v>Glycerol (g/L)</c:v>
                </c:pt>
              </c:strCache>
            </c:strRef>
          </c:tx>
          <c:spPr>
            <a:ln w="19050">
              <a:solidFill>
                <a:schemeClr val="accent5"/>
              </a:solidFill>
            </a:ln>
          </c:spPr>
          <c:marker>
            <c:symbol val="circle"/>
            <c:size val="7"/>
          </c:marker>
          <c:errBars>
            <c:errDir val="y"/>
            <c:errBarType val="both"/>
            <c:errValType val="cust"/>
            <c:noEndCap val="0"/>
            <c:plus>
              <c:numRef>
                <c:f>HPLC!$AV$327:$AV$337</c:f>
                <c:numCache>
                  <c:formatCode>General</c:formatCode>
                  <c:ptCount val="11"/>
                  <c:pt idx="0">
                    <c:v>0</c:v>
                  </c:pt>
                  <c:pt idx="1">
                    <c:v>0</c:v>
                  </c:pt>
                  <c:pt idx="2">
                    <c:v>0</c:v>
                  </c:pt>
                  <c:pt idx="3">
                    <c:v>2.4494897427831782E-2</c:v>
                  </c:pt>
                  <c:pt idx="4">
                    <c:v>0</c:v>
                  </c:pt>
                  <c:pt idx="5">
                    <c:v>0</c:v>
                  </c:pt>
                  <c:pt idx="6">
                    <c:v>0</c:v>
                  </c:pt>
                  <c:pt idx="7">
                    <c:v>4.0824829046386332E-3</c:v>
                  </c:pt>
                  <c:pt idx="8">
                    <c:v>4.0824829046386332E-3</c:v>
                  </c:pt>
                  <c:pt idx="9">
                    <c:v>3.2659863237109066E-2</c:v>
                  </c:pt>
                  <c:pt idx="10">
                    <c:v>7.0710678118654814E-3</c:v>
                  </c:pt>
                </c:numCache>
              </c:numRef>
            </c:plus>
            <c:minus>
              <c:numRef>
                <c:f>HPLC!$AV$327:$AV$337</c:f>
                <c:numCache>
                  <c:formatCode>General</c:formatCode>
                  <c:ptCount val="11"/>
                  <c:pt idx="0">
                    <c:v>0</c:v>
                  </c:pt>
                  <c:pt idx="1">
                    <c:v>0</c:v>
                  </c:pt>
                  <c:pt idx="2">
                    <c:v>0</c:v>
                  </c:pt>
                  <c:pt idx="3">
                    <c:v>2.4494897427831782E-2</c:v>
                  </c:pt>
                  <c:pt idx="4">
                    <c:v>0</c:v>
                  </c:pt>
                  <c:pt idx="5">
                    <c:v>0</c:v>
                  </c:pt>
                  <c:pt idx="6">
                    <c:v>0</c:v>
                  </c:pt>
                  <c:pt idx="7">
                    <c:v>4.0824829046386332E-3</c:v>
                  </c:pt>
                  <c:pt idx="8">
                    <c:v>4.0824829046386332E-3</c:v>
                  </c:pt>
                  <c:pt idx="9">
                    <c:v>3.2659863237109066E-2</c:v>
                  </c:pt>
                  <c:pt idx="10">
                    <c:v>7.0710678118654814E-3</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HPLC!$AU$327:$AU$337</c:f>
              <c:numCache>
                <c:formatCode>0.000</c:formatCode>
                <c:ptCount val="11"/>
                <c:pt idx="0">
                  <c:v>0</c:v>
                </c:pt>
                <c:pt idx="1">
                  <c:v>0</c:v>
                </c:pt>
                <c:pt idx="2">
                  <c:v>0</c:v>
                </c:pt>
                <c:pt idx="3">
                  <c:v>0.01</c:v>
                </c:pt>
                <c:pt idx="4">
                  <c:v>0</c:v>
                </c:pt>
                <c:pt idx="5">
                  <c:v>0</c:v>
                </c:pt>
                <c:pt idx="6">
                  <c:v>0.59833333333333327</c:v>
                </c:pt>
                <c:pt idx="7">
                  <c:v>0.71</c:v>
                </c:pt>
                <c:pt idx="8">
                  <c:v>0.72166666666666668</c:v>
                </c:pt>
                <c:pt idx="9">
                  <c:v>0.72666666666666657</c:v>
                </c:pt>
                <c:pt idx="10">
                  <c:v>0.71166666666666656</c:v>
                </c:pt>
              </c:numCache>
            </c:numRef>
          </c:yVal>
          <c:smooth val="0"/>
          <c:extLst>
            <c:ext xmlns:c16="http://schemas.microsoft.com/office/drawing/2014/chart" uri="{C3380CC4-5D6E-409C-BE32-E72D297353CC}">
              <c16:uniqueId val="{00000005-688B-449F-A8C2-263112F3A146}"/>
            </c:ext>
          </c:extLst>
        </c:ser>
        <c:dLbls>
          <c:showLegendKey val="0"/>
          <c:showVal val="0"/>
          <c:showCatName val="0"/>
          <c:showSerName val="0"/>
          <c:showPercent val="0"/>
          <c:showBubbleSize val="0"/>
        </c:dLbls>
        <c:axId val="46377600"/>
        <c:axId val="46375680"/>
      </c:scatterChart>
      <c:valAx>
        <c:axId val="46371584"/>
        <c:scaling>
          <c:orientation val="minMax"/>
          <c:min val="0"/>
        </c:scaling>
        <c:delete val="0"/>
        <c:axPos val="b"/>
        <c:title>
          <c:tx>
            <c:rich>
              <a:bodyPr/>
              <a:lstStyle/>
              <a:p>
                <a:pPr>
                  <a:defRPr/>
                </a:pPr>
                <a:r>
                  <a:rPr lang="en-US"/>
                  <a:t>Time (h)</a:t>
                </a:r>
              </a:p>
            </c:rich>
          </c:tx>
          <c:overlay val="0"/>
        </c:title>
        <c:numFmt formatCode="General" sourceLinked="1"/>
        <c:majorTickMark val="out"/>
        <c:minorTickMark val="none"/>
        <c:tickLblPos val="nextTo"/>
        <c:crossAx val="46373504"/>
        <c:crosses val="autoZero"/>
        <c:crossBetween val="midCat"/>
      </c:valAx>
      <c:valAx>
        <c:axId val="46373504"/>
        <c:scaling>
          <c:orientation val="minMax"/>
        </c:scaling>
        <c:delete val="0"/>
        <c:axPos val="l"/>
        <c:majorGridlines/>
        <c:title>
          <c:tx>
            <c:rich>
              <a:bodyPr rot="-5400000" vert="horz"/>
              <a:lstStyle/>
              <a:p>
                <a:pPr>
                  <a:defRPr/>
                </a:pPr>
                <a:r>
                  <a:rPr lang="en-US"/>
                  <a:t>Maltotriose, Maltose &amp; Ethanol</a:t>
                </a:r>
              </a:p>
            </c:rich>
          </c:tx>
          <c:overlay val="0"/>
        </c:title>
        <c:numFmt formatCode="#,##0" sourceLinked="0"/>
        <c:majorTickMark val="out"/>
        <c:minorTickMark val="none"/>
        <c:tickLblPos val="nextTo"/>
        <c:crossAx val="46371584"/>
        <c:crosses val="autoZero"/>
        <c:crossBetween val="midCat"/>
      </c:valAx>
      <c:valAx>
        <c:axId val="46375680"/>
        <c:scaling>
          <c:orientation val="minMax"/>
          <c:min val="0"/>
        </c:scaling>
        <c:delete val="0"/>
        <c:axPos val="r"/>
        <c:title>
          <c:tx>
            <c:rich>
              <a:bodyPr rot="-5400000" vert="horz"/>
              <a:lstStyle/>
              <a:p>
                <a:pPr>
                  <a:defRPr/>
                </a:pPr>
                <a:r>
                  <a:rPr lang="en-US"/>
                  <a:t>Glucose, Fructose &amp; Glycerol</a:t>
                </a:r>
              </a:p>
            </c:rich>
          </c:tx>
          <c:overlay val="0"/>
        </c:title>
        <c:numFmt formatCode="#,##0" sourceLinked="0"/>
        <c:majorTickMark val="out"/>
        <c:minorTickMark val="none"/>
        <c:tickLblPos val="nextTo"/>
        <c:crossAx val="46377600"/>
        <c:crosses val="max"/>
        <c:crossBetween val="midCat"/>
      </c:valAx>
      <c:valAx>
        <c:axId val="46377600"/>
        <c:scaling>
          <c:orientation val="minMax"/>
        </c:scaling>
        <c:delete val="1"/>
        <c:axPos val="b"/>
        <c:numFmt formatCode="General" sourceLinked="1"/>
        <c:majorTickMark val="out"/>
        <c:minorTickMark val="none"/>
        <c:tickLblPos val="nextTo"/>
        <c:crossAx val="46375680"/>
        <c:crosses val="autoZero"/>
        <c:crossBetween val="midCat"/>
      </c:valAx>
    </c:plotArea>
    <c:legend>
      <c:legendPos val="b"/>
      <c:overlay val="0"/>
    </c:legend>
    <c:plotVisOnly val="1"/>
    <c:dispBlanksAs val="gap"/>
    <c:showDLblsOverMax val="0"/>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HPLC!$P$3:$R$3</c:f>
              <c:strCache>
                <c:ptCount val="1"/>
                <c:pt idx="0">
                  <c:v>Maltotriose (g/L)</c:v>
                </c:pt>
              </c:strCache>
            </c:strRef>
          </c:tx>
          <c:spPr>
            <a:ln w="19050">
              <a:solidFill>
                <a:schemeClr val="accent1"/>
              </a:solidFill>
            </a:ln>
          </c:spPr>
          <c:marker>
            <c:symbol val="diamond"/>
            <c:size val="7"/>
          </c:marker>
          <c:errBars>
            <c:errDir val="y"/>
            <c:errBarType val="both"/>
            <c:errValType val="cust"/>
            <c:noEndCap val="0"/>
            <c:plus>
              <c:numRef>
                <c:f>HPLC!$AJ$373:$AJ$383</c:f>
                <c:numCache>
                  <c:formatCode>General</c:formatCode>
                  <c:ptCount val="11"/>
                  <c:pt idx="0">
                    <c:v>0</c:v>
                  </c:pt>
                  <c:pt idx="1">
                    <c:v>5.3385391260156324E-2</c:v>
                  </c:pt>
                  <c:pt idx="2">
                    <c:v>6.0138728508896129E-2</c:v>
                  </c:pt>
                  <c:pt idx="3">
                    <c:v>4.3011626335213306E-2</c:v>
                  </c:pt>
                  <c:pt idx="4">
                    <c:v>8.1649658092769039E-3</c:v>
                  </c:pt>
                  <c:pt idx="5">
                    <c:v>4.0824829046387243E-3</c:v>
                  </c:pt>
                  <c:pt idx="6">
                    <c:v>3.3416562759605944E-2</c:v>
                  </c:pt>
                  <c:pt idx="7">
                    <c:v>8.164965809277086E-3</c:v>
                  </c:pt>
                  <c:pt idx="8">
                    <c:v>7.071067811865327E-3</c:v>
                  </c:pt>
                  <c:pt idx="9">
                    <c:v>5.7154760664940893E-2</c:v>
                  </c:pt>
                  <c:pt idx="10">
                    <c:v>9.273618495495696E-2</c:v>
                  </c:pt>
                </c:numCache>
              </c:numRef>
            </c:plus>
            <c:minus>
              <c:numRef>
                <c:f>HPLC!$AJ$373:$AJ$383</c:f>
                <c:numCache>
                  <c:formatCode>General</c:formatCode>
                  <c:ptCount val="11"/>
                  <c:pt idx="0">
                    <c:v>0</c:v>
                  </c:pt>
                  <c:pt idx="1">
                    <c:v>5.3385391260156324E-2</c:v>
                  </c:pt>
                  <c:pt idx="2">
                    <c:v>6.0138728508896129E-2</c:v>
                  </c:pt>
                  <c:pt idx="3">
                    <c:v>4.3011626335213306E-2</c:v>
                  </c:pt>
                  <c:pt idx="4">
                    <c:v>8.1649658092769039E-3</c:v>
                  </c:pt>
                  <c:pt idx="5">
                    <c:v>4.0824829046387243E-3</c:v>
                  </c:pt>
                  <c:pt idx="6">
                    <c:v>3.3416562759605944E-2</c:v>
                  </c:pt>
                  <c:pt idx="7">
                    <c:v>8.164965809277086E-3</c:v>
                  </c:pt>
                  <c:pt idx="8">
                    <c:v>7.071067811865327E-3</c:v>
                  </c:pt>
                  <c:pt idx="9">
                    <c:v>5.7154760664940893E-2</c:v>
                  </c:pt>
                  <c:pt idx="10">
                    <c:v>9.273618495495696E-2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HPLC!$AI$373:$AI$383</c:f>
              <c:numCache>
                <c:formatCode>0.000</c:formatCode>
                <c:ptCount val="11"/>
                <c:pt idx="0">
                  <c:v>8.3449999999999989</c:v>
                </c:pt>
                <c:pt idx="1">
                  <c:v>7.9233333333333329</c:v>
                </c:pt>
                <c:pt idx="2">
                  <c:v>7.9283333333333337</c:v>
                </c:pt>
                <c:pt idx="3">
                  <c:v>7.836666666666666</c:v>
                </c:pt>
                <c:pt idx="4">
                  <c:v>7.8049999999999997</c:v>
                </c:pt>
                <c:pt idx="5">
                  <c:v>7.6066666666666665</c:v>
                </c:pt>
                <c:pt idx="6">
                  <c:v>6.7033333333333331</c:v>
                </c:pt>
                <c:pt idx="7">
                  <c:v>6.02</c:v>
                </c:pt>
                <c:pt idx="8">
                  <c:v>4.2266666666666666</c:v>
                </c:pt>
                <c:pt idx="9">
                  <c:v>3.5916666666666668</c:v>
                </c:pt>
                <c:pt idx="10">
                  <c:v>2.3066666666666666</c:v>
                </c:pt>
              </c:numCache>
            </c:numRef>
          </c:yVal>
          <c:smooth val="0"/>
          <c:extLst>
            <c:ext xmlns:c16="http://schemas.microsoft.com/office/drawing/2014/chart" uri="{C3380CC4-5D6E-409C-BE32-E72D297353CC}">
              <c16:uniqueId val="{00000000-9206-486E-A2F1-E33C096623DA}"/>
            </c:ext>
          </c:extLst>
        </c:ser>
        <c:ser>
          <c:idx val="1"/>
          <c:order val="1"/>
          <c:tx>
            <c:strRef>
              <c:f>HPLC!$S$3:$U$3</c:f>
              <c:strCache>
                <c:ptCount val="1"/>
                <c:pt idx="0">
                  <c:v>Maltose (g/L)</c:v>
                </c:pt>
              </c:strCache>
            </c:strRef>
          </c:tx>
          <c:spPr>
            <a:ln w="19050">
              <a:solidFill>
                <a:schemeClr val="accent2"/>
              </a:solidFill>
            </a:ln>
          </c:spPr>
          <c:marker>
            <c:symbol val="square"/>
            <c:size val="7"/>
          </c:marker>
          <c:errBars>
            <c:errDir val="y"/>
            <c:errBarType val="both"/>
            <c:errValType val="cust"/>
            <c:noEndCap val="0"/>
            <c:plus>
              <c:numRef>
                <c:f>HPLC!$AM$373:$AM$383</c:f>
                <c:numCache>
                  <c:formatCode>General</c:formatCode>
                  <c:ptCount val="11"/>
                  <c:pt idx="0">
                    <c:v>0</c:v>
                  </c:pt>
                  <c:pt idx="1">
                    <c:v>0.17795130420052052</c:v>
                  </c:pt>
                  <c:pt idx="2">
                    <c:v>0.16588148379691625</c:v>
                  </c:pt>
                  <c:pt idx="3">
                    <c:v>0.13496913227352017</c:v>
                  </c:pt>
                  <c:pt idx="4">
                    <c:v>2.6770630673681555E-2</c:v>
                  </c:pt>
                  <c:pt idx="5">
                    <c:v>7.0710678118659524E-3</c:v>
                  </c:pt>
                  <c:pt idx="6">
                    <c:v>1.224744871391599E-2</c:v>
                  </c:pt>
                  <c:pt idx="7">
                    <c:v>4.0824829046386332E-3</c:v>
                  </c:pt>
                  <c:pt idx="8">
                    <c:v>1.2247448713915908E-2</c:v>
                  </c:pt>
                  <c:pt idx="9">
                    <c:v>1.224744871391592E-2</c:v>
                  </c:pt>
                  <c:pt idx="10">
                    <c:v>3.1885210782848318E-2</c:v>
                  </c:pt>
                </c:numCache>
              </c:numRef>
            </c:plus>
            <c:minus>
              <c:numRef>
                <c:f>HPLC!$AM$373:$AM$383</c:f>
                <c:numCache>
                  <c:formatCode>General</c:formatCode>
                  <c:ptCount val="11"/>
                  <c:pt idx="0">
                    <c:v>0</c:v>
                  </c:pt>
                  <c:pt idx="1">
                    <c:v>0.17795130420052052</c:v>
                  </c:pt>
                  <c:pt idx="2">
                    <c:v>0.16588148379691625</c:v>
                  </c:pt>
                  <c:pt idx="3">
                    <c:v>0.13496913227352017</c:v>
                  </c:pt>
                  <c:pt idx="4">
                    <c:v>2.6770630673681555E-2</c:v>
                  </c:pt>
                  <c:pt idx="5">
                    <c:v>7.0710678118659524E-3</c:v>
                  </c:pt>
                  <c:pt idx="6">
                    <c:v>1.224744871391599E-2</c:v>
                  </c:pt>
                  <c:pt idx="7">
                    <c:v>4.0824829046386332E-3</c:v>
                  </c:pt>
                  <c:pt idx="8">
                    <c:v>1.2247448713915908E-2</c:v>
                  </c:pt>
                  <c:pt idx="9">
                    <c:v>1.224744871391592E-2</c:v>
                  </c:pt>
                  <c:pt idx="10">
                    <c:v>3.1885210782848318E-2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HPLC!$AL$373:$AL$383</c:f>
              <c:numCache>
                <c:formatCode>0.000</c:formatCode>
                <c:ptCount val="11"/>
                <c:pt idx="0">
                  <c:v>23.99</c:v>
                </c:pt>
                <c:pt idx="1">
                  <c:v>23.966666666666669</c:v>
                </c:pt>
                <c:pt idx="2">
                  <c:v>23.993333333333329</c:v>
                </c:pt>
                <c:pt idx="3">
                  <c:v>23.701666666666668</c:v>
                </c:pt>
                <c:pt idx="4">
                  <c:v>20.863333333333333</c:v>
                </c:pt>
                <c:pt idx="5">
                  <c:v>15.768333333333333</c:v>
                </c:pt>
                <c:pt idx="6">
                  <c:v>2.7516666666666665</c:v>
                </c:pt>
                <c:pt idx="7">
                  <c:v>1.1816666666666666</c:v>
                </c:pt>
                <c:pt idx="8">
                  <c:v>0.99666666666666659</c:v>
                </c:pt>
                <c:pt idx="9">
                  <c:v>0.95833333333333337</c:v>
                </c:pt>
                <c:pt idx="10">
                  <c:v>0.79999999999999993</c:v>
                </c:pt>
              </c:numCache>
            </c:numRef>
          </c:yVal>
          <c:smooth val="0"/>
          <c:extLst>
            <c:ext xmlns:c16="http://schemas.microsoft.com/office/drawing/2014/chart" uri="{C3380CC4-5D6E-409C-BE32-E72D297353CC}">
              <c16:uniqueId val="{00000001-9206-486E-A2F1-E33C096623DA}"/>
            </c:ext>
          </c:extLst>
        </c:ser>
        <c:ser>
          <c:idx val="5"/>
          <c:order val="5"/>
          <c:tx>
            <c:strRef>
              <c:f>HPLC!$AE$3:$AG$3</c:f>
              <c:strCache>
                <c:ptCount val="1"/>
                <c:pt idx="0">
                  <c:v>Ethanol (g/L)</c:v>
                </c:pt>
              </c:strCache>
            </c:strRef>
          </c:tx>
          <c:spPr>
            <a:ln w="19050">
              <a:solidFill>
                <a:schemeClr val="accent6"/>
              </a:solidFill>
            </a:ln>
          </c:spPr>
          <c:marker>
            <c:symbol val="circle"/>
            <c:size val="7"/>
          </c:marker>
          <c:errBars>
            <c:errDir val="y"/>
            <c:errBarType val="both"/>
            <c:errValType val="cust"/>
            <c:noEndCap val="0"/>
            <c:plus>
              <c:numRef>
                <c:f>HPLC!$AY$373:$AY$383</c:f>
                <c:numCache>
                  <c:formatCode>General</c:formatCode>
                  <c:ptCount val="11"/>
                  <c:pt idx="0">
                    <c:v>0</c:v>
                  </c:pt>
                  <c:pt idx="1">
                    <c:v>4.0824829046386228E-3</c:v>
                  </c:pt>
                  <c:pt idx="2">
                    <c:v>4.0824829046386575E-3</c:v>
                  </c:pt>
                  <c:pt idx="3">
                    <c:v>5.6124860801609083E-2</c:v>
                  </c:pt>
                  <c:pt idx="4">
                    <c:v>4.082482904638652E-2</c:v>
                  </c:pt>
                  <c:pt idx="5">
                    <c:v>9.7979589711327211E-2</c:v>
                  </c:pt>
                  <c:pt idx="6">
                    <c:v>0.20908530954293905</c:v>
                  </c:pt>
                  <c:pt idx="7">
                    <c:v>0.31179587339582748</c:v>
                  </c:pt>
                  <c:pt idx="8">
                    <c:v>0.37150594432211431</c:v>
                  </c:pt>
                  <c:pt idx="9">
                    <c:v>0.77218305256374731</c:v>
                  </c:pt>
                  <c:pt idx="10">
                    <c:v>0.82353911058714502</c:v>
                  </c:pt>
                </c:numCache>
              </c:numRef>
            </c:plus>
            <c:minus>
              <c:numRef>
                <c:f>HPLC!$AY$373:$AY$383</c:f>
                <c:numCache>
                  <c:formatCode>General</c:formatCode>
                  <c:ptCount val="11"/>
                  <c:pt idx="0">
                    <c:v>0</c:v>
                  </c:pt>
                  <c:pt idx="1">
                    <c:v>4.0824829046386228E-3</c:v>
                  </c:pt>
                  <c:pt idx="2">
                    <c:v>4.0824829046386575E-3</c:v>
                  </c:pt>
                  <c:pt idx="3">
                    <c:v>5.6124860801609083E-2</c:v>
                  </c:pt>
                  <c:pt idx="4">
                    <c:v>4.082482904638652E-2</c:v>
                  </c:pt>
                  <c:pt idx="5">
                    <c:v>9.7979589711327211E-2</c:v>
                  </c:pt>
                  <c:pt idx="6">
                    <c:v>0.20908530954293905</c:v>
                  </c:pt>
                  <c:pt idx="7">
                    <c:v>0.31179587339582748</c:v>
                  </c:pt>
                  <c:pt idx="8">
                    <c:v>0.37150594432211431</c:v>
                  </c:pt>
                  <c:pt idx="9">
                    <c:v>0.77218305256374731</c:v>
                  </c:pt>
                  <c:pt idx="10">
                    <c:v>0.82353911058714502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HPLC!$AX$373:$AX$383</c:f>
              <c:numCache>
                <c:formatCode>0.000</c:formatCode>
                <c:ptCount val="11"/>
                <c:pt idx="0">
                  <c:v>0</c:v>
                </c:pt>
                <c:pt idx="1">
                  <c:v>0.24166666666666667</c:v>
                </c:pt>
                <c:pt idx="2">
                  <c:v>0.77833333333333332</c:v>
                </c:pt>
                <c:pt idx="3">
                  <c:v>1.7949999999999999</c:v>
                </c:pt>
                <c:pt idx="4">
                  <c:v>5.4183333333333339</c:v>
                </c:pt>
                <c:pt idx="5">
                  <c:v>8.3583333333333343</c:v>
                </c:pt>
                <c:pt idx="6">
                  <c:v>13.665000000000001</c:v>
                </c:pt>
                <c:pt idx="7">
                  <c:v>15.243333333333334</c:v>
                </c:pt>
                <c:pt idx="8">
                  <c:v>17.178333333333331</c:v>
                </c:pt>
                <c:pt idx="9">
                  <c:v>13.578333333333333</c:v>
                </c:pt>
                <c:pt idx="10">
                  <c:v>13.51333333333333</c:v>
                </c:pt>
              </c:numCache>
            </c:numRef>
          </c:yVal>
          <c:smooth val="0"/>
          <c:extLst>
            <c:ext xmlns:c16="http://schemas.microsoft.com/office/drawing/2014/chart" uri="{C3380CC4-5D6E-409C-BE32-E72D297353CC}">
              <c16:uniqueId val="{00000002-9206-486E-A2F1-E33C096623DA}"/>
            </c:ext>
          </c:extLst>
        </c:ser>
        <c:dLbls>
          <c:showLegendKey val="0"/>
          <c:showVal val="0"/>
          <c:showCatName val="0"/>
          <c:showSerName val="0"/>
          <c:showPercent val="0"/>
          <c:showBubbleSize val="0"/>
        </c:dLbls>
        <c:axId val="46371584"/>
        <c:axId val="46373504"/>
      </c:scatterChart>
      <c:scatterChart>
        <c:scatterStyle val="lineMarker"/>
        <c:varyColors val="0"/>
        <c:ser>
          <c:idx val="2"/>
          <c:order val="2"/>
          <c:tx>
            <c:strRef>
              <c:f>HPLC!$V$3:$X$3</c:f>
              <c:strCache>
                <c:ptCount val="1"/>
                <c:pt idx="0">
                  <c:v>Glucose (g/L)</c:v>
                </c:pt>
              </c:strCache>
            </c:strRef>
          </c:tx>
          <c:spPr>
            <a:ln w="19050">
              <a:solidFill>
                <a:schemeClr val="accent3"/>
              </a:solidFill>
            </a:ln>
          </c:spPr>
          <c:marker>
            <c:symbol val="triangle"/>
            <c:size val="7"/>
          </c:marker>
          <c:errBars>
            <c:errDir val="y"/>
            <c:errBarType val="both"/>
            <c:errValType val="cust"/>
            <c:noEndCap val="0"/>
            <c:plus>
              <c:numRef>
                <c:f>HPLC!$AP$373:$AP$383</c:f>
                <c:numCache>
                  <c:formatCode>General</c:formatCode>
                  <c:ptCount val="11"/>
                  <c:pt idx="0">
                    <c:v>0</c:v>
                  </c:pt>
                  <c:pt idx="1">
                    <c:v>3.3416562759605702E-2</c:v>
                  </c:pt>
                  <c:pt idx="2">
                    <c:v>3.6285901761795247E-2</c:v>
                  </c:pt>
                  <c:pt idx="3">
                    <c:v>1.7795130420052117E-2</c:v>
                  </c:pt>
                  <c:pt idx="4">
                    <c:v>0</c:v>
                  </c:pt>
                  <c:pt idx="5">
                    <c:v>0</c:v>
                  </c:pt>
                  <c:pt idx="6">
                    <c:v>0</c:v>
                  </c:pt>
                  <c:pt idx="7">
                    <c:v>0</c:v>
                  </c:pt>
                  <c:pt idx="8">
                    <c:v>0</c:v>
                  </c:pt>
                  <c:pt idx="9">
                    <c:v>0</c:v>
                  </c:pt>
                  <c:pt idx="10">
                    <c:v>0</c:v>
                  </c:pt>
                </c:numCache>
              </c:numRef>
            </c:plus>
            <c:minus>
              <c:numRef>
                <c:f>HPLC!$AP$373:$AP$383</c:f>
                <c:numCache>
                  <c:formatCode>General</c:formatCode>
                  <c:ptCount val="11"/>
                  <c:pt idx="0">
                    <c:v>0</c:v>
                  </c:pt>
                  <c:pt idx="1">
                    <c:v>3.3416562759605702E-2</c:v>
                  </c:pt>
                  <c:pt idx="2">
                    <c:v>3.6285901761795247E-2</c:v>
                  </c:pt>
                  <c:pt idx="3">
                    <c:v>1.7795130420052117E-2</c:v>
                  </c:pt>
                  <c:pt idx="4">
                    <c:v>0</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HPLC!$AO$373:$AO$383</c:f>
              <c:numCache>
                <c:formatCode>0.000</c:formatCode>
                <c:ptCount val="11"/>
                <c:pt idx="0">
                  <c:v>7.11</c:v>
                </c:pt>
                <c:pt idx="1">
                  <c:v>6.29</c:v>
                </c:pt>
                <c:pt idx="2">
                  <c:v>4.9983333333333331</c:v>
                </c:pt>
                <c:pt idx="3">
                  <c:v>2.9316666666666666</c:v>
                </c:pt>
                <c:pt idx="4">
                  <c:v>0</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3-9206-486E-A2F1-E33C096623DA}"/>
            </c:ext>
          </c:extLst>
        </c:ser>
        <c:ser>
          <c:idx val="3"/>
          <c:order val="3"/>
          <c:tx>
            <c:strRef>
              <c:f>HPLC!$Y$3:$AA$3</c:f>
              <c:strCache>
                <c:ptCount val="1"/>
                <c:pt idx="0">
                  <c:v>Fructose (g/L)</c:v>
                </c:pt>
              </c:strCache>
            </c:strRef>
          </c:tx>
          <c:spPr>
            <a:ln w="19050">
              <a:solidFill>
                <a:schemeClr val="accent4"/>
              </a:solidFill>
            </a:ln>
          </c:spPr>
          <c:marker>
            <c:symbol val="triangle"/>
            <c:size val="7"/>
          </c:marker>
          <c:errBars>
            <c:errDir val="y"/>
            <c:errBarType val="both"/>
            <c:errValType val="cust"/>
            <c:noEndCap val="0"/>
            <c:plus>
              <c:numRef>
                <c:f>HPLC!$AS$373:$AS$383</c:f>
                <c:numCache>
                  <c:formatCode>General</c:formatCode>
                  <c:ptCount val="11"/>
                  <c:pt idx="0">
                    <c:v>0</c:v>
                  </c:pt>
                  <c:pt idx="1">
                    <c:v>1.7795130420052263E-2</c:v>
                  </c:pt>
                  <c:pt idx="2">
                    <c:v>1.779513042005211E-2</c:v>
                  </c:pt>
                  <c:pt idx="3">
                    <c:v>1.4719601443879734E-2</c:v>
                  </c:pt>
                  <c:pt idx="4">
                    <c:v>0</c:v>
                  </c:pt>
                  <c:pt idx="5">
                    <c:v>0</c:v>
                  </c:pt>
                  <c:pt idx="6">
                    <c:v>0</c:v>
                  </c:pt>
                  <c:pt idx="7">
                    <c:v>0</c:v>
                  </c:pt>
                  <c:pt idx="8">
                    <c:v>0</c:v>
                  </c:pt>
                  <c:pt idx="9">
                    <c:v>0</c:v>
                  </c:pt>
                  <c:pt idx="10">
                    <c:v>0</c:v>
                  </c:pt>
                </c:numCache>
              </c:numRef>
            </c:plus>
            <c:minus>
              <c:numRef>
                <c:f>HPLC!$AS$373:$AS$383</c:f>
                <c:numCache>
                  <c:formatCode>General</c:formatCode>
                  <c:ptCount val="11"/>
                  <c:pt idx="0">
                    <c:v>0</c:v>
                  </c:pt>
                  <c:pt idx="1">
                    <c:v>1.7795130420052263E-2</c:v>
                  </c:pt>
                  <c:pt idx="2">
                    <c:v>1.779513042005211E-2</c:v>
                  </c:pt>
                  <c:pt idx="3">
                    <c:v>1.4719601443879734E-2</c:v>
                  </c:pt>
                  <c:pt idx="4">
                    <c:v>0</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HPLC!$AR$373:$AR$383</c:f>
              <c:numCache>
                <c:formatCode>0.000</c:formatCode>
                <c:ptCount val="11"/>
                <c:pt idx="0">
                  <c:v>2.66</c:v>
                </c:pt>
                <c:pt idx="1">
                  <c:v>2.686666666666667</c:v>
                </c:pt>
                <c:pt idx="2">
                  <c:v>2.5466666666666664</c:v>
                </c:pt>
                <c:pt idx="3">
                  <c:v>2.1550000000000002</c:v>
                </c:pt>
                <c:pt idx="4">
                  <c:v>0</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4-9206-486E-A2F1-E33C096623DA}"/>
            </c:ext>
          </c:extLst>
        </c:ser>
        <c:ser>
          <c:idx val="4"/>
          <c:order val="4"/>
          <c:tx>
            <c:strRef>
              <c:f>HPLC!$AB$3:$AD$3</c:f>
              <c:strCache>
                <c:ptCount val="1"/>
                <c:pt idx="0">
                  <c:v>Glycerol (g/L)</c:v>
                </c:pt>
              </c:strCache>
            </c:strRef>
          </c:tx>
          <c:spPr>
            <a:ln w="19050">
              <a:solidFill>
                <a:schemeClr val="accent5"/>
              </a:solidFill>
            </a:ln>
          </c:spPr>
          <c:marker>
            <c:symbol val="circle"/>
            <c:size val="7"/>
          </c:marker>
          <c:errBars>
            <c:errDir val="y"/>
            <c:errBarType val="both"/>
            <c:errValType val="cust"/>
            <c:noEndCap val="0"/>
            <c:plus>
              <c:numRef>
                <c:f>HPLC!$AV$373:$AV$383</c:f>
                <c:numCache>
                  <c:formatCode>General</c:formatCode>
                  <c:ptCount val="11"/>
                  <c:pt idx="0">
                    <c:v>0</c:v>
                  </c:pt>
                  <c:pt idx="1">
                    <c:v>0</c:v>
                  </c:pt>
                  <c:pt idx="2">
                    <c:v>0</c:v>
                  </c:pt>
                  <c:pt idx="3">
                    <c:v>4.0824829046386289E-3</c:v>
                  </c:pt>
                  <c:pt idx="4">
                    <c:v>0</c:v>
                  </c:pt>
                  <c:pt idx="5">
                    <c:v>4.0824829046386332E-3</c:v>
                  </c:pt>
                  <c:pt idx="6">
                    <c:v>0</c:v>
                  </c:pt>
                  <c:pt idx="7">
                    <c:v>4.0824829046386332E-3</c:v>
                  </c:pt>
                  <c:pt idx="8">
                    <c:v>1.0801234497346402E-2</c:v>
                  </c:pt>
                  <c:pt idx="9">
                    <c:v>1.471960144387977E-2</c:v>
                  </c:pt>
                  <c:pt idx="10">
                    <c:v>3.6285901761795393E-2</c:v>
                  </c:pt>
                </c:numCache>
              </c:numRef>
            </c:plus>
            <c:minus>
              <c:numRef>
                <c:f>HPLC!$AV$373:$AV$383</c:f>
                <c:numCache>
                  <c:formatCode>General</c:formatCode>
                  <c:ptCount val="11"/>
                  <c:pt idx="0">
                    <c:v>0</c:v>
                  </c:pt>
                  <c:pt idx="1">
                    <c:v>0</c:v>
                  </c:pt>
                  <c:pt idx="2">
                    <c:v>0</c:v>
                  </c:pt>
                  <c:pt idx="3">
                    <c:v>4.0824829046386289E-3</c:v>
                  </c:pt>
                  <c:pt idx="4">
                    <c:v>0</c:v>
                  </c:pt>
                  <c:pt idx="5">
                    <c:v>4.0824829046386332E-3</c:v>
                  </c:pt>
                  <c:pt idx="6">
                    <c:v>0</c:v>
                  </c:pt>
                  <c:pt idx="7">
                    <c:v>4.0824829046386332E-3</c:v>
                  </c:pt>
                  <c:pt idx="8">
                    <c:v>1.0801234497346402E-2</c:v>
                  </c:pt>
                  <c:pt idx="9">
                    <c:v>1.471960144387977E-2</c:v>
                  </c:pt>
                  <c:pt idx="10">
                    <c:v>3.6285901761795393E-2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HPLC!$AU$373:$AU$383</c:f>
              <c:numCache>
                <c:formatCode>0.000</c:formatCode>
                <c:ptCount val="11"/>
                <c:pt idx="0">
                  <c:v>0</c:v>
                </c:pt>
                <c:pt idx="1">
                  <c:v>0</c:v>
                </c:pt>
                <c:pt idx="2">
                  <c:v>0</c:v>
                </c:pt>
                <c:pt idx="3">
                  <c:v>8.5000000000000006E-2</c:v>
                </c:pt>
                <c:pt idx="4">
                  <c:v>0</c:v>
                </c:pt>
                <c:pt idx="5">
                  <c:v>0.28833333333333333</c:v>
                </c:pt>
                <c:pt idx="6">
                  <c:v>0.78666666666666674</c:v>
                </c:pt>
                <c:pt idx="7">
                  <c:v>0.80166666666666675</c:v>
                </c:pt>
                <c:pt idx="8">
                  <c:v>0.79999999999999993</c:v>
                </c:pt>
                <c:pt idx="9">
                  <c:v>0.83333333333333337</c:v>
                </c:pt>
                <c:pt idx="10">
                  <c:v>0.80166666666666675</c:v>
                </c:pt>
              </c:numCache>
            </c:numRef>
          </c:yVal>
          <c:smooth val="0"/>
          <c:extLst>
            <c:ext xmlns:c16="http://schemas.microsoft.com/office/drawing/2014/chart" uri="{C3380CC4-5D6E-409C-BE32-E72D297353CC}">
              <c16:uniqueId val="{00000005-9206-486E-A2F1-E33C096623DA}"/>
            </c:ext>
          </c:extLst>
        </c:ser>
        <c:dLbls>
          <c:showLegendKey val="0"/>
          <c:showVal val="0"/>
          <c:showCatName val="0"/>
          <c:showSerName val="0"/>
          <c:showPercent val="0"/>
          <c:showBubbleSize val="0"/>
        </c:dLbls>
        <c:axId val="46377600"/>
        <c:axId val="46375680"/>
      </c:scatterChart>
      <c:valAx>
        <c:axId val="46371584"/>
        <c:scaling>
          <c:orientation val="minMax"/>
          <c:min val="0"/>
        </c:scaling>
        <c:delete val="0"/>
        <c:axPos val="b"/>
        <c:title>
          <c:tx>
            <c:rich>
              <a:bodyPr/>
              <a:lstStyle/>
              <a:p>
                <a:pPr>
                  <a:defRPr/>
                </a:pPr>
                <a:r>
                  <a:rPr lang="en-US"/>
                  <a:t>Time (h)</a:t>
                </a:r>
              </a:p>
            </c:rich>
          </c:tx>
          <c:overlay val="0"/>
        </c:title>
        <c:numFmt formatCode="General" sourceLinked="1"/>
        <c:majorTickMark val="out"/>
        <c:minorTickMark val="none"/>
        <c:tickLblPos val="nextTo"/>
        <c:crossAx val="46373504"/>
        <c:crosses val="autoZero"/>
        <c:crossBetween val="midCat"/>
      </c:valAx>
      <c:valAx>
        <c:axId val="46373504"/>
        <c:scaling>
          <c:orientation val="minMax"/>
        </c:scaling>
        <c:delete val="0"/>
        <c:axPos val="l"/>
        <c:majorGridlines/>
        <c:title>
          <c:tx>
            <c:rich>
              <a:bodyPr rot="-5400000" vert="horz"/>
              <a:lstStyle/>
              <a:p>
                <a:pPr>
                  <a:defRPr/>
                </a:pPr>
                <a:r>
                  <a:rPr lang="en-US"/>
                  <a:t>Maltotriose, Maltose &amp; Ethanol</a:t>
                </a:r>
              </a:p>
            </c:rich>
          </c:tx>
          <c:overlay val="0"/>
        </c:title>
        <c:numFmt formatCode="#,##0" sourceLinked="0"/>
        <c:majorTickMark val="out"/>
        <c:minorTickMark val="none"/>
        <c:tickLblPos val="nextTo"/>
        <c:crossAx val="46371584"/>
        <c:crosses val="autoZero"/>
        <c:crossBetween val="midCat"/>
      </c:valAx>
      <c:valAx>
        <c:axId val="46375680"/>
        <c:scaling>
          <c:orientation val="minMax"/>
          <c:min val="0"/>
        </c:scaling>
        <c:delete val="0"/>
        <c:axPos val="r"/>
        <c:title>
          <c:tx>
            <c:rich>
              <a:bodyPr rot="-5400000" vert="horz"/>
              <a:lstStyle/>
              <a:p>
                <a:pPr>
                  <a:defRPr/>
                </a:pPr>
                <a:r>
                  <a:rPr lang="en-US"/>
                  <a:t>Glucose, Fructose &amp; Glycerol</a:t>
                </a:r>
              </a:p>
            </c:rich>
          </c:tx>
          <c:overlay val="0"/>
        </c:title>
        <c:numFmt formatCode="#,##0" sourceLinked="0"/>
        <c:majorTickMark val="out"/>
        <c:minorTickMark val="none"/>
        <c:tickLblPos val="nextTo"/>
        <c:crossAx val="46377600"/>
        <c:crosses val="max"/>
        <c:crossBetween val="midCat"/>
      </c:valAx>
      <c:valAx>
        <c:axId val="46377600"/>
        <c:scaling>
          <c:orientation val="minMax"/>
        </c:scaling>
        <c:delete val="1"/>
        <c:axPos val="b"/>
        <c:numFmt formatCode="General" sourceLinked="1"/>
        <c:majorTickMark val="out"/>
        <c:minorTickMark val="none"/>
        <c:tickLblPos val="nextTo"/>
        <c:crossAx val="46375680"/>
        <c:crosses val="autoZero"/>
        <c:crossBetween val="midCat"/>
      </c:valAx>
    </c:plotArea>
    <c:legend>
      <c:legendPos val="b"/>
      <c:overlay val="0"/>
    </c:legend>
    <c:plotVisOnly val="1"/>
    <c:dispBlanksAs val="gap"/>
    <c:showDLblsOverMax val="0"/>
  </c:chart>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HPLC!$P$3:$R$3</c:f>
              <c:strCache>
                <c:ptCount val="1"/>
                <c:pt idx="0">
                  <c:v>Maltotriose (g/L)</c:v>
                </c:pt>
              </c:strCache>
            </c:strRef>
          </c:tx>
          <c:spPr>
            <a:ln w="19050">
              <a:solidFill>
                <a:schemeClr val="accent1"/>
              </a:solidFill>
            </a:ln>
          </c:spPr>
          <c:marker>
            <c:symbol val="diamond"/>
            <c:size val="7"/>
          </c:marker>
          <c:errBars>
            <c:errDir val="y"/>
            <c:errBarType val="both"/>
            <c:errValType val="cust"/>
            <c:noEndCap val="0"/>
            <c:plus>
              <c:numRef>
                <c:f>HPLC!$AJ$419:$AJ$429</c:f>
                <c:numCache>
                  <c:formatCode>General</c:formatCode>
                  <c:ptCount val="11"/>
                  <c:pt idx="0">
                    <c:v>0</c:v>
                  </c:pt>
                  <c:pt idx="1">
                    <c:v>4.5460605656619371E-2</c:v>
                  </c:pt>
                  <c:pt idx="2">
                    <c:v>2.2730302828309547E-2</c:v>
                  </c:pt>
                  <c:pt idx="3">
                    <c:v>6.5701344481423452E-2</c:v>
                  </c:pt>
                  <c:pt idx="4">
                    <c:v>0.11430952132988174</c:v>
                  </c:pt>
                  <c:pt idx="5">
                    <c:v>4.082482904638543E-3</c:v>
                  </c:pt>
                  <c:pt idx="6">
                    <c:v>3.240370349203929E-2</c:v>
                  </c:pt>
                  <c:pt idx="7">
                    <c:v>1.4719601443879781E-2</c:v>
                  </c:pt>
                  <c:pt idx="8">
                    <c:v>4.0824829046386332E-3</c:v>
                  </c:pt>
                  <c:pt idx="9">
                    <c:v>5.5226805085936394E-2</c:v>
                  </c:pt>
                  <c:pt idx="10">
                    <c:v>6.5319726474218048E-2</c:v>
                  </c:pt>
                </c:numCache>
              </c:numRef>
            </c:plus>
            <c:minus>
              <c:numRef>
                <c:f>HPLC!$AJ$419:$AJ$429</c:f>
                <c:numCache>
                  <c:formatCode>General</c:formatCode>
                  <c:ptCount val="11"/>
                  <c:pt idx="0">
                    <c:v>0</c:v>
                  </c:pt>
                  <c:pt idx="1">
                    <c:v>4.5460605656619371E-2</c:v>
                  </c:pt>
                  <c:pt idx="2">
                    <c:v>2.2730302828309547E-2</c:v>
                  </c:pt>
                  <c:pt idx="3">
                    <c:v>6.5701344481423452E-2</c:v>
                  </c:pt>
                  <c:pt idx="4">
                    <c:v>0.11430952132988174</c:v>
                  </c:pt>
                  <c:pt idx="5">
                    <c:v>4.082482904638543E-3</c:v>
                  </c:pt>
                  <c:pt idx="6">
                    <c:v>3.240370349203929E-2</c:v>
                  </c:pt>
                  <c:pt idx="7">
                    <c:v>1.4719601443879781E-2</c:v>
                  </c:pt>
                  <c:pt idx="8">
                    <c:v>4.0824829046386332E-3</c:v>
                  </c:pt>
                  <c:pt idx="9">
                    <c:v>5.5226805085936394E-2</c:v>
                  </c:pt>
                  <c:pt idx="10">
                    <c:v>6.5319726474218048E-2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HPLC!$AI$419:$AI$429</c:f>
              <c:numCache>
                <c:formatCode>0.000</c:formatCode>
                <c:ptCount val="11"/>
                <c:pt idx="0">
                  <c:v>8.3449999999999989</c:v>
                </c:pt>
                <c:pt idx="1">
                  <c:v>8.0566666666666666</c:v>
                </c:pt>
                <c:pt idx="2">
                  <c:v>8.0316666666666663</c:v>
                </c:pt>
                <c:pt idx="3">
                  <c:v>7.875</c:v>
                </c:pt>
                <c:pt idx="4">
                  <c:v>7.793333333333333</c:v>
                </c:pt>
                <c:pt idx="5">
                  <c:v>7.2549999999999999</c:v>
                </c:pt>
                <c:pt idx="6">
                  <c:v>5.7250000000000005</c:v>
                </c:pt>
                <c:pt idx="7">
                  <c:v>4.8900000000000006</c:v>
                </c:pt>
                <c:pt idx="8">
                  <c:v>2.7166666666666668</c:v>
                </c:pt>
                <c:pt idx="9">
                  <c:v>2.2516666666666665</c:v>
                </c:pt>
                <c:pt idx="10">
                  <c:v>1.5283333333333333</c:v>
                </c:pt>
              </c:numCache>
            </c:numRef>
          </c:yVal>
          <c:smooth val="0"/>
          <c:extLst>
            <c:ext xmlns:c16="http://schemas.microsoft.com/office/drawing/2014/chart" uri="{C3380CC4-5D6E-409C-BE32-E72D297353CC}">
              <c16:uniqueId val="{00000000-47A6-45F8-B83B-0D13A1D14A5D}"/>
            </c:ext>
          </c:extLst>
        </c:ser>
        <c:ser>
          <c:idx val="1"/>
          <c:order val="1"/>
          <c:tx>
            <c:strRef>
              <c:f>HPLC!$S$3:$U$3</c:f>
              <c:strCache>
                <c:ptCount val="1"/>
                <c:pt idx="0">
                  <c:v>Maltose (g/L)</c:v>
                </c:pt>
              </c:strCache>
            </c:strRef>
          </c:tx>
          <c:spPr>
            <a:ln w="19050">
              <a:solidFill>
                <a:schemeClr val="accent2"/>
              </a:solidFill>
            </a:ln>
          </c:spPr>
          <c:marker>
            <c:symbol val="square"/>
            <c:size val="7"/>
          </c:marker>
          <c:errBars>
            <c:errDir val="y"/>
            <c:errBarType val="both"/>
            <c:errValType val="cust"/>
            <c:noEndCap val="0"/>
            <c:plus>
              <c:numRef>
                <c:f>HPLC!$AM$419:$AM$429</c:f>
                <c:numCache>
                  <c:formatCode>General</c:formatCode>
                  <c:ptCount val="11"/>
                  <c:pt idx="0">
                    <c:v>0</c:v>
                  </c:pt>
                  <c:pt idx="1">
                    <c:v>0.14849242404917573</c:v>
                  </c:pt>
                  <c:pt idx="2">
                    <c:v>8.0415587212099862E-2</c:v>
                  </c:pt>
                  <c:pt idx="3">
                    <c:v>0.25109759058979519</c:v>
                  </c:pt>
                  <c:pt idx="4">
                    <c:v>0.28363709207365817</c:v>
                  </c:pt>
                  <c:pt idx="5">
                    <c:v>7.0710678118653201E-3</c:v>
                  </c:pt>
                  <c:pt idx="6">
                    <c:v>2.4832774042918698E-2</c:v>
                  </c:pt>
                  <c:pt idx="7">
                    <c:v>4.0824829046386341E-3</c:v>
                  </c:pt>
                  <c:pt idx="8">
                    <c:v>4.0824829046386332E-3</c:v>
                  </c:pt>
                  <c:pt idx="9">
                    <c:v>2.5495097567963945E-2</c:v>
                  </c:pt>
                  <c:pt idx="10">
                    <c:v>3.6742346141747699E-2</c:v>
                  </c:pt>
                </c:numCache>
              </c:numRef>
            </c:plus>
            <c:minus>
              <c:numRef>
                <c:f>HPLC!$AM$419:$AM$429</c:f>
                <c:numCache>
                  <c:formatCode>General</c:formatCode>
                  <c:ptCount val="11"/>
                  <c:pt idx="0">
                    <c:v>0</c:v>
                  </c:pt>
                  <c:pt idx="1">
                    <c:v>0.14849242404917573</c:v>
                  </c:pt>
                  <c:pt idx="2">
                    <c:v>8.0415587212099862E-2</c:v>
                  </c:pt>
                  <c:pt idx="3">
                    <c:v>0.25109759058979519</c:v>
                  </c:pt>
                  <c:pt idx="4">
                    <c:v>0.28363709207365817</c:v>
                  </c:pt>
                  <c:pt idx="5">
                    <c:v>7.0710678118653201E-3</c:v>
                  </c:pt>
                  <c:pt idx="6">
                    <c:v>2.4832774042918698E-2</c:v>
                  </c:pt>
                  <c:pt idx="7">
                    <c:v>4.0824829046386341E-3</c:v>
                  </c:pt>
                  <c:pt idx="8">
                    <c:v>4.0824829046386332E-3</c:v>
                  </c:pt>
                  <c:pt idx="9">
                    <c:v>2.5495097567963945E-2</c:v>
                  </c:pt>
                  <c:pt idx="10">
                    <c:v>3.6742346141747699E-2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HPLC!$AL$419:$AL$429</c:f>
              <c:numCache>
                <c:formatCode>0.000</c:formatCode>
                <c:ptCount val="11"/>
                <c:pt idx="0">
                  <c:v>23.99</c:v>
                </c:pt>
                <c:pt idx="1">
                  <c:v>24.386666666666667</c:v>
                </c:pt>
                <c:pt idx="2">
                  <c:v>24.318333333333332</c:v>
                </c:pt>
                <c:pt idx="3">
                  <c:v>23.868333333333329</c:v>
                </c:pt>
                <c:pt idx="4">
                  <c:v>21.556666666666668</c:v>
                </c:pt>
                <c:pt idx="5">
                  <c:v>16.656666666666666</c:v>
                </c:pt>
                <c:pt idx="6">
                  <c:v>4.6983333333333333</c:v>
                </c:pt>
                <c:pt idx="7">
                  <c:v>1.3533333333333335</c:v>
                </c:pt>
                <c:pt idx="8">
                  <c:v>0.98333333333333339</c:v>
                </c:pt>
                <c:pt idx="9">
                  <c:v>0.97499999999999998</c:v>
                </c:pt>
                <c:pt idx="10">
                  <c:v>0.83833333333333337</c:v>
                </c:pt>
              </c:numCache>
            </c:numRef>
          </c:yVal>
          <c:smooth val="0"/>
          <c:extLst>
            <c:ext xmlns:c16="http://schemas.microsoft.com/office/drawing/2014/chart" uri="{C3380CC4-5D6E-409C-BE32-E72D297353CC}">
              <c16:uniqueId val="{00000001-47A6-45F8-B83B-0D13A1D14A5D}"/>
            </c:ext>
          </c:extLst>
        </c:ser>
        <c:ser>
          <c:idx val="5"/>
          <c:order val="5"/>
          <c:tx>
            <c:strRef>
              <c:f>HPLC!$AE$3:$AG$3</c:f>
              <c:strCache>
                <c:ptCount val="1"/>
                <c:pt idx="0">
                  <c:v>Ethanol (g/L)</c:v>
                </c:pt>
              </c:strCache>
            </c:strRef>
          </c:tx>
          <c:spPr>
            <a:ln w="19050">
              <a:solidFill>
                <a:schemeClr val="accent6"/>
              </a:solidFill>
            </a:ln>
          </c:spPr>
          <c:marker>
            <c:symbol val="circle"/>
            <c:size val="7"/>
          </c:marker>
          <c:errBars>
            <c:errDir val="y"/>
            <c:errBarType val="both"/>
            <c:errValType val="cust"/>
            <c:noEndCap val="0"/>
            <c:plus>
              <c:numRef>
                <c:f>HPLC!$AY$419:$AY$429</c:f>
                <c:numCache>
                  <c:formatCode>General</c:formatCode>
                  <c:ptCount val="11"/>
                  <c:pt idx="0">
                    <c:v>0</c:v>
                  </c:pt>
                  <c:pt idx="1">
                    <c:v>4.0824829046386332E-3</c:v>
                  </c:pt>
                  <c:pt idx="2">
                    <c:v>4.0824829046386315E-3</c:v>
                  </c:pt>
                  <c:pt idx="3">
                    <c:v>5.2121652570373017E-2</c:v>
                  </c:pt>
                  <c:pt idx="4">
                    <c:v>0.155938021876214</c:v>
                  </c:pt>
                  <c:pt idx="5">
                    <c:v>4.0824829046385448E-3</c:v>
                  </c:pt>
                  <c:pt idx="6">
                    <c:v>0.40068691019298303</c:v>
                  </c:pt>
                  <c:pt idx="7">
                    <c:v>0.35400094161833345</c:v>
                  </c:pt>
                  <c:pt idx="8">
                    <c:v>2.8284271247461298E-2</c:v>
                  </c:pt>
                  <c:pt idx="9">
                    <c:v>0.62307035450795301</c:v>
                  </c:pt>
                  <c:pt idx="10">
                    <c:v>0.73315528141496522</c:v>
                  </c:pt>
                </c:numCache>
              </c:numRef>
            </c:plus>
            <c:minus>
              <c:numRef>
                <c:f>HPLC!$AY$419:$AY$429</c:f>
                <c:numCache>
                  <c:formatCode>General</c:formatCode>
                  <c:ptCount val="11"/>
                  <c:pt idx="0">
                    <c:v>0</c:v>
                  </c:pt>
                  <c:pt idx="1">
                    <c:v>4.0824829046386332E-3</c:v>
                  </c:pt>
                  <c:pt idx="2">
                    <c:v>4.0824829046386315E-3</c:v>
                  </c:pt>
                  <c:pt idx="3">
                    <c:v>5.2121652570373017E-2</c:v>
                  </c:pt>
                  <c:pt idx="4">
                    <c:v>0.155938021876214</c:v>
                  </c:pt>
                  <c:pt idx="5">
                    <c:v>4.0824829046385448E-3</c:v>
                  </c:pt>
                  <c:pt idx="6">
                    <c:v>0.40068691019298303</c:v>
                  </c:pt>
                  <c:pt idx="7">
                    <c:v>0.35400094161833345</c:v>
                  </c:pt>
                  <c:pt idx="8">
                    <c:v>2.8284271247461298E-2</c:v>
                  </c:pt>
                  <c:pt idx="9">
                    <c:v>0.62307035450795301</c:v>
                  </c:pt>
                  <c:pt idx="10">
                    <c:v>0.73315528141496522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HPLC!$AX$419:$AX$429</c:f>
              <c:numCache>
                <c:formatCode>0.000</c:formatCode>
                <c:ptCount val="11"/>
                <c:pt idx="0">
                  <c:v>0</c:v>
                </c:pt>
                <c:pt idx="1">
                  <c:v>0.24</c:v>
                </c:pt>
                <c:pt idx="2">
                  <c:v>0.90333333333333332</c:v>
                </c:pt>
                <c:pt idx="3">
                  <c:v>1.71</c:v>
                </c:pt>
                <c:pt idx="4">
                  <c:v>5.1849999999999996</c:v>
                </c:pt>
                <c:pt idx="5">
                  <c:v>8.01</c:v>
                </c:pt>
                <c:pt idx="6">
                  <c:v>13.278333333333334</c:v>
                </c:pt>
                <c:pt idx="7">
                  <c:v>15.54</c:v>
                </c:pt>
                <c:pt idx="8">
                  <c:v>17.878333333333334</c:v>
                </c:pt>
                <c:pt idx="9">
                  <c:v>12.420000000000002</c:v>
                </c:pt>
                <c:pt idx="10">
                  <c:v>13.298333333333334</c:v>
                </c:pt>
              </c:numCache>
            </c:numRef>
          </c:yVal>
          <c:smooth val="0"/>
          <c:extLst>
            <c:ext xmlns:c16="http://schemas.microsoft.com/office/drawing/2014/chart" uri="{C3380CC4-5D6E-409C-BE32-E72D297353CC}">
              <c16:uniqueId val="{00000002-47A6-45F8-B83B-0D13A1D14A5D}"/>
            </c:ext>
          </c:extLst>
        </c:ser>
        <c:dLbls>
          <c:showLegendKey val="0"/>
          <c:showVal val="0"/>
          <c:showCatName val="0"/>
          <c:showSerName val="0"/>
          <c:showPercent val="0"/>
          <c:showBubbleSize val="0"/>
        </c:dLbls>
        <c:axId val="46371584"/>
        <c:axId val="46373504"/>
      </c:scatterChart>
      <c:scatterChart>
        <c:scatterStyle val="lineMarker"/>
        <c:varyColors val="0"/>
        <c:ser>
          <c:idx val="2"/>
          <c:order val="2"/>
          <c:tx>
            <c:strRef>
              <c:f>HPLC!$V$3:$X$3</c:f>
              <c:strCache>
                <c:ptCount val="1"/>
                <c:pt idx="0">
                  <c:v>Glucose (g/L)</c:v>
                </c:pt>
              </c:strCache>
            </c:strRef>
          </c:tx>
          <c:spPr>
            <a:ln w="19050">
              <a:solidFill>
                <a:schemeClr val="accent3"/>
              </a:solidFill>
            </a:ln>
          </c:spPr>
          <c:marker>
            <c:symbol val="triangle"/>
            <c:size val="7"/>
          </c:marker>
          <c:errBars>
            <c:errDir val="y"/>
            <c:errBarType val="both"/>
            <c:errValType val="cust"/>
            <c:noEndCap val="0"/>
            <c:plus>
              <c:numRef>
                <c:f>HPLC!$AP$419:$AP$429</c:f>
                <c:numCache>
                  <c:formatCode>General</c:formatCode>
                  <c:ptCount val="11"/>
                  <c:pt idx="0">
                    <c:v>0</c:v>
                  </c:pt>
                  <c:pt idx="1">
                    <c:v>3.8944404818493324E-2</c:v>
                  </c:pt>
                  <c:pt idx="2">
                    <c:v>1.2247448713915633E-2</c:v>
                  </c:pt>
                  <c:pt idx="3">
                    <c:v>3.0822070014844948E-2</c:v>
                  </c:pt>
                  <c:pt idx="4">
                    <c:v>0</c:v>
                  </c:pt>
                  <c:pt idx="5">
                    <c:v>0</c:v>
                  </c:pt>
                  <c:pt idx="6">
                    <c:v>0</c:v>
                  </c:pt>
                  <c:pt idx="7">
                    <c:v>0</c:v>
                  </c:pt>
                  <c:pt idx="8">
                    <c:v>0</c:v>
                  </c:pt>
                  <c:pt idx="9">
                    <c:v>0</c:v>
                  </c:pt>
                  <c:pt idx="10">
                    <c:v>0</c:v>
                  </c:pt>
                </c:numCache>
              </c:numRef>
            </c:plus>
            <c:minus>
              <c:numRef>
                <c:f>HPLC!$AP$419:$AP$429</c:f>
                <c:numCache>
                  <c:formatCode>General</c:formatCode>
                  <c:ptCount val="11"/>
                  <c:pt idx="0">
                    <c:v>0</c:v>
                  </c:pt>
                  <c:pt idx="1">
                    <c:v>3.8944404818493324E-2</c:v>
                  </c:pt>
                  <c:pt idx="2">
                    <c:v>1.2247448713915633E-2</c:v>
                  </c:pt>
                  <c:pt idx="3">
                    <c:v>3.0822070014844948E-2</c:v>
                  </c:pt>
                  <c:pt idx="4">
                    <c:v>0</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HPLC!$AO$419:$AO$429</c:f>
              <c:numCache>
                <c:formatCode>0.000</c:formatCode>
                <c:ptCount val="11"/>
                <c:pt idx="0">
                  <c:v>7.11</c:v>
                </c:pt>
                <c:pt idx="1">
                  <c:v>6.4333333333333336</c:v>
                </c:pt>
                <c:pt idx="2">
                  <c:v>5.1833333333333336</c:v>
                </c:pt>
                <c:pt idx="3">
                  <c:v>3.1583333333333332</c:v>
                </c:pt>
                <c:pt idx="4">
                  <c:v>0</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3-47A6-45F8-B83B-0D13A1D14A5D}"/>
            </c:ext>
          </c:extLst>
        </c:ser>
        <c:ser>
          <c:idx val="3"/>
          <c:order val="3"/>
          <c:tx>
            <c:strRef>
              <c:f>HPLC!$Y$3:$AA$3</c:f>
              <c:strCache>
                <c:ptCount val="1"/>
                <c:pt idx="0">
                  <c:v>Fructose (g/L)</c:v>
                </c:pt>
              </c:strCache>
            </c:strRef>
          </c:tx>
          <c:spPr>
            <a:ln w="19050">
              <a:solidFill>
                <a:schemeClr val="accent4"/>
              </a:solidFill>
            </a:ln>
          </c:spPr>
          <c:marker>
            <c:symbol val="triangle"/>
            <c:size val="7"/>
          </c:marker>
          <c:errBars>
            <c:errDir val="y"/>
            <c:errBarType val="both"/>
            <c:errValType val="cust"/>
            <c:noEndCap val="0"/>
            <c:plus>
              <c:numRef>
                <c:f>HPLC!$AS$419:$AS$429</c:f>
                <c:numCache>
                  <c:formatCode>General</c:formatCode>
                  <c:ptCount val="11"/>
                  <c:pt idx="0">
                    <c:v>0</c:v>
                  </c:pt>
                  <c:pt idx="1">
                    <c:v>1.2247448713915811E-2</c:v>
                  </c:pt>
                  <c:pt idx="2">
                    <c:v>1.7795130420052284E-2</c:v>
                  </c:pt>
                  <c:pt idx="3">
                    <c:v>1.4719601443879906E-2</c:v>
                  </c:pt>
                  <c:pt idx="4">
                    <c:v>0</c:v>
                  </c:pt>
                  <c:pt idx="5">
                    <c:v>0</c:v>
                  </c:pt>
                  <c:pt idx="6">
                    <c:v>0</c:v>
                  </c:pt>
                  <c:pt idx="7">
                    <c:v>0</c:v>
                  </c:pt>
                  <c:pt idx="8">
                    <c:v>0</c:v>
                  </c:pt>
                  <c:pt idx="9">
                    <c:v>0</c:v>
                  </c:pt>
                  <c:pt idx="10">
                    <c:v>0</c:v>
                  </c:pt>
                </c:numCache>
              </c:numRef>
            </c:plus>
            <c:minus>
              <c:numRef>
                <c:f>HPLC!$AS$419:$AS$429</c:f>
                <c:numCache>
                  <c:formatCode>General</c:formatCode>
                  <c:ptCount val="11"/>
                  <c:pt idx="0">
                    <c:v>0</c:v>
                  </c:pt>
                  <c:pt idx="1">
                    <c:v>1.2247448713915811E-2</c:v>
                  </c:pt>
                  <c:pt idx="2">
                    <c:v>1.7795130420052284E-2</c:v>
                  </c:pt>
                  <c:pt idx="3">
                    <c:v>1.4719601443879906E-2</c:v>
                  </c:pt>
                  <c:pt idx="4">
                    <c:v>0</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HPLC!$AR$419:$AR$429</c:f>
              <c:numCache>
                <c:formatCode>0.000</c:formatCode>
                <c:ptCount val="11"/>
                <c:pt idx="0">
                  <c:v>2.66</c:v>
                </c:pt>
                <c:pt idx="1">
                  <c:v>2.7333333333333338</c:v>
                </c:pt>
                <c:pt idx="2">
                  <c:v>2.5966666666666667</c:v>
                </c:pt>
                <c:pt idx="3">
                  <c:v>2.2200000000000002</c:v>
                </c:pt>
                <c:pt idx="4">
                  <c:v>0</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4-47A6-45F8-B83B-0D13A1D14A5D}"/>
            </c:ext>
          </c:extLst>
        </c:ser>
        <c:ser>
          <c:idx val="4"/>
          <c:order val="4"/>
          <c:tx>
            <c:strRef>
              <c:f>HPLC!$AB$3:$AD$3</c:f>
              <c:strCache>
                <c:ptCount val="1"/>
                <c:pt idx="0">
                  <c:v>Glycerol (g/L)</c:v>
                </c:pt>
              </c:strCache>
            </c:strRef>
          </c:tx>
          <c:spPr>
            <a:ln w="19050">
              <a:solidFill>
                <a:schemeClr val="accent5"/>
              </a:solidFill>
            </a:ln>
          </c:spPr>
          <c:marker>
            <c:symbol val="circle"/>
            <c:size val="7"/>
          </c:marker>
          <c:errBars>
            <c:errDir val="y"/>
            <c:errBarType val="both"/>
            <c:errValType val="cust"/>
            <c:noEndCap val="0"/>
            <c:plus>
              <c:numRef>
                <c:f>HPLC!$AV$419:$AV$429</c:f>
                <c:numCache>
                  <c:formatCode>General</c:formatCode>
                  <c:ptCount val="11"/>
                  <c:pt idx="0">
                    <c:v>0</c:v>
                  </c:pt>
                  <c:pt idx="1">
                    <c:v>0</c:v>
                  </c:pt>
                  <c:pt idx="2">
                    <c:v>0</c:v>
                  </c:pt>
                  <c:pt idx="3">
                    <c:v>0</c:v>
                  </c:pt>
                  <c:pt idx="4">
                    <c:v>0</c:v>
                  </c:pt>
                  <c:pt idx="5">
                    <c:v>6.531972647421809E-2</c:v>
                  </c:pt>
                  <c:pt idx="6">
                    <c:v>4.0824829046386332E-3</c:v>
                  </c:pt>
                  <c:pt idx="7">
                    <c:v>4.0824829046386332E-3</c:v>
                  </c:pt>
                  <c:pt idx="8">
                    <c:v>4.0824829046386332E-3</c:v>
                  </c:pt>
                  <c:pt idx="9">
                    <c:v>2.4494897427831799E-2</c:v>
                  </c:pt>
                  <c:pt idx="10">
                    <c:v>4.8989794855663585E-2</c:v>
                  </c:pt>
                </c:numCache>
              </c:numRef>
            </c:plus>
            <c:minus>
              <c:numRef>
                <c:f>HPLC!$AV$419:$AV$429</c:f>
                <c:numCache>
                  <c:formatCode>General</c:formatCode>
                  <c:ptCount val="11"/>
                  <c:pt idx="0">
                    <c:v>0</c:v>
                  </c:pt>
                  <c:pt idx="1">
                    <c:v>0</c:v>
                  </c:pt>
                  <c:pt idx="2">
                    <c:v>0</c:v>
                  </c:pt>
                  <c:pt idx="3">
                    <c:v>0</c:v>
                  </c:pt>
                  <c:pt idx="4">
                    <c:v>0</c:v>
                  </c:pt>
                  <c:pt idx="5">
                    <c:v>6.531972647421809E-2</c:v>
                  </c:pt>
                  <c:pt idx="6">
                    <c:v>4.0824829046386332E-3</c:v>
                  </c:pt>
                  <c:pt idx="7">
                    <c:v>4.0824829046386332E-3</c:v>
                  </c:pt>
                  <c:pt idx="8">
                    <c:v>4.0824829046386332E-3</c:v>
                  </c:pt>
                  <c:pt idx="9">
                    <c:v>2.4494897427831799E-2</c:v>
                  </c:pt>
                  <c:pt idx="10">
                    <c:v>4.8989794855663585E-2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HPLC!$AU$419:$AU$429</c:f>
              <c:numCache>
                <c:formatCode>0.000</c:formatCode>
                <c:ptCount val="11"/>
                <c:pt idx="0">
                  <c:v>0</c:v>
                </c:pt>
                <c:pt idx="1">
                  <c:v>0</c:v>
                </c:pt>
                <c:pt idx="2">
                  <c:v>0</c:v>
                </c:pt>
                <c:pt idx="3">
                  <c:v>0</c:v>
                </c:pt>
                <c:pt idx="4">
                  <c:v>0</c:v>
                </c:pt>
                <c:pt idx="5">
                  <c:v>2.6666666666666668E-2</c:v>
                </c:pt>
                <c:pt idx="6">
                  <c:v>0.65500000000000003</c:v>
                </c:pt>
                <c:pt idx="7">
                  <c:v>0.75666666666666671</c:v>
                </c:pt>
                <c:pt idx="8">
                  <c:v>0.75666666666666671</c:v>
                </c:pt>
                <c:pt idx="9">
                  <c:v>0.81166666666666665</c:v>
                </c:pt>
                <c:pt idx="10">
                  <c:v>0.84166666666666667</c:v>
                </c:pt>
              </c:numCache>
            </c:numRef>
          </c:yVal>
          <c:smooth val="0"/>
          <c:extLst>
            <c:ext xmlns:c16="http://schemas.microsoft.com/office/drawing/2014/chart" uri="{C3380CC4-5D6E-409C-BE32-E72D297353CC}">
              <c16:uniqueId val="{00000005-47A6-45F8-B83B-0D13A1D14A5D}"/>
            </c:ext>
          </c:extLst>
        </c:ser>
        <c:dLbls>
          <c:showLegendKey val="0"/>
          <c:showVal val="0"/>
          <c:showCatName val="0"/>
          <c:showSerName val="0"/>
          <c:showPercent val="0"/>
          <c:showBubbleSize val="0"/>
        </c:dLbls>
        <c:axId val="46377600"/>
        <c:axId val="46375680"/>
      </c:scatterChart>
      <c:valAx>
        <c:axId val="46371584"/>
        <c:scaling>
          <c:orientation val="minMax"/>
          <c:min val="0"/>
        </c:scaling>
        <c:delete val="0"/>
        <c:axPos val="b"/>
        <c:title>
          <c:tx>
            <c:rich>
              <a:bodyPr/>
              <a:lstStyle/>
              <a:p>
                <a:pPr>
                  <a:defRPr/>
                </a:pPr>
                <a:r>
                  <a:rPr lang="en-US"/>
                  <a:t>Time (h)</a:t>
                </a:r>
              </a:p>
            </c:rich>
          </c:tx>
          <c:overlay val="0"/>
        </c:title>
        <c:numFmt formatCode="General" sourceLinked="1"/>
        <c:majorTickMark val="out"/>
        <c:minorTickMark val="none"/>
        <c:tickLblPos val="nextTo"/>
        <c:crossAx val="46373504"/>
        <c:crosses val="autoZero"/>
        <c:crossBetween val="midCat"/>
      </c:valAx>
      <c:valAx>
        <c:axId val="46373504"/>
        <c:scaling>
          <c:orientation val="minMax"/>
        </c:scaling>
        <c:delete val="0"/>
        <c:axPos val="l"/>
        <c:majorGridlines/>
        <c:title>
          <c:tx>
            <c:rich>
              <a:bodyPr rot="-5400000" vert="horz"/>
              <a:lstStyle/>
              <a:p>
                <a:pPr>
                  <a:defRPr/>
                </a:pPr>
                <a:r>
                  <a:rPr lang="en-US"/>
                  <a:t>Maltotriose, Maltose &amp; Ethanol</a:t>
                </a:r>
              </a:p>
            </c:rich>
          </c:tx>
          <c:overlay val="0"/>
        </c:title>
        <c:numFmt formatCode="#,##0" sourceLinked="0"/>
        <c:majorTickMark val="out"/>
        <c:minorTickMark val="none"/>
        <c:tickLblPos val="nextTo"/>
        <c:crossAx val="46371584"/>
        <c:crosses val="autoZero"/>
        <c:crossBetween val="midCat"/>
      </c:valAx>
      <c:valAx>
        <c:axId val="46375680"/>
        <c:scaling>
          <c:orientation val="minMax"/>
          <c:min val="0"/>
        </c:scaling>
        <c:delete val="0"/>
        <c:axPos val="r"/>
        <c:title>
          <c:tx>
            <c:rich>
              <a:bodyPr rot="-5400000" vert="horz"/>
              <a:lstStyle/>
              <a:p>
                <a:pPr>
                  <a:defRPr/>
                </a:pPr>
                <a:r>
                  <a:rPr lang="en-US"/>
                  <a:t>Glucose, Fructose &amp; Glycerol</a:t>
                </a:r>
              </a:p>
            </c:rich>
          </c:tx>
          <c:overlay val="0"/>
        </c:title>
        <c:numFmt formatCode="#,##0" sourceLinked="0"/>
        <c:majorTickMark val="out"/>
        <c:minorTickMark val="none"/>
        <c:tickLblPos val="nextTo"/>
        <c:crossAx val="46377600"/>
        <c:crosses val="max"/>
        <c:crossBetween val="midCat"/>
      </c:valAx>
      <c:valAx>
        <c:axId val="46377600"/>
        <c:scaling>
          <c:orientation val="minMax"/>
        </c:scaling>
        <c:delete val="1"/>
        <c:axPos val="b"/>
        <c:numFmt formatCode="General" sourceLinked="1"/>
        <c:majorTickMark val="out"/>
        <c:minorTickMark val="none"/>
        <c:tickLblPos val="nextTo"/>
        <c:crossAx val="46375680"/>
        <c:crosses val="autoZero"/>
        <c:crossBetween val="midCat"/>
      </c:valAx>
    </c:plotArea>
    <c:legend>
      <c:legendPos val="b"/>
      <c:overlay val="0"/>
    </c:legend>
    <c:plotVisOnly val="1"/>
    <c:dispBlanksAs val="gap"/>
    <c:showDLblsOverMax val="0"/>
  </c:chart>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HPLC!$P$3:$R$3</c:f>
              <c:strCache>
                <c:ptCount val="1"/>
                <c:pt idx="0">
                  <c:v>Maltotriose (g/L)</c:v>
                </c:pt>
              </c:strCache>
            </c:strRef>
          </c:tx>
          <c:spPr>
            <a:ln w="19050">
              <a:solidFill>
                <a:schemeClr val="accent1"/>
              </a:solidFill>
            </a:ln>
          </c:spPr>
          <c:marker>
            <c:symbol val="diamond"/>
            <c:size val="7"/>
          </c:marker>
          <c:errBars>
            <c:errDir val="y"/>
            <c:errBarType val="both"/>
            <c:errValType val="cust"/>
            <c:noEndCap val="0"/>
            <c:plus>
              <c:numRef>
                <c:f>HPLC!$Q$465:$Q$475</c:f>
                <c:numCache>
                  <c:formatCode>General</c:formatCode>
                  <c:ptCount val="11"/>
                  <c:pt idx="0">
                    <c:v>7.0710678118653244E-3</c:v>
                  </c:pt>
                  <c:pt idx="1">
                    <c:v>0.15556349186104027</c:v>
                  </c:pt>
                  <c:pt idx="2">
                    <c:v>0.1131370849898477</c:v>
                  </c:pt>
                  <c:pt idx="3">
                    <c:v>8.4852813742385777E-2</c:v>
                  </c:pt>
                  <c:pt idx="4">
                    <c:v>0.12020815280171303</c:v>
                  </c:pt>
                  <c:pt idx="5">
                    <c:v>6.3639610306789177E-2</c:v>
                  </c:pt>
                  <c:pt idx="6">
                    <c:v>8.4852813742385153E-2</c:v>
                  </c:pt>
                  <c:pt idx="7">
                    <c:v>3.5355339059326626E-2</c:v>
                  </c:pt>
                  <c:pt idx="8">
                    <c:v>7.0710678118653244E-3</c:v>
                  </c:pt>
                  <c:pt idx="9">
                    <c:v>0.43133513652379357</c:v>
                  </c:pt>
                  <c:pt idx="10">
                    <c:v>0.41012193308819761</c:v>
                  </c:pt>
                </c:numCache>
              </c:numRef>
            </c:plus>
            <c:minus>
              <c:numRef>
                <c:f>HPLC!$Q$465:$Q$475</c:f>
                <c:numCache>
                  <c:formatCode>General</c:formatCode>
                  <c:ptCount val="11"/>
                  <c:pt idx="0">
                    <c:v>7.0710678118653244E-3</c:v>
                  </c:pt>
                  <c:pt idx="1">
                    <c:v>0.15556349186104027</c:v>
                  </c:pt>
                  <c:pt idx="2">
                    <c:v>0.1131370849898477</c:v>
                  </c:pt>
                  <c:pt idx="3">
                    <c:v>8.4852813742385777E-2</c:v>
                  </c:pt>
                  <c:pt idx="4">
                    <c:v>0.12020815280171303</c:v>
                  </c:pt>
                  <c:pt idx="5">
                    <c:v>6.3639610306789177E-2</c:v>
                  </c:pt>
                  <c:pt idx="6">
                    <c:v>8.4852813742385153E-2</c:v>
                  </c:pt>
                  <c:pt idx="7">
                    <c:v>3.5355339059326626E-2</c:v>
                  </c:pt>
                  <c:pt idx="8">
                    <c:v>7.0710678118653244E-3</c:v>
                  </c:pt>
                  <c:pt idx="9">
                    <c:v>0.43133513652379357</c:v>
                  </c:pt>
                  <c:pt idx="10">
                    <c:v>0.41012193308819761</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HPLC!$AI$465:$AI$475</c:f>
              <c:numCache>
                <c:formatCode>0.000</c:formatCode>
                <c:ptCount val="11"/>
                <c:pt idx="0">
                  <c:v>8.3449999999999989</c:v>
                </c:pt>
                <c:pt idx="1">
                  <c:v>8.0649999999999995</c:v>
                </c:pt>
                <c:pt idx="2">
                  <c:v>8.0833333333333339</c:v>
                </c:pt>
                <c:pt idx="3">
                  <c:v>7.8550000000000004</c:v>
                </c:pt>
                <c:pt idx="4">
                  <c:v>7.9133333333333331</c:v>
                </c:pt>
                <c:pt idx="5">
                  <c:v>8.0166666666666675</c:v>
                </c:pt>
                <c:pt idx="6">
                  <c:v>8.1199999999999992</c:v>
                </c:pt>
                <c:pt idx="7">
                  <c:v>8.1066666666666674</c:v>
                </c:pt>
                <c:pt idx="8">
                  <c:v>8.0116666666666649</c:v>
                </c:pt>
                <c:pt idx="9">
                  <c:v>9.1316666666666659</c:v>
                </c:pt>
                <c:pt idx="10">
                  <c:v>8.8016666666666676</c:v>
                </c:pt>
              </c:numCache>
            </c:numRef>
          </c:yVal>
          <c:smooth val="0"/>
          <c:extLst>
            <c:ext xmlns:c16="http://schemas.microsoft.com/office/drawing/2014/chart" uri="{C3380CC4-5D6E-409C-BE32-E72D297353CC}">
              <c16:uniqueId val="{00000000-31B1-4CC4-84C0-0BE63E9CE315}"/>
            </c:ext>
          </c:extLst>
        </c:ser>
        <c:ser>
          <c:idx val="1"/>
          <c:order val="1"/>
          <c:tx>
            <c:strRef>
              <c:f>HPLC!$S$3:$U$3</c:f>
              <c:strCache>
                <c:ptCount val="1"/>
                <c:pt idx="0">
                  <c:v>Maltose (g/L)</c:v>
                </c:pt>
              </c:strCache>
            </c:strRef>
          </c:tx>
          <c:spPr>
            <a:ln w="19050">
              <a:solidFill>
                <a:schemeClr val="accent2"/>
              </a:solidFill>
            </a:ln>
          </c:spPr>
          <c:marker>
            <c:symbol val="square"/>
            <c:size val="7"/>
          </c:marker>
          <c:errBars>
            <c:errDir val="y"/>
            <c:errBarType val="both"/>
            <c:errValType val="cust"/>
            <c:noEndCap val="0"/>
            <c:plus>
              <c:numRef>
                <c:f>HPLC!$T$465:$T$475</c:f>
                <c:numCache>
                  <c:formatCode>General</c:formatCode>
                  <c:ptCount val="11"/>
                  <c:pt idx="0">
                    <c:v>0</c:v>
                  </c:pt>
                  <c:pt idx="1">
                    <c:v>0.45254833995939081</c:v>
                  </c:pt>
                  <c:pt idx="2">
                    <c:v>0.29698484809834863</c:v>
                  </c:pt>
                  <c:pt idx="3">
                    <c:v>0.26162950903902327</c:v>
                  </c:pt>
                  <c:pt idx="4">
                    <c:v>0.28991378028648457</c:v>
                  </c:pt>
                  <c:pt idx="5">
                    <c:v>0.141421356237309</c:v>
                  </c:pt>
                  <c:pt idx="6">
                    <c:v>0.15556349186103965</c:v>
                  </c:pt>
                  <c:pt idx="7">
                    <c:v>4.2426406871191945E-2</c:v>
                  </c:pt>
                  <c:pt idx="8">
                    <c:v>7.0710678118654814E-3</c:v>
                  </c:pt>
                  <c:pt idx="9">
                    <c:v>7.0710678118654821E-2</c:v>
                  </c:pt>
                  <c:pt idx="10">
                    <c:v>7.7781745930520299E-2</c:v>
                  </c:pt>
                </c:numCache>
              </c:numRef>
            </c:plus>
            <c:minus>
              <c:numRef>
                <c:f>HPLC!$T$465:$T$475</c:f>
                <c:numCache>
                  <c:formatCode>General</c:formatCode>
                  <c:ptCount val="11"/>
                  <c:pt idx="0">
                    <c:v>0</c:v>
                  </c:pt>
                  <c:pt idx="1">
                    <c:v>0.45254833995939081</c:v>
                  </c:pt>
                  <c:pt idx="2">
                    <c:v>0.29698484809834863</c:v>
                  </c:pt>
                  <c:pt idx="3">
                    <c:v>0.26162950903902327</c:v>
                  </c:pt>
                  <c:pt idx="4">
                    <c:v>0.28991378028648457</c:v>
                  </c:pt>
                  <c:pt idx="5">
                    <c:v>0.141421356237309</c:v>
                  </c:pt>
                  <c:pt idx="6">
                    <c:v>0.15556349186103965</c:v>
                  </c:pt>
                  <c:pt idx="7">
                    <c:v>4.2426406871191945E-2</c:v>
                  </c:pt>
                  <c:pt idx="8">
                    <c:v>7.0710678118654814E-3</c:v>
                  </c:pt>
                  <c:pt idx="9">
                    <c:v>7.0710678118654821E-2</c:v>
                  </c:pt>
                  <c:pt idx="10">
                    <c:v>7.7781745930520299E-2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HPLC!$AL$465:$AL$475</c:f>
              <c:numCache>
                <c:formatCode>0.000</c:formatCode>
                <c:ptCount val="11"/>
                <c:pt idx="0">
                  <c:v>23.99</c:v>
                </c:pt>
                <c:pt idx="1">
                  <c:v>24.378333333333334</c:v>
                </c:pt>
                <c:pt idx="2">
                  <c:v>24.518333333333334</c:v>
                </c:pt>
                <c:pt idx="3">
                  <c:v>23.844999999999999</c:v>
                </c:pt>
                <c:pt idx="4">
                  <c:v>23.915000000000003</c:v>
                </c:pt>
                <c:pt idx="5">
                  <c:v>22.831666666666667</c:v>
                </c:pt>
                <c:pt idx="6">
                  <c:v>14.641666666666667</c:v>
                </c:pt>
                <c:pt idx="7">
                  <c:v>9.9516666666666662</c:v>
                </c:pt>
                <c:pt idx="8">
                  <c:v>1.2700000000000002</c:v>
                </c:pt>
                <c:pt idx="9">
                  <c:v>1.3216666666666665</c:v>
                </c:pt>
                <c:pt idx="10">
                  <c:v>1.1466666666666667</c:v>
                </c:pt>
              </c:numCache>
            </c:numRef>
          </c:yVal>
          <c:smooth val="0"/>
          <c:extLst>
            <c:ext xmlns:c16="http://schemas.microsoft.com/office/drawing/2014/chart" uri="{C3380CC4-5D6E-409C-BE32-E72D297353CC}">
              <c16:uniqueId val="{00000001-31B1-4CC4-84C0-0BE63E9CE315}"/>
            </c:ext>
          </c:extLst>
        </c:ser>
        <c:ser>
          <c:idx val="5"/>
          <c:order val="5"/>
          <c:tx>
            <c:strRef>
              <c:f>HPLC!$AE$3:$AG$3</c:f>
              <c:strCache>
                <c:ptCount val="1"/>
                <c:pt idx="0">
                  <c:v>Ethanol (g/L)</c:v>
                </c:pt>
              </c:strCache>
            </c:strRef>
          </c:tx>
          <c:spPr>
            <a:ln w="19050">
              <a:solidFill>
                <a:schemeClr val="accent6"/>
              </a:solidFill>
            </a:ln>
          </c:spPr>
          <c:marker>
            <c:symbol val="circle"/>
            <c:size val="7"/>
          </c:marker>
          <c:errBars>
            <c:errDir val="y"/>
            <c:errBarType val="both"/>
            <c:errValType val="cust"/>
            <c:noEndCap val="0"/>
            <c:plus>
              <c:numRef>
                <c:f>HPLC!$AF$465:$AF$475</c:f>
                <c:numCache>
                  <c:formatCode>General</c:formatCode>
                  <c:ptCount val="11"/>
                  <c:pt idx="0">
                    <c:v>0</c:v>
                  </c:pt>
                  <c:pt idx="1">
                    <c:v>7.0710678118654814E-3</c:v>
                  </c:pt>
                  <c:pt idx="2">
                    <c:v>1.4142135623730963E-2</c:v>
                  </c:pt>
                  <c:pt idx="3">
                    <c:v>0.10606601717798207</c:v>
                  </c:pt>
                  <c:pt idx="4">
                    <c:v>0.19798989873223347</c:v>
                  </c:pt>
                  <c:pt idx="5">
                    <c:v>0.11313708498984708</c:v>
                  </c:pt>
                  <c:pt idx="6">
                    <c:v>0.31819805153394715</c:v>
                  </c:pt>
                  <c:pt idx="7">
                    <c:v>0.22627416997969541</c:v>
                  </c:pt>
                  <c:pt idx="8">
                    <c:v>9.8994949366117052E-2</c:v>
                  </c:pt>
                  <c:pt idx="9">
                    <c:v>1.0040916292848974</c:v>
                  </c:pt>
                  <c:pt idx="10">
                    <c:v>1.258650070512054</c:v>
                  </c:pt>
                </c:numCache>
              </c:numRef>
            </c:plus>
            <c:minus>
              <c:numRef>
                <c:f>HPLC!$AF$465:$AF$475</c:f>
                <c:numCache>
                  <c:formatCode>General</c:formatCode>
                  <c:ptCount val="11"/>
                  <c:pt idx="0">
                    <c:v>0</c:v>
                  </c:pt>
                  <c:pt idx="1">
                    <c:v>7.0710678118654814E-3</c:v>
                  </c:pt>
                  <c:pt idx="2">
                    <c:v>1.4142135623730963E-2</c:v>
                  </c:pt>
                  <c:pt idx="3">
                    <c:v>0.10606601717798207</c:v>
                  </c:pt>
                  <c:pt idx="4">
                    <c:v>0.19798989873223347</c:v>
                  </c:pt>
                  <c:pt idx="5">
                    <c:v>0.11313708498984708</c:v>
                  </c:pt>
                  <c:pt idx="6">
                    <c:v>0.31819805153394715</c:v>
                  </c:pt>
                  <c:pt idx="7">
                    <c:v>0.22627416997969541</c:v>
                  </c:pt>
                  <c:pt idx="8">
                    <c:v>9.8994949366117052E-2</c:v>
                  </c:pt>
                  <c:pt idx="9">
                    <c:v>1.0040916292848974</c:v>
                  </c:pt>
                  <c:pt idx="10">
                    <c:v>1.258650070512054</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HPLC!$AX$465:$AX$475</c:f>
              <c:numCache>
                <c:formatCode>0.000</c:formatCode>
                <c:ptCount val="11"/>
                <c:pt idx="0">
                  <c:v>0</c:v>
                </c:pt>
                <c:pt idx="1">
                  <c:v>0.24</c:v>
                </c:pt>
                <c:pt idx="2">
                  <c:v>0.68666666666666665</c:v>
                </c:pt>
                <c:pt idx="3">
                  <c:v>1.2100000000000002</c:v>
                </c:pt>
                <c:pt idx="4">
                  <c:v>3.0799999999999996</c:v>
                </c:pt>
                <c:pt idx="5">
                  <c:v>4.3149999999999995</c:v>
                </c:pt>
                <c:pt idx="6">
                  <c:v>9.1549999999999994</c:v>
                </c:pt>
                <c:pt idx="7">
                  <c:v>11.28</c:v>
                </c:pt>
                <c:pt idx="8">
                  <c:v>15.433333333333335</c:v>
                </c:pt>
                <c:pt idx="9">
                  <c:v>11.494999999999999</c:v>
                </c:pt>
                <c:pt idx="10">
                  <c:v>11.998333333333333</c:v>
                </c:pt>
              </c:numCache>
            </c:numRef>
          </c:yVal>
          <c:smooth val="0"/>
          <c:extLst>
            <c:ext xmlns:c16="http://schemas.microsoft.com/office/drawing/2014/chart" uri="{C3380CC4-5D6E-409C-BE32-E72D297353CC}">
              <c16:uniqueId val="{00000002-31B1-4CC4-84C0-0BE63E9CE315}"/>
            </c:ext>
          </c:extLst>
        </c:ser>
        <c:dLbls>
          <c:showLegendKey val="0"/>
          <c:showVal val="0"/>
          <c:showCatName val="0"/>
          <c:showSerName val="0"/>
          <c:showPercent val="0"/>
          <c:showBubbleSize val="0"/>
        </c:dLbls>
        <c:axId val="46371584"/>
        <c:axId val="46373504"/>
      </c:scatterChart>
      <c:scatterChart>
        <c:scatterStyle val="lineMarker"/>
        <c:varyColors val="0"/>
        <c:ser>
          <c:idx val="2"/>
          <c:order val="2"/>
          <c:tx>
            <c:strRef>
              <c:f>HPLC!$V$3:$X$3</c:f>
              <c:strCache>
                <c:ptCount val="1"/>
                <c:pt idx="0">
                  <c:v>Glucose (g/L)</c:v>
                </c:pt>
              </c:strCache>
            </c:strRef>
          </c:tx>
          <c:spPr>
            <a:ln w="19050">
              <a:solidFill>
                <a:schemeClr val="accent3"/>
              </a:solidFill>
            </a:ln>
          </c:spPr>
          <c:marker>
            <c:symbol val="triangle"/>
            <c:size val="7"/>
          </c:marker>
          <c:errBars>
            <c:errDir val="y"/>
            <c:errBarType val="both"/>
            <c:errValType val="cust"/>
            <c:noEndCap val="0"/>
            <c:plus>
              <c:numRef>
                <c:f>HPLC!$W$465:$W$475</c:f>
                <c:numCache>
                  <c:formatCode>General</c:formatCode>
                  <c:ptCount val="11"/>
                  <c:pt idx="0">
                    <c:v>0</c:v>
                  </c:pt>
                  <c:pt idx="1">
                    <c:v>0.12020815280171303</c:v>
                  </c:pt>
                  <c:pt idx="2">
                    <c:v>6.3639610306789177E-2</c:v>
                  </c:pt>
                  <c:pt idx="3">
                    <c:v>4.9497474683057895E-2</c:v>
                  </c:pt>
                  <c:pt idx="4">
                    <c:v>1.4142135623730963E-2</c:v>
                  </c:pt>
                  <c:pt idx="5">
                    <c:v>0</c:v>
                  </c:pt>
                  <c:pt idx="6">
                    <c:v>0</c:v>
                  </c:pt>
                  <c:pt idx="7">
                    <c:v>0</c:v>
                  </c:pt>
                  <c:pt idx="8">
                    <c:v>0</c:v>
                  </c:pt>
                  <c:pt idx="9">
                    <c:v>0</c:v>
                  </c:pt>
                  <c:pt idx="10">
                    <c:v>0</c:v>
                  </c:pt>
                </c:numCache>
              </c:numRef>
            </c:plus>
            <c:minus>
              <c:numRef>
                <c:f>HPLC!$W$465:$W$475</c:f>
                <c:numCache>
                  <c:formatCode>General</c:formatCode>
                  <c:ptCount val="11"/>
                  <c:pt idx="0">
                    <c:v>0</c:v>
                  </c:pt>
                  <c:pt idx="1">
                    <c:v>0.12020815280171303</c:v>
                  </c:pt>
                  <c:pt idx="2">
                    <c:v>6.3639610306789177E-2</c:v>
                  </c:pt>
                  <c:pt idx="3">
                    <c:v>4.9497474683057895E-2</c:v>
                  </c:pt>
                  <c:pt idx="4">
                    <c:v>1.4142135623730963E-2</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HPLC!$AO$465:$AO$475</c:f>
              <c:numCache>
                <c:formatCode>0.000</c:formatCode>
                <c:ptCount val="11"/>
                <c:pt idx="0">
                  <c:v>7.11</c:v>
                </c:pt>
                <c:pt idx="1">
                  <c:v>6.5</c:v>
                </c:pt>
                <c:pt idx="2">
                  <c:v>5.7033333333333331</c:v>
                </c:pt>
                <c:pt idx="3">
                  <c:v>4.5133333333333328</c:v>
                </c:pt>
                <c:pt idx="4">
                  <c:v>1.3833333333333335</c:v>
                </c:pt>
                <c:pt idx="5">
                  <c:v>0</c:v>
                </c:pt>
                <c:pt idx="6">
                  <c:v>0</c:v>
                </c:pt>
                <c:pt idx="7">
                  <c:v>0</c:v>
                </c:pt>
                <c:pt idx="8">
                  <c:v>0</c:v>
                </c:pt>
                <c:pt idx="9">
                  <c:v>0</c:v>
                </c:pt>
                <c:pt idx="10">
                  <c:v>0</c:v>
                </c:pt>
              </c:numCache>
            </c:numRef>
          </c:yVal>
          <c:smooth val="0"/>
          <c:extLst>
            <c:ext xmlns:c16="http://schemas.microsoft.com/office/drawing/2014/chart" uri="{C3380CC4-5D6E-409C-BE32-E72D297353CC}">
              <c16:uniqueId val="{00000003-31B1-4CC4-84C0-0BE63E9CE315}"/>
            </c:ext>
          </c:extLst>
        </c:ser>
        <c:ser>
          <c:idx val="3"/>
          <c:order val="3"/>
          <c:tx>
            <c:strRef>
              <c:f>HPLC!$Y$3:$AA$3</c:f>
              <c:strCache>
                <c:ptCount val="1"/>
                <c:pt idx="0">
                  <c:v>Fructose (g/L)</c:v>
                </c:pt>
              </c:strCache>
            </c:strRef>
          </c:tx>
          <c:spPr>
            <a:ln w="19050">
              <a:solidFill>
                <a:schemeClr val="accent4"/>
              </a:solidFill>
            </a:ln>
          </c:spPr>
          <c:marker>
            <c:symbol val="triangle"/>
            <c:size val="7"/>
          </c:marker>
          <c:errBars>
            <c:errDir val="y"/>
            <c:errBarType val="both"/>
            <c:errValType val="cust"/>
            <c:noEndCap val="0"/>
            <c:plus>
              <c:numRef>
                <c:f>HPLC!$Z$465:$Z$475</c:f>
                <c:numCache>
                  <c:formatCode>General</c:formatCode>
                  <c:ptCount val="11"/>
                  <c:pt idx="0">
                    <c:v>0</c:v>
                  </c:pt>
                  <c:pt idx="1">
                    <c:v>5.6568542494923851E-2</c:v>
                  </c:pt>
                  <c:pt idx="2">
                    <c:v>2.8284271247461926E-2</c:v>
                  </c:pt>
                  <c:pt idx="3">
                    <c:v>2.8284271247461926E-2</c:v>
                  </c:pt>
                  <c:pt idx="4">
                    <c:v>2.1213203435596444E-2</c:v>
                  </c:pt>
                  <c:pt idx="5">
                    <c:v>0</c:v>
                  </c:pt>
                  <c:pt idx="6">
                    <c:v>0</c:v>
                  </c:pt>
                  <c:pt idx="7">
                    <c:v>0</c:v>
                  </c:pt>
                  <c:pt idx="8">
                    <c:v>0</c:v>
                  </c:pt>
                  <c:pt idx="9">
                    <c:v>0</c:v>
                  </c:pt>
                  <c:pt idx="10">
                    <c:v>0</c:v>
                  </c:pt>
                </c:numCache>
              </c:numRef>
            </c:plus>
            <c:minus>
              <c:numRef>
                <c:f>HPLC!$Z$465:$Z$475</c:f>
                <c:numCache>
                  <c:formatCode>General</c:formatCode>
                  <c:ptCount val="11"/>
                  <c:pt idx="0">
                    <c:v>0</c:v>
                  </c:pt>
                  <c:pt idx="1">
                    <c:v>5.6568542494923851E-2</c:v>
                  </c:pt>
                  <c:pt idx="2">
                    <c:v>2.8284271247461926E-2</c:v>
                  </c:pt>
                  <c:pt idx="3">
                    <c:v>2.8284271247461926E-2</c:v>
                  </c:pt>
                  <c:pt idx="4">
                    <c:v>2.1213203435596444E-2</c:v>
                  </c:pt>
                  <c:pt idx="5">
                    <c:v>0</c:v>
                  </c:pt>
                  <c:pt idx="6">
                    <c:v>0</c:v>
                  </c:pt>
                  <c:pt idx="7">
                    <c:v>0</c:v>
                  </c:pt>
                  <c:pt idx="8">
                    <c:v>0</c:v>
                  </c:pt>
                  <c:pt idx="9">
                    <c:v>0</c:v>
                  </c:pt>
                  <c:pt idx="10">
                    <c:v>0</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HPLC!$AR$465:$AR$475</c:f>
              <c:numCache>
                <c:formatCode>0.000</c:formatCode>
                <c:ptCount val="11"/>
                <c:pt idx="0">
                  <c:v>2.66</c:v>
                </c:pt>
                <c:pt idx="1">
                  <c:v>2.7249999999999996</c:v>
                </c:pt>
                <c:pt idx="2">
                  <c:v>2.6749999999999994</c:v>
                </c:pt>
                <c:pt idx="3">
                  <c:v>2.4450000000000003</c:v>
                </c:pt>
                <c:pt idx="4">
                  <c:v>1.6866666666666668</c:v>
                </c:pt>
                <c:pt idx="5">
                  <c:v>0.91666666666666663</c:v>
                </c:pt>
                <c:pt idx="6">
                  <c:v>0</c:v>
                </c:pt>
                <c:pt idx="7">
                  <c:v>0</c:v>
                </c:pt>
                <c:pt idx="8">
                  <c:v>0</c:v>
                </c:pt>
                <c:pt idx="9">
                  <c:v>0</c:v>
                </c:pt>
                <c:pt idx="10">
                  <c:v>0</c:v>
                </c:pt>
              </c:numCache>
            </c:numRef>
          </c:yVal>
          <c:smooth val="0"/>
          <c:extLst>
            <c:ext xmlns:c16="http://schemas.microsoft.com/office/drawing/2014/chart" uri="{C3380CC4-5D6E-409C-BE32-E72D297353CC}">
              <c16:uniqueId val="{00000004-31B1-4CC4-84C0-0BE63E9CE315}"/>
            </c:ext>
          </c:extLst>
        </c:ser>
        <c:ser>
          <c:idx val="4"/>
          <c:order val="4"/>
          <c:tx>
            <c:strRef>
              <c:f>HPLC!$AB$3:$AD$3</c:f>
              <c:strCache>
                <c:ptCount val="1"/>
                <c:pt idx="0">
                  <c:v>Glycerol (g/L)</c:v>
                </c:pt>
              </c:strCache>
            </c:strRef>
          </c:tx>
          <c:spPr>
            <a:ln w="19050">
              <a:solidFill>
                <a:schemeClr val="accent5"/>
              </a:solidFill>
            </a:ln>
          </c:spPr>
          <c:marker>
            <c:symbol val="circle"/>
            <c:size val="7"/>
          </c:marker>
          <c:errBars>
            <c:errDir val="y"/>
            <c:errBarType val="both"/>
            <c:errValType val="cust"/>
            <c:noEndCap val="0"/>
            <c:plus>
              <c:numRef>
                <c:f>HPLC!$AC$465:$AC$475</c:f>
                <c:numCache>
                  <c:formatCode>General</c:formatCode>
                  <c:ptCount val="11"/>
                  <c:pt idx="0">
                    <c:v>0</c:v>
                  </c:pt>
                  <c:pt idx="1">
                    <c:v>0</c:v>
                  </c:pt>
                  <c:pt idx="2">
                    <c:v>5.6568542494923803E-2</c:v>
                  </c:pt>
                  <c:pt idx="3">
                    <c:v>7.0710678118654719E-3</c:v>
                  </c:pt>
                  <c:pt idx="4">
                    <c:v>7.0710678118654814E-3</c:v>
                  </c:pt>
                  <c:pt idx="5">
                    <c:v>0</c:v>
                  </c:pt>
                  <c:pt idx="6">
                    <c:v>7.0710678118654814E-3</c:v>
                  </c:pt>
                  <c:pt idx="7">
                    <c:v>0</c:v>
                  </c:pt>
                  <c:pt idx="8">
                    <c:v>0</c:v>
                  </c:pt>
                  <c:pt idx="9">
                    <c:v>5.6568542494923699E-2</c:v>
                  </c:pt>
                  <c:pt idx="10">
                    <c:v>5.6568542494923851E-2</c:v>
                  </c:pt>
                </c:numCache>
              </c:numRef>
            </c:plus>
            <c:minus>
              <c:numRef>
                <c:f>HPLC!$AC$465:$AC$475</c:f>
                <c:numCache>
                  <c:formatCode>General</c:formatCode>
                  <c:ptCount val="11"/>
                  <c:pt idx="0">
                    <c:v>0</c:v>
                  </c:pt>
                  <c:pt idx="1">
                    <c:v>0</c:v>
                  </c:pt>
                  <c:pt idx="2">
                    <c:v>5.6568542494923803E-2</c:v>
                  </c:pt>
                  <c:pt idx="3">
                    <c:v>7.0710678118654719E-3</c:v>
                  </c:pt>
                  <c:pt idx="4">
                    <c:v>7.0710678118654814E-3</c:v>
                  </c:pt>
                  <c:pt idx="5">
                    <c:v>0</c:v>
                  </c:pt>
                  <c:pt idx="6">
                    <c:v>7.0710678118654814E-3</c:v>
                  </c:pt>
                  <c:pt idx="7">
                    <c:v>0</c:v>
                  </c:pt>
                  <c:pt idx="8">
                    <c:v>0</c:v>
                  </c:pt>
                  <c:pt idx="9">
                    <c:v>5.6568542494923699E-2</c:v>
                  </c:pt>
                  <c:pt idx="10">
                    <c:v>5.6568542494923851E-2</c:v>
                  </c:pt>
                </c:numCache>
              </c:numRef>
            </c:minus>
          </c:errBars>
          <c:xVal>
            <c:numRef>
              <c:f>HPLC!$B$5:$B$15</c:f>
              <c:numCache>
                <c:formatCode>General</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HPLC!$AU$465:$AU$475</c:f>
              <c:numCache>
                <c:formatCode>0.000</c:formatCode>
                <c:ptCount val="11"/>
                <c:pt idx="0">
                  <c:v>0</c:v>
                </c:pt>
                <c:pt idx="1">
                  <c:v>0</c:v>
                </c:pt>
                <c:pt idx="2">
                  <c:v>2.6666666666666668E-2</c:v>
                </c:pt>
                <c:pt idx="3">
                  <c:v>0.11666666666666665</c:v>
                </c:pt>
                <c:pt idx="4">
                  <c:v>0.26333333333333336</c:v>
                </c:pt>
                <c:pt idx="5">
                  <c:v>0.38833333333333336</c:v>
                </c:pt>
                <c:pt idx="6">
                  <c:v>0.60333333333333339</c:v>
                </c:pt>
                <c:pt idx="7">
                  <c:v>0.73666666666666669</c:v>
                </c:pt>
                <c:pt idx="8">
                  <c:v>0.90333333333333332</c:v>
                </c:pt>
                <c:pt idx="9">
                  <c:v>1.0366666666666666</c:v>
                </c:pt>
                <c:pt idx="10">
                  <c:v>1.0049999999999999</c:v>
                </c:pt>
              </c:numCache>
            </c:numRef>
          </c:yVal>
          <c:smooth val="0"/>
          <c:extLst>
            <c:ext xmlns:c16="http://schemas.microsoft.com/office/drawing/2014/chart" uri="{C3380CC4-5D6E-409C-BE32-E72D297353CC}">
              <c16:uniqueId val="{00000005-31B1-4CC4-84C0-0BE63E9CE315}"/>
            </c:ext>
          </c:extLst>
        </c:ser>
        <c:dLbls>
          <c:showLegendKey val="0"/>
          <c:showVal val="0"/>
          <c:showCatName val="0"/>
          <c:showSerName val="0"/>
          <c:showPercent val="0"/>
          <c:showBubbleSize val="0"/>
        </c:dLbls>
        <c:axId val="46377600"/>
        <c:axId val="46375680"/>
      </c:scatterChart>
      <c:valAx>
        <c:axId val="46371584"/>
        <c:scaling>
          <c:orientation val="minMax"/>
          <c:min val="0"/>
        </c:scaling>
        <c:delete val="0"/>
        <c:axPos val="b"/>
        <c:title>
          <c:tx>
            <c:rich>
              <a:bodyPr/>
              <a:lstStyle/>
              <a:p>
                <a:pPr>
                  <a:defRPr/>
                </a:pPr>
                <a:r>
                  <a:rPr lang="en-US"/>
                  <a:t>Time (h)</a:t>
                </a:r>
              </a:p>
            </c:rich>
          </c:tx>
          <c:overlay val="0"/>
        </c:title>
        <c:numFmt formatCode="General" sourceLinked="1"/>
        <c:majorTickMark val="out"/>
        <c:minorTickMark val="none"/>
        <c:tickLblPos val="nextTo"/>
        <c:crossAx val="46373504"/>
        <c:crosses val="autoZero"/>
        <c:crossBetween val="midCat"/>
      </c:valAx>
      <c:valAx>
        <c:axId val="46373504"/>
        <c:scaling>
          <c:orientation val="minMax"/>
        </c:scaling>
        <c:delete val="0"/>
        <c:axPos val="l"/>
        <c:majorGridlines/>
        <c:title>
          <c:tx>
            <c:rich>
              <a:bodyPr rot="-5400000" vert="horz"/>
              <a:lstStyle/>
              <a:p>
                <a:pPr>
                  <a:defRPr/>
                </a:pPr>
                <a:r>
                  <a:rPr lang="en-US"/>
                  <a:t>Maltotriose, Maltose &amp; Ethanol</a:t>
                </a:r>
              </a:p>
            </c:rich>
          </c:tx>
          <c:overlay val="0"/>
        </c:title>
        <c:numFmt formatCode="#,##0" sourceLinked="0"/>
        <c:majorTickMark val="out"/>
        <c:minorTickMark val="none"/>
        <c:tickLblPos val="nextTo"/>
        <c:crossAx val="46371584"/>
        <c:crosses val="autoZero"/>
        <c:crossBetween val="midCat"/>
      </c:valAx>
      <c:valAx>
        <c:axId val="46375680"/>
        <c:scaling>
          <c:orientation val="minMax"/>
          <c:min val="0"/>
        </c:scaling>
        <c:delete val="0"/>
        <c:axPos val="r"/>
        <c:title>
          <c:tx>
            <c:rich>
              <a:bodyPr rot="-5400000" vert="horz"/>
              <a:lstStyle/>
              <a:p>
                <a:pPr>
                  <a:defRPr/>
                </a:pPr>
                <a:r>
                  <a:rPr lang="en-US"/>
                  <a:t>Glucose, Fructose &amp; Glycerol</a:t>
                </a:r>
              </a:p>
            </c:rich>
          </c:tx>
          <c:overlay val="0"/>
        </c:title>
        <c:numFmt formatCode="#,##0" sourceLinked="0"/>
        <c:majorTickMark val="out"/>
        <c:minorTickMark val="none"/>
        <c:tickLblPos val="nextTo"/>
        <c:crossAx val="46377600"/>
        <c:crosses val="max"/>
        <c:crossBetween val="midCat"/>
      </c:valAx>
      <c:valAx>
        <c:axId val="46377600"/>
        <c:scaling>
          <c:orientation val="minMax"/>
        </c:scaling>
        <c:delete val="1"/>
        <c:axPos val="b"/>
        <c:numFmt formatCode="General" sourceLinked="1"/>
        <c:majorTickMark val="out"/>
        <c:minorTickMark val="none"/>
        <c:tickLblPos val="nextTo"/>
        <c:crossAx val="46375680"/>
        <c:crosses val="autoZero"/>
        <c:crossBetween val="midCat"/>
      </c:valAx>
    </c:plotArea>
    <c:legend>
      <c:legendPos val="b"/>
      <c:overlay val="0"/>
    </c:legend>
    <c:plotVisOnly val="1"/>
    <c:dispBlanksAs val="gap"/>
    <c:showDLblsOverMax val="0"/>
  </c:chart>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05774710615867"/>
          <c:y val="4.3348044815708864E-2"/>
          <c:w val="0.80694919724820224"/>
          <c:h val="0.68882878318537821"/>
        </c:manualLayout>
      </c:layout>
      <c:scatterChart>
        <c:scatterStyle val="lineMarker"/>
        <c:varyColors val="0"/>
        <c:ser>
          <c:idx val="0"/>
          <c:order val="0"/>
          <c:tx>
            <c:strRef>
              <c:f>GC!$AK$2</c:f>
              <c:strCache>
                <c:ptCount val="1"/>
                <c:pt idx="0">
                  <c:v>2,3-diacetyl</c:v>
                </c:pt>
              </c:strCache>
            </c:strRef>
          </c:tx>
          <c:spPr>
            <a:ln w="19050">
              <a:solidFill>
                <a:schemeClr val="accent1"/>
              </a:solidFill>
            </a:ln>
          </c:spPr>
          <c:marker>
            <c:symbol val="diamond"/>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GC!$AK$4:$AK$9</c:f>
              <c:numCache>
                <c:formatCode>0.000</c:formatCode>
                <c:ptCount val="6"/>
                <c:pt idx="0">
                  <c:v>41.976666666666667</c:v>
                </c:pt>
                <c:pt idx="1">
                  <c:v>129.94333333333333</c:v>
                </c:pt>
                <c:pt idx="2">
                  <c:v>216.54333333333338</c:v>
                </c:pt>
                <c:pt idx="3">
                  <c:v>1122.8233333333335</c:v>
                </c:pt>
                <c:pt idx="4">
                  <c:v>361.22333333333336</c:v>
                </c:pt>
                <c:pt idx="5">
                  <c:v>124.70666666666666</c:v>
                </c:pt>
              </c:numCache>
            </c:numRef>
          </c:yVal>
          <c:smooth val="0"/>
          <c:extLst>
            <c:ext xmlns:c16="http://schemas.microsoft.com/office/drawing/2014/chart" uri="{C3380CC4-5D6E-409C-BE32-E72D297353CC}">
              <c16:uniqueId val="{00000000-E49A-437A-BF3B-E4961F3B5D62}"/>
            </c:ext>
          </c:extLst>
        </c:ser>
        <c:dLbls>
          <c:showLegendKey val="0"/>
          <c:showVal val="0"/>
          <c:showCatName val="0"/>
          <c:showSerName val="0"/>
          <c:showPercent val="0"/>
          <c:showBubbleSize val="0"/>
        </c:dLbls>
        <c:axId val="47011712"/>
        <c:axId val="47022080"/>
      </c:scatterChart>
      <c:scatterChart>
        <c:scatterStyle val="lineMarker"/>
        <c:varyColors val="0"/>
        <c:ser>
          <c:idx val="1"/>
          <c:order val="1"/>
          <c:tx>
            <c:strRef>
              <c:f>GC!$AN$2</c:f>
              <c:strCache>
                <c:ptCount val="1"/>
                <c:pt idx="0">
                  <c:v>2,3-pentadione</c:v>
                </c:pt>
              </c:strCache>
            </c:strRef>
          </c:tx>
          <c:spPr>
            <a:ln w="19050">
              <a:solidFill>
                <a:schemeClr val="accent2"/>
              </a:solidFill>
            </a:ln>
          </c:spPr>
          <c:marker>
            <c:symbol val="square"/>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GC!$AN$4:$AN$9</c:f>
              <c:numCache>
                <c:formatCode>0.000</c:formatCode>
                <c:ptCount val="6"/>
                <c:pt idx="0">
                  <c:v>24.299999999999997</c:v>
                </c:pt>
                <c:pt idx="1">
                  <c:v>113.67333333333335</c:v>
                </c:pt>
                <c:pt idx="2">
                  <c:v>148.57666666666668</c:v>
                </c:pt>
                <c:pt idx="3">
                  <c:v>988.57999999999993</c:v>
                </c:pt>
                <c:pt idx="4">
                  <c:v>306.29333333333335</c:v>
                </c:pt>
                <c:pt idx="5">
                  <c:v>98.543333333333337</c:v>
                </c:pt>
              </c:numCache>
            </c:numRef>
          </c:yVal>
          <c:smooth val="0"/>
          <c:extLst>
            <c:ext xmlns:c16="http://schemas.microsoft.com/office/drawing/2014/chart" uri="{C3380CC4-5D6E-409C-BE32-E72D297353CC}">
              <c16:uniqueId val="{00000001-E49A-437A-BF3B-E4961F3B5D62}"/>
            </c:ext>
          </c:extLst>
        </c:ser>
        <c:dLbls>
          <c:showLegendKey val="0"/>
          <c:showVal val="0"/>
          <c:showCatName val="0"/>
          <c:showSerName val="0"/>
          <c:showPercent val="0"/>
          <c:showBubbleSize val="0"/>
        </c:dLbls>
        <c:axId val="47025536"/>
        <c:axId val="47024000"/>
      </c:scatterChart>
      <c:valAx>
        <c:axId val="47011712"/>
        <c:scaling>
          <c:orientation val="minMax"/>
        </c:scaling>
        <c:delete val="0"/>
        <c:axPos val="b"/>
        <c:title>
          <c:tx>
            <c:rich>
              <a:bodyPr/>
              <a:lstStyle/>
              <a:p>
                <a:pPr>
                  <a:defRPr/>
                </a:pPr>
                <a:r>
                  <a:rPr lang="en-US"/>
                  <a:t>time (h)</a:t>
                </a:r>
              </a:p>
            </c:rich>
          </c:tx>
          <c:overlay val="0"/>
        </c:title>
        <c:numFmt formatCode="General" sourceLinked="1"/>
        <c:majorTickMark val="out"/>
        <c:minorTickMark val="none"/>
        <c:tickLblPos val="nextTo"/>
        <c:crossAx val="47022080"/>
        <c:crosses val="autoZero"/>
        <c:crossBetween val="midCat"/>
      </c:valAx>
      <c:valAx>
        <c:axId val="47022080"/>
        <c:scaling>
          <c:orientation val="minMax"/>
          <c:max val="1500"/>
          <c:min val="0"/>
        </c:scaling>
        <c:delete val="0"/>
        <c:axPos val="l"/>
        <c:majorGridlines/>
        <c:title>
          <c:tx>
            <c:rich>
              <a:bodyPr/>
              <a:lstStyle/>
              <a:p>
                <a:pPr>
                  <a:defRPr/>
                </a:pPr>
                <a:r>
                  <a:rPr lang="en-US" sz="1000" b="1" i="0" kern="1200" baseline="0">
                    <a:solidFill>
                      <a:srgbClr val="000000"/>
                    </a:solidFill>
                    <a:effectLst/>
                  </a:rPr>
                  <a:t>ketones (ug/L)</a:t>
                </a:r>
                <a:endParaRPr lang="en-US">
                  <a:effectLst/>
                </a:endParaRPr>
              </a:p>
            </c:rich>
          </c:tx>
          <c:overlay val="0"/>
        </c:title>
        <c:numFmt formatCode="#,##0" sourceLinked="0"/>
        <c:majorTickMark val="out"/>
        <c:minorTickMark val="none"/>
        <c:tickLblPos val="nextTo"/>
        <c:crossAx val="47011712"/>
        <c:crosses val="autoZero"/>
        <c:crossBetween val="midCat"/>
      </c:valAx>
      <c:valAx>
        <c:axId val="47024000"/>
        <c:scaling>
          <c:orientation val="minMax"/>
        </c:scaling>
        <c:delete val="1"/>
        <c:axPos val="l"/>
        <c:numFmt formatCode="0.000" sourceLinked="1"/>
        <c:majorTickMark val="out"/>
        <c:minorTickMark val="none"/>
        <c:tickLblPos val="nextTo"/>
        <c:crossAx val="47025536"/>
        <c:crosses val="autoZero"/>
        <c:crossBetween val="midCat"/>
      </c:valAx>
      <c:valAx>
        <c:axId val="47025536"/>
        <c:scaling>
          <c:orientation val="minMax"/>
        </c:scaling>
        <c:delete val="1"/>
        <c:axPos val="t"/>
        <c:numFmt formatCode="General" sourceLinked="1"/>
        <c:majorTickMark val="out"/>
        <c:minorTickMark val="none"/>
        <c:tickLblPos val="nextTo"/>
        <c:crossAx val="47024000"/>
        <c:crosses val="max"/>
        <c:crossBetween val="midCat"/>
      </c:valAx>
    </c:plotArea>
    <c:legend>
      <c:legendPos val="tr"/>
      <c:overlay val="0"/>
    </c:legend>
    <c:plotVisOnly val="1"/>
    <c:dispBlanksAs val="gap"/>
    <c:showDLblsOverMax val="0"/>
  </c:chart>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05774710615867"/>
          <c:y val="4.3348044815708864E-2"/>
          <c:w val="0.80694919724820224"/>
          <c:h val="0.68882878318537821"/>
        </c:manualLayout>
      </c:layout>
      <c:scatterChart>
        <c:scatterStyle val="lineMarker"/>
        <c:varyColors val="0"/>
        <c:ser>
          <c:idx val="0"/>
          <c:order val="0"/>
          <c:tx>
            <c:strRef>
              <c:f>GC!$AK$2</c:f>
              <c:strCache>
                <c:ptCount val="1"/>
                <c:pt idx="0">
                  <c:v>2,3-diacetyl</c:v>
                </c:pt>
              </c:strCache>
            </c:strRef>
          </c:tx>
          <c:spPr>
            <a:ln w="19050">
              <a:solidFill>
                <a:schemeClr val="accent1"/>
              </a:solidFill>
            </a:ln>
          </c:spPr>
          <c:marker>
            <c:symbol val="diamond"/>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GC!$AK$14:$AK$19</c:f>
              <c:numCache>
                <c:formatCode>0.000</c:formatCode>
                <c:ptCount val="6"/>
                <c:pt idx="0">
                  <c:v>41.976666666666667</c:v>
                </c:pt>
                <c:pt idx="1">
                  <c:v>129.18999999999997</c:v>
                </c:pt>
                <c:pt idx="2">
                  <c:v>203.55666666666664</c:v>
                </c:pt>
                <c:pt idx="3">
                  <c:v>828.00333333333344</c:v>
                </c:pt>
                <c:pt idx="4">
                  <c:v>212.39000000000001</c:v>
                </c:pt>
                <c:pt idx="5">
                  <c:v>101.82666666666667</c:v>
                </c:pt>
              </c:numCache>
            </c:numRef>
          </c:yVal>
          <c:smooth val="0"/>
          <c:extLst>
            <c:ext xmlns:c16="http://schemas.microsoft.com/office/drawing/2014/chart" uri="{C3380CC4-5D6E-409C-BE32-E72D297353CC}">
              <c16:uniqueId val="{00000000-729D-4FF6-9C9F-AFF9D9635858}"/>
            </c:ext>
          </c:extLst>
        </c:ser>
        <c:dLbls>
          <c:showLegendKey val="0"/>
          <c:showVal val="0"/>
          <c:showCatName val="0"/>
          <c:showSerName val="0"/>
          <c:showPercent val="0"/>
          <c:showBubbleSize val="0"/>
        </c:dLbls>
        <c:axId val="47011712"/>
        <c:axId val="47022080"/>
      </c:scatterChart>
      <c:scatterChart>
        <c:scatterStyle val="lineMarker"/>
        <c:varyColors val="0"/>
        <c:ser>
          <c:idx val="1"/>
          <c:order val="1"/>
          <c:tx>
            <c:strRef>
              <c:f>GC!$AN$2</c:f>
              <c:strCache>
                <c:ptCount val="1"/>
                <c:pt idx="0">
                  <c:v>2,3-pentadione</c:v>
                </c:pt>
              </c:strCache>
            </c:strRef>
          </c:tx>
          <c:spPr>
            <a:ln w="19050">
              <a:solidFill>
                <a:schemeClr val="accent2"/>
              </a:solidFill>
            </a:ln>
          </c:spPr>
          <c:marker>
            <c:symbol val="square"/>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GC!$AN$14:$AN$19</c:f>
              <c:numCache>
                <c:formatCode>0.000</c:formatCode>
                <c:ptCount val="6"/>
                <c:pt idx="0">
                  <c:v>24.299999999999997</c:v>
                </c:pt>
                <c:pt idx="1">
                  <c:v>117.87666666666667</c:v>
                </c:pt>
                <c:pt idx="2">
                  <c:v>144.59666666666666</c:v>
                </c:pt>
                <c:pt idx="3">
                  <c:v>723.09333333333336</c:v>
                </c:pt>
                <c:pt idx="4">
                  <c:v>129.26333333333332</c:v>
                </c:pt>
                <c:pt idx="5">
                  <c:v>77.133333333333326</c:v>
                </c:pt>
              </c:numCache>
            </c:numRef>
          </c:yVal>
          <c:smooth val="0"/>
          <c:extLst>
            <c:ext xmlns:c16="http://schemas.microsoft.com/office/drawing/2014/chart" uri="{C3380CC4-5D6E-409C-BE32-E72D297353CC}">
              <c16:uniqueId val="{00000001-729D-4FF6-9C9F-AFF9D9635858}"/>
            </c:ext>
          </c:extLst>
        </c:ser>
        <c:dLbls>
          <c:showLegendKey val="0"/>
          <c:showVal val="0"/>
          <c:showCatName val="0"/>
          <c:showSerName val="0"/>
          <c:showPercent val="0"/>
          <c:showBubbleSize val="0"/>
        </c:dLbls>
        <c:axId val="47025536"/>
        <c:axId val="47024000"/>
      </c:scatterChart>
      <c:valAx>
        <c:axId val="47011712"/>
        <c:scaling>
          <c:orientation val="minMax"/>
        </c:scaling>
        <c:delete val="0"/>
        <c:axPos val="b"/>
        <c:title>
          <c:tx>
            <c:rich>
              <a:bodyPr/>
              <a:lstStyle/>
              <a:p>
                <a:pPr>
                  <a:defRPr/>
                </a:pPr>
                <a:r>
                  <a:rPr lang="en-US"/>
                  <a:t>time (h)</a:t>
                </a:r>
              </a:p>
            </c:rich>
          </c:tx>
          <c:overlay val="0"/>
        </c:title>
        <c:numFmt formatCode="General" sourceLinked="1"/>
        <c:majorTickMark val="out"/>
        <c:minorTickMark val="none"/>
        <c:tickLblPos val="nextTo"/>
        <c:crossAx val="47022080"/>
        <c:crosses val="autoZero"/>
        <c:crossBetween val="midCat"/>
      </c:valAx>
      <c:valAx>
        <c:axId val="47022080"/>
        <c:scaling>
          <c:orientation val="minMax"/>
          <c:max val="1500"/>
          <c:min val="0"/>
        </c:scaling>
        <c:delete val="0"/>
        <c:axPos val="l"/>
        <c:majorGridlines/>
        <c:title>
          <c:tx>
            <c:rich>
              <a:bodyPr/>
              <a:lstStyle/>
              <a:p>
                <a:pPr>
                  <a:defRPr/>
                </a:pPr>
                <a:r>
                  <a:rPr lang="en-US" sz="1000" b="1" i="0" kern="1200" baseline="0">
                    <a:solidFill>
                      <a:srgbClr val="000000"/>
                    </a:solidFill>
                    <a:effectLst/>
                  </a:rPr>
                  <a:t>ketones (ug/L)</a:t>
                </a:r>
                <a:endParaRPr lang="en-US">
                  <a:effectLst/>
                </a:endParaRPr>
              </a:p>
            </c:rich>
          </c:tx>
          <c:overlay val="0"/>
        </c:title>
        <c:numFmt formatCode="#,##0" sourceLinked="0"/>
        <c:majorTickMark val="out"/>
        <c:minorTickMark val="none"/>
        <c:tickLblPos val="nextTo"/>
        <c:crossAx val="47011712"/>
        <c:crosses val="autoZero"/>
        <c:crossBetween val="midCat"/>
      </c:valAx>
      <c:valAx>
        <c:axId val="47024000"/>
        <c:scaling>
          <c:orientation val="minMax"/>
        </c:scaling>
        <c:delete val="1"/>
        <c:axPos val="l"/>
        <c:numFmt formatCode="0.000" sourceLinked="1"/>
        <c:majorTickMark val="out"/>
        <c:minorTickMark val="none"/>
        <c:tickLblPos val="nextTo"/>
        <c:crossAx val="47025536"/>
        <c:crosses val="autoZero"/>
        <c:crossBetween val="midCat"/>
      </c:valAx>
      <c:valAx>
        <c:axId val="47025536"/>
        <c:scaling>
          <c:orientation val="minMax"/>
        </c:scaling>
        <c:delete val="1"/>
        <c:axPos val="t"/>
        <c:numFmt formatCode="General" sourceLinked="1"/>
        <c:majorTickMark val="out"/>
        <c:minorTickMark val="none"/>
        <c:tickLblPos val="nextTo"/>
        <c:crossAx val="47024000"/>
        <c:crosses val="max"/>
        <c:crossBetween val="midCat"/>
      </c:valAx>
    </c:plotArea>
    <c:legend>
      <c:legendPos val="tr"/>
      <c:overlay val="0"/>
    </c:legend>
    <c:plotVisOnly val="1"/>
    <c:dispBlanksAs val="gap"/>
    <c:showDLblsOverMax val="0"/>
  </c:chart>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05774710615867"/>
          <c:y val="4.3348044815708864E-2"/>
          <c:w val="0.80694919724820224"/>
          <c:h val="0.68882878318537821"/>
        </c:manualLayout>
      </c:layout>
      <c:scatterChart>
        <c:scatterStyle val="lineMarker"/>
        <c:varyColors val="0"/>
        <c:ser>
          <c:idx val="0"/>
          <c:order val="0"/>
          <c:tx>
            <c:strRef>
              <c:f>GC!$AK$2</c:f>
              <c:strCache>
                <c:ptCount val="1"/>
                <c:pt idx="0">
                  <c:v>2,3-diacetyl</c:v>
                </c:pt>
              </c:strCache>
            </c:strRef>
          </c:tx>
          <c:spPr>
            <a:ln w="19050">
              <a:solidFill>
                <a:schemeClr val="accent1"/>
              </a:solidFill>
            </a:ln>
          </c:spPr>
          <c:marker>
            <c:symbol val="diamond"/>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GC!$AK$24:$AK$29</c:f>
              <c:numCache>
                <c:formatCode>0.000</c:formatCode>
                <c:ptCount val="6"/>
                <c:pt idx="0">
                  <c:v>41.976666666666667</c:v>
                </c:pt>
                <c:pt idx="1">
                  <c:v>122.05</c:v>
                </c:pt>
                <c:pt idx="2">
                  <c:v>218.35</c:v>
                </c:pt>
                <c:pt idx="3">
                  <c:v>1172.79</c:v>
                </c:pt>
                <c:pt idx="4">
                  <c:v>190.43333333333331</c:v>
                </c:pt>
                <c:pt idx="5">
                  <c:v>128.02666666666667</c:v>
                </c:pt>
              </c:numCache>
            </c:numRef>
          </c:yVal>
          <c:smooth val="0"/>
          <c:extLst>
            <c:ext xmlns:c16="http://schemas.microsoft.com/office/drawing/2014/chart" uri="{C3380CC4-5D6E-409C-BE32-E72D297353CC}">
              <c16:uniqueId val="{00000000-9E8C-4373-A2F5-846AB459A892}"/>
            </c:ext>
          </c:extLst>
        </c:ser>
        <c:dLbls>
          <c:showLegendKey val="0"/>
          <c:showVal val="0"/>
          <c:showCatName val="0"/>
          <c:showSerName val="0"/>
          <c:showPercent val="0"/>
          <c:showBubbleSize val="0"/>
        </c:dLbls>
        <c:axId val="47011712"/>
        <c:axId val="47022080"/>
      </c:scatterChart>
      <c:scatterChart>
        <c:scatterStyle val="lineMarker"/>
        <c:varyColors val="0"/>
        <c:ser>
          <c:idx val="1"/>
          <c:order val="1"/>
          <c:tx>
            <c:strRef>
              <c:f>GC!$AN$2</c:f>
              <c:strCache>
                <c:ptCount val="1"/>
                <c:pt idx="0">
                  <c:v>2,3-pentadione</c:v>
                </c:pt>
              </c:strCache>
            </c:strRef>
          </c:tx>
          <c:spPr>
            <a:ln w="19050">
              <a:solidFill>
                <a:schemeClr val="accent2"/>
              </a:solidFill>
            </a:ln>
          </c:spPr>
          <c:marker>
            <c:symbol val="square"/>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GC!$AN$24:$AN$29</c:f>
              <c:numCache>
                <c:formatCode>0.000</c:formatCode>
                <c:ptCount val="6"/>
                <c:pt idx="0">
                  <c:v>24.299999999999997</c:v>
                </c:pt>
                <c:pt idx="1">
                  <c:v>119.77333333333333</c:v>
                </c:pt>
                <c:pt idx="2">
                  <c:v>169.5</c:v>
                </c:pt>
                <c:pt idx="3">
                  <c:v>1039.5733333333333</c:v>
                </c:pt>
                <c:pt idx="4">
                  <c:v>96.186666666666667</c:v>
                </c:pt>
                <c:pt idx="5">
                  <c:v>98.713333333333324</c:v>
                </c:pt>
              </c:numCache>
            </c:numRef>
          </c:yVal>
          <c:smooth val="0"/>
          <c:extLst>
            <c:ext xmlns:c16="http://schemas.microsoft.com/office/drawing/2014/chart" uri="{C3380CC4-5D6E-409C-BE32-E72D297353CC}">
              <c16:uniqueId val="{00000001-9E8C-4373-A2F5-846AB459A892}"/>
            </c:ext>
          </c:extLst>
        </c:ser>
        <c:dLbls>
          <c:showLegendKey val="0"/>
          <c:showVal val="0"/>
          <c:showCatName val="0"/>
          <c:showSerName val="0"/>
          <c:showPercent val="0"/>
          <c:showBubbleSize val="0"/>
        </c:dLbls>
        <c:axId val="47025536"/>
        <c:axId val="47024000"/>
      </c:scatterChart>
      <c:valAx>
        <c:axId val="47011712"/>
        <c:scaling>
          <c:orientation val="minMax"/>
        </c:scaling>
        <c:delete val="0"/>
        <c:axPos val="b"/>
        <c:title>
          <c:tx>
            <c:rich>
              <a:bodyPr/>
              <a:lstStyle/>
              <a:p>
                <a:pPr>
                  <a:defRPr/>
                </a:pPr>
                <a:r>
                  <a:rPr lang="en-US"/>
                  <a:t>time (h)</a:t>
                </a:r>
              </a:p>
            </c:rich>
          </c:tx>
          <c:overlay val="0"/>
        </c:title>
        <c:numFmt formatCode="General" sourceLinked="1"/>
        <c:majorTickMark val="out"/>
        <c:minorTickMark val="none"/>
        <c:tickLblPos val="nextTo"/>
        <c:crossAx val="47022080"/>
        <c:crosses val="autoZero"/>
        <c:crossBetween val="midCat"/>
      </c:valAx>
      <c:valAx>
        <c:axId val="47022080"/>
        <c:scaling>
          <c:orientation val="minMax"/>
          <c:max val="1500"/>
          <c:min val="0"/>
        </c:scaling>
        <c:delete val="0"/>
        <c:axPos val="l"/>
        <c:majorGridlines/>
        <c:title>
          <c:tx>
            <c:rich>
              <a:bodyPr/>
              <a:lstStyle/>
              <a:p>
                <a:pPr>
                  <a:defRPr/>
                </a:pPr>
                <a:r>
                  <a:rPr lang="en-US" sz="1000" b="1" i="0" kern="1200" baseline="0">
                    <a:solidFill>
                      <a:srgbClr val="000000"/>
                    </a:solidFill>
                    <a:effectLst/>
                  </a:rPr>
                  <a:t>ketones (ug/L)</a:t>
                </a:r>
                <a:endParaRPr lang="en-US">
                  <a:effectLst/>
                </a:endParaRPr>
              </a:p>
            </c:rich>
          </c:tx>
          <c:overlay val="0"/>
        </c:title>
        <c:numFmt formatCode="#,##0" sourceLinked="0"/>
        <c:majorTickMark val="out"/>
        <c:minorTickMark val="none"/>
        <c:tickLblPos val="nextTo"/>
        <c:crossAx val="47011712"/>
        <c:crosses val="autoZero"/>
        <c:crossBetween val="midCat"/>
      </c:valAx>
      <c:valAx>
        <c:axId val="47024000"/>
        <c:scaling>
          <c:orientation val="minMax"/>
        </c:scaling>
        <c:delete val="1"/>
        <c:axPos val="l"/>
        <c:numFmt formatCode="0.000" sourceLinked="1"/>
        <c:majorTickMark val="out"/>
        <c:minorTickMark val="none"/>
        <c:tickLblPos val="nextTo"/>
        <c:crossAx val="47025536"/>
        <c:crosses val="autoZero"/>
        <c:crossBetween val="midCat"/>
      </c:valAx>
      <c:valAx>
        <c:axId val="47025536"/>
        <c:scaling>
          <c:orientation val="minMax"/>
        </c:scaling>
        <c:delete val="1"/>
        <c:axPos val="t"/>
        <c:numFmt formatCode="General" sourceLinked="1"/>
        <c:majorTickMark val="out"/>
        <c:minorTickMark val="none"/>
        <c:tickLblPos val="nextTo"/>
        <c:crossAx val="47024000"/>
        <c:crosses val="max"/>
        <c:crossBetween val="midCat"/>
      </c:valAx>
    </c:plotArea>
    <c:legend>
      <c:legendPos val="tr"/>
      <c:overlay val="0"/>
    </c:legend>
    <c:plotVisOnly val="1"/>
    <c:dispBlanksAs val="gap"/>
    <c:showDLblsOverMax val="0"/>
  </c:chart>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05774710615867"/>
          <c:y val="4.3348044815708864E-2"/>
          <c:w val="0.80694919724820224"/>
          <c:h val="0.68882878318537821"/>
        </c:manualLayout>
      </c:layout>
      <c:scatterChart>
        <c:scatterStyle val="lineMarker"/>
        <c:varyColors val="0"/>
        <c:ser>
          <c:idx val="0"/>
          <c:order val="0"/>
          <c:tx>
            <c:strRef>
              <c:f>GC!$AK$2</c:f>
              <c:strCache>
                <c:ptCount val="1"/>
                <c:pt idx="0">
                  <c:v>2,3-diacetyl</c:v>
                </c:pt>
              </c:strCache>
            </c:strRef>
          </c:tx>
          <c:spPr>
            <a:ln w="19050">
              <a:solidFill>
                <a:schemeClr val="accent1"/>
              </a:solidFill>
            </a:ln>
          </c:spPr>
          <c:marker>
            <c:symbol val="diamond"/>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GC!$AK$34:$AK$39</c:f>
              <c:numCache>
                <c:formatCode>0.000</c:formatCode>
                <c:ptCount val="6"/>
                <c:pt idx="0">
                  <c:v>41.976666666666667</c:v>
                </c:pt>
                <c:pt idx="1">
                  <c:v>120.64666666666666</c:v>
                </c:pt>
                <c:pt idx="2">
                  <c:v>202.76333333333332</c:v>
                </c:pt>
                <c:pt idx="3">
                  <c:v>834.06</c:v>
                </c:pt>
                <c:pt idx="4">
                  <c:v>196.75333333333333</c:v>
                </c:pt>
                <c:pt idx="5">
                  <c:v>103.79666666666667</c:v>
                </c:pt>
              </c:numCache>
            </c:numRef>
          </c:yVal>
          <c:smooth val="0"/>
          <c:extLst>
            <c:ext xmlns:c16="http://schemas.microsoft.com/office/drawing/2014/chart" uri="{C3380CC4-5D6E-409C-BE32-E72D297353CC}">
              <c16:uniqueId val="{00000000-AEEB-4BCD-9151-9AD56D386A74}"/>
            </c:ext>
          </c:extLst>
        </c:ser>
        <c:dLbls>
          <c:showLegendKey val="0"/>
          <c:showVal val="0"/>
          <c:showCatName val="0"/>
          <c:showSerName val="0"/>
          <c:showPercent val="0"/>
          <c:showBubbleSize val="0"/>
        </c:dLbls>
        <c:axId val="47011712"/>
        <c:axId val="47022080"/>
      </c:scatterChart>
      <c:scatterChart>
        <c:scatterStyle val="lineMarker"/>
        <c:varyColors val="0"/>
        <c:ser>
          <c:idx val="1"/>
          <c:order val="1"/>
          <c:tx>
            <c:strRef>
              <c:f>GC!$AN$2</c:f>
              <c:strCache>
                <c:ptCount val="1"/>
                <c:pt idx="0">
                  <c:v>2,3-pentadione</c:v>
                </c:pt>
              </c:strCache>
            </c:strRef>
          </c:tx>
          <c:spPr>
            <a:ln w="19050">
              <a:solidFill>
                <a:schemeClr val="accent2"/>
              </a:solidFill>
            </a:ln>
          </c:spPr>
          <c:marker>
            <c:symbol val="square"/>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GC!$AN$34:$AN$39</c:f>
              <c:numCache>
                <c:formatCode>0.000</c:formatCode>
                <c:ptCount val="6"/>
                <c:pt idx="0">
                  <c:v>24.299999999999997</c:v>
                </c:pt>
                <c:pt idx="1">
                  <c:v>116.92333333333333</c:v>
                </c:pt>
                <c:pt idx="2">
                  <c:v>148.72333333333333</c:v>
                </c:pt>
                <c:pt idx="3">
                  <c:v>801.45333333333338</c:v>
                </c:pt>
                <c:pt idx="4">
                  <c:v>126.64666666666666</c:v>
                </c:pt>
                <c:pt idx="5">
                  <c:v>84.176666666666662</c:v>
                </c:pt>
              </c:numCache>
            </c:numRef>
          </c:yVal>
          <c:smooth val="0"/>
          <c:extLst>
            <c:ext xmlns:c16="http://schemas.microsoft.com/office/drawing/2014/chart" uri="{C3380CC4-5D6E-409C-BE32-E72D297353CC}">
              <c16:uniqueId val="{00000001-AEEB-4BCD-9151-9AD56D386A74}"/>
            </c:ext>
          </c:extLst>
        </c:ser>
        <c:dLbls>
          <c:showLegendKey val="0"/>
          <c:showVal val="0"/>
          <c:showCatName val="0"/>
          <c:showSerName val="0"/>
          <c:showPercent val="0"/>
          <c:showBubbleSize val="0"/>
        </c:dLbls>
        <c:axId val="47025536"/>
        <c:axId val="47024000"/>
      </c:scatterChart>
      <c:valAx>
        <c:axId val="47011712"/>
        <c:scaling>
          <c:orientation val="minMax"/>
        </c:scaling>
        <c:delete val="0"/>
        <c:axPos val="b"/>
        <c:title>
          <c:tx>
            <c:rich>
              <a:bodyPr/>
              <a:lstStyle/>
              <a:p>
                <a:pPr>
                  <a:defRPr/>
                </a:pPr>
                <a:r>
                  <a:rPr lang="en-US"/>
                  <a:t>time (h)</a:t>
                </a:r>
              </a:p>
            </c:rich>
          </c:tx>
          <c:overlay val="0"/>
        </c:title>
        <c:numFmt formatCode="General" sourceLinked="1"/>
        <c:majorTickMark val="out"/>
        <c:minorTickMark val="none"/>
        <c:tickLblPos val="nextTo"/>
        <c:crossAx val="47022080"/>
        <c:crosses val="autoZero"/>
        <c:crossBetween val="midCat"/>
      </c:valAx>
      <c:valAx>
        <c:axId val="47022080"/>
        <c:scaling>
          <c:orientation val="minMax"/>
          <c:max val="1500"/>
          <c:min val="0"/>
        </c:scaling>
        <c:delete val="0"/>
        <c:axPos val="l"/>
        <c:majorGridlines/>
        <c:title>
          <c:tx>
            <c:rich>
              <a:bodyPr/>
              <a:lstStyle/>
              <a:p>
                <a:pPr>
                  <a:defRPr/>
                </a:pPr>
                <a:r>
                  <a:rPr lang="en-US" sz="1000" b="1" i="0" kern="1200" baseline="0">
                    <a:solidFill>
                      <a:srgbClr val="000000"/>
                    </a:solidFill>
                    <a:effectLst/>
                  </a:rPr>
                  <a:t>ketones (ug/L)</a:t>
                </a:r>
                <a:endParaRPr lang="en-US">
                  <a:effectLst/>
                </a:endParaRPr>
              </a:p>
            </c:rich>
          </c:tx>
          <c:overlay val="0"/>
        </c:title>
        <c:numFmt formatCode="#,##0" sourceLinked="0"/>
        <c:majorTickMark val="out"/>
        <c:minorTickMark val="none"/>
        <c:tickLblPos val="nextTo"/>
        <c:crossAx val="47011712"/>
        <c:crosses val="autoZero"/>
        <c:crossBetween val="midCat"/>
      </c:valAx>
      <c:valAx>
        <c:axId val="47024000"/>
        <c:scaling>
          <c:orientation val="minMax"/>
        </c:scaling>
        <c:delete val="1"/>
        <c:axPos val="l"/>
        <c:numFmt formatCode="0.000" sourceLinked="1"/>
        <c:majorTickMark val="out"/>
        <c:minorTickMark val="none"/>
        <c:tickLblPos val="nextTo"/>
        <c:crossAx val="47025536"/>
        <c:crosses val="autoZero"/>
        <c:crossBetween val="midCat"/>
      </c:valAx>
      <c:valAx>
        <c:axId val="47025536"/>
        <c:scaling>
          <c:orientation val="minMax"/>
        </c:scaling>
        <c:delete val="1"/>
        <c:axPos val="t"/>
        <c:numFmt formatCode="General" sourceLinked="1"/>
        <c:majorTickMark val="out"/>
        <c:minorTickMark val="none"/>
        <c:tickLblPos val="nextTo"/>
        <c:crossAx val="47024000"/>
        <c:crosses val="max"/>
        <c:crossBetween val="midCat"/>
      </c:valAx>
    </c:plotArea>
    <c:legend>
      <c:legendPos val="tr"/>
      <c:overlay val="0"/>
    </c:legend>
    <c:plotVisOnly val="1"/>
    <c:dispBlanksAs val="gap"/>
    <c:showDLblsOverMax val="0"/>
  </c:chart>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05774710615867"/>
          <c:y val="4.3348044815708864E-2"/>
          <c:w val="0.80694919724820224"/>
          <c:h val="0.68882878318537821"/>
        </c:manualLayout>
      </c:layout>
      <c:scatterChart>
        <c:scatterStyle val="lineMarker"/>
        <c:varyColors val="0"/>
        <c:ser>
          <c:idx val="0"/>
          <c:order val="0"/>
          <c:tx>
            <c:strRef>
              <c:f>GC!$AK$2</c:f>
              <c:strCache>
                <c:ptCount val="1"/>
                <c:pt idx="0">
                  <c:v>2,3-diacetyl</c:v>
                </c:pt>
              </c:strCache>
            </c:strRef>
          </c:tx>
          <c:spPr>
            <a:ln w="19050">
              <a:solidFill>
                <a:schemeClr val="accent1"/>
              </a:solidFill>
            </a:ln>
          </c:spPr>
          <c:marker>
            <c:symbol val="diamond"/>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GC!$AK$44:$AK$49</c:f>
              <c:numCache>
                <c:formatCode>0.000</c:formatCode>
                <c:ptCount val="6"/>
                <c:pt idx="0">
                  <c:v>41.976666666666667</c:v>
                </c:pt>
                <c:pt idx="1">
                  <c:v>85.403333333333322</c:v>
                </c:pt>
                <c:pt idx="2">
                  <c:v>209.83666666666667</c:v>
                </c:pt>
                <c:pt idx="3">
                  <c:v>736.02</c:v>
                </c:pt>
                <c:pt idx="4">
                  <c:v>242.63666666666666</c:v>
                </c:pt>
                <c:pt idx="5">
                  <c:v>114.77</c:v>
                </c:pt>
              </c:numCache>
            </c:numRef>
          </c:yVal>
          <c:smooth val="0"/>
          <c:extLst>
            <c:ext xmlns:c16="http://schemas.microsoft.com/office/drawing/2014/chart" uri="{C3380CC4-5D6E-409C-BE32-E72D297353CC}">
              <c16:uniqueId val="{00000000-E316-42C1-A42A-40ACAA6123B3}"/>
            </c:ext>
          </c:extLst>
        </c:ser>
        <c:dLbls>
          <c:showLegendKey val="0"/>
          <c:showVal val="0"/>
          <c:showCatName val="0"/>
          <c:showSerName val="0"/>
          <c:showPercent val="0"/>
          <c:showBubbleSize val="0"/>
        </c:dLbls>
        <c:axId val="47011712"/>
        <c:axId val="47022080"/>
      </c:scatterChart>
      <c:scatterChart>
        <c:scatterStyle val="lineMarker"/>
        <c:varyColors val="0"/>
        <c:ser>
          <c:idx val="1"/>
          <c:order val="1"/>
          <c:tx>
            <c:strRef>
              <c:f>GC!$AN$2</c:f>
              <c:strCache>
                <c:ptCount val="1"/>
                <c:pt idx="0">
                  <c:v>2,3-pentadione</c:v>
                </c:pt>
              </c:strCache>
            </c:strRef>
          </c:tx>
          <c:spPr>
            <a:ln w="19050">
              <a:solidFill>
                <a:schemeClr val="accent2"/>
              </a:solidFill>
            </a:ln>
          </c:spPr>
          <c:marker>
            <c:symbol val="square"/>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GC!$AN$44:$AN$49</c:f>
              <c:numCache>
                <c:formatCode>0.000</c:formatCode>
                <c:ptCount val="6"/>
                <c:pt idx="0">
                  <c:v>24.299999999999997</c:v>
                </c:pt>
                <c:pt idx="1">
                  <c:v>79.736666666666665</c:v>
                </c:pt>
                <c:pt idx="2">
                  <c:v>180.09333333333333</c:v>
                </c:pt>
                <c:pt idx="3">
                  <c:v>770.07999999999993</c:v>
                </c:pt>
                <c:pt idx="4">
                  <c:v>184.79</c:v>
                </c:pt>
                <c:pt idx="5">
                  <c:v>106.5</c:v>
                </c:pt>
              </c:numCache>
            </c:numRef>
          </c:yVal>
          <c:smooth val="0"/>
          <c:extLst>
            <c:ext xmlns:c16="http://schemas.microsoft.com/office/drawing/2014/chart" uri="{C3380CC4-5D6E-409C-BE32-E72D297353CC}">
              <c16:uniqueId val="{00000001-E316-42C1-A42A-40ACAA6123B3}"/>
            </c:ext>
          </c:extLst>
        </c:ser>
        <c:dLbls>
          <c:showLegendKey val="0"/>
          <c:showVal val="0"/>
          <c:showCatName val="0"/>
          <c:showSerName val="0"/>
          <c:showPercent val="0"/>
          <c:showBubbleSize val="0"/>
        </c:dLbls>
        <c:axId val="47025536"/>
        <c:axId val="47024000"/>
      </c:scatterChart>
      <c:valAx>
        <c:axId val="47011712"/>
        <c:scaling>
          <c:orientation val="minMax"/>
        </c:scaling>
        <c:delete val="0"/>
        <c:axPos val="b"/>
        <c:title>
          <c:tx>
            <c:rich>
              <a:bodyPr/>
              <a:lstStyle/>
              <a:p>
                <a:pPr>
                  <a:defRPr/>
                </a:pPr>
                <a:r>
                  <a:rPr lang="en-US"/>
                  <a:t>time (h)</a:t>
                </a:r>
              </a:p>
            </c:rich>
          </c:tx>
          <c:overlay val="0"/>
        </c:title>
        <c:numFmt formatCode="General" sourceLinked="1"/>
        <c:majorTickMark val="out"/>
        <c:minorTickMark val="none"/>
        <c:tickLblPos val="nextTo"/>
        <c:crossAx val="47022080"/>
        <c:crosses val="autoZero"/>
        <c:crossBetween val="midCat"/>
      </c:valAx>
      <c:valAx>
        <c:axId val="47022080"/>
        <c:scaling>
          <c:orientation val="minMax"/>
          <c:max val="1500"/>
          <c:min val="0"/>
        </c:scaling>
        <c:delete val="0"/>
        <c:axPos val="l"/>
        <c:majorGridlines/>
        <c:title>
          <c:tx>
            <c:rich>
              <a:bodyPr/>
              <a:lstStyle/>
              <a:p>
                <a:pPr>
                  <a:defRPr/>
                </a:pPr>
                <a:r>
                  <a:rPr lang="en-US" sz="1000" b="1" i="0" kern="1200" baseline="0">
                    <a:solidFill>
                      <a:srgbClr val="000000"/>
                    </a:solidFill>
                    <a:effectLst/>
                  </a:rPr>
                  <a:t>ketones (ug/L)</a:t>
                </a:r>
                <a:endParaRPr lang="en-US">
                  <a:effectLst/>
                </a:endParaRPr>
              </a:p>
            </c:rich>
          </c:tx>
          <c:overlay val="0"/>
        </c:title>
        <c:numFmt formatCode="#,##0" sourceLinked="0"/>
        <c:majorTickMark val="out"/>
        <c:minorTickMark val="none"/>
        <c:tickLblPos val="nextTo"/>
        <c:crossAx val="47011712"/>
        <c:crosses val="autoZero"/>
        <c:crossBetween val="midCat"/>
      </c:valAx>
      <c:valAx>
        <c:axId val="47024000"/>
        <c:scaling>
          <c:orientation val="minMax"/>
        </c:scaling>
        <c:delete val="1"/>
        <c:axPos val="l"/>
        <c:numFmt formatCode="0.000" sourceLinked="1"/>
        <c:majorTickMark val="out"/>
        <c:minorTickMark val="none"/>
        <c:tickLblPos val="nextTo"/>
        <c:crossAx val="47025536"/>
        <c:crosses val="autoZero"/>
        <c:crossBetween val="midCat"/>
      </c:valAx>
      <c:valAx>
        <c:axId val="47025536"/>
        <c:scaling>
          <c:orientation val="minMax"/>
        </c:scaling>
        <c:delete val="1"/>
        <c:axPos val="t"/>
        <c:numFmt formatCode="General" sourceLinked="1"/>
        <c:majorTickMark val="out"/>
        <c:minorTickMark val="none"/>
        <c:tickLblPos val="nextTo"/>
        <c:crossAx val="47024000"/>
        <c:crosses val="max"/>
        <c:crossBetween val="midCat"/>
      </c:valAx>
    </c:plotArea>
    <c:legend>
      <c:legendPos val="tr"/>
      <c:overlay val="0"/>
    </c:legend>
    <c:plotVisOnly val="1"/>
    <c:dispBlanksAs val="gap"/>
    <c:showDLblsOverMax val="0"/>
  </c:chart>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05774710615867"/>
          <c:y val="4.3348044815708864E-2"/>
          <c:w val="0.80694919724820224"/>
          <c:h val="0.68882878318537821"/>
        </c:manualLayout>
      </c:layout>
      <c:scatterChart>
        <c:scatterStyle val="lineMarker"/>
        <c:varyColors val="0"/>
        <c:ser>
          <c:idx val="0"/>
          <c:order val="0"/>
          <c:tx>
            <c:strRef>
              <c:f>GC!$AK$2</c:f>
              <c:strCache>
                <c:ptCount val="1"/>
                <c:pt idx="0">
                  <c:v>2,3-diacetyl</c:v>
                </c:pt>
              </c:strCache>
            </c:strRef>
          </c:tx>
          <c:spPr>
            <a:ln w="19050">
              <a:solidFill>
                <a:schemeClr val="accent1"/>
              </a:solidFill>
            </a:ln>
          </c:spPr>
          <c:marker>
            <c:symbol val="diamond"/>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GC!$AK$54:$AK$59</c:f>
              <c:numCache>
                <c:formatCode>0.000</c:formatCode>
                <c:ptCount val="6"/>
                <c:pt idx="0">
                  <c:v>41.976666666666667</c:v>
                </c:pt>
                <c:pt idx="1">
                  <c:v>1333.3166666666666</c:v>
                </c:pt>
                <c:pt idx="2">
                  <c:v>3041.44</c:v>
                </c:pt>
                <c:pt idx="3">
                  <c:v>5479.78</c:v>
                </c:pt>
                <c:pt idx="4">
                  <c:v>10027.816666666666</c:v>
                </c:pt>
                <c:pt idx="5">
                  <c:v>7026.9333333333334</c:v>
                </c:pt>
              </c:numCache>
            </c:numRef>
          </c:yVal>
          <c:smooth val="0"/>
          <c:extLst>
            <c:ext xmlns:c16="http://schemas.microsoft.com/office/drawing/2014/chart" uri="{C3380CC4-5D6E-409C-BE32-E72D297353CC}">
              <c16:uniqueId val="{00000000-CB2E-4A72-983A-CBEE60865123}"/>
            </c:ext>
          </c:extLst>
        </c:ser>
        <c:dLbls>
          <c:showLegendKey val="0"/>
          <c:showVal val="0"/>
          <c:showCatName val="0"/>
          <c:showSerName val="0"/>
          <c:showPercent val="0"/>
          <c:showBubbleSize val="0"/>
        </c:dLbls>
        <c:axId val="47011712"/>
        <c:axId val="47022080"/>
      </c:scatterChart>
      <c:scatterChart>
        <c:scatterStyle val="lineMarker"/>
        <c:varyColors val="0"/>
        <c:ser>
          <c:idx val="1"/>
          <c:order val="1"/>
          <c:tx>
            <c:strRef>
              <c:f>GC!$AN$2</c:f>
              <c:strCache>
                <c:ptCount val="1"/>
                <c:pt idx="0">
                  <c:v>2,3-pentadione</c:v>
                </c:pt>
              </c:strCache>
            </c:strRef>
          </c:tx>
          <c:spPr>
            <a:ln w="19050">
              <a:solidFill>
                <a:schemeClr val="accent2"/>
              </a:solidFill>
            </a:ln>
          </c:spPr>
          <c:marker>
            <c:symbol val="square"/>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GC!$AN$54:$AN$59</c:f>
              <c:numCache>
                <c:formatCode>0.000</c:formatCode>
                <c:ptCount val="6"/>
                <c:pt idx="0">
                  <c:v>24.299999999999997</c:v>
                </c:pt>
                <c:pt idx="1">
                  <c:v>176.32000000000002</c:v>
                </c:pt>
                <c:pt idx="2">
                  <c:v>406.43666666666667</c:v>
                </c:pt>
                <c:pt idx="3">
                  <c:v>785.27</c:v>
                </c:pt>
                <c:pt idx="4">
                  <c:v>1946.29</c:v>
                </c:pt>
                <c:pt idx="5">
                  <c:v>1372.6333333333332</c:v>
                </c:pt>
              </c:numCache>
            </c:numRef>
          </c:yVal>
          <c:smooth val="0"/>
          <c:extLst>
            <c:ext xmlns:c16="http://schemas.microsoft.com/office/drawing/2014/chart" uri="{C3380CC4-5D6E-409C-BE32-E72D297353CC}">
              <c16:uniqueId val="{00000001-CB2E-4A72-983A-CBEE60865123}"/>
            </c:ext>
          </c:extLst>
        </c:ser>
        <c:dLbls>
          <c:showLegendKey val="0"/>
          <c:showVal val="0"/>
          <c:showCatName val="0"/>
          <c:showSerName val="0"/>
          <c:showPercent val="0"/>
          <c:showBubbleSize val="0"/>
        </c:dLbls>
        <c:axId val="47025536"/>
        <c:axId val="47024000"/>
      </c:scatterChart>
      <c:valAx>
        <c:axId val="47011712"/>
        <c:scaling>
          <c:orientation val="minMax"/>
        </c:scaling>
        <c:delete val="0"/>
        <c:axPos val="b"/>
        <c:title>
          <c:tx>
            <c:rich>
              <a:bodyPr/>
              <a:lstStyle/>
              <a:p>
                <a:pPr>
                  <a:defRPr/>
                </a:pPr>
                <a:r>
                  <a:rPr lang="en-US"/>
                  <a:t>time (h)</a:t>
                </a:r>
              </a:p>
            </c:rich>
          </c:tx>
          <c:overlay val="0"/>
        </c:title>
        <c:numFmt formatCode="General" sourceLinked="1"/>
        <c:majorTickMark val="out"/>
        <c:minorTickMark val="none"/>
        <c:tickLblPos val="nextTo"/>
        <c:crossAx val="47022080"/>
        <c:crosses val="autoZero"/>
        <c:crossBetween val="midCat"/>
      </c:valAx>
      <c:valAx>
        <c:axId val="47022080"/>
        <c:scaling>
          <c:orientation val="minMax"/>
          <c:max val="8000"/>
          <c:min val="0"/>
        </c:scaling>
        <c:delete val="0"/>
        <c:axPos val="l"/>
        <c:majorGridlines/>
        <c:title>
          <c:tx>
            <c:rich>
              <a:bodyPr/>
              <a:lstStyle/>
              <a:p>
                <a:pPr>
                  <a:defRPr/>
                </a:pPr>
                <a:r>
                  <a:rPr lang="en-US" sz="1000" b="1" i="0" kern="1200" baseline="0">
                    <a:solidFill>
                      <a:srgbClr val="000000"/>
                    </a:solidFill>
                    <a:effectLst/>
                  </a:rPr>
                  <a:t>ketones (ug/L)</a:t>
                </a:r>
                <a:endParaRPr lang="en-US">
                  <a:effectLst/>
                </a:endParaRPr>
              </a:p>
            </c:rich>
          </c:tx>
          <c:overlay val="0"/>
        </c:title>
        <c:numFmt formatCode="#,##0" sourceLinked="0"/>
        <c:majorTickMark val="out"/>
        <c:minorTickMark val="none"/>
        <c:tickLblPos val="nextTo"/>
        <c:crossAx val="47011712"/>
        <c:crosses val="autoZero"/>
        <c:crossBetween val="midCat"/>
      </c:valAx>
      <c:valAx>
        <c:axId val="47024000"/>
        <c:scaling>
          <c:orientation val="minMax"/>
        </c:scaling>
        <c:delete val="1"/>
        <c:axPos val="l"/>
        <c:numFmt formatCode="0.000" sourceLinked="1"/>
        <c:majorTickMark val="out"/>
        <c:minorTickMark val="none"/>
        <c:tickLblPos val="nextTo"/>
        <c:crossAx val="47025536"/>
        <c:crosses val="autoZero"/>
        <c:crossBetween val="midCat"/>
      </c:valAx>
      <c:valAx>
        <c:axId val="47025536"/>
        <c:scaling>
          <c:orientation val="minMax"/>
        </c:scaling>
        <c:delete val="1"/>
        <c:axPos val="t"/>
        <c:numFmt formatCode="General" sourceLinked="1"/>
        <c:majorTickMark val="out"/>
        <c:minorTickMark val="none"/>
        <c:tickLblPos val="nextTo"/>
        <c:crossAx val="47024000"/>
        <c:crosses val="max"/>
        <c:crossBetween val="midCat"/>
      </c:valAx>
    </c:plotArea>
    <c:legend>
      <c:legendPos val="tr"/>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'OD660'!$D$33:$I$33</c:f>
              <c:strCache>
                <c:ptCount val="1"/>
                <c:pt idx="0">
                  <c:v>1</c:v>
                </c:pt>
              </c:strCache>
            </c:strRef>
          </c:tx>
          <c:spPr>
            <a:ln w="22225">
              <a:solidFill>
                <a:schemeClr val="accent1"/>
              </a:solidFill>
            </a:ln>
          </c:spPr>
          <c:marker>
            <c:symbol val="diamond"/>
            <c:size val="10"/>
          </c:marker>
          <c:xVal>
            <c:numRef>
              <c:f>'OD660'!$B$35:$B$45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'OD660'!$G$35:$G$45</c:f>
              <c:numCache>
                <c:formatCode>0.000</c:formatCode>
                <c:ptCount val="11"/>
                <c:pt idx="0" formatCode="0.00">
                  <c:v>0.2</c:v>
                </c:pt>
                <c:pt idx="1">
                  <c:v>0.94</c:v>
                </c:pt>
                <c:pt idx="2">
                  <c:v>2.8800000000000003</c:v>
                </c:pt>
                <c:pt idx="3">
                  <c:v>5.42</c:v>
                </c:pt>
                <c:pt idx="4">
                  <c:v>11.95</c:v>
                </c:pt>
                <c:pt idx="5">
                  <c:v>17.2</c:v>
                </c:pt>
                <c:pt idx="6">
                  <c:v>25.2</c:v>
                </c:pt>
                <c:pt idx="7">
                  <c:v>27.750000000000004</c:v>
                </c:pt>
                <c:pt idx="8">
                  <c:v>25.650000000000002</c:v>
                </c:pt>
                <c:pt idx="9">
                  <c:v>28.6</c:v>
                </c:pt>
                <c:pt idx="10">
                  <c:v>27.900000000000002</c:v>
                </c:pt>
              </c:numCache>
            </c:numRef>
          </c:yVal>
          <c:smooth val="0"/>
          <c:extLst>
            <c:ext xmlns:c16="http://schemas.microsoft.com/office/drawing/2014/chart" uri="{C3380CC4-5D6E-409C-BE32-E72D297353CC}">
              <c16:uniqueId val="{00000000-D581-4B42-B8F2-60F929DCFF3A}"/>
            </c:ext>
          </c:extLst>
        </c:ser>
        <c:ser>
          <c:idx val="1"/>
          <c:order val="1"/>
          <c:tx>
            <c:strRef>
              <c:f>'OD660'!$J$33:$O$33</c:f>
              <c:strCache>
                <c:ptCount val="1"/>
                <c:pt idx="0">
                  <c:v>2</c:v>
                </c:pt>
              </c:strCache>
            </c:strRef>
          </c:tx>
          <c:spPr>
            <a:ln w="22225">
              <a:solidFill>
                <a:schemeClr val="accent2"/>
              </a:solidFill>
            </a:ln>
          </c:spPr>
          <c:marker>
            <c:symbol val="square"/>
            <c:size val="10"/>
          </c:marker>
          <c:xVal>
            <c:numRef>
              <c:f>'OD660'!$B$35:$B$45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'OD660'!$M$35:$M$45</c:f>
              <c:numCache>
                <c:formatCode>0.000</c:formatCode>
                <c:ptCount val="11"/>
                <c:pt idx="0">
                  <c:v>0.2</c:v>
                </c:pt>
                <c:pt idx="1">
                  <c:v>0.85399999999999998</c:v>
                </c:pt>
                <c:pt idx="2">
                  <c:v>2.75</c:v>
                </c:pt>
                <c:pt idx="3">
                  <c:v>5.620000000000001</c:v>
                </c:pt>
                <c:pt idx="4">
                  <c:v>12.25</c:v>
                </c:pt>
                <c:pt idx="5">
                  <c:v>16.350000000000001</c:v>
                </c:pt>
                <c:pt idx="6">
                  <c:v>25.95</c:v>
                </c:pt>
                <c:pt idx="7">
                  <c:v>27.3</c:v>
                </c:pt>
                <c:pt idx="8">
                  <c:v>26.8</c:v>
                </c:pt>
                <c:pt idx="9">
                  <c:v>26.950000000000003</c:v>
                </c:pt>
                <c:pt idx="10">
                  <c:v>28.849999999999998</c:v>
                </c:pt>
              </c:numCache>
            </c:numRef>
          </c:yVal>
          <c:smooth val="0"/>
          <c:extLst>
            <c:ext xmlns:c16="http://schemas.microsoft.com/office/drawing/2014/chart" uri="{C3380CC4-5D6E-409C-BE32-E72D297353CC}">
              <c16:uniqueId val="{00000001-D581-4B42-B8F2-60F929DCFF3A}"/>
            </c:ext>
          </c:extLst>
        </c:ser>
        <c:ser>
          <c:idx val="2"/>
          <c:order val="2"/>
          <c:tx>
            <c:strRef>
              <c:f>'OD660'!$P$33:$U$33</c:f>
              <c:strCache>
                <c:ptCount val="1"/>
                <c:pt idx="0">
                  <c:v>3</c:v>
                </c:pt>
              </c:strCache>
            </c:strRef>
          </c:tx>
          <c:xVal>
            <c:numRef>
              <c:f>'OD660'!$B$35:$B$45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'OD660'!$S$35:$S$45</c:f>
              <c:numCache>
                <c:formatCode>0.000</c:formatCode>
                <c:ptCount val="11"/>
                <c:pt idx="0">
                  <c:v>0.2</c:v>
                </c:pt>
                <c:pt idx="1">
                  <c:v>0.98399999999999999</c:v>
                </c:pt>
                <c:pt idx="2">
                  <c:v>2.91</c:v>
                </c:pt>
                <c:pt idx="3">
                  <c:v>5.8199999999999994</c:v>
                </c:pt>
                <c:pt idx="4">
                  <c:v>12.7</c:v>
                </c:pt>
                <c:pt idx="5">
                  <c:v>16.900000000000002</c:v>
                </c:pt>
                <c:pt idx="6">
                  <c:v>25.4</c:v>
                </c:pt>
                <c:pt idx="7">
                  <c:v>26.75</c:v>
                </c:pt>
                <c:pt idx="8">
                  <c:v>26.25</c:v>
                </c:pt>
                <c:pt idx="9">
                  <c:v>25.8</c:v>
                </c:pt>
                <c:pt idx="10">
                  <c:v>26.700000000000003</c:v>
                </c:pt>
              </c:numCache>
            </c:numRef>
          </c:yVal>
          <c:smooth val="0"/>
          <c:extLst>
            <c:ext xmlns:c16="http://schemas.microsoft.com/office/drawing/2014/chart" uri="{C3380CC4-5D6E-409C-BE32-E72D297353CC}">
              <c16:uniqueId val="{00000002-D581-4B42-B8F2-60F929DCFF3A}"/>
            </c:ext>
          </c:extLst>
        </c:ser>
        <c:dLbls>
          <c:showLegendKey val="0"/>
          <c:showVal val="0"/>
          <c:showCatName val="0"/>
          <c:showSerName val="0"/>
          <c:showPercent val="0"/>
          <c:showBubbleSize val="0"/>
        </c:dLbls>
        <c:axId val="54925184"/>
        <c:axId val="54936704"/>
      </c:scatterChart>
      <c:valAx>
        <c:axId val="54925184"/>
        <c:scaling>
          <c:orientation val="minMax"/>
          <c:min val="0"/>
        </c:scaling>
        <c:delete val="0"/>
        <c:axPos val="b"/>
        <c:title>
          <c:tx>
            <c:rich>
              <a:bodyPr/>
              <a:lstStyle/>
              <a:p>
                <a:pPr>
                  <a:defRPr/>
                </a:pPr>
                <a:r>
                  <a:rPr lang="en-US"/>
                  <a:t>Time (h)</a:t>
                </a:r>
              </a:p>
            </c:rich>
          </c:tx>
          <c:layout/>
          <c:overlay val="0"/>
        </c:title>
        <c:numFmt formatCode="0.00" sourceLinked="1"/>
        <c:majorTickMark val="out"/>
        <c:minorTickMark val="none"/>
        <c:tickLblPos val="nextTo"/>
        <c:crossAx val="54936704"/>
        <c:crosses val="autoZero"/>
        <c:crossBetween val="midCat"/>
      </c:valAx>
      <c:valAx>
        <c:axId val="54936704"/>
        <c:scaling>
          <c:orientation val="minMax"/>
          <c:min val="0"/>
        </c:scaling>
        <c:delete val="0"/>
        <c:axPos val="l"/>
        <c:majorGridlines/>
        <c:title>
          <c:tx>
            <c:rich>
              <a:bodyPr rot="-5400000" vert="horz"/>
              <a:lstStyle/>
              <a:p>
                <a:pPr>
                  <a:defRPr/>
                </a:pPr>
                <a:r>
                  <a:rPr lang="en-US"/>
                  <a:t>OD660</a:t>
                </a:r>
              </a:p>
            </c:rich>
          </c:tx>
          <c:layout/>
          <c:overlay val="0"/>
        </c:title>
        <c:numFmt formatCode="0.00" sourceLinked="1"/>
        <c:majorTickMark val="out"/>
        <c:minorTickMark val="none"/>
        <c:tickLblPos val="nextTo"/>
        <c:crossAx val="54925184"/>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05774710615867"/>
          <c:y val="4.3348044815708864E-2"/>
          <c:w val="0.80694919724820224"/>
          <c:h val="0.68882878318537821"/>
        </c:manualLayout>
      </c:layout>
      <c:scatterChart>
        <c:scatterStyle val="lineMarker"/>
        <c:varyColors val="0"/>
        <c:ser>
          <c:idx val="0"/>
          <c:order val="0"/>
          <c:tx>
            <c:strRef>
              <c:f>GC!$AK$2</c:f>
              <c:strCache>
                <c:ptCount val="1"/>
                <c:pt idx="0">
                  <c:v>2,3-diacetyl</c:v>
                </c:pt>
              </c:strCache>
            </c:strRef>
          </c:tx>
          <c:spPr>
            <a:ln w="19050">
              <a:solidFill>
                <a:schemeClr val="accent1"/>
              </a:solidFill>
            </a:ln>
          </c:spPr>
          <c:marker>
            <c:symbol val="diamond"/>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GC!$AK$64:$AK$69</c:f>
              <c:numCache>
                <c:formatCode>0.0000</c:formatCode>
                <c:ptCount val="6"/>
                <c:pt idx="0">
                  <c:v>41.976666666666667</c:v>
                </c:pt>
                <c:pt idx="1">
                  <c:v>75.436666666666667</c:v>
                </c:pt>
                <c:pt idx="2">
                  <c:v>191.31000000000003</c:v>
                </c:pt>
                <c:pt idx="3">
                  <c:v>831.28666666666675</c:v>
                </c:pt>
                <c:pt idx="4">
                  <c:v>311.21999999999997</c:v>
                </c:pt>
                <c:pt idx="5">
                  <c:v>116.19</c:v>
                </c:pt>
              </c:numCache>
            </c:numRef>
          </c:yVal>
          <c:smooth val="0"/>
          <c:extLst>
            <c:ext xmlns:c16="http://schemas.microsoft.com/office/drawing/2014/chart" uri="{C3380CC4-5D6E-409C-BE32-E72D297353CC}">
              <c16:uniqueId val="{00000000-AE4E-4BED-A2A6-B063811F139C}"/>
            </c:ext>
          </c:extLst>
        </c:ser>
        <c:dLbls>
          <c:showLegendKey val="0"/>
          <c:showVal val="0"/>
          <c:showCatName val="0"/>
          <c:showSerName val="0"/>
          <c:showPercent val="0"/>
          <c:showBubbleSize val="0"/>
        </c:dLbls>
        <c:axId val="47011712"/>
        <c:axId val="47022080"/>
      </c:scatterChart>
      <c:scatterChart>
        <c:scatterStyle val="lineMarker"/>
        <c:varyColors val="0"/>
        <c:ser>
          <c:idx val="1"/>
          <c:order val="1"/>
          <c:tx>
            <c:strRef>
              <c:f>GC!$AN$2</c:f>
              <c:strCache>
                <c:ptCount val="1"/>
                <c:pt idx="0">
                  <c:v>2,3-pentadione</c:v>
                </c:pt>
              </c:strCache>
            </c:strRef>
          </c:tx>
          <c:spPr>
            <a:ln w="19050">
              <a:solidFill>
                <a:schemeClr val="accent2"/>
              </a:solidFill>
            </a:ln>
          </c:spPr>
          <c:marker>
            <c:symbol val="square"/>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GC!$AN$64:$AN$69</c:f>
              <c:numCache>
                <c:formatCode>0.0000</c:formatCode>
                <c:ptCount val="6"/>
                <c:pt idx="0">
                  <c:v>24.299999999999997</c:v>
                </c:pt>
                <c:pt idx="1">
                  <c:v>62.41</c:v>
                </c:pt>
                <c:pt idx="2">
                  <c:v>159.03666666666666</c:v>
                </c:pt>
                <c:pt idx="3">
                  <c:v>849.82</c:v>
                </c:pt>
                <c:pt idx="4">
                  <c:v>219.39666666666668</c:v>
                </c:pt>
                <c:pt idx="5">
                  <c:v>91.153333333333322</c:v>
                </c:pt>
              </c:numCache>
            </c:numRef>
          </c:yVal>
          <c:smooth val="0"/>
          <c:extLst>
            <c:ext xmlns:c16="http://schemas.microsoft.com/office/drawing/2014/chart" uri="{C3380CC4-5D6E-409C-BE32-E72D297353CC}">
              <c16:uniqueId val="{00000001-AE4E-4BED-A2A6-B063811F139C}"/>
            </c:ext>
          </c:extLst>
        </c:ser>
        <c:dLbls>
          <c:showLegendKey val="0"/>
          <c:showVal val="0"/>
          <c:showCatName val="0"/>
          <c:showSerName val="0"/>
          <c:showPercent val="0"/>
          <c:showBubbleSize val="0"/>
        </c:dLbls>
        <c:axId val="47025536"/>
        <c:axId val="47024000"/>
      </c:scatterChart>
      <c:valAx>
        <c:axId val="47011712"/>
        <c:scaling>
          <c:orientation val="minMax"/>
        </c:scaling>
        <c:delete val="0"/>
        <c:axPos val="b"/>
        <c:title>
          <c:tx>
            <c:rich>
              <a:bodyPr/>
              <a:lstStyle/>
              <a:p>
                <a:pPr>
                  <a:defRPr/>
                </a:pPr>
                <a:r>
                  <a:rPr lang="en-US"/>
                  <a:t>time (h)</a:t>
                </a:r>
              </a:p>
            </c:rich>
          </c:tx>
          <c:overlay val="0"/>
        </c:title>
        <c:numFmt formatCode="General" sourceLinked="1"/>
        <c:majorTickMark val="out"/>
        <c:minorTickMark val="none"/>
        <c:tickLblPos val="nextTo"/>
        <c:crossAx val="47022080"/>
        <c:crosses val="autoZero"/>
        <c:crossBetween val="midCat"/>
      </c:valAx>
      <c:valAx>
        <c:axId val="47022080"/>
        <c:scaling>
          <c:orientation val="minMax"/>
          <c:max val="1500"/>
          <c:min val="0"/>
        </c:scaling>
        <c:delete val="0"/>
        <c:axPos val="l"/>
        <c:majorGridlines/>
        <c:title>
          <c:tx>
            <c:rich>
              <a:bodyPr/>
              <a:lstStyle/>
              <a:p>
                <a:pPr>
                  <a:defRPr/>
                </a:pPr>
                <a:r>
                  <a:rPr lang="en-US" sz="1000" b="1" i="0" kern="1200" baseline="0">
                    <a:solidFill>
                      <a:srgbClr val="000000"/>
                    </a:solidFill>
                    <a:effectLst/>
                  </a:rPr>
                  <a:t>ketones (ug/L)</a:t>
                </a:r>
                <a:endParaRPr lang="en-US">
                  <a:effectLst/>
                </a:endParaRPr>
              </a:p>
            </c:rich>
          </c:tx>
          <c:overlay val="0"/>
        </c:title>
        <c:numFmt formatCode="#,##0" sourceLinked="0"/>
        <c:majorTickMark val="out"/>
        <c:minorTickMark val="none"/>
        <c:tickLblPos val="nextTo"/>
        <c:crossAx val="47011712"/>
        <c:crosses val="autoZero"/>
        <c:crossBetween val="midCat"/>
      </c:valAx>
      <c:valAx>
        <c:axId val="47024000"/>
        <c:scaling>
          <c:orientation val="minMax"/>
        </c:scaling>
        <c:delete val="1"/>
        <c:axPos val="l"/>
        <c:numFmt formatCode="0.0000" sourceLinked="1"/>
        <c:majorTickMark val="out"/>
        <c:minorTickMark val="none"/>
        <c:tickLblPos val="nextTo"/>
        <c:crossAx val="47025536"/>
        <c:crosses val="autoZero"/>
        <c:crossBetween val="midCat"/>
      </c:valAx>
      <c:valAx>
        <c:axId val="47025536"/>
        <c:scaling>
          <c:orientation val="minMax"/>
        </c:scaling>
        <c:delete val="1"/>
        <c:axPos val="t"/>
        <c:numFmt formatCode="General" sourceLinked="1"/>
        <c:majorTickMark val="out"/>
        <c:minorTickMark val="none"/>
        <c:tickLblPos val="nextTo"/>
        <c:crossAx val="47024000"/>
        <c:crosses val="max"/>
        <c:crossBetween val="midCat"/>
      </c:valAx>
    </c:plotArea>
    <c:legend>
      <c:legendPos val="tr"/>
      <c:overlay val="0"/>
    </c:legend>
    <c:plotVisOnly val="1"/>
    <c:dispBlanksAs val="gap"/>
    <c:showDLblsOverMax val="0"/>
  </c:chart>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05774710615867"/>
          <c:y val="4.3348044815708864E-2"/>
          <c:w val="0.80694919724820224"/>
          <c:h val="0.68882878318537821"/>
        </c:manualLayout>
      </c:layout>
      <c:scatterChart>
        <c:scatterStyle val="lineMarker"/>
        <c:varyColors val="0"/>
        <c:ser>
          <c:idx val="0"/>
          <c:order val="0"/>
          <c:tx>
            <c:strRef>
              <c:f>GC!$AK$2</c:f>
              <c:strCache>
                <c:ptCount val="1"/>
                <c:pt idx="0">
                  <c:v>2,3-diacetyl</c:v>
                </c:pt>
              </c:strCache>
            </c:strRef>
          </c:tx>
          <c:spPr>
            <a:ln w="19050">
              <a:solidFill>
                <a:schemeClr val="accent1"/>
              </a:solidFill>
            </a:ln>
          </c:spPr>
          <c:marker>
            <c:symbol val="diamond"/>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GC!$AK$74:$AK$79</c:f>
              <c:numCache>
                <c:formatCode>0.0000</c:formatCode>
                <c:ptCount val="6"/>
                <c:pt idx="0">
                  <c:v>41.976666666666667</c:v>
                </c:pt>
                <c:pt idx="1">
                  <c:v>101.88000000000001</c:v>
                </c:pt>
                <c:pt idx="2">
                  <c:v>187.64</c:v>
                </c:pt>
                <c:pt idx="3">
                  <c:v>779.74333333333334</c:v>
                </c:pt>
                <c:pt idx="4">
                  <c:v>234.00333333333333</c:v>
                </c:pt>
                <c:pt idx="5">
                  <c:v>117.32333333333334</c:v>
                </c:pt>
              </c:numCache>
            </c:numRef>
          </c:yVal>
          <c:smooth val="0"/>
          <c:extLst>
            <c:ext xmlns:c16="http://schemas.microsoft.com/office/drawing/2014/chart" uri="{C3380CC4-5D6E-409C-BE32-E72D297353CC}">
              <c16:uniqueId val="{00000000-ED86-4BE7-A14C-F8577D3AC077}"/>
            </c:ext>
          </c:extLst>
        </c:ser>
        <c:dLbls>
          <c:showLegendKey val="0"/>
          <c:showVal val="0"/>
          <c:showCatName val="0"/>
          <c:showSerName val="0"/>
          <c:showPercent val="0"/>
          <c:showBubbleSize val="0"/>
        </c:dLbls>
        <c:axId val="47011712"/>
        <c:axId val="47022080"/>
      </c:scatterChart>
      <c:scatterChart>
        <c:scatterStyle val="lineMarker"/>
        <c:varyColors val="0"/>
        <c:ser>
          <c:idx val="1"/>
          <c:order val="1"/>
          <c:tx>
            <c:strRef>
              <c:f>GC!$AN$2</c:f>
              <c:strCache>
                <c:ptCount val="1"/>
                <c:pt idx="0">
                  <c:v>2,3-pentadione</c:v>
                </c:pt>
              </c:strCache>
            </c:strRef>
          </c:tx>
          <c:spPr>
            <a:ln w="19050">
              <a:solidFill>
                <a:schemeClr val="accent2"/>
              </a:solidFill>
            </a:ln>
          </c:spPr>
          <c:marker>
            <c:symbol val="square"/>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GC!$AN$74:$AN$79</c:f>
              <c:numCache>
                <c:formatCode>0.0000</c:formatCode>
                <c:ptCount val="6"/>
                <c:pt idx="0">
                  <c:v>24.299999999999997</c:v>
                </c:pt>
                <c:pt idx="1">
                  <c:v>100.23333333333333</c:v>
                </c:pt>
                <c:pt idx="2">
                  <c:v>142.12</c:v>
                </c:pt>
                <c:pt idx="3">
                  <c:v>779.40666666666675</c:v>
                </c:pt>
                <c:pt idx="4">
                  <c:v>166.54666666666665</c:v>
                </c:pt>
                <c:pt idx="5">
                  <c:v>99.896666666666661</c:v>
                </c:pt>
              </c:numCache>
            </c:numRef>
          </c:yVal>
          <c:smooth val="0"/>
          <c:extLst>
            <c:ext xmlns:c16="http://schemas.microsoft.com/office/drawing/2014/chart" uri="{C3380CC4-5D6E-409C-BE32-E72D297353CC}">
              <c16:uniqueId val="{00000001-ED86-4BE7-A14C-F8577D3AC077}"/>
            </c:ext>
          </c:extLst>
        </c:ser>
        <c:dLbls>
          <c:showLegendKey val="0"/>
          <c:showVal val="0"/>
          <c:showCatName val="0"/>
          <c:showSerName val="0"/>
          <c:showPercent val="0"/>
          <c:showBubbleSize val="0"/>
        </c:dLbls>
        <c:axId val="47025536"/>
        <c:axId val="47024000"/>
      </c:scatterChart>
      <c:valAx>
        <c:axId val="47011712"/>
        <c:scaling>
          <c:orientation val="minMax"/>
        </c:scaling>
        <c:delete val="0"/>
        <c:axPos val="b"/>
        <c:title>
          <c:tx>
            <c:rich>
              <a:bodyPr/>
              <a:lstStyle/>
              <a:p>
                <a:pPr>
                  <a:defRPr/>
                </a:pPr>
                <a:r>
                  <a:rPr lang="en-US"/>
                  <a:t>time (h)</a:t>
                </a:r>
              </a:p>
            </c:rich>
          </c:tx>
          <c:overlay val="0"/>
        </c:title>
        <c:numFmt formatCode="General" sourceLinked="1"/>
        <c:majorTickMark val="out"/>
        <c:minorTickMark val="none"/>
        <c:tickLblPos val="nextTo"/>
        <c:crossAx val="47022080"/>
        <c:crosses val="autoZero"/>
        <c:crossBetween val="midCat"/>
      </c:valAx>
      <c:valAx>
        <c:axId val="47022080"/>
        <c:scaling>
          <c:orientation val="minMax"/>
          <c:max val="1500"/>
          <c:min val="0"/>
        </c:scaling>
        <c:delete val="0"/>
        <c:axPos val="l"/>
        <c:majorGridlines/>
        <c:title>
          <c:tx>
            <c:rich>
              <a:bodyPr/>
              <a:lstStyle/>
              <a:p>
                <a:pPr>
                  <a:defRPr/>
                </a:pPr>
                <a:r>
                  <a:rPr lang="en-US" sz="1000" b="1" i="0" kern="1200" baseline="0">
                    <a:solidFill>
                      <a:srgbClr val="000000"/>
                    </a:solidFill>
                    <a:effectLst/>
                  </a:rPr>
                  <a:t>ketones (ug/L)</a:t>
                </a:r>
                <a:endParaRPr lang="en-US">
                  <a:effectLst/>
                </a:endParaRPr>
              </a:p>
            </c:rich>
          </c:tx>
          <c:overlay val="0"/>
        </c:title>
        <c:numFmt formatCode="#,##0" sourceLinked="0"/>
        <c:majorTickMark val="out"/>
        <c:minorTickMark val="none"/>
        <c:tickLblPos val="nextTo"/>
        <c:crossAx val="47011712"/>
        <c:crosses val="autoZero"/>
        <c:crossBetween val="midCat"/>
      </c:valAx>
      <c:valAx>
        <c:axId val="47024000"/>
        <c:scaling>
          <c:orientation val="minMax"/>
        </c:scaling>
        <c:delete val="1"/>
        <c:axPos val="l"/>
        <c:numFmt formatCode="0.0000" sourceLinked="1"/>
        <c:majorTickMark val="out"/>
        <c:minorTickMark val="none"/>
        <c:tickLblPos val="nextTo"/>
        <c:crossAx val="47025536"/>
        <c:crosses val="autoZero"/>
        <c:crossBetween val="midCat"/>
      </c:valAx>
      <c:valAx>
        <c:axId val="47025536"/>
        <c:scaling>
          <c:orientation val="minMax"/>
        </c:scaling>
        <c:delete val="1"/>
        <c:axPos val="t"/>
        <c:numFmt formatCode="General" sourceLinked="1"/>
        <c:majorTickMark val="out"/>
        <c:minorTickMark val="none"/>
        <c:tickLblPos val="nextTo"/>
        <c:crossAx val="47024000"/>
        <c:crosses val="max"/>
        <c:crossBetween val="midCat"/>
      </c:valAx>
    </c:plotArea>
    <c:legend>
      <c:legendPos val="tr"/>
      <c:overlay val="0"/>
    </c:legend>
    <c:plotVisOnly val="1"/>
    <c:dispBlanksAs val="gap"/>
    <c:showDLblsOverMax val="0"/>
  </c:chart>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05774710615867"/>
          <c:y val="4.3348044815708864E-2"/>
          <c:w val="0.80694919724820224"/>
          <c:h val="0.68882878318537821"/>
        </c:manualLayout>
      </c:layout>
      <c:scatterChart>
        <c:scatterStyle val="lineMarker"/>
        <c:varyColors val="0"/>
        <c:ser>
          <c:idx val="0"/>
          <c:order val="0"/>
          <c:tx>
            <c:strRef>
              <c:f>GC!$AK$2</c:f>
              <c:strCache>
                <c:ptCount val="1"/>
                <c:pt idx="0">
                  <c:v>2,3-diacetyl</c:v>
                </c:pt>
              </c:strCache>
            </c:strRef>
          </c:tx>
          <c:spPr>
            <a:ln w="19050">
              <a:solidFill>
                <a:schemeClr val="accent1"/>
              </a:solidFill>
            </a:ln>
          </c:spPr>
          <c:marker>
            <c:symbol val="diamond"/>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GC!$AK$84:$AK$89</c:f>
              <c:numCache>
                <c:formatCode>0.0000</c:formatCode>
                <c:ptCount val="6"/>
                <c:pt idx="0">
                  <c:v>41.976666666666667</c:v>
                </c:pt>
                <c:pt idx="1">
                  <c:v>108.94000000000001</c:v>
                </c:pt>
                <c:pt idx="2">
                  <c:v>218.27333333333331</c:v>
                </c:pt>
                <c:pt idx="3">
                  <c:v>1032.7566666666667</c:v>
                </c:pt>
                <c:pt idx="4">
                  <c:v>212</c:v>
                </c:pt>
                <c:pt idx="5">
                  <c:v>110.70666666666666</c:v>
                </c:pt>
              </c:numCache>
            </c:numRef>
          </c:yVal>
          <c:smooth val="0"/>
          <c:extLst>
            <c:ext xmlns:c16="http://schemas.microsoft.com/office/drawing/2014/chart" uri="{C3380CC4-5D6E-409C-BE32-E72D297353CC}">
              <c16:uniqueId val="{00000000-9CA8-4181-B102-ECD31423B4AF}"/>
            </c:ext>
          </c:extLst>
        </c:ser>
        <c:dLbls>
          <c:showLegendKey val="0"/>
          <c:showVal val="0"/>
          <c:showCatName val="0"/>
          <c:showSerName val="0"/>
          <c:showPercent val="0"/>
          <c:showBubbleSize val="0"/>
        </c:dLbls>
        <c:axId val="47011712"/>
        <c:axId val="47022080"/>
      </c:scatterChart>
      <c:scatterChart>
        <c:scatterStyle val="lineMarker"/>
        <c:varyColors val="0"/>
        <c:ser>
          <c:idx val="1"/>
          <c:order val="1"/>
          <c:tx>
            <c:strRef>
              <c:f>GC!$AN$2</c:f>
              <c:strCache>
                <c:ptCount val="1"/>
                <c:pt idx="0">
                  <c:v>2,3-pentadione</c:v>
                </c:pt>
              </c:strCache>
            </c:strRef>
          </c:tx>
          <c:spPr>
            <a:ln w="19050">
              <a:solidFill>
                <a:schemeClr val="accent2"/>
              </a:solidFill>
            </a:ln>
          </c:spPr>
          <c:marker>
            <c:symbol val="square"/>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GC!$AN$84:$AN$89</c:f>
              <c:numCache>
                <c:formatCode>0.0000</c:formatCode>
                <c:ptCount val="6"/>
                <c:pt idx="0">
                  <c:v>24.299999999999997</c:v>
                </c:pt>
                <c:pt idx="1">
                  <c:v>112.40000000000002</c:v>
                </c:pt>
                <c:pt idx="2">
                  <c:v>170.58</c:v>
                </c:pt>
                <c:pt idx="3">
                  <c:v>983.20666666666659</c:v>
                </c:pt>
                <c:pt idx="4">
                  <c:v>139.79</c:v>
                </c:pt>
                <c:pt idx="5">
                  <c:v>90.40000000000002</c:v>
                </c:pt>
              </c:numCache>
            </c:numRef>
          </c:yVal>
          <c:smooth val="0"/>
          <c:extLst>
            <c:ext xmlns:c16="http://schemas.microsoft.com/office/drawing/2014/chart" uri="{C3380CC4-5D6E-409C-BE32-E72D297353CC}">
              <c16:uniqueId val="{00000001-9CA8-4181-B102-ECD31423B4AF}"/>
            </c:ext>
          </c:extLst>
        </c:ser>
        <c:dLbls>
          <c:showLegendKey val="0"/>
          <c:showVal val="0"/>
          <c:showCatName val="0"/>
          <c:showSerName val="0"/>
          <c:showPercent val="0"/>
          <c:showBubbleSize val="0"/>
        </c:dLbls>
        <c:axId val="47025536"/>
        <c:axId val="47024000"/>
      </c:scatterChart>
      <c:valAx>
        <c:axId val="47011712"/>
        <c:scaling>
          <c:orientation val="minMax"/>
        </c:scaling>
        <c:delete val="0"/>
        <c:axPos val="b"/>
        <c:title>
          <c:tx>
            <c:rich>
              <a:bodyPr/>
              <a:lstStyle/>
              <a:p>
                <a:pPr>
                  <a:defRPr/>
                </a:pPr>
                <a:r>
                  <a:rPr lang="en-US"/>
                  <a:t>time (h)</a:t>
                </a:r>
              </a:p>
            </c:rich>
          </c:tx>
          <c:overlay val="0"/>
        </c:title>
        <c:numFmt formatCode="General" sourceLinked="1"/>
        <c:majorTickMark val="out"/>
        <c:minorTickMark val="none"/>
        <c:tickLblPos val="nextTo"/>
        <c:crossAx val="47022080"/>
        <c:crosses val="autoZero"/>
        <c:crossBetween val="midCat"/>
      </c:valAx>
      <c:valAx>
        <c:axId val="47022080"/>
        <c:scaling>
          <c:orientation val="minMax"/>
          <c:max val="1500"/>
          <c:min val="0"/>
        </c:scaling>
        <c:delete val="0"/>
        <c:axPos val="l"/>
        <c:majorGridlines/>
        <c:title>
          <c:tx>
            <c:rich>
              <a:bodyPr/>
              <a:lstStyle/>
              <a:p>
                <a:pPr>
                  <a:defRPr/>
                </a:pPr>
                <a:r>
                  <a:rPr lang="en-US" sz="1000" b="1" i="0" kern="1200" baseline="0">
                    <a:solidFill>
                      <a:srgbClr val="000000"/>
                    </a:solidFill>
                    <a:effectLst/>
                  </a:rPr>
                  <a:t>ketones (ug/L)</a:t>
                </a:r>
                <a:endParaRPr lang="en-US">
                  <a:effectLst/>
                </a:endParaRPr>
              </a:p>
            </c:rich>
          </c:tx>
          <c:overlay val="0"/>
        </c:title>
        <c:numFmt formatCode="#,##0" sourceLinked="0"/>
        <c:majorTickMark val="out"/>
        <c:minorTickMark val="none"/>
        <c:tickLblPos val="nextTo"/>
        <c:crossAx val="47011712"/>
        <c:crosses val="autoZero"/>
        <c:crossBetween val="midCat"/>
      </c:valAx>
      <c:valAx>
        <c:axId val="47024000"/>
        <c:scaling>
          <c:orientation val="minMax"/>
        </c:scaling>
        <c:delete val="1"/>
        <c:axPos val="l"/>
        <c:numFmt formatCode="0.0000" sourceLinked="1"/>
        <c:majorTickMark val="out"/>
        <c:minorTickMark val="none"/>
        <c:tickLblPos val="nextTo"/>
        <c:crossAx val="47025536"/>
        <c:crosses val="autoZero"/>
        <c:crossBetween val="midCat"/>
      </c:valAx>
      <c:valAx>
        <c:axId val="47025536"/>
        <c:scaling>
          <c:orientation val="minMax"/>
        </c:scaling>
        <c:delete val="1"/>
        <c:axPos val="t"/>
        <c:numFmt formatCode="General" sourceLinked="1"/>
        <c:majorTickMark val="out"/>
        <c:minorTickMark val="none"/>
        <c:tickLblPos val="nextTo"/>
        <c:crossAx val="47024000"/>
        <c:crosses val="max"/>
        <c:crossBetween val="midCat"/>
      </c:valAx>
    </c:plotArea>
    <c:legend>
      <c:legendPos val="tr"/>
      <c:overlay val="0"/>
    </c:legend>
    <c:plotVisOnly val="1"/>
    <c:dispBlanksAs val="gap"/>
    <c:showDLblsOverMax val="0"/>
  </c:chart>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05774710615867"/>
          <c:y val="4.3348044815708864E-2"/>
          <c:w val="0.80694919724820224"/>
          <c:h val="0.68882878318537821"/>
        </c:manualLayout>
      </c:layout>
      <c:scatterChart>
        <c:scatterStyle val="lineMarker"/>
        <c:varyColors val="0"/>
        <c:ser>
          <c:idx val="0"/>
          <c:order val="0"/>
          <c:tx>
            <c:strRef>
              <c:f>GC!$AK$2</c:f>
              <c:strCache>
                <c:ptCount val="1"/>
                <c:pt idx="0">
                  <c:v>2,3-diacetyl</c:v>
                </c:pt>
              </c:strCache>
            </c:strRef>
          </c:tx>
          <c:spPr>
            <a:ln w="19050">
              <a:solidFill>
                <a:schemeClr val="accent1"/>
              </a:solidFill>
            </a:ln>
          </c:spPr>
          <c:marker>
            <c:symbol val="diamond"/>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GC!$AK$94:$AK$99</c:f>
              <c:numCache>
                <c:formatCode>0.0000</c:formatCode>
                <c:ptCount val="6"/>
                <c:pt idx="0">
                  <c:v>41.976666666666667</c:v>
                </c:pt>
                <c:pt idx="1">
                  <c:v>100.29</c:v>
                </c:pt>
                <c:pt idx="2">
                  <c:v>168.46</c:v>
                </c:pt>
                <c:pt idx="3">
                  <c:v>861</c:v>
                </c:pt>
                <c:pt idx="4">
                  <c:v>192.09666666666666</c:v>
                </c:pt>
                <c:pt idx="5">
                  <c:v>97.573333333333338</c:v>
                </c:pt>
              </c:numCache>
            </c:numRef>
          </c:yVal>
          <c:smooth val="0"/>
          <c:extLst>
            <c:ext xmlns:c16="http://schemas.microsoft.com/office/drawing/2014/chart" uri="{C3380CC4-5D6E-409C-BE32-E72D297353CC}">
              <c16:uniqueId val="{00000000-5CC7-47B1-9F6E-EEA6D33F4F05}"/>
            </c:ext>
          </c:extLst>
        </c:ser>
        <c:dLbls>
          <c:showLegendKey val="0"/>
          <c:showVal val="0"/>
          <c:showCatName val="0"/>
          <c:showSerName val="0"/>
          <c:showPercent val="0"/>
          <c:showBubbleSize val="0"/>
        </c:dLbls>
        <c:axId val="47011712"/>
        <c:axId val="47022080"/>
      </c:scatterChart>
      <c:scatterChart>
        <c:scatterStyle val="lineMarker"/>
        <c:varyColors val="0"/>
        <c:ser>
          <c:idx val="1"/>
          <c:order val="1"/>
          <c:tx>
            <c:strRef>
              <c:f>GC!$AN$2</c:f>
              <c:strCache>
                <c:ptCount val="1"/>
                <c:pt idx="0">
                  <c:v>2,3-pentadione</c:v>
                </c:pt>
              </c:strCache>
            </c:strRef>
          </c:tx>
          <c:spPr>
            <a:ln w="19050">
              <a:solidFill>
                <a:schemeClr val="accent2"/>
              </a:solidFill>
            </a:ln>
          </c:spPr>
          <c:marker>
            <c:symbol val="square"/>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GC!$AN$94:$AN$99</c:f>
              <c:numCache>
                <c:formatCode>0.0000</c:formatCode>
                <c:ptCount val="6"/>
                <c:pt idx="0">
                  <c:v>24.299999999999997</c:v>
                </c:pt>
                <c:pt idx="1">
                  <c:v>94.029999999999987</c:v>
                </c:pt>
                <c:pt idx="2">
                  <c:v>123.30666666666667</c:v>
                </c:pt>
                <c:pt idx="3">
                  <c:v>845.65333333333331</c:v>
                </c:pt>
                <c:pt idx="4">
                  <c:v>103.89333333333333</c:v>
                </c:pt>
                <c:pt idx="5">
                  <c:v>81.226666666666674</c:v>
                </c:pt>
              </c:numCache>
            </c:numRef>
          </c:yVal>
          <c:smooth val="0"/>
          <c:extLst>
            <c:ext xmlns:c16="http://schemas.microsoft.com/office/drawing/2014/chart" uri="{C3380CC4-5D6E-409C-BE32-E72D297353CC}">
              <c16:uniqueId val="{00000001-5CC7-47B1-9F6E-EEA6D33F4F05}"/>
            </c:ext>
          </c:extLst>
        </c:ser>
        <c:dLbls>
          <c:showLegendKey val="0"/>
          <c:showVal val="0"/>
          <c:showCatName val="0"/>
          <c:showSerName val="0"/>
          <c:showPercent val="0"/>
          <c:showBubbleSize val="0"/>
        </c:dLbls>
        <c:axId val="47025536"/>
        <c:axId val="47024000"/>
      </c:scatterChart>
      <c:valAx>
        <c:axId val="47011712"/>
        <c:scaling>
          <c:orientation val="minMax"/>
        </c:scaling>
        <c:delete val="0"/>
        <c:axPos val="b"/>
        <c:title>
          <c:tx>
            <c:rich>
              <a:bodyPr/>
              <a:lstStyle/>
              <a:p>
                <a:pPr>
                  <a:defRPr/>
                </a:pPr>
                <a:r>
                  <a:rPr lang="en-US"/>
                  <a:t>time (h)</a:t>
                </a:r>
              </a:p>
            </c:rich>
          </c:tx>
          <c:overlay val="0"/>
        </c:title>
        <c:numFmt formatCode="General" sourceLinked="1"/>
        <c:majorTickMark val="out"/>
        <c:minorTickMark val="none"/>
        <c:tickLblPos val="nextTo"/>
        <c:crossAx val="47022080"/>
        <c:crosses val="autoZero"/>
        <c:crossBetween val="midCat"/>
      </c:valAx>
      <c:valAx>
        <c:axId val="47022080"/>
        <c:scaling>
          <c:orientation val="minMax"/>
          <c:max val="1500"/>
          <c:min val="0"/>
        </c:scaling>
        <c:delete val="0"/>
        <c:axPos val="l"/>
        <c:majorGridlines/>
        <c:title>
          <c:tx>
            <c:rich>
              <a:bodyPr/>
              <a:lstStyle/>
              <a:p>
                <a:pPr>
                  <a:defRPr/>
                </a:pPr>
                <a:r>
                  <a:rPr lang="en-US" sz="1000" b="1" i="0" kern="1200" baseline="0">
                    <a:solidFill>
                      <a:srgbClr val="000000"/>
                    </a:solidFill>
                    <a:effectLst/>
                  </a:rPr>
                  <a:t>ketones (ug/L)</a:t>
                </a:r>
                <a:endParaRPr lang="en-US">
                  <a:effectLst/>
                </a:endParaRPr>
              </a:p>
            </c:rich>
          </c:tx>
          <c:overlay val="0"/>
        </c:title>
        <c:numFmt formatCode="#,##0" sourceLinked="0"/>
        <c:majorTickMark val="out"/>
        <c:minorTickMark val="none"/>
        <c:tickLblPos val="nextTo"/>
        <c:crossAx val="47011712"/>
        <c:crosses val="autoZero"/>
        <c:crossBetween val="midCat"/>
      </c:valAx>
      <c:valAx>
        <c:axId val="47024000"/>
        <c:scaling>
          <c:orientation val="minMax"/>
        </c:scaling>
        <c:delete val="1"/>
        <c:axPos val="l"/>
        <c:numFmt formatCode="0.0000" sourceLinked="1"/>
        <c:majorTickMark val="out"/>
        <c:minorTickMark val="none"/>
        <c:tickLblPos val="nextTo"/>
        <c:crossAx val="47025536"/>
        <c:crosses val="autoZero"/>
        <c:crossBetween val="midCat"/>
      </c:valAx>
      <c:valAx>
        <c:axId val="47025536"/>
        <c:scaling>
          <c:orientation val="minMax"/>
        </c:scaling>
        <c:delete val="1"/>
        <c:axPos val="t"/>
        <c:numFmt formatCode="General" sourceLinked="1"/>
        <c:majorTickMark val="out"/>
        <c:minorTickMark val="none"/>
        <c:tickLblPos val="nextTo"/>
        <c:crossAx val="47024000"/>
        <c:crosses val="max"/>
        <c:crossBetween val="midCat"/>
      </c:valAx>
    </c:plotArea>
    <c:legend>
      <c:legendPos val="tr"/>
      <c:overlay val="0"/>
    </c:legend>
    <c:plotVisOnly val="1"/>
    <c:dispBlanksAs val="gap"/>
    <c:showDLblsOverMax val="0"/>
  </c:chart>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05774710615867"/>
          <c:y val="4.3348044815708864E-2"/>
          <c:w val="0.80694919724820224"/>
          <c:h val="0.68882878318537821"/>
        </c:manualLayout>
      </c:layout>
      <c:scatterChart>
        <c:scatterStyle val="lineMarker"/>
        <c:varyColors val="0"/>
        <c:ser>
          <c:idx val="0"/>
          <c:order val="0"/>
          <c:tx>
            <c:strRef>
              <c:f>GC!$AK$2</c:f>
              <c:strCache>
                <c:ptCount val="1"/>
                <c:pt idx="0">
                  <c:v>2,3-diacetyl</c:v>
                </c:pt>
              </c:strCache>
            </c:strRef>
          </c:tx>
          <c:spPr>
            <a:ln w="19050">
              <a:solidFill>
                <a:schemeClr val="accent1"/>
              </a:solidFill>
            </a:ln>
          </c:spPr>
          <c:marker>
            <c:symbol val="diamond"/>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GC!$AK$104:$AK$109</c:f>
              <c:numCache>
                <c:formatCode>General</c:formatCode>
                <c:ptCount val="6"/>
                <c:pt idx="0">
                  <c:v>41.976666666666667</c:v>
                </c:pt>
                <c:pt idx="1">
                  <c:v>431.75333333333333</c:v>
                </c:pt>
                <c:pt idx="2">
                  <c:v>913.57333333333338</c:v>
                </c:pt>
                <c:pt idx="3">
                  <c:v>1818.3</c:v>
                </c:pt>
                <c:pt idx="4">
                  <c:v>4452.1400000000003</c:v>
                </c:pt>
                <c:pt idx="5">
                  <c:v>1664.82</c:v>
                </c:pt>
              </c:numCache>
            </c:numRef>
          </c:yVal>
          <c:smooth val="0"/>
          <c:extLst>
            <c:ext xmlns:c16="http://schemas.microsoft.com/office/drawing/2014/chart" uri="{C3380CC4-5D6E-409C-BE32-E72D297353CC}">
              <c16:uniqueId val="{00000000-3FD7-4E5B-987A-D25ED3D5CD45}"/>
            </c:ext>
          </c:extLst>
        </c:ser>
        <c:dLbls>
          <c:showLegendKey val="0"/>
          <c:showVal val="0"/>
          <c:showCatName val="0"/>
          <c:showSerName val="0"/>
          <c:showPercent val="0"/>
          <c:showBubbleSize val="0"/>
        </c:dLbls>
        <c:axId val="47011712"/>
        <c:axId val="47022080"/>
      </c:scatterChart>
      <c:scatterChart>
        <c:scatterStyle val="lineMarker"/>
        <c:varyColors val="0"/>
        <c:ser>
          <c:idx val="1"/>
          <c:order val="1"/>
          <c:tx>
            <c:strRef>
              <c:f>GC!$AN$2</c:f>
              <c:strCache>
                <c:ptCount val="1"/>
                <c:pt idx="0">
                  <c:v>2,3-pentadione</c:v>
                </c:pt>
              </c:strCache>
            </c:strRef>
          </c:tx>
          <c:spPr>
            <a:ln w="19050">
              <a:solidFill>
                <a:schemeClr val="accent2"/>
              </a:solidFill>
            </a:ln>
          </c:spPr>
          <c:marker>
            <c:symbol val="square"/>
            <c:size val="7"/>
          </c:marker>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GC!$AN$104:$AN$109</c:f>
              <c:numCache>
                <c:formatCode>General</c:formatCode>
                <c:ptCount val="6"/>
                <c:pt idx="0">
                  <c:v>24.299999999999997</c:v>
                </c:pt>
                <c:pt idx="1">
                  <c:v>74.506666666666661</c:v>
                </c:pt>
                <c:pt idx="2">
                  <c:v>191.20666666666668</c:v>
                </c:pt>
                <c:pt idx="3">
                  <c:v>527.56333333333339</c:v>
                </c:pt>
                <c:pt idx="4">
                  <c:v>1799.2333333333336</c:v>
                </c:pt>
                <c:pt idx="5">
                  <c:v>741.84333333333336</c:v>
                </c:pt>
              </c:numCache>
            </c:numRef>
          </c:yVal>
          <c:smooth val="0"/>
          <c:extLst>
            <c:ext xmlns:c16="http://schemas.microsoft.com/office/drawing/2014/chart" uri="{C3380CC4-5D6E-409C-BE32-E72D297353CC}">
              <c16:uniqueId val="{00000001-3FD7-4E5B-987A-D25ED3D5CD45}"/>
            </c:ext>
          </c:extLst>
        </c:ser>
        <c:dLbls>
          <c:showLegendKey val="0"/>
          <c:showVal val="0"/>
          <c:showCatName val="0"/>
          <c:showSerName val="0"/>
          <c:showPercent val="0"/>
          <c:showBubbleSize val="0"/>
        </c:dLbls>
        <c:axId val="47025536"/>
        <c:axId val="47024000"/>
      </c:scatterChart>
      <c:valAx>
        <c:axId val="47011712"/>
        <c:scaling>
          <c:orientation val="minMax"/>
        </c:scaling>
        <c:delete val="0"/>
        <c:axPos val="b"/>
        <c:title>
          <c:tx>
            <c:rich>
              <a:bodyPr/>
              <a:lstStyle/>
              <a:p>
                <a:pPr>
                  <a:defRPr/>
                </a:pPr>
                <a:r>
                  <a:rPr lang="en-US"/>
                  <a:t>time (h)</a:t>
                </a:r>
              </a:p>
            </c:rich>
          </c:tx>
          <c:overlay val="0"/>
        </c:title>
        <c:numFmt formatCode="General" sourceLinked="1"/>
        <c:majorTickMark val="out"/>
        <c:minorTickMark val="none"/>
        <c:tickLblPos val="nextTo"/>
        <c:crossAx val="47022080"/>
        <c:crosses val="autoZero"/>
        <c:crossBetween val="midCat"/>
      </c:valAx>
      <c:valAx>
        <c:axId val="47022080"/>
        <c:scaling>
          <c:orientation val="minMax"/>
          <c:max val="2000"/>
          <c:min val="0"/>
        </c:scaling>
        <c:delete val="0"/>
        <c:axPos val="l"/>
        <c:majorGridlines/>
        <c:title>
          <c:tx>
            <c:rich>
              <a:bodyPr/>
              <a:lstStyle/>
              <a:p>
                <a:pPr>
                  <a:defRPr/>
                </a:pPr>
                <a:r>
                  <a:rPr lang="en-US" sz="1000" b="1" i="0" kern="1200" baseline="0">
                    <a:solidFill>
                      <a:srgbClr val="000000"/>
                    </a:solidFill>
                    <a:effectLst/>
                  </a:rPr>
                  <a:t>ketones (ug/L)</a:t>
                </a:r>
                <a:endParaRPr lang="en-US">
                  <a:effectLst/>
                </a:endParaRPr>
              </a:p>
            </c:rich>
          </c:tx>
          <c:overlay val="0"/>
        </c:title>
        <c:numFmt formatCode="#,##0" sourceLinked="0"/>
        <c:majorTickMark val="out"/>
        <c:minorTickMark val="none"/>
        <c:tickLblPos val="nextTo"/>
        <c:crossAx val="47011712"/>
        <c:crosses val="autoZero"/>
        <c:crossBetween val="midCat"/>
      </c:valAx>
      <c:valAx>
        <c:axId val="47024000"/>
        <c:scaling>
          <c:orientation val="minMax"/>
        </c:scaling>
        <c:delete val="1"/>
        <c:axPos val="l"/>
        <c:numFmt formatCode="General" sourceLinked="1"/>
        <c:majorTickMark val="out"/>
        <c:minorTickMark val="none"/>
        <c:tickLblPos val="nextTo"/>
        <c:crossAx val="47025536"/>
        <c:crosses val="autoZero"/>
        <c:crossBetween val="midCat"/>
      </c:valAx>
      <c:valAx>
        <c:axId val="47025536"/>
        <c:scaling>
          <c:orientation val="minMax"/>
        </c:scaling>
        <c:delete val="1"/>
        <c:axPos val="t"/>
        <c:numFmt formatCode="General" sourceLinked="1"/>
        <c:majorTickMark val="out"/>
        <c:minorTickMark val="none"/>
        <c:tickLblPos val="nextTo"/>
        <c:crossAx val="47024000"/>
        <c:crosses val="max"/>
        <c:crossBetween val="midCat"/>
      </c:valAx>
    </c:plotArea>
    <c:legend>
      <c:legendPos val="tr"/>
      <c:overlay val="0"/>
    </c:legend>
    <c:plotVisOnly val="1"/>
    <c:dispBlanksAs val="gap"/>
    <c:showDLblsOverMax val="0"/>
  </c:chart>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CBS 1483</a:t>
            </a:r>
          </a:p>
        </c:rich>
      </c:tx>
      <c:overlay val="0"/>
    </c:title>
    <c:autoTitleDeleted val="0"/>
    <c:plotArea>
      <c:layout>
        <c:manualLayout>
          <c:layoutTarget val="inner"/>
          <c:xMode val="edge"/>
          <c:yMode val="edge"/>
          <c:x val="7.5177518977792443E-2"/>
          <c:y val="4.3347965311505414E-2"/>
          <c:w val="0.86511858173416945"/>
          <c:h val="0.83468791061191516"/>
        </c:manualLayout>
      </c:layout>
      <c:scatterChart>
        <c:scatterStyle val="lineMarker"/>
        <c:varyColors val="0"/>
        <c:ser>
          <c:idx val="0"/>
          <c:order val="0"/>
          <c:tx>
            <c:strRef>
              <c:f>GC!$AQ$2</c:f>
              <c:strCache>
                <c:ptCount val="1"/>
                <c:pt idx="0">
                  <c:v>Ethyl acetate</c:v>
                </c:pt>
              </c:strCache>
            </c:strRef>
          </c:tx>
          <c:errBars>
            <c:errDir val="y"/>
            <c:errBarType val="both"/>
            <c:errValType val="cust"/>
            <c:noEndCap val="0"/>
            <c:plus>
              <c:numRef>
                <c:f>GC!$AR$4:$AR$9</c:f>
                <c:numCache>
                  <c:formatCode>General</c:formatCode>
                  <c:ptCount val="6"/>
                  <c:pt idx="0">
                    <c:v>0</c:v>
                  </c:pt>
                  <c:pt idx="1">
                    <c:v>0.12701705922171766</c:v>
                  </c:pt>
                  <c:pt idx="2">
                    <c:v>3.2145502536643174E-2</c:v>
                  </c:pt>
                  <c:pt idx="3">
                    <c:v>7.6376261582597346E-2</c:v>
                  </c:pt>
                  <c:pt idx="4">
                    <c:v>3.5118845842842375E-2</c:v>
                  </c:pt>
                  <c:pt idx="5">
                    <c:v>0.11060440015358038</c:v>
                  </c:pt>
                </c:numCache>
              </c:numRef>
            </c:plus>
            <c:minus>
              <c:numRef>
                <c:f>GC!$AR$4:$AR$9</c:f>
                <c:numCache>
                  <c:formatCode>General</c:formatCode>
                  <c:ptCount val="6"/>
                  <c:pt idx="0">
                    <c:v>0</c:v>
                  </c:pt>
                  <c:pt idx="1">
                    <c:v>0.12701705922171766</c:v>
                  </c:pt>
                  <c:pt idx="2">
                    <c:v>3.2145502536643174E-2</c:v>
                  </c:pt>
                  <c:pt idx="3">
                    <c:v>7.6376261582597346E-2</c:v>
                  </c:pt>
                  <c:pt idx="4">
                    <c:v>3.5118845842842375E-2</c:v>
                  </c:pt>
                  <c:pt idx="5">
                    <c:v>0.11060440015358038</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GC!$AQ$4:$AQ$9</c:f>
              <c:numCache>
                <c:formatCode>0.000</c:formatCode>
                <c:ptCount val="6"/>
                <c:pt idx="0">
                  <c:v>0</c:v>
                </c:pt>
                <c:pt idx="1">
                  <c:v>0.14666666666666667</c:v>
                </c:pt>
                <c:pt idx="2">
                  <c:v>0.26666666666666666</c:v>
                </c:pt>
                <c:pt idx="3">
                  <c:v>0.96333333333333326</c:v>
                </c:pt>
                <c:pt idx="4">
                  <c:v>1.1466666666666667</c:v>
                </c:pt>
                <c:pt idx="5">
                  <c:v>1.4533333333333331</c:v>
                </c:pt>
              </c:numCache>
            </c:numRef>
          </c:yVal>
          <c:smooth val="0"/>
          <c:extLst>
            <c:ext xmlns:c16="http://schemas.microsoft.com/office/drawing/2014/chart" uri="{C3380CC4-5D6E-409C-BE32-E72D297353CC}">
              <c16:uniqueId val="{00000000-C374-4388-A486-60F1A1942D95}"/>
            </c:ext>
          </c:extLst>
        </c:ser>
        <c:ser>
          <c:idx val="1"/>
          <c:order val="1"/>
          <c:tx>
            <c:strRef>
              <c:f>GC!$AW$2</c:f>
              <c:strCache>
                <c:ptCount val="1"/>
                <c:pt idx="0">
                  <c:v>Ethyl butyrate</c:v>
                </c:pt>
              </c:strCache>
            </c:strRef>
          </c:tx>
          <c:errBars>
            <c:errDir val="y"/>
            <c:errBarType val="both"/>
            <c:errValType val="cust"/>
            <c:noEndCap val="0"/>
            <c:plus>
              <c:numRef>
                <c:f>GC!$AX$4:$AX$9</c:f>
                <c:numCache>
                  <c:formatCode>General</c:formatCode>
                  <c:ptCount val="6"/>
                  <c:pt idx="0">
                    <c:v>0</c:v>
                  </c:pt>
                  <c:pt idx="1">
                    <c:v>0</c:v>
                  </c:pt>
                  <c:pt idx="2">
                    <c:v>1.0000000000000009E-2</c:v>
                  </c:pt>
                  <c:pt idx="3">
                    <c:v>5.7735026918962623E-3</c:v>
                  </c:pt>
                  <c:pt idx="4">
                    <c:v>1.0000000000000009E-2</c:v>
                  </c:pt>
                  <c:pt idx="5">
                    <c:v>5.7735026918962623E-3</c:v>
                  </c:pt>
                </c:numCache>
              </c:numRef>
            </c:plus>
            <c:minus>
              <c:numRef>
                <c:f>GC!$AX$4:$AX$9</c:f>
                <c:numCache>
                  <c:formatCode>General</c:formatCode>
                  <c:ptCount val="6"/>
                  <c:pt idx="0">
                    <c:v>0</c:v>
                  </c:pt>
                  <c:pt idx="1">
                    <c:v>0</c:v>
                  </c:pt>
                  <c:pt idx="2">
                    <c:v>1.0000000000000009E-2</c:v>
                  </c:pt>
                  <c:pt idx="3">
                    <c:v>5.7735026918962623E-3</c:v>
                  </c:pt>
                  <c:pt idx="4">
                    <c:v>1.0000000000000009E-2</c:v>
                  </c:pt>
                  <c:pt idx="5">
                    <c:v>5.7735026918962623E-3</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GC!$AW$4:$AW$9</c:f>
              <c:numCache>
                <c:formatCode>0.000</c:formatCode>
                <c:ptCount val="6"/>
                <c:pt idx="0">
                  <c:v>0</c:v>
                </c:pt>
                <c:pt idx="1">
                  <c:v>0</c:v>
                </c:pt>
                <c:pt idx="2">
                  <c:v>0.19000000000000003</c:v>
                </c:pt>
                <c:pt idx="3">
                  <c:v>0.38666666666666671</c:v>
                </c:pt>
                <c:pt idx="4">
                  <c:v>0.42</c:v>
                </c:pt>
                <c:pt idx="5">
                  <c:v>0.44666666666666671</c:v>
                </c:pt>
              </c:numCache>
            </c:numRef>
          </c:yVal>
          <c:smooth val="0"/>
          <c:extLst>
            <c:ext xmlns:c16="http://schemas.microsoft.com/office/drawing/2014/chart" uri="{C3380CC4-5D6E-409C-BE32-E72D297353CC}">
              <c16:uniqueId val="{00000001-C374-4388-A486-60F1A1942D95}"/>
            </c:ext>
          </c:extLst>
        </c:ser>
        <c:ser>
          <c:idx val="2"/>
          <c:order val="2"/>
          <c:tx>
            <c:strRef>
              <c:f>GC!$BC$2</c:f>
              <c:strCache>
                <c:ptCount val="1"/>
                <c:pt idx="0">
                  <c:v>Isoamyl acetate</c:v>
                </c:pt>
              </c:strCache>
            </c:strRef>
          </c:tx>
          <c:errBars>
            <c:errDir val="y"/>
            <c:errBarType val="both"/>
            <c:errValType val="cust"/>
            <c:noEndCap val="0"/>
            <c:plus>
              <c:numRef>
                <c:f>GC!$BD$4:$BD$9</c:f>
                <c:numCache>
                  <c:formatCode>General</c:formatCode>
                  <c:ptCount val="6"/>
                  <c:pt idx="0">
                    <c:v>0</c:v>
                  </c:pt>
                  <c:pt idx="1">
                    <c:v>0</c:v>
                  </c:pt>
                  <c:pt idx="2">
                    <c:v>0</c:v>
                  </c:pt>
                  <c:pt idx="3">
                    <c:v>5.7735026918962545E-3</c:v>
                  </c:pt>
                  <c:pt idx="4">
                    <c:v>5.7735026918962623E-3</c:v>
                  </c:pt>
                  <c:pt idx="5">
                    <c:v>1.6996749443881478E-17</c:v>
                  </c:pt>
                </c:numCache>
              </c:numRef>
            </c:plus>
            <c:minus>
              <c:numRef>
                <c:f>GC!$BD$4:$BD$9</c:f>
                <c:numCache>
                  <c:formatCode>General</c:formatCode>
                  <c:ptCount val="6"/>
                  <c:pt idx="0">
                    <c:v>0</c:v>
                  </c:pt>
                  <c:pt idx="1">
                    <c:v>0</c:v>
                  </c:pt>
                  <c:pt idx="2">
                    <c:v>0</c:v>
                  </c:pt>
                  <c:pt idx="3">
                    <c:v>5.7735026918962545E-3</c:v>
                  </c:pt>
                  <c:pt idx="4">
                    <c:v>5.7735026918962623E-3</c:v>
                  </c:pt>
                  <c:pt idx="5">
                    <c:v>1.6996749443881478E-17</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GC!$BC$4:$BC$9</c:f>
              <c:numCache>
                <c:formatCode>0.000</c:formatCode>
                <c:ptCount val="6"/>
                <c:pt idx="0">
                  <c:v>0</c:v>
                </c:pt>
                <c:pt idx="1">
                  <c:v>0</c:v>
                </c:pt>
                <c:pt idx="2">
                  <c:v>0</c:v>
                </c:pt>
                <c:pt idx="3">
                  <c:v>8.3333333333333329E-2</c:v>
                </c:pt>
                <c:pt idx="4">
                  <c:v>9.3333333333333338E-2</c:v>
                </c:pt>
                <c:pt idx="5">
                  <c:v>0.10000000000000002</c:v>
                </c:pt>
              </c:numCache>
            </c:numRef>
          </c:yVal>
          <c:smooth val="0"/>
          <c:extLst>
            <c:ext xmlns:c16="http://schemas.microsoft.com/office/drawing/2014/chart" uri="{C3380CC4-5D6E-409C-BE32-E72D297353CC}">
              <c16:uniqueId val="{00000002-C374-4388-A486-60F1A1942D95}"/>
            </c:ext>
          </c:extLst>
        </c:ser>
        <c:dLbls>
          <c:showLegendKey val="0"/>
          <c:showVal val="0"/>
          <c:showCatName val="0"/>
          <c:showSerName val="0"/>
          <c:showPercent val="0"/>
          <c:showBubbleSize val="0"/>
        </c:dLbls>
        <c:axId val="47527424"/>
        <c:axId val="47529344"/>
      </c:scatterChart>
      <c:scatterChart>
        <c:scatterStyle val="lineMarker"/>
        <c:varyColors val="0"/>
        <c:ser>
          <c:idx val="3"/>
          <c:order val="3"/>
          <c:tx>
            <c:strRef>
              <c:f>GC!$BF$2</c:f>
              <c:strCache>
                <c:ptCount val="1"/>
                <c:pt idx="0">
                  <c:v>Isoamyl alcohol</c:v>
                </c:pt>
              </c:strCache>
            </c:strRef>
          </c:tx>
          <c:errBars>
            <c:errDir val="y"/>
            <c:errBarType val="both"/>
            <c:errValType val="cust"/>
            <c:noEndCap val="0"/>
            <c:plus>
              <c:numRef>
                <c:f>GC!$BG$4:$BG$9</c:f>
                <c:numCache>
                  <c:formatCode>General</c:formatCode>
                  <c:ptCount val="6"/>
                  <c:pt idx="0">
                    <c:v>0</c:v>
                  </c:pt>
                  <c:pt idx="1">
                    <c:v>8.504900548115385E-2</c:v>
                  </c:pt>
                  <c:pt idx="2">
                    <c:v>1.0001166598619042</c:v>
                  </c:pt>
                  <c:pt idx="3">
                    <c:v>1.363977028154554</c:v>
                  </c:pt>
                  <c:pt idx="4">
                    <c:v>2.0600000000000049</c:v>
                  </c:pt>
                  <c:pt idx="5">
                    <c:v>1.1898319209031183</c:v>
                  </c:pt>
                </c:numCache>
              </c:numRef>
            </c:plus>
            <c:minus>
              <c:numRef>
                <c:f>GC!$BG$4:$BG$9</c:f>
                <c:numCache>
                  <c:formatCode>General</c:formatCode>
                  <c:ptCount val="6"/>
                  <c:pt idx="0">
                    <c:v>0</c:v>
                  </c:pt>
                  <c:pt idx="1">
                    <c:v>8.504900548115385E-2</c:v>
                  </c:pt>
                  <c:pt idx="2">
                    <c:v>1.0001166598619042</c:v>
                  </c:pt>
                  <c:pt idx="3">
                    <c:v>1.363977028154554</c:v>
                  </c:pt>
                  <c:pt idx="4">
                    <c:v>2.0600000000000049</c:v>
                  </c:pt>
                  <c:pt idx="5">
                    <c:v>1.1898319209031183</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GC!$BF$4:$BF$9</c:f>
              <c:numCache>
                <c:formatCode>0.000</c:formatCode>
                <c:ptCount val="6"/>
                <c:pt idx="0">
                  <c:v>0</c:v>
                </c:pt>
                <c:pt idx="1">
                  <c:v>3.8633333333333333</c:v>
                </c:pt>
                <c:pt idx="2">
                  <c:v>24.353333333333335</c:v>
                </c:pt>
                <c:pt idx="3">
                  <c:v>58.626666666666665</c:v>
                </c:pt>
                <c:pt idx="4">
                  <c:v>63.699999999999996</c:v>
                </c:pt>
                <c:pt idx="5">
                  <c:v>64.899999999999991</c:v>
                </c:pt>
              </c:numCache>
            </c:numRef>
          </c:yVal>
          <c:smooth val="0"/>
          <c:extLst>
            <c:ext xmlns:c16="http://schemas.microsoft.com/office/drawing/2014/chart" uri="{C3380CC4-5D6E-409C-BE32-E72D297353CC}">
              <c16:uniqueId val="{00000003-C374-4388-A486-60F1A1942D95}"/>
            </c:ext>
          </c:extLst>
        </c:ser>
        <c:ser>
          <c:idx val="4"/>
          <c:order val="4"/>
          <c:tx>
            <c:strRef>
              <c:f>GC!$AZ$2</c:f>
              <c:strCache>
                <c:ptCount val="1"/>
                <c:pt idx="0">
                  <c:v>Isobutanol</c:v>
                </c:pt>
              </c:strCache>
            </c:strRef>
          </c:tx>
          <c:errBars>
            <c:errDir val="y"/>
            <c:errBarType val="both"/>
            <c:errValType val="cust"/>
            <c:noEndCap val="0"/>
            <c:plus>
              <c:numRef>
                <c:f>GC!$BA$4:$BA$9</c:f>
                <c:numCache>
                  <c:formatCode>General</c:formatCode>
                  <c:ptCount val="6"/>
                  <c:pt idx="0">
                    <c:v>0</c:v>
                  </c:pt>
                  <c:pt idx="1">
                    <c:v>0</c:v>
                  </c:pt>
                  <c:pt idx="2">
                    <c:v>0.18999999999999995</c:v>
                  </c:pt>
                  <c:pt idx="3">
                    <c:v>0.34828149534536068</c:v>
                  </c:pt>
                  <c:pt idx="4">
                    <c:v>0.51500809055133678</c:v>
                  </c:pt>
                  <c:pt idx="5">
                    <c:v>0.45621632295801512</c:v>
                  </c:pt>
                </c:numCache>
              </c:numRef>
            </c:plus>
            <c:minus>
              <c:numRef>
                <c:f>GC!$BA$4:$BA$9</c:f>
                <c:numCache>
                  <c:formatCode>General</c:formatCode>
                  <c:ptCount val="6"/>
                  <c:pt idx="0">
                    <c:v>0</c:v>
                  </c:pt>
                  <c:pt idx="1">
                    <c:v>0</c:v>
                  </c:pt>
                  <c:pt idx="2">
                    <c:v>0.18999999999999995</c:v>
                  </c:pt>
                  <c:pt idx="3">
                    <c:v>0.34828149534536068</c:v>
                  </c:pt>
                  <c:pt idx="4">
                    <c:v>0.51500809055133678</c:v>
                  </c:pt>
                  <c:pt idx="5">
                    <c:v>0.45621632295801512</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GC!$AZ$4:$AZ$9</c:f>
              <c:numCache>
                <c:formatCode>0.000</c:formatCode>
                <c:ptCount val="6"/>
                <c:pt idx="0">
                  <c:v>0</c:v>
                </c:pt>
                <c:pt idx="1">
                  <c:v>0</c:v>
                </c:pt>
                <c:pt idx="2">
                  <c:v>7.68</c:v>
                </c:pt>
                <c:pt idx="3">
                  <c:v>24.27</c:v>
                </c:pt>
                <c:pt idx="4">
                  <c:v>29.196666666666669</c:v>
                </c:pt>
                <c:pt idx="5">
                  <c:v>31.593333333333334</c:v>
                </c:pt>
              </c:numCache>
            </c:numRef>
          </c:yVal>
          <c:smooth val="0"/>
          <c:extLst>
            <c:ext xmlns:c16="http://schemas.microsoft.com/office/drawing/2014/chart" uri="{C3380CC4-5D6E-409C-BE32-E72D297353CC}">
              <c16:uniqueId val="{00000004-C374-4388-A486-60F1A1942D95}"/>
            </c:ext>
          </c:extLst>
        </c:ser>
        <c:dLbls>
          <c:showLegendKey val="0"/>
          <c:showVal val="0"/>
          <c:showCatName val="0"/>
          <c:showSerName val="0"/>
          <c:showPercent val="0"/>
          <c:showBubbleSize val="0"/>
        </c:dLbls>
        <c:axId val="711298208"/>
        <c:axId val="711296568"/>
      </c:scatterChart>
      <c:valAx>
        <c:axId val="47527424"/>
        <c:scaling>
          <c:orientation val="minMax"/>
          <c:min val="0"/>
        </c:scaling>
        <c:delete val="0"/>
        <c:axPos val="b"/>
        <c:title>
          <c:tx>
            <c:rich>
              <a:bodyPr/>
              <a:lstStyle/>
              <a:p>
                <a:pPr>
                  <a:defRPr/>
                </a:pPr>
                <a:r>
                  <a:rPr lang="en-US"/>
                  <a:t>Time (h)</a:t>
                </a:r>
              </a:p>
            </c:rich>
          </c:tx>
          <c:layout>
            <c:manualLayout>
              <c:xMode val="edge"/>
              <c:yMode val="edge"/>
              <c:x val="0.47341061409240015"/>
              <c:y val="0.89238468800794213"/>
            </c:manualLayout>
          </c:layout>
          <c:overlay val="0"/>
        </c:title>
        <c:numFmt formatCode="General" sourceLinked="1"/>
        <c:majorTickMark val="out"/>
        <c:minorTickMark val="none"/>
        <c:tickLblPos val="nextTo"/>
        <c:crossAx val="47529344"/>
        <c:crosses val="autoZero"/>
        <c:crossBetween val="midCat"/>
        <c:majorUnit val="140"/>
      </c:valAx>
      <c:valAx>
        <c:axId val="47529344"/>
        <c:scaling>
          <c:orientation val="minMax"/>
          <c:min val="0"/>
        </c:scaling>
        <c:delete val="0"/>
        <c:axPos val="l"/>
        <c:majorGridlines/>
        <c:title>
          <c:tx>
            <c:rich>
              <a:bodyPr rot="-5400000" vert="horz"/>
              <a:lstStyle/>
              <a:p>
                <a:pPr>
                  <a:defRPr/>
                </a:pPr>
                <a:r>
                  <a:rPr lang="en-US"/>
                  <a:t>ethyl acetate / ethyl butyrate / isoamyl</a:t>
                </a:r>
                <a:r>
                  <a:rPr lang="en-US" baseline="0"/>
                  <a:t> acetate </a:t>
                </a:r>
              </a:p>
              <a:p>
                <a:pPr>
                  <a:defRPr/>
                </a:pPr>
                <a:r>
                  <a:rPr lang="en-US"/>
                  <a:t>(mg/L)</a:t>
                </a:r>
              </a:p>
            </c:rich>
          </c:tx>
          <c:overlay val="0"/>
        </c:title>
        <c:numFmt formatCode="#,##0.0" sourceLinked="0"/>
        <c:majorTickMark val="out"/>
        <c:minorTickMark val="none"/>
        <c:tickLblPos val="nextTo"/>
        <c:crossAx val="47527424"/>
        <c:crosses val="autoZero"/>
        <c:crossBetween val="midCat"/>
      </c:valAx>
      <c:valAx>
        <c:axId val="711296568"/>
        <c:scaling>
          <c:orientation val="minMax"/>
          <c:max val="90"/>
        </c:scaling>
        <c:delete val="0"/>
        <c:axPos val="r"/>
        <c:title>
          <c:tx>
            <c:rich>
              <a:bodyPr/>
              <a:lstStyle/>
              <a:p>
                <a:pPr>
                  <a:defRPr/>
                </a:pPr>
                <a:r>
                  <a:rPr lang="en-US"/>
                  <a:t>isoamyl alcohol / isobutanol</a:t>
                </a:r>
                <a:r>
                  <a:rPr lang="en-US" baseline="0"/>
                  <a:t> (mg/l)</a:t>
                </a:r>
                <a:endParaRPr lang="en-US"/>
              </a:p>
            </c:rich>
          </c:tx>
          <c:overlay val="0"/>
        </c:title>
        <c:numFmt formatCode="0.000" sourceLinked="1"/>
        <c:majorTickMark val="out"/>
        <c:minorTickMark val="none"/>
        <c:tickLblPos val="nextTo"/>
        <c:crossAx val="711298208"/>
        <c:crosses val="max"/>
        <c:crossBetween val="midCat"/>
      </c:valAx>
      <c:valAx>
        <c:axId val="711298208"/>
        <c:scaling>
          <c:orientation val="minMax"/>
        </c:scaling>
        <c:delete val="1"/>
        <c:axPos val="b"/>
        <c:numFmt formatCode="General" sourceLinked="1"/>
        <c:majorTickMark val="out"/>
        <c:minorTickMark val="none"/>
        <c:tickLblPos val="nextTo"/>
        <c:crossAx val="711296568"/>
        <c:crosses val="autoZero"/>
        <c:crossBetween val="midCat"/>
      </c:valAx>
    </c:plotArea>
    <c:legend>
      <c:legendPos val="b"/>
      <c:layout>
        <c:manualLayout>
          <c:xMode val="edge"/>
          <c:yMode val="edge"/>
          <c:x val="0.12110721189791396"/>
          <c:y val="0.93280184538119382"/>
          <c:w val="0.82704314798139489"/>
          <c:h val="6.3560328245436809E-2"/>
        </c:manualLayout>
      </c:layout>
      <c:overlay val="0"/>
    </c:legend>
    <c:plotVisOnly val="1"/>
    <c:dispBlanksAs val="gap"/>
    <c:showDLblsOverMax val="0"/>
  </c:chart>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IMI504</a:t>
            </a:r>
          </a:p>
        </c:rich>
      </c:tx>
      <c:overlay val="0"/>
    </c:title>
    <c:autoTitleDeleted val="0"/>
    <c:plotArea>
      <c:layout>
        <c:manualLayout>
          <c:layoutTarget val="inner"/>
          <c:xMode val="edge"/>
          <c:yMode val="edge"/>
          <c:x val="7.5177518977792443E-2"/>
          <c:y val="4.3347965311505414E-2"/>
          <c:w val="0.86511858173416945"/>
          <c:h val="0.83468791061191516"/>
        </c:manualLayout>
      </c:layout>
      <c:scatterChart>
        <c:scatterStyle val="lineMarker"/>
        <c:varyColors val="0"/>
        <c:ser>
          <c:idx val="0"/>
          <c:order val="0"/>
          <c:tx>
            <c:strRef>
              <c:f>GC!$AQ$2</c:f>
              <c:strCache>
                <c:ptCount val="1"/>
                <c:pt idx="0">
                  <c:v>Ethyl acetate</c:v>
                </c:pt>
              </c:strCache>
            </c:strRef>
          </c:tx>
          <c:errBars>
            <c:errDir val="y"/>
            <c:errBarType val="both"/>
            <c:errValType val="cust"/>
            <c:noEndCap val="0"/>
            <c:plus>
              <c:numRef>
                <c:f>GC!$AR$4:$AR$9</c:f>
                <c:numCache>
                  <c:formatCode>General</c:formatCode>
                  <c:ptCount val="6"/>
                  <c:pt idx="0">
                    <c:v>0</c:v>
                  </c:pt>
                  <c:pt idx="1">
                    <c:v>0.12701705922171766</c:v>
                  </c:pt>
                  <c:pt idx="2">
                    <c:v>3.2145502536643174E-2</c:v>
                  </c:pt>
                  <c:pt idx="3">
                    <c:v>7.6376261582597346E-2</c:v>
                  </c:pt>
                  <c:pt idx="4">
                    <c:v>3.5118845842842375E-2</c:v>
                  </c:pt>
                  <c:pt idx="5">
                    <c:v>0.11060440015358038</c:v>
                  </c:pt>
                </c:numCache>
              </c:numRef>
            </c:plus>
            <c:minus>
              <c:numRef>
                <c:f>GC!$AR$4:$AR$9</c:f>
                <c:numCache>
                  <c:formatCode>General</c:formatCode>
                  <c:ptCount val="6"/>
                  <c:pt idx="0">
                    <c:v>0</c:v>
                  </c:pt>
                  <c:pt idx="1">
                    <c:v>0.12701705922171766</c:v>
                  </c:pt>
                  <c:pt idx="2">
                    <c:v>3.2145502536643174E-2</c:v>
                  </c:pt>
                  <c:pt idx="3">
                    <c:v>7.6376261582597346E-2</c:v>
                  </c:pt>
                  <c:pt idx="4">
                    <c:v>3.5118845842842375E-2</c:v>
                  </c:pt>
                  <c:pt idx="5">
                    <c:v>0.11060440015358038</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GC!$AQ$14:$AQ$19</c:f>
              <c:numCache>
                <c:formatCode>0.000</c:formatCode>
                <c:ptCount val="6"/>
                <c:pt idx="0">
                  <c:v>0</c:v>
                </c:pt>
                <c:pt idx="1">
                  <c:v>0</c:v>
                </c:pt>
                <c:pt idx="2">
                  <c:v>0.23333333333333331</c:v>
                </c:pt>
                <c:pt idx="3">
                  <c:v>0.89</c:v>
                </c:pt>
                <c:pt idx="4">
                  <c:v>1.1033333333333333</c:v>
                </c:pt>
                <c:pt idx="5">
                  <c:v>1.3266666666666667</c:v>
                </c:pt>
              </c:numCache>
            </c:numRef>
          </c:yVal>
          <c:smooth val="0"/>
          <c:extLst>
            <c:ext xmlns:c16="http://schemas.microsoft.com/office/drawing/2014/chart" uri="{C3380CC4-5D6E-409C-BE32-E72D297353CC}">
              <c16:uniqueId val="{00000000-EBF8-4282-AAC1-F1047B446078}"/>
            </c:ext>
          </c:extLst>
        </c:ser>
        <c:ser>
          <c:idx val="1"/>
          <c:order val="1"/>
          <c:tx>
            <c:strRef>
              <c:f>GC!$AW$2</c:f>
              <c:strCache>
                <c:ptCount val="1"/>
                <c:pt idx="0">
                  <c:v>Ethyl butyrate</c:v>
                </c:pt>
              </c:strCache>
            </c:strRef>
          </c:tx>
          <c:errBars>
            <c:errDir val="y"/>
            <c:errBarType val="both"/>
            <c:errValType val="cust"/>
            <c:noEndCap val="0"/>
            <c:plus>
              <c:numRef>
                <c:f>GC!$AX$4:$AX$9</c:f>
                <c:numCache>
                  <c:formatCode>General</c:formatCode>
                  <c:ptCount val="6"/>
                  <c:pt idx="0">
                    <c:v>0</c:v>
                  </c:pt>
                  <c:pt idx="1">
                    <c:v>0</c:v>
                  </c:pt>
                  <c:pt idx="2">
                    <c:v>1.0000000000000009E-2</c:v>
                  </c:pt>
                  <c:pt idx="3">
                    <c:v>5.7735026918962623E-3</c:v>
                  </c:pt>
                  <c:pt idx="4">
                    <c:v>1.0000000000000009E-2</c:v>
                  </c:pt>
                  <c:pt idx="5">
                    <c:v>5.7735026918962623E-3</c:v>
                  </c:pt>
                </c:numCache>
              </c:numRef>
            </c:plus>
            <c:minus>
              <c:numRef>
                <c:f>GC!$AX$4:$AX$9</c:f>
                <c:numCache>
                  <c:formatCode>General</c:formatCode>
                  <c:ptCount val="6"/>
                  <c:pt idx="0">
                    <c:v>0</c:v>
                  </c:pt>
                  <c:pt idx="1">
                    <c:v>0</c:v>
                  </c:pt>
                  <c:pt idx="2">
                    <c:v>1.0000000000000009E-2</c:v>
                  </c:pt>
                  <c:pt idx="3">
                    <c:v>5.7735026918962623E-3</c:v>
                  </c:pt>
                  <c:pt idx="4">
                    <c:v>1.0000000000000009E-2</c:v>
                  </c:pt>
                  <c:pt idx="5">
                    <c:v>5.7735026918962623E-3</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GC!$AW$14:$AW$19</c:f>
              <c:numCache>
                <c:formatCode>0.000</c:formatCode>
                <c:ptCount val="6"/>
                <c:pt idx="0">
                  <c:v>0</c:v>
                </c:pt>
                <c:pt idx="1">
                  <c:v>0</c:v>
                </c:pt>
                <c:pt idx="2">
                  <c:v>0.20000000000000004</c:v>
                </c:pt>
                <c:pt idx="3">
                  <c:v>0.3666666666666667</c:v>
                </c:pt>
                <c:pt idx="4">
                  <c:v>0.38999999999999996</c:v>
                </c:pt>
                <c:pt idx="5">
                  <c:v>0.41666666666666669</c:v>
                </c:pt>
              </c:numCache>
            </c:numRef>
          </c:yVal>
          <c:smooth val="0"/>
          <c:extLst>
            <c:ext xmlns:c16="http://schemas.microsoft.com/office/drawing/2014/chart" uri="{C3380CC4-5D6E-409C-BE32-E72D297353CC}">
              <c16:uniqueId val="{00000001-EBF8-4282-AAC1-F1047B446078}"/>
            </c:ext>
          </c:extLst>
        </c:ser>
        <c:ser>
          <c:idx val="2"/>
          <c:order val="2"/>
          <c:tx>
            <c:strRef>
              <c:f>GC!$BC$2</c:f>
              <c:strCache>
                <c:ptCount val="1"/>
                <c:pt idx="0">
                  <c:v>Isoamyl acetate</c:v>
                </c:pt>
              </c:strCache>
            </c:strRef>
          </c:tx>
          <c:errBars>
            <c:errDir val="y"/>
            <c:errBarType val="both"/>
            <c:errValType val="cust"/>
            <c:noEndCap val="0"/>
            <c:plus>
              <c:numRef>
                <c:f>GC!$BD$4:$BD$9</c:f>
                <c:numCache>
                  <c:formatCode>General</c:formatCode>
                  <c:ptCount val="6"/>
                  <c:pt idx="0">
                    <c:v>0</c:v>
                  </c:pt>
                  <c:pt idx="1">
                    <c:v>0</c:v>
                  </c:pt>
                  <c:pt idx="2">
                    <c:v>0</c:v>
                  </c:pt>
                  <c:pt idx="3">
                    <c:v>5.7735026918962545E-3</c:v>
                  </c:pt>
                  <c:pt idx="4">
                    <c:v>5.7735026918962623E-3</c:v>
                  </c:pt>
                  <c:pt idx="5">
                    <c:v>1.6996749443881478E-17</c:v>
                  </c:pt>
                </c:numCache>
              </c:numRef>
            </c:plus>
            <c:minus>
              <c:numRef>
                <c:f>GC!$BD$4:$BD$9</c:f>
                <c:numCache>
                  <c:formatCode>General</c:formatCode>
                  <c:ptCount val="6"/>
                  <c:pt idx="0">
                    <c:v>0</c:v>
                  </c:pt>
                  <c:pt idx="1">
                    <c:v>0</c:v>
                  </c:pt>
                  <c:pt idx="2">
                    <c:v>0</c:v>
                  </c:pt>
                  <c:pt idx="3">
                    <c:v>5.7735026918962545E-3</c:v>
                  </c:pt>
                  <c:pt idx="4">
                    <c:v>5.7735026918962623E-3</c:v>
                  </c:pt>
                  <c:pt idx="5">
                    <c:v>1.6996749443881478E-17</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GC!$BC$14:$BC$19</c:f>
              <c:numCache>
                <c:formatCode>0.000</c:formatCode>
                <c:ptCount val="6"/>
                <c:pt idx="0">
                  <c:v>0</c:v>
                </c:pt>
                <c:pt idx="1">
                  <c:v>0</c:v>
                </c:pt>
                <c:pt idx="2">
                  <c:v>0</c:v>
                </c:pt>
                <c:pt idx="3">
                  <c:v>8.3333333333333329E-2</c:v>
                </c:pt>
                <c:pt idx="4">
                  <c:v>9.0000000000000011E-2</c:v>
                </c:pt>
                <c:pt idx="5">
                  <c:v>0.10000000000000002</c:v>
                </c:pt>
              </c:numCache>
            </c:numRef>
          </c:yVal>
          <c:smooth val="0"/>
          <c:extLst>
            <c:ext xmlns:c16="http://schemas.microsoft.com/office/drawing/2014/chart" uri="{C3380CC4-5D6E-409C-BE32-E72D297353CC}">
              <c16:uniqueId val="{00000002-EBF8-4282-AAC1-F1047B446078}"/>
            </c:ext>
          </c:extLst>
        </c:ser>
        <c:dLbls>
          <c:showLegendKey val="0"/>
          <c:showVal val="0"/>
          <c:showCatName val="0"/>
          <c:showSerName val="0"/>
          <c:showPercent val="0"/>
          <c:showBubbleSize val="0"/>
        </c:dLbls>
        <c:axId val="47527424"/>
        <c:axId val="47529344"/>
      </c:scatterChart>
      <c:scatterChart>
        <c:scatterStyle val="lineMarker"/>
        <c:varyColors val="0"/>
        <c:ser>
          <c:idx val="3"/>
          <c:order val="3"/>
          <c:tx>
            <c:strRef>
              <c:f>GC!$BF$2</c:f>
              <c:strCache>
                <c:ptCount val="1"/>
                <c:pt idx="0">
                  <c:v>Isoamyl alcohol</c:v>
                </c:pt>
              </c:strCache>
            </c:strRef>
          </c:tx>
          <c:errBars>
            <c:errDir val="y"/>
            <c:errBarType val="both"/>
            <c:errValType val="cust"/>
            <c:noEndCap val="0"/>
            <c:plus>
              <c:numRef>
                <c:f>GC!$BG$4:$BG$9</c:f>
                <c:numCache>
                  <c:formatCode>General</c:formatCode>
                  <c:ptCount val="6"/>
                  <c:pt idx="0">
                    <c:v>0</c:v>
                  </c:pt>
                  <c:pt idx="1">
                    <c:v>8.504900548115385E-2</c:v>
                  </c:pt>
                  <c:pt idx="2">
                    <c:v>1.0001166598619042</c:v>
                  </c:pt>
                  <c:pt idx="3">
                    <c:v>1.363977028154554</c:v>
                  </c:pt>
                  <c:pt idx="4">
                    <c:v>2.0600000000000049</c:v>
                  </c:pt>
                  <c:pt idx="5">
                    <c:v>1.1898319209031183</c:v>
                  </c:pt>
                </c:numCache>
              </c:numRef>
            </c:plus>
            <c:minus>
              <c:numRef>
                <c:f>GC!$BG$4:$BG$9</c:f>
                <c:numCache>
                  <c:formatCode>General</c:formatCode>
                  <c:ptCount val="6"/>
                  <c:pt idx="0">
                    <c:v>0</c:v>
                  </c:pt>
                  <c:pt idx="1">
                    <c:v>8.504900548115385E-2</c:v>
                  </c:pt>
                  <c:pt idx="2">
                    <c:v>1.0001166598619042</c:v>
                  </c:pt>
                  <c:pt idx="3">
                    <c:v>1.363977028154554</c:v>
                  </c:pt>
                  <c:pt idx="4">
                    <c:v>2.0600000000000049</c:v>
                  </c:pt>
                  <c:pt idx="5">
                    <c:v>1.1898319209031183</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GC!$BF$14:$BF$19</c:f>
              <c:numCache>
                <c:formatCode>0.000</c:formatCode>
                <c:ptCount val="6"/>
                <c:pt idx="0">
                  <c:v>0</c:v>
                </c:pt>
                <c:pt idx="1">
                  <c:v>3.5700000000000003</c:v>
                </c:pt>
                <c:pt idx="2">
                  <c:v>27.043333333333333</c:v>
                </c:pt>
                <c:pt idx="3">
                  <c:v>64.513333333333335</c:v>
                </c:pt>
                <c:pt idx="4">
                  <c:v>69.639999999999986</c:v>
                </c:pt>
                <c:pt idx="5">
                  <c:v>70.236666666666665</c:v>
                </c:pt>
              </c:numCache>
            </c:numRef>
          </c:yVal>
          <c:smooth val="0"/>
          <c:extLst>
            <c:ext xmlns:c16="http://schemas.microsoft.com/office/drawing/2014/chart" uri="{C3380CC4-5D6E-409C-BE32-E72D297353CC}">
              <c16:uniqueId val="{00000003-EBF8-4282-AAC1-F1047B446078}"/>
            </c:ext>
          </c:extLst>
        </c:ser>
        <c:ser>
          <c:idx val="4"/>
          <c:order val="4"/>
          <c:tx>
            <c:strRef>
              <c:f>GC!$AZ$2</c:f>
              <c:strCache>
                <c:ptCount val="1"/>
                <c:pt idx="0">
                  <c:v>Isobutanol</c:v>
                </c:pt>
              </c:strCache>
            </c:strRef>
          </c:tx>
          <c:errBars>
            <c:errDir val="y"/>
            <c:errBarType val="both"/>
            <c:errValType val="cust"/>
            <c:noEndCap val="0"/>
            <c:plus>
              <c:numRef>
                <c:f>GC!$BA$4:$BA$9</c:f>
                <c:numCache>
                  <c:formatCode>General</c:formatCode>
                  <c:ptCount val="6"/>
                  <c:pt idx="0">
                    <c:v>0</c:v>
                  </c:pt>
                  <c:pt idx="1">
                    <c:v>0</c:v>
                  </c:pt>
                  <c:pt idx="2">
                    <c:v>0.18999999999999995</c:v>
                  </c:pt>
                  <c:pt idx="3">
                    <c:v>0.34828149534536068</c:v>
                  </c:pt>
                  <c:pt idx="4">
                    <c:v>0.51500809055133678</c:v>
                  </c:pt>
                  <c:pt idx="5">
                    <c:v>0.45621632295801512</c:v>
                  </c:pt>
                </c:numCache>
              </c:numRef>
            </c:plus>
            <c:minus>
              <c:numRef>
                <c:f>GC!$BA$4:$BA$9</c:f>
                <c:numCache>
                  <c:formatCode>General</c:formatCode>
                  <c:ptCount val="6"/>
                  <c:pt idx="0">
                    <c:v>0</c:v>
                  </c:pt>
                  <c:pt idx="1">
                    <c:v>0</c:v>
                  </c:pt>
                  <c:pt idx="2">
                    <c:v>0.18999999999999995</c:v>
                  </c:pt>
                  <c:pt idx="3">
                    <c:v>0.34828149534536068</c:v>
                  </c:pt>
                  <c:pt idx="4">
                    <c:v>0.51500809055133678</c:v>
                  </c:pt>
                  <c:pt idx="5">
                    <c:v>0.45621632295801512</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GC!$AZ$14:$AZ$19</c:f>
              <c:numCache>
                <c:formatCode>0.000</c:formatCode>
                <c:ptCount val="6"/>
                <c:pt idx="0">
                  <c:v>0</c:v>
                </c:pt>
                <c:pt idx="1">
                  <c:v>0</c:v>
                </c:pt>
                <c:pt idx="2">
                  <c:v>8.39</c:v>
                </c:pt>
                <c:pt idx="3">
                  <c:v>25.45</c:v>
                </c:pt>
                <c:pt idx="4">
                  <c:v>30.073333333333334</c:v>
                </c:pt>
                <c:pt idx="5">
                  <c:v>32.526666666666671</c:v>
                </c:pt>
              </c:numCache>
            </c:numRef>
          </c:yVal>
          <c:smooth val="0"/>
          <c:extLst>
            <c:ext xmlns:c16="http://schemas.microsoft.com/office/drawing/2014/chart" uri="{C3380CC4-5D6E-409C-BE32-E72D297353CC}">
              <c16:uniqueId val="{00000004-EBF8-4282-AAC1-F1047B446078}"/>
            </c:ext>
          </c:extLst>
        </c:ser>
        <c:dLbls>
          <c:showLegendKey val="0"/>
          <c:showVal val="0"/>
          <c:showCatName val="0"/>
          <c:showSerName val="0"/>
          <c:showPercent val="0"/>
          <c:showBubbleSize val="0"/>
        </c:dLbls>
        <c:axId val="711298208"/>
        <c:axId val="711296568"/>
      </c:scatterChart>
      <c:valAx>
        <c:axId val="47527424"/>
        <c:scaling>
          <c:orientation val="minMax"/>
          <c:min val="0"/>
        </c:scaling>
        <c:delete val="0"/>
        <c:axPos val="b"/>
        <c:title>
          <c:tx>
            <c:rich>
              <a:bodyPr/>
              <a:lstStyle/>
              <a:p>
                <a:pPr>
                  <a:defRPr/>
                </a:pPr>
                <a:r>
                  <a:rPr lang="en-US"/>
                  <a:t>Time (h)</a:t>
                </a:r>
              </a:p>
            </c:rich>
          </c:tx>
          <c:layout>
            <c:manualLayout>
              <c:xMode val="edge"/>
              <c:yMode val="edge"/>
              <c:x val="0.47341061409240015"/>
              <c:y val="0.89238468800794213"/>
            </c:manualLayout>
          </c:layout>
          <c:overlay val="0"/>
        </c:title>
        <c:numFmt formatCode="General" sourceLinked="1"/>
        <c:majorTickMark val="out"/>
        <c:minorTickMark val="none"/>
        <c:tickLblPos val="nextTo"/>
        <c:crossAx val="47529344"/>
        <c:crosses val="autoZero"/>
        <c:crossBetween val="midCat"/>
        <c:majorUnit val="140"/>
      </c:valAx>
      <c:valAx>
        <c:axId val="47529344"/>
        <c:scaling>
          <c:orientation val="minMax"/>
          <c:max val="2.5"/>
          <c:min val="0"/>
        </c:scaling>
        <c:delete val="0"/>
        <c:axPos val="l"/>
        <c:majorGridlines/>
        <c:title>
          <c:tx>
            <c:rich>
              <a:bodyPr rot="-5400000" vert="horz"/>
              <a:lstStyle/>
              <a:p>
                <a:pPr>
                  <a:defRPr/>
                </a:pPr>
                <a:r>
                  <a:rPr lang="en-US"/>
                  <a:t>ethyl acetate / ethyl butyrate / isoamyl</a:t>
                </a:r>
                <a:r>
                  <a:rPr lang="en-US" baseline="0"/>
                  <a:t> acetate </a:t>
                </a:r>
              </a:p>
              <a:p>
                <a:pPr>
                  <a:defRPr/>
                </a:pPr>
                <a:r>
                  <a:rPr lang="en-US"/>
                  <a:t>(mg/L)</a:t>
                </a:r>
              </a:p>
            </c:rich>
          </c:tx>
          <c:overlay val="0"/>
        </c:title>
        <c:numFmt formatCode="#,##0.0" sourceLinked="0"/>
        <c:majorTickMark val="out"/>
        <c:minorTickMark val="none"/>
        <c:tickLblPos val="nextTo"/>
        <c:crossAx val="47527424"/>
        <c:crosses val="autoZero"/>
        <c:crossBetween val="midCat"/>
      </c:valAx>
      <c:valAx>
        <c:axId val="711296568"/>
        <c:scaling>
          <c:orientation val="minMax"/>
          <c:max val="90"/>
        </c:scaling>
        <c:delete val="0"/>
        <c:axPos val="r"/>
        <c:title>
          <c:tx>
            <c:rich>
              <a:bodyPr/>
              <a:lstStyle/>
              <a:p>
                <a:pPr>
                  <a:defRPr/>
                </a:pPr>
                <a:r>
                  <a:rPr lang="en-US"/>
                  <a:t>isoamyl alcohol / isobutanol</a:t>
                </a:r>
                <a:r>
                  <a:rPr lang="en-US" baseline="0"/>
                  <a:t> (mg/l)</a:t>
                </a:r>
                <a:endParaRPr lang="en-US"/>
              </a:p>
            </c:rich>
          </c:tx>
          <c:overlay val="0"/>
        </c:title>
        <c:numFmt formatCode="0.000" sourceLinked="1"/>
        <c:majorTickMark val="out"/>
        <c:minorTickMark val="none"/>
        <c:tickLblPos val="nextTo"/>
        <c:crossAx val="711298208"/>
        <c:crosses val="max"/>
        <c:crossBetween val="midCat"/>
      </c:valAx>
      <c:valAx>
        <c:axId val="711298208"/>
        <c:scaling>
          <c:orientation val="minMax"/>
        </c:scaling>
        <c:delete val="1"/>
        <c:axPos val="b"/>
        <c:numFmt formatCode="General" sourceLinked="1"/>
        <c:majorTickMark val="out"/>
        <c:minorTickMark val="none"/>
        <c:tickLblPos val="nextTo"/>
        <c:crossAx val="711296568"/>
        <c:crosses val="autoZero"/>
        <c:crossBetween val="midCat"/>
      </c:valAx>
    </c:plotArea>
    <c:legend>
      <c:legendPos val="b"/>
      <c:layout>
        <c:manualLayout>
          <c:xMode val="edge"/>
          <c:yMode val="edge"/>
          <c:x val="0.12110721189791396"/>
          <c:y val="0.93280184538119382"/>
          <c:w val="0.83566566559718702"/>
          <c:h val="6.3337700125487811E-2"/>
        </c:manualLayout>
      </c:layout>
      <c:overlay val="0"/>
    </c:legend>
    <c:plotVisOnly val="1"/>
    <c:dispBlanksAs val="gap"/>
    <c:showDLblsOverMax val="0"/>
  </c:chart>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IMI505</a:t>
            </a:r>
          </a:p>
        </c:rich>
      </c:tx>
      <c:overlay val="0"/>
    </c:title>
    <c:autoTitleDeleted val="0"/>
    <c:plotArea>
      <c:layout>
        <c:manualLayout>
          <c:layoutTarget val="inner"/>
          <c:xMode val="edge"/>
          <c:yMode val="edge"/>
          <c:x val="7.5177518977792443E-2"/>
          <c:y val="4.3347965311505414E-2"/>
          <c:w val="0.86511858173416945"/>
          <c:h val="0.83468791061191516"/>
        </c:manualLayout>
      </c:layout>
      <c:scatterChart>
        <c:scatterStyle val="lineMarker"/>
        <c:varyColors val="0"/>
        <c:ser>
          <c:idx val="0"/>
          <c:order val="0"/>
          <c:tx>
            <c:strRef>
              <c:f>GC!$AQ$2</c:f>
              <c:strCache>
                <c:ptCount val="1"/>
                <c:pt idx="0">
                  <c:v>Ethyl acetate</c:v>
                </c:pt>
              </c:strCache>
            </c:strRef>
          </c:tx>
          <c:errBars>
            <c:errDir val="y"/>
            <c:errBarType val="both"/>
            <c:errValType val="cust"/>
            <c:noEndCap val="0"/>
            <c:plus>
              <c:numRef>
                <c:f>GC!$AR$24:$AR$29</c:f>
                <c:numCache>
                  <c:formatCode>General</c:formatCode>
                  <c:ptCount val="6"/>
                  <c:pt idx="0">
                    <c:v>0</c:v>
                  </c:pt>
                  <c:pt idx="1">
                    <c:v>0.15011106998930271</c:v>
                  </c:pt>
                  <c:pt idx="2">
                    <c:v>5.1316014394468583E-2</c:v>
                  </c:pt>
                  <c:pt idx="3">
                    <c:v>6.5574385243020061E-2</c:v>
                  </c:pt>
                  <c:pt idx="4">
                    <c:v>2.6457513110645928E-2</c:v>
                  </c:pt>
                  <c:pt idx="5">
                    <c:v>0.14730919862656228</c:v>
                  </c:pt>
                </c:numCache>
              </c:numRef>
            </c:plus>
            <c:minus>
              <c:numRef>
                <c:f>GC!$AR$24:$AR$29</c:f>
                <c:numCache>
                  <c:formatCode>General</c:formatCode>
                  <c:ptCount val="6"/>
                  <c:pt idx="0">
                    <c:v>0</c:v>
                  </c:pt>
                  <c:pt idx="1">
                    <c:v>0.15011106998930271</c:v>
                  </c:pt>
                  <c:pt idx="2">
                    <c:v>5.1316014394468583E-2</c:v>
                  </c:pt>
                  <c:pt idx="3">
                    <c:v>6.5574385243020061E-2</c:v>
                  </c:pt>
                  <c:pt idx="4">
                    <c:v>2.6457513110645928E-2</c:v>
                  </c:pt>
                  <c:pt idx="5">
                    <c:v>0.14730919862656228</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GC!$AQ$24:$AQ$29</c:f>
              <c:numCache>
                <c:formatCode>0.000</c:formatCode>
                <c:ptCount val="6"/>
                <c:pt idx="0">
                  <c:v>0</c:v>
                </c:pt>
                <c:pt idx="1">
                  <c:v>8.666666666666667E-2</c:v>
                </c:pt>
                <c:pt idx="2">
                  <c:v>0.26333333333333336</c:v>
                </c:pt>
                <c:pt idx="3">
                  <c:v>1.03</c:v>
                </c:pt>
                <c:pt idx="4">
                  <c:v>1.33</c:v>
                </c:pt>
                <c:pt idx="5">
                  <c:v>1.7599999999999998</c:v>
                </c:pt>
              </c:numCache>
            </c:numRef>
          </c:yVal>
          <c:smooth val="0"/>
          <c:extLst>
            <c:ext xmlns:c16="http://schemas.microsoft.com/office/drawing/2014/chart" uri="{C3380CC4-5D6E-409C-BE32-E72D297353CC}">
              <c16:uniqueId val="{00000000-1052-4739-AE42-90194831967C}"/>
            </c:ext>
          </c:extLst>
        </c:ser>
        <c:ser>
          <c:idx val="1"/>
          <c:order val="1"/>
          <c:tx>
            <c:strRef>
              <c:f>GC!$AW$2</c:f>
              <c:strCache>
                <c:ptCount val="1"/>
                <c:pt idx="0">
                  <c:v>Ethyl butyrate</c:v>
                </c:pt>
              </c:strCache>
            </c:strRef>
          </c:tx>
          <c:errBars>
            <c:errDir val="y"/>
            <c:errBarType val="both"/>
            <c:errValType val="cust"/>
            <c:noEndCap val="0"/>
            <c:plus>
              <c:numRef>
                <c:f>GC!$AX$24:$AX$29</c:f>
                <c:numCache>
                  <c:formatCode>General</c:formatCode>
                  <c:ptCount val="6"/>
                  <c:pt idx="0">
                    <c:v>0</c:v>
                  </c:pt>
                  <c:pt idx="1">
                    <c:v>0</c:v>
                  </c:pt>
                  <c:pt idx="2">
                    <c:v>2.3094010767585035E-2</c:v>
                  </c:pt>
                  <c:pt idx="3">
                    <c:v>5.7735026918962623E-3</c:v>
                  </c:pt>
                  <c:pt idx="4">
                    <c:v>5.7735026918962623E-3</c:v>
                  </c:pt>
                  <c:pt idx="5">
                    <c:v>5.7735026918962623E-3</c:v>
                  </c:pt>
                </c:numCache>
              </c:numRef>
            </c:plus>
            <c:minus>
              <c:numRef>
                <c:f>GC!$AX$24:$AX$29</c:f>
                <c:numCache>
                  <c:formatCode>General</c:formatCode>
                  <c:ptCount val="6"/>
                  <c:pt idx="0">
                    <c:v>0</c:v>
                  </c:pt>
                  <c:pt idx="1">
                    <c:v>0</c:v>
                  </c:pt>
                  <c:pt idx="2">
                    <c:v>2.3094010767585035E-2</c:v>
                  </c:pt>
                  <c:pt idx="3">
                    <c:v>5.7735026918962623E-3</c:v>
                  </c:pt>
                  <c:pt idx="4">
                    <c:v>5.7735026918962623E-3</c:v>
                  </c:pt>
                  <c:pt idx="5">
                    <c:v>5.7735026918962623E-3</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GC!$AW$24:$AW$29</c:f>
              <c:numCache>
                <c:formatCode>0.000</c:formatCode>
                <c:ptCount val="6"/>
                <c:pt idx="0">
                  <c:v>0</c:v>
                </c:pt>
                <c:pt idx="1">
                  <c:v>0</c:v>
                </c:pt>
                <c:pt idx="2">
                  <c:v>0.19333333333333333</c:v>
                </c:pt>
                <c:pt idx="3">
                  <c:v>0.39666666666666667</c:v>
                </c:pt>
                <c:pt idx="4">
                  <c:v>0.4366666666666667</c:v>
                </c:pt>
                <c:pt idx="5">
                  <c:v>0.48333333333333334</c:v>
                </c:pt>
              </c:numCache>
            </c:numRef>
          </c:yVal>
          <c:smooth val="0"/>
          <c:extLst>
            <c:ext xmlns:c16="http://schemas.microsoft.com/office/drawing/2014/chart" uri="{C3380CC4-5D6E-409C-BE32-E72D297353CC}">
              <c16:uniqueId val="{00000001-1052-4739-AE42-90194831967C}"/>
            </c:ext>
          </c:extLst>
        </c:ser>
        <c:ser>
          <c:idx val="2"/>
          <c:order val="2"/>
          <c:tx>
            <c:strRef>
              <c:f>GC!$BC$2</c:f>
              <c:strCache>
                <c:ptCount val="1"/>
                <c:pt idx="0">
                  <c:v>Isoamyl acetate</c:v>
                </c:pt>
              </c:strCache>
            </c:strRef>
          </c:tx>
          <c:errBars>
            <c:errDir val="y"/>
            <c:errBarType val="both"/>
            <c:errValType val="cust"/>
            <c:noEndCap val="0"/>
            <c:plus>
              <c:numRef>
                <c:f>GC!$BD$24:$BD$29</c:f>
                <c:numCache>
                  <c:formatCode>General</c:formatCode>
                  <c:ptCount val="6"/>
                  <c:pt idx="0">
                    <c:v>0</c:v>
                  </c:pt>
                  <c:pt idx="1">
                    <c:v>0</c:v>
                  </c:pt>
                  <c:pt idx="2">
                    <c:v>0</c:v>
                  </c:pt>
                  <c:pt idx="3">
                    <c:v>1.0000000000000002E-2</c:v>
                  </c:pt>
                  <c:pt idx="4">
                    <c:v>5.7735026918962545E-3</c:v>
                  </c:pt>
                  <c:pt idx="5">
                    <c:v>0</c:v>
                  </c:pt>
                </c:numCache>
              </c:numRef>
            </c:plus>
            <c:minus>
              <c:numRef>
                <c:f>GC!$BD$24:$BD$29</c:f>
                <c:numCache>
                  <c:formatCode>General</c:formatCode>
                  <c:ptCount val="6"/>
                  <c:pt idx="0">
                    <c:v>0</c:v>
                  </c:pt>
                  <c:pt idx="1">
                    <c:v>0</c:v>
                  </c:pt>
                  <c:pt idx="2">
                    <c:v>0</c:v>
                  </c:pt>
                  <c:pt idx="3">
                    <c:v>1.0000000000000002E-2</c:v>
                  </c:pt>
                  <c:pt idx="4">
                    <c:v>5.7735026918962545E-3</c:v>
                  </c:pt>
                  <c:pt idx="5">
                    <c:v>0</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GC!$BC$24:$BC$29</c:f>
              <c:numCache>
                <c:formatCode>0.000</c:formatCode>
                <c:ptCount val="6"/>
                <c:pt idx="0">
                  <c:v>0</c:v>
                </c:pt>
                <c:pt idx="1">
                  <c:v>0</c:v>
                </c:pt>
                <c:pt idx="2">
                  <c:v>0</c:v>
                </c:pt>
                <c:pt idx="3">
                  <c:v>9.0000000000000011E-2</c:v>
                </c:pt>
                <c:pt idx="4">
                  <c:v>0.10333333333333333</c:v>
                </c:pt>
                <c:pt idx="5">
                  <c:v>0.13</c:v>
                </c:pt>
              </c:numCache>
            </c:numRef>
          </c:yVal>
          <c:smooth val="0"/>
          <c:extLst>
            <c:ext xmlns:c16="http://schemas.microsoft.com/office/drawing/2014/chart" uri="{C3380CC4-5D6E-409C-BE32-E72D297353CC}">
              <c16:uniqueId val="{00000002-1052-4739-AE42-90194831967C}"/>
            </c:ext>
          </c:extLst>
        </c:ser>
        <c:dLbls>
          <c:showLegendKey val="0"/>
          <c:showVal val="0"/>
          <c:showCatName val="0"/>
          <c:showSerName val="0"/>
          <c:showPercent val="0"/>
          <c:showBubbleSize val="0"/>
        </c:dLbls>
        <c:axId val="47527424"/>
        <c:axId val="47529344"/>
      </c:scatterChart>
      <c:scatterChart>
        <c:scatterStyle val="lineMarker"/>
        <c:varyColors val="0"/>
        <c:ser>
          <c:idx val="3"/>
          <c:order val="3"/>
          <c:tx>
            <c:strRef>
              <c:f>GC!$BF$2</c:f>
              <c:strCache>
                <c:ptCount val="1"/>
                <c:pt idx="0">
                  <c:v>Isoamyl alcohol</c:v>
                </c:pt>
              </c:strCache>
            </c:strRef>
          </c:tx>
          <c:errBars>
            <c:errDir val="y"/>
            <c:errBarType val="both"/>
            <c:errValType val="cust"/>
            <c:noEndCap val="0"/>
            <c:plus>
              <c:numRef>
                <c:f>GC!$BG$24:$BG$29</c:f>
                <c:numCache>
                  <c:formatCode>General</c:formatCode>
                  <c:ptCount val="6"/>
                  <c:pt idx="0">
                    <c:v>0</c:v>
                  </c:pt>
                  <c:pt idx="1">
                    <c:v>0.35444792753426152</c:v>
                  </c:pt>
                  <c:pt idx="2">
                    <c:v>1.8592202666709514</c:v>
                  </c:pt>
                  <c:pt idx="3">
                    <c:v>0.62163762219908536</c:v>
                  </c:pt>
                  <c:pt idx="4">
                    <c:v>1.0824663197223907</c:v>
                  </c:pt>
                  <c:pt idx="5">
                    <c:v>0.7538567503179896</c:v>
                  </c:pt>
                </c:numCache>
              </c:numRef>
            </c:plus>
            <c:minus>
              <c:numRef>
                <c:f>GC!$BG$24:$BG$29</c:f>
                <c:numCache>
                  <c:formatCode>General</c:formatCode>
                  <c:ptCount val="6"/>
                  <c:pt idx="0">
                    <c:v>0</c:v>
                  </c:pt>
                  <c:pt idx="1">
                    <c:v>0.35444792753426152</c:v>
                  </c:pt>
                  <c:pt idx="2">
                    <c:v>1.8592202666709514</c:v>
                  </c:pt>
                  <c:pt idx="3">
                    <c:v>0.62163762219908536</c:v>
                  </c:pt>
                  <c:pt idx="4">
                    <c:v>1.0824663197223907</c:v>
                  </c:pt>
                  <c:pt idx="5">
                    <c:v>0.7538567503179896</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GC!$BF$24:$BF$29</c:f>
              <c:numCache>
                <c:formatCode>0.000</c:formatCode>
                <c:ptCount val="6"/>
                <c:pt idx="0">
                  <c:v>0</c:v>
                </c:pt>
                <c:pt idx="1">
                  <c:v>4.3633333333333333</c:v>
                </c:pt>
                <c:pt idx="2">
                  <c:v>25.320000000000004</c:v>
                </c:pt>
                <c:pt idx="3">
                  <c:v>58.45333333333334</c:v>
                </c:pt>
                <c:pt idx="4">
                  <c:v>64.733333333333334</c:v>
                </c:pt>
                <c:pt idx="5">
                  <c:v>65.47999999999999</c:v>
                </c:pt>
              </c:numCache>
            </c:numRef>
          </c:yVal>
          <c:smooth val="0"/>
          <c:extLst>
            <c:ext xmlns:c16="http://schemas.microsoft.com/office/drawing/2014/chart" uri="{C3380CC4-5D6E-409C-BE32-E72D297353CC}">
              <c16:uniqueId val="{00000003-1052-4739-AE42-90194831967C}"/>
            </c:ext>
          </c:extLst>
        </c:ser>
        <c:ser>
          <c:idx val="4"/>
          <c:order val="4"/>
          <c:tx>
            <c:strRef>
              <c:f>GC!$AZ$2</c:f>
              <c:strCache>
                <c:ptCount val="1"/>
                <c:pt idx="0">
                  <c:v>Isobutanol</c:v>
                </c:pt>
              </c:strCache>
            </c:strRef>
          </c:tx>
          <c:errBars>
            <c:errDir val="y"/>
            <c:errBarType val="both"/>
            <c:errValType val="cust"/>
            <c:noEndCap val="0"/>
            <c:plus>
              <c:numRef>
                <c:f>GC!$BA$24:$BA$29</c:f>
                <c:numCache>
                  <c:formatCode>General</c:formatCode>
                  <c:ptCount val="6"/>
                  <c:pt idx="0">
                    <c:v>0</c:v>
                  </c:pt>
                  <c:pt idx="1">
                    <c:v>0</c:v>
                  </c:pt>
                  <c:pt idx="2">
                    <c:v>1.214674167558256</c:v>
                  </c:pt>
                  <c:pt idx="3">
                    <c:v>0.25006665778014731</c:v>
                  </c:pt>
                  <c:pt idx="4">
                    <c:v>0.34151622704248447</c:v>
                  </c:pt>
                  <c:pt idx="5">
                    <c:v>0.52678268764263714</c:v>
                  </c:pt>
                </c:numCache>
              </c:numRef>
            </c:plus>
            <c:minus>
              <c:numRef>
                <c:f>GC!$BA$24:$BA$29</c:f>
                <c:numCache>
                  <c:formatCode>General</c:formatCode>
                  <c:ptCount val="6"/>
                  <c:pt idx="0">
                    <c:v>0</c:v>
                  </c:pt>
                  <c:pt idx="1">
                    <c:v>0</c:v>
                  </c:pt>
                  <c:pt idx="2">
                    <c:v>1.214674167558256</c:v>
                  </c:pt>
                  <c:pt idx="3">
                    <c:v>0.25006665778014731</c:v>
                  </c:pt>
                  <c:pt idx="4">
                    <c:v>0.34151622704248447</c:v>
                  </c:pt>
                  <c:pt idx="5">
                    <c:v>0.52678268764263714</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GC!$AZ$24:$AZ$29</c:f>
              <c:numCache>
                <c:formatCode>0.000</c:formatCode>
                <c:ptCount val="6"/>
                <c:pt idx="0">
                  <c:v>0</c:v>
                </c:pt>
                <c:pt idx="1">
                  <c:v>0</c:v>
                </c:pt>
                <c:pt idx="2">
                  <c:v>8.2066666666666652</c:v>
                </c:pt>
                <c:pt idx="3">
                  <c:v>25.106666666666666</c:v>
                </c:pt>
                <c:pt idx="4">
                  <c:v>30.196666666666669</c:v>
                </c:pt>
                <c:pt idx="5">
                  <c:v>32.07</c:v>
                </c:pt>
              </c:numCache>
            </c:numRef>
          </c:yVal>
          <c:smooth val="0"/>
          <c:extLst>
            <c:ext xmlns:c16="http://schemas.microsoft.com/office/drawing/2014/chart" uri="{C3380CC4-5D6E-409C-BE32-E72D297353CC}">
              <c16:uniqueId val="{00000004-1052-4739-AE42-90194831967C}"/>
            </c:ext>
          </c:extLst>
        </c:ser>
        <c:dLbls>
          <c:showLegendKey val="0"/>
          <c:showVal val="0"/>
          <c:showCatName val="0"/>
          <c:showSerName val="0"/>
          <c:showPercent val="0"/>
          <c:showBubbleSize val="0"/>
        </c:dLbls>
        <c:axId val="711298208"/>
        <c:axId val="711296568"/>
      </c:scatterChart>
      <c:valAx>
        <c:axId val="47527424"/>
        <c:scaling>
          <c:orientation val="minMax"/>
          <c:min val="0"/>
        </c:scaling>
        <c:delete val="0"/>
        <c:axPos val="b"/>
        <c:title>
          <c:tx>
            <c:rich>
              <a:bodyPr/>
              <a:lstStyle/>
              <a:p>
                <a:pPr>
                  <a:defRPr/>
                </a:pPr>
                <a:r>
                  <a:rPr lang="en-US"/>
                  <a:t>Time (h)</a:t>
                </a:r>
              </a:p>
            </c:rich>
          </c:tx>
          <c:layout>
            <c:manualLayout>
              <c:xMode val="edge"/>
              <c:yMode val="edge"/>
              <c:x val="0.47341061409240015"/>
              <c:y val="0.89238468800794213"/>
            </c:manualLayout>
          </c:layout>
          <c:overlay val="0"/>
        </c:title>
        <c:numFmt formatCode="General" sourceLinked="1"/>
        <c:majorTickMark val="out"/>
        <c:minorTickMark val="none"/>
        <c:tickLblPos val="nextTo"/>
        <c:crossAx val="47529344"/>
        <c:crosses val="autoZero"/>
        <c:crossBetween val="midCat"/>
        <c:majorUnit val="140"/>
      </c:valAx>
      <c:valAx>
        <c:axId val="47529344"/>
        <c:scaling>
          <c:orientation val="minMax"/>
          <c:max val="2.5"/>
          <c:min val="0"/>
        </c:scaling>
        <c:delete val="0"/>
        <c:axPos val="l"/>
        <c:majorGridlines/>
        <c:title>
          <c:tx>
            <c:rich>
              <a:bodyPr rot="-5400000" vert="horz"/>
              <a:lstStyle/>
              <a:p>
                <a:pPr>
                  <a:defRPr/>
                </a:pPr>
                <a:r>
                  <a:rPr lang="en-US"/>
                  <a:t>ethyl acetate / ethyl butyrate / isoamyl</a:t>
                </a:r>
                <a:r>
                  <a:rPr lang="en-US" baseline="0"/>
                  <a:t> acetate </a:t>
                </a:r>
              </a:p>
              <a:p>
                <a:pPr>
                  <a:defRPr/>
                </a:pPr>
                <a:r>
                  <a:rPr lang="en-US"/>
                  <a:t>(mg/L)</a:t>
                </a:r>
              </a:p>
            </c:rich>
          </c:tx>
          <c:overlay val="0"/>
        </c:title>
        <c:numFmt formatCode="#,##0.0" sourceLinked="0"/>
        <c:majorTickMark val="out"/>
        <c:minorTickMark val="none"/>
        <c:tickLblPos val="nextTo"/>
        <c:crossAx val="47527424"/>
        <c:crosses val="autoZero"/>
        <c:crossBetween val="midCat"/>
      </c:valAx>
      <c:valAx>
        <c:axId val="711296568"/>
        <c:scaling>
          <c:orientation val="minMax"/>
          <c:max val="90"/>
          <c:min val="0"/>
        </c:scaling>
        <c:delete val="0"/>
        <c:axPos val="r"/>
        <c:title>
          <c:tx>
            <c:rich>
              <a:bodyPr/>
              <a:lstStyle/>
              <a:p>
                <a:pPr>
                  <a:defRPr/>
                </a:pPr>
                <a:r>
                  <a:rPr lang="en-US"/>
                  <a:t>isoamyl alcohol / isobutanol</a:t>
                </a:r>
                <a:r>
                  <a:rPr lang="en-US" baseline="0"/>
                  <a:t> (mg/l)</a:t>
                </a:r>
                <a:endParaRPr lang="en-US"/>
              </a:p>
            </c:rich>
          </c:tx>
          <c:overlay val="0"/>
        </c:title>
        <c:numFmt formatCode="0.000" sourceLinked="1"/>
        <c:majorTickMark val="out"/>
        <c:minorTickMark val="none"/>
        <c:tickLblPos val="nextTo"/>
        <c:crossAx val="711298208"/>
        <c:crosses val="max"/>
        <c:crossBetween val="midCat"/>
      </c:valAx>
      <c:valAx>
        <c:axId val="711298208"/>
        <c:scaling>
          <c:orientation val="minMax"/>
        </c:scaling>
        <c:delete val="1"/>
        <c:axPos val="b"/>
        <c:numFmt formatCode="General" sourceLinked="1"/>
        <c:majorTickMark val="out"/>
        <c:minorTickMark val="none"/>
        <c:tickLblPos val="nextTo"/>
        <c:crossAx val="711296568"/>
        <c:crosses val="autoZero"/>
        <c:crossBetween val="midCat"/>
      </c:valAx>
    </c:plotArea>
    <c:legend>
      <c:legendPos val="b"/>
      <c:layout>
        <c:manualLayout>
          <c:xMode val="edge"/>
          <c:yMode val="edge"/>
          <c:x val="0.12110721189791396"/>
          <c:y val="0.93280184538119382"/>
          <c:w val="0.82948857832068812"/>
          <c:h val="6.4962988694070051E-2"/>
        </c:manualLayout>
      </c:layout>
      <c:overlay val="0"/>
    </c:legend>
    <c:plotVisOnly val="1"/>
    <c:dispBlanksAs val="gap"/>
    <c:showDLblsOverMax val="0"/>
  </c:chart>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IMI506</a:t>
            </a:r>
          </a:p>
        </c:rich>
      </c:tx>
      <c:overlay val="0"/>
    </c:title>
    <c:autoTitleDeleted val="0"/>
    <c:plotArea>
      <c:layout>
        <c:manualLayout>
          <c:layoutTarget val="inner"/>
          <c:xMode val="edge"/>
          <c:yMode val="edge"/>
          <c:x val="7.5177518977792443E-2"/>
          <c:y val="4.3347965311505414E-2"/>
          <c:w val="0.86511858173416945"/>
          <c:h val="0.83468791061191516"/>
        </c:manualLayout>
      </c:layout>
      <c:scatterChart>
        <c:scatterStyle val="lineMarker"/>
        <c:varyColors val="0"/>
        <c:ser>
          <c:idx val="0"/>
          <c:order val="0"/>
          <c:tx>
            <c:strRef>
              <c:f>GC!$AQ$2</c:f>
              <c:strCache>
                <c:ptCount val="1"/>
                <c:pt idx="0">
                  <c:v>Ethyl acetate</c:v>
                </c:pt>
              </c:strCache>
            </c:strRef>
          </c:tx>
          <c:errBars>
            <c:errDir val="y"/>
            <c:errBarType val="both"/>
            <c:errValType val="cust"/>
            <c:noEndCap val="0"/>
            <c:plus>
              <c:numRef>
                <c:f>GC!$AR$34:$AR$39</c:f>
                <c:numCache>
                  <c:formatCode>General</c:formatCode>
                  <c:ptCount val="6"/>
                  <c:pt idx="0">
                    <c:v>0</c:v>
                  </c:pt>
                  <c:pt idx="1">
                    <c:v>0</c:v>
                  </c:pt>
                  <c:pt idx="2">
                    <c:v>4.1633319989322695E-2</c:v>
                  </c:pt>
                  <c:pt idx="3">
                    <c:v>5.8594652770823138E-2</c:v>
                  </c:pt>
                  <c:pt idx="4">
                    <c:v>6.9999999999999937E-2</c:v>
                  </c:pt>
                  <c:pt idx="5">
                    <c:v>1.732050807568879E-2</c:v>
                  </c:pt>
                </c:numCache>
              </c:numRef>
            </c:plus>
            <c:minus>
              <c:numRef>
                <c:f>GC!$AR$34:$AR$39</c:f>
                <c:numCache>
                  <c:formatCode>General</c:formatCode>
                  <c:ptCount val="6"/>
                  <c:pt idx="0">
                    <c:v>0</c:v>
                  </c:pt>
                  <c:pt idx="1">
                    <c:v>0</c:v>
                  </c:pt>
                  <c:pt idx="2">
                    <c:v>4.1633319989322695E-2</c:v>
                  </c:pt>
                  <c:pt idx="3">
                    <c:v>5.8594652770823138E-2</c:v>
                  </c:pt>
                  <c:pt idx="4">
                    <c:v>6.9999999999999937E-2</c:v>
                  </c:pt>
                  <c:pt idx="5">
                    <c:v>1.732050807568879E-2</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GC!$AQ$34:$AQ$39</c:f>
              <c:numCache>
                <c:formatCode>0.000</c:formatCode>
                <c:ptCount val="6"/>
                <c:pt idx="0">
                  <c:v>0</c:v>
                </c:pt>
                <c:pt idx="1">
                  <c:v>0</c:v>
                </c:pt>
                <c:pt idx="2">
                  <c:v>0.25333333333333335</c:v>
                </c:pt>
                <c:pt idx="3">
                  <c:v>0.95333333333333348</c:v>
                </c:pt>
                <c:pt idx="4">
                  <c:v>1.1399999999999999</c:v>
                </c:pt>
                <c:pt idx="5">
                  <c:v>1.46</c:v>
                </c:pt>
              </c:numCache>
            </c:numRef>
          </c:yVal>
          <c:smooth val="0"/>
          <c:extLst>
            <c:ext xmlns:c16="http://schemas.microsoft.com/office/drawing/2014/chart" uri="{C3380CC4-5D6E-409C-BE32-E72D297353CC}">
              <c16:uniqueId val="{00000000-4D2D-4011-9637-F5DB796B9223}"/>
            </c:ext>
          </c:extLst>
        </c:ser>
        <c:ser>
          <c:idx val="1"/>
          <c:order val="1"/>
          <c:tx>
            <c:strRef>
              <c:f>GC!$AW$2</c:f>
              <c:strCache>
                <c:ptCount val="1"/>
                <c:pt idx="0">
                  <c:v>Ethyl butyrate</c:v>
                </c:pt>
              </c:strCache>
            </c:strRef>
          </c:tx>
          <c:errBars>
            <c:errDir val="y"/>
            <c:errBarType val="both"/>
            <c:errValType val="cust"/>
            <c:noEndCap val="0"/>
            <c:plus>
              <c:numRef>
                <c:f>GC!$AX$34:$AX$39</c:f>
                <c:numCache>
                  <c:formatCode>General</c:formatCode>
                  <c:ptCount val="6"/>
                  <c:pt idx="0">
                    <c:v>0</c:v>
                  </c:pt>
                  <c:pt idx="1">
                    <c:v>0</c:v>
                  </c:pt>
                  <c:pt idx="2">
                    <c:v>1.1547005383792509E-2</c:v>
                  </c:pt>
                  <c:pt idx="3">
                    <c:v>2.5166114784235825E-2</c:v>
                  </c:pt>
                  <c:pt idx="4">
                    <c:v>5.7735026918962311E-3</c:v>
                  </c:pt>
                  <c:pt idx="5">
                    <c:v>5.7735026918962623E-3</c:v>
                  </c:pt>
                </c:numCache>
              </c:numRef>
            </c:plus>
            <c:minus>
              <c:numRef>
                <c:f>GC!$AX$34:$AX$39</c:f>
                <c:numCache>
                  <c:formatCode>General</c:formatCode>
                  <c:ptCount val="6"/>
                  <c:pt idx="0">
                    <c:v>0</c:v>
                  </c:pt>
                  <c:pt idx="1">
                    <c:v>0</c:v>
                  </c:pt>
                  <c:pt idx="2">
                    <c:v>1.1547005383792509E-2</c:v>
                  </c:pt>
                  <c:pt idx="3">
                    <c:v>2.5166114784235825E-2</c:v>
                  </c:pt>
                  <c:pt idx="4">
                    <c:v>5.7735026918962311E-3</c:v>
                  </c:pt>
                  <c:pt idx="5">
                    <c:v>5.7735026918962623E-3</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GC!$AW$34:$AW$39</c:f>
              <c:numCache>
                <c:formatCode>0.000</c:formatCode>
                <c:ptCount val="6"/>
                <c:pt idx="0">
                  <c:v>0</c:v>
                </c:pt>
                <c:pt idx="1">
                  <c:v>0</c:v>
                </c:pt>
                <c:pt idx="2">
                  <c:v>0.19666666666666668</c:v>
                </c:pt>
                <c:pt idx="3">
                  <c:v>0.3666666666666667</c:v>
                </c:pt>
                <c:pt idx="4">
                  <c:v>0.40333333333333332</c:v>
                </c:pt>
                <c:pt idx="5">
                  <c:v>0.43333333333333335</c:v>
                </c:pt>
              </c:numCache>
            </c:numRef>
          </c:yVal>
          <c:smooth val="0"/>
          <c:extLst>
            <c:ext xmlns:c16="http://schemas.microsoft.com/office/drawing/2014/chart" uri="{C3380CC4-5D6E-409C-BE32-E72D297353CC}">
              <c16:uniqueId val="{00000001-4D2D-4011-9637-F5DB796B9223}"/>
            </c:ext>
          </c:extLst>
        </c:ser>
        <c:ser>
          <c:idx val="2"/>
          <c:order val="2"/>
          <c:tx>
            <c:strRef>
              <c:f>GC!$BC$2</c:f>
              <c:strCache>
                <c:ptCount val="1"/>
                <c:pt idx="0">
                  <c:v>Isoamyl acetate</c:v>
                </c:pt>
              </c:strCache>
            </c:strRef>
          </c:tx>
          <c:errBars>
            <c:errDir val="y"/>
            <c:errBarType val="both"/>
            <c:errValType val="cust"/>
            <c:noEndCap val="0"/>
            <c:plus>
              <c:numRef>
                <c:f>GC!$BD$34:$BD$39</c:f>
                <c:numCache>
                  <c:formatCode>General</c:formatCode>
                  <c:ptCount val="6"/>
                  <c:pt idx="0">
                    <c:v>0</c:v>
                  </c:pt>
                  <c:pt idx="1">
                    <c:v>0</c:v>
                  </c:pt>
                  <c:pt idx="2">
                    <c:v>0</c:v>
                  </c:pt>
                  <c:pt idx="3">
                    <c:v>5.7735026918962545E-3</c:v>
                  </c:pt>
                  <c:pt idx="4">
                    <c:v>5.7735026918962632E-3</c:v>
                  </c:pt>
                  <c:pt idx="5">
                    <c:v>0</c:v>
                  </c:pt>
                </c:numCache>
              </c:numRef>
            </c:plus>
            <c:minus>
              <c:numRef>
                <c:f>GC!$BD$34:$BD$39</c:f>
                <c:numCache>
                  <c:formatCode>General</c:formatCode>
                  <c:ptCount val="6"/>
                  <c:pt idx="0">
                    <c:v>0</c:v>
                  </c:pt>
                  <c:pt idx="1">
                    <c:v>0</c:v>
                  </c:pt>
                  <c:pt idx="2">
                    <c:v>0</c:v>
                  </c:pt>
                  <c:pt idx="3">
                    <c:v>5.7735026918962545E-3</c:v>
                  </c:pt>
                  <c:pt idx="4">
                    <c:v>5.7735026918962632E-3</c:v>
                  </c:pt>
                  <c:pt idx="5">
                    <c:v>0</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GC!$BC$34:$BC$39</c:f>
              <c:numCache>
                <c:formatCode>0.000</c:formatCode>
                <c:ptCount val="6"/>
                <c:pt idx="0">
                  <c:v>0</c:v>
                </c:pt>
                <c:pt idx="1">
                  <c:v>0</c:v>
                </c:pt>
                <c:pt idx="2">
                  <c:v>0</c:v>
                </c:pt>
                <c:pt idx="3">
                  <c:v>8.666666666666667E-2</c:v>
                </c:pt>
                <c:pt idx="4">
                  <c:v>9.6666666666666679E-2</c:v>
                </c:pt>
                <c:pt idx="5">
                  <c:v>0.11</c:v>
                </c:pt>
              </c:numCache>
            </c:numRef>
          </c:yVal>
          <c:smooth val="0"/>
          <c:extLst>
            <c:ext xmlns:c16="http://schemas.microsoft.com/office/drawing/2014/chart" uri="{C3380CC4-5D6E-409C-BE32-E72D297353CC}">
              <c16:uniqueId val="{00000002-4D2D-4011-9637-F5DB796B9223}"/>
            </c:ext>
          </c:extLst>
        </c:ser>
        <c:dLbls>
          <c:showLegendKey val="0"/>
          <c:showVal val="0"/>
          <c:showCatName val="0"/>
          <c:showSerName val="0"/>
          <c:showPercent val="0"/>
          <c:showBubbleSize val="0"/>
        </c:dLbls>
        <c:axId val="47527424"/>
        <c:axId val="47529344"/>
      </c:scatterChart>
      <c:scatterChart>
        <c:scatterStyle val="lineMarker"/>
        <c:varyColors val="0"/>
        <c:ser>
          <c:idx val="3"/>
          <c:order val="3"/>
          <c:tx>
            <c:strRef>
              <c:f>GC!$BF$2</c:f>
              <c:strCache>
                <c:ptCount val="1"/>
                <c:pt idx="0">
                  <c:v>Isoamyl alcohol</c:v>
                </c:pt>
              </c:strCache>
            </c:strRef>
          </c:tx>
          <c:errBars>
            <c:errDir val="y"/>
            <c:errBarType val="both"/>
            <c:errValType val="cust"/>
            <c:noEndCap val="0"/>
            <c:plus>
              <c:numRef>
                <c:f>GC!$BG$34:$BG$39</c:f>
                <c:numCache>
                  <c:formatCode>General</c:formatCode>
                  <c:ptCount val="6"/>
                  <c:pt idx="0">
                    <c:v>0</c:v>
                  </c:pt>
                  <c:pt idx="1">
                    <c:v>0.11372481406154664</c:v>
                  </c:pt>
                  <c:pt idx="2">
                    <c:v>0.80226761952189807</c:v>
                  </c:pt>
                  <c:pt idx="3">
                    <c:v>2.0628216920842504</c:v>
                  </c:pt>
                  <c:pt idx="4">
                    <c:v>1.5585891055695229</c:v>
                  </c:pt>
                  <c:pt idx="5">
                    <c:v>0.48538644398046393</c:v>
                  </c:pt>
                </c:numCache>
              </c:numRef>
            </c:plus>
            <c:minus>
              <c:numRef>
                <c:f>GC!$BG$34:$BG$39</c:f>
                <c:numCache>
                  <c:formatCode>General</c:formatCode>
                  <c:ptCount val="6"/>
                  <c:pt idx="0">
                    <c:v>0</c:v>
                  </c:pt>
                  <c:pt idx="1">
                    <c:v>0.11372481406154664</c:v>
                  </c:pt>
                  <c:pt idx="2">
                    <c:v>0.80226761952189807</c:v>
                  </c:pt>
                  <c:pt idx="3">
                    <c:v>2.0628216920842504</c:v>
                  </c:pt>
                  <c:pt idx="4">
                    <c:v>1.5585891055695229</c:v>
                  </c:pt>
                  <c:pt idx="5">
                    <c:v>0.48538644398046393</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GC!$BF$34:$BF$39</c:f>
              <c:numCache>
                <c:formatCode>0.000</c:formatCode>
                <c:ptCount val="6"/>
                <c:pt idx="0">
                  <c:v>0</c:v>
                </c:pt>
                <c:pt idx="1">
                  <c:v>3.4666666666666668</c:v>
                </c:pt>
                <c:pt idx="2">
                  <c:v>26.526666666666667</c:v>
                </c:pt>
                <c:pt idx="3">
                  <c:v>58.686666666666667</c:v>
                </c:pt>
                <c:pt idx="4">
                  <c:v>65.92</c:v>
                </c:pt>
                <c:pt idx="5">
                  <c:v>67.910000000000011</c:v>
                </c:pt>
              </c:numCache>
            </c:numRef>
          </c:yVal>
          <c:smooth val="0"/>
          <c:extLst>
            <c:ext xmlns:c16="http://schemas.microsoft.com/office/drawing/2014/chart" uri="{C3380CC4-5D6E-409C-BE32-E72D297353CC}">
              <c16:uniqueId val="{00000003-4D2D-4011-9637-F5DB796B9223}"/>
            </c:ext>
          </c:extLst>
        </c:ser>
        <c:ser>
          <c:idx val="4"/>
          <c:order val="4"/>
          <c:tx>
            <c:strRef>
              <c:f>GC!$AZ$2</c:f>
              <c:strCache>
                <c:ptCount val="1"/>
                <c:pt idx="0">
                  <c:v>Isobutanol</c:v>
                </c:pt>
              </c:strCache>
            </c:strRef>
          </c:tx>
          <c:errBars>
            <c:errDir val="y"/>
            <c:errBarType val="both"/>
            <c:errValType val="cust"/>
            <c:noEndCap val="0"/>
            <c:plus>
              <c:numRef>
                <c:f>GC!$BA$34:$BA$39</c:f>
                <c:numCache>
                  <c:formatCode>General</c:formatCode>
                  <c:ptCount val="6"/>
                  <c:pt idx="0">
                    <c:v>0</c:v>
                  </c:pt>
                  <c:pt idx="1">
                    <c:v>0</c:v>
                  </c:pt>
                  <c:pt idx="2">
                    <c:v>0.61905842481411577</c:v>
                  </c:pt>
                  <c:pt idx="3">
                    <c:v>1.3302004861423464</c:v>
                  </c:pt>
                  <c:pt idx="4">
                    <c:v>0.31214312956291868</c:v>
                  </c:pt>
                  <c:pt idx="5">
                    <c:v>0.43278170016764855</c:v>
                  </c:pt>
                </c:numCache>
              </c:numRef>
            </c:plus>
            <c:minus>
              <c:numRef>
                <c:f>GC!$BA$34:$BA$39</c:f>
                <c:numCache>
                  <c:formatCode>General</c:formatCode>
                  <c:ptCount val="6"/>
                  <c:pt idx="0">
                    <c:v>0</c:v>
                  </c:pt>
                  <c:pt idx="1">
                    <c:v>0</c:v>
                  </c:pt>
                  <c:pt idx="2">
                    <c:v>0.61905842481411577</c:v>
                  </c:pt>
                  <c:pt idx="3">
                    <c:v>1.3302004861423464</c:v>
                  </c:pt>
                  <c:pt idx="4">
                    <c:v>0.31214312956291868</c:v>
                  </c:pt>
                  <c:pt idx="5">
                    <c:v>0.43278170016764855</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GC!$AZ$34:$AZ$39</c:f>
              <c:numCache>
                <c:formatCode>0.000</c:formatCode>
                <c:ptCount val="6"/>
                <c:pt idx="0">
                  <c:v>0</c:v>
                </c:pt>
                <c:pt idx="1">
                  <c:v>0</c:v>
                </c:pt>
                <c:pt idx="2">
                  <c:v>8.5866666666666678</c:v>
                </c:pt>
                <c:pt idx="3">
                  <c:v>23.743333333333336</c:v>
                </c:pt>
                <c:pt idx="4">
                  <c:v>28.986666666666665</c:v>
                </c:pt>
                <c:pt idx="5">
                  <c:v>31.53</c:v>
                </c:pt>
              </c:numCache>
            </c:numRef>
          </c:yVal>
          <c:smooth val="0"/>
          <c:extLst>
            <c:ext xmlns:c16="http://schemas.microsoft.com/office/drawing/2014/chart" uri="{C3380CC4-5D6E-409C-BE32-E72D297353CC}">
              <c16:uniqueId val="{00000004-4D2D-4011-9637-F5DB796B9223}"/>
            </c:ext>
          </c:extLst>
        </c:ser>
        <c:dLbls>
          <c:showLegendKey val="0"/>
          <c:showVal val="0"/>
          <c:showCatName val="0"/>
          <c:showSerName val="0"/>
          <c:showPercent val="0"/>
          <c:showBubbleSize val="0"/>
        </c:dLbls>
        <c:axId val="711298208"/>
        <c:axId val="711296568"/>
      </c:scatterChart>
      <c:valAx>
        <c:axId val="47527424"/>
        <c:scaling>
          <c:orientation val="minMax"/>
          <c:min val="0"/>
        </c:scaling>
        <c:delete val="0"/>
        <c:axPos val="b"/>
        <c:title>
          <c:tx>
            <c:rich>
              <a:bodyPr/>
              <a:lstStyle/>
              <a:p>
                <a:pPr>
                  <a:defRPr/>
                </a:pPr>
                <a:r>
                  <a:rPr lang="en-US"/>
                  <a:t>Time (h)</a:t>
                </a:r>
              </a:p>
            </c:rich>
          </c:tx>
          <c:layout>
            <c:manualLayout>
              <c:xMode val="edge"/>
              <c:yMode val="edge"/>
              <c:x val="0.47341061409240015"/>
              <c:y val="0.89238468800794213"/>
            </c:manualLayout>
          </c:layout>
          <c:overlay val="0"/>
        </c:title>
        <c:numFmt formatCode="General" sourceLinked="1"/>
        <c:majorTickMark val="out"/>
        <c:minorTickMark val="none"/>
        <c:tickLblPos val="nextTo"/>
        <c:crossAx val="47529344"/>
        <c:crosses val="autoZero"/>
        <c:crossBetween val="midCat"/>
        <c:majorUnit val="140"/>
      </c:valAx>
      <c:valAx>
        <c:axId val="47529344"/>
        <c:scaling>
          <c:orientation val="minMax"/>
          <c:min val="0"/>
        </c:scaling>
        <c:delete val="0"/>
        <c:axPos val="l"/>
        <c:majorGridlines/>
        <c:title>
          <c:tx>
            <c:rich>
              <a:bodyPr rot="-5400000" vert="horz"/>
              <a:lstStyle/>
              <a:p>
                <a:pPr>
                  <a:defRPr/>
                </a:pPr>
                <a:r>
                  <a:rPr lang="en-US"/>
                  <a:t>ethyl acetate / ethyl butyrate / isoamyl</a:t>
                </a:r>
                <a:r>
                  <a:rPr lang="en-US" baseline="0"/>
                  <a:t> acetate </a:t>
                </a:r>
              </a:p>
              <a:p>
                <a:pPr>
                  <a:defRPr/>
                </a:pPr>
                <a:r>
                  <a:rPr lang="en-US"/>
                  <a:t>(mg/L)</a:t>
                </a:r>
              </a:p>
            </c:rich>
          </c:tx>
          <c:overlay val="0"/>
        </c:title>
        <c:numFmt formatCode="#,##0.0" sourceLinked="0"/>
        <c:majorTickMark val="out"/>
        <c:minorTickMark val="none"/>
        <c:tickLblPos val="nextTo"/>
        <c:crossAx val="47527424"/>
        <c:crosses val="autoZero"/>
        <c:crossBetween val="midCat"/>
      </c:valAx>
      <c:valAx>
        <c:axId val="711296568"/>
        <c:scaling>
          <c:orientation val="minMax"/>
          <c:max val="90"/>
          <c:min val="0"/>
        </c:scaling>
        <c:delete val="0"/>
        <c:axPos val="r"/>
        <c:title>
          <c:tx>
            <c:rich>
              <a:bodyPr/>
              <a:lstStyle/>
              <a:p>
                <a:pPr>
                  <a:defRPr/>
                </a:pPr>
                <a:r>
                  <a:rPr lang="en-US"/>
                  <a:t>isoamyl alcohol / isobutanol</a:t>
                </a:r>
                <a:r>
                  <a:rPr lang="en-US" baseline="0"/>
                  <a:t> (mg/l)</a:t>
                </a:r>
                <a:endParaRPr lang="en-US"/>
              </a:p>
            </c:rich>
          </c:tx>
          <c:overlay val="0"/>
        </c:title>
        <c:numFmt formatCode="0.000" sourceLinked="1"/>
        <c:majorTickMark val="out"/>
        <c:minorTickMark val="none"/>
        <c:tickLblPos val="nextTo"/>
        <c:crossAx val="711298208"/>
        <c:crosses val="max"/>
        <c:crossBetween val="midCat"/>
      </c:valAx>
      <c:valAx>
        <c:axId val="711298208"/>
        <c:scaling>
          <c:orientation val="minMax"/>
        </c:scaling>
        <c:delete val="1"/>
        <c:axPos val="b"/>
        <c:numFmt formatCode="General" sourceLinked="1"/>
        <c:majorTickMark val="out"/>
        <c:minorTickMark val="none"/>
        <c:tickLblPos val="nextTo"/>
        <c:crossAx val="711296568"/>
        <c:crosses val="autoZero"/>
        <c:crossBetween val="midCat"/>
      </c:valAx>
    </c:plotArea>
    <c:legend>
      <c:legendPos val="b"/>
      <c:layout>
        <c:manualLayout>
          <c:xMode val="edge"/>
          <c:yMode val="edge"/>
          <c:x val="0.12110721189791396"/>
          <c:y val="0.93280184538119382"/>
          <c:w val="0.83566566559718702"/>
          <c:h val="6.3337700125487811E-2"/>
        </c:manualLayout>
      </c:layout>
      <c:overlay val="0"/>
    </c:legend>
    <c:plotVisOnly val="1"/>
    <c:dispBlanksAs val="gap"/>
    <c:showDLblsOverMax val="0"/>
  </c:chart>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IMI507</a:t>
            </a:r>
          </a:p>
        </c:rich>
      </c:tx>
      <c:overlay val="0"/>
    </c:title>
    <c:autoTitleDeleted val="0"/>
    <c:plotArea>
      <c:layout>
        <c:manualLayout>
          <c:layoutTarget val="inner"/>
          <c:xMode val="edge"/>
          <c:yMode val="edge"/>
          <c:x val="7.5177518977792443E-2"/>
          <c:y val="4.3347965311505414E-2"/>
          <c:w val="0.86511858173416945"/>
          <c:h val="0.83468791061191516"/>
        </c:manualLayout>
      </c:layout>
      <c:scatterChart>
        <c:scatterStyle val="lineMarker"/>
        <c:varyColors val="0"/>
        <c:ser>
          <c:idx val="0"/>
          <c:order val="0"/>
          <c:tx>
            <c:strRef>
              <c:f>GC!$AQ$2</c:f>
              <c:strCache>
                <c:ptCount val="1"/>
                <c:pt idx="0">
                  <c:v>Ethyl acetate</c:v>
                </c:pt>
              </c:strCache>
            </c:strRef>
          </c:tx>
          <c:errBars>
            <c:errDir val="y"/>
            <c:errBarType val="both"/>
            <c:errValType val="cust"/>
            <c:noEndCap val="0"/>
            <c:plus>
              <c:numRef>
                <c:f>GC!$AR$44:$AR$49</c:f>
                <c:numCache>
                  <c:formatCode>General</c:formatCode>
                  <c:ptCount val="6"/>
                  <c:pt idx="0">
                    <c:v>0</c:v>
                  </c:pt>
                  <c:pt idx="1">
                    <c:v>0</c:v>
                  </c:pt>
                  <c:pt idx="2">
                    <c:v>0.1212435565298214</c:v>
                  </c:pt>
                  <c:pt idx="3">
                    <c:v>8.0000000000000016E-2</c:v>
                  </c:pt>
                  <c:pt idx="4">
                    <c:v>2.0816659994661302E-2</c:v>
                  </c:pt>
                  <c:pt idx="5">
                    <c:v>7.9372539331937789E-2</c:v>
                  </c:pt>
                </c:numCache>
              </c:numRef>
            </c:plus>
            <c:minus>
              <c:numRef>
                <c:f>GC!$AR$44:$AR$49</c:f>
                <c:numCache>
                  <c:formatCode>General</c:formatCode>
                  <c:ptCount val="6"/>
                  <c:pt idx="0">
                    <c:v>0</c:v>
                  </c:pt>
                  <c:pt idx="1">
                    <c:v>0</c:v>
                  </c:pt>
                  <c:pt idx="2">
                    <c:v>0.1212435565298214</c:v>
                  </c:pt>
                  <c:pt idx="3">
                    <c:v>8.0000000000000016E-2</c:v>
                  </c:pt>
                  <c:pt idx="4">
                    <c:v>2.0816659994661302E-2</c:v>
                  </c:pt>
                  <c:pt idx="5">
                    <c:v>7.9372539331937789E-2</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GC!$AQ$44:$AQ$49</c:f>
              <c:numCache>
                <c:formatCode>0.000</c:formatCode>
                <c:ptCount val="6"/>
                <c:pt idx="0">
                  <c:v>0</c:v>
                </c:pt>
                <c:pt idx="1">
                  <c:v>0</c:v>
                </c:pt>
                <c:pt idx="2">
                  <c:v>0.13999999999999999</c:v>
                </c:pt>
                <c:pt idx="3">
                  <c:v>0.80000000000000016</c:v>
                </c:pt>
                <c:pt idx="4">
                  <c:v>0.94666666666666666</c:v>
                </c:pt>
                <c:pt idx="5">
                  <c:v>1.1900000000000002</c:v>
                </c:pt>
              </c:numCache>
            </c:numRef>
          </c:yVal>
          <c:smooth val="0"/>
          <c:extLst>
            <c:ext xmlns:c16="http://schemas.microsoft.com/office/drawing/2014/chart" uri="{C3380CC4-5D6E-409C-BE32-E72D297353CC}">
              <c16:uniqueId val="{00000000-3F2E-4A95-8F10-4F86BE98DDFF}"/>
            </c:ext>
          </c:extLst>
        </c:ser>
        <c:ser>
          <c:idx val="1"/>
          <c:order val="1"/>
          <c:tx>
            <c:strRef>
              <c:f>GC!$AW$2</c:f>
              <c:strCache>
                <c:ptCount val="1"/>
                <c:pt idx="0">
                  <c:v>Ethyl butyrate</c:v>
                </c:pt>
              </c:strCache>
            </c:strRef>
          </c:tx>
          <c:errBars>
            <c:errDir val="y"/>
            <c:errBarType val="both"/>
            <c:errValType val="cust"/>
            <c:noEndCap val="0"/>
            <c:plus>
              <c:numRef>
                <c:f>GC!$AX$44:$AX$49</c:f>
                <c:numCache>
                  <c:formatCode>General</c:formatCode>
                  <c:ptCount val="6"/>
                  <c:pt idx="0">
                    <c:v>0</c:v>
                  </c:pt>
                  <c:pt idx="1">
                    <c:v>0</c:v>
                  </c:pt>
                  <c:pt idx="2">
                    <c:v>1.1547005383792509E-2</c:v>
                  </c:pt>
                  <c:pt idx="3">
                    <c:v>1.0000000000000009E-2</c:v>
                  </c:pt>
                  <c:pt idx="4">
                    <c:v>6.7986997775525911E-17</c:v>
                  </c:pt>
                  <c:pt idx="5">
                    <c:v>5.7735026918962623E-3</c:v>
                  </c:pt>
                </c:numCache>
              </c:numRef>
            </c:plus>
            <c:minus>
              <c:numRef>
                <c:f>GC!$AX$44:$AX$49</c:f>
                <c:numCache>
                  <c:formatCode>General</c:formatCode>
                  <c:ptCount val="6"/>
                  <c:pt idx="0">
                    <c:v>0</c:v>
                  </c:pt>
                  <c:pt idx="1">
                    <c:v>0</c:v>
                  </c:pt>
                  <c:pt idx="2">
                    <c:v>1.1547005383792509E-2</c:v>
                  </c:pt>
                  <c:pt idx="3">
                    <c:v>1.0000000000000009E-2</c:v>
                  </c:pt>
                  <c:pt idx="4">
                    <c:v>6.7986997775525911E-17</c:v>
                  </c:pt>
                  <c:pt idx="5">
                    <c:v>5.7735026918962623E-3</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GC!$AW$44:$AW$49</c:f>
              <c:numCache>
                <c:formatCode>0.000</c:formatCode>
                <c:ptCount val="6"/>
                <c:pt idx="0">
                  <c:v>0</c:v>
                </c:pt>
                <c:pt idx="1">
                  <c:v>0</c:v>
                </c:pt>
                <c:pt idx="2">
                  <c:v>0.16666666666666666</c:v>
                </c:pt>
                <c:pt idx="3">
                  <c:v>0.36000000000000004</c:v>
                </c:pt>
                <c:pt idx="4">
                  <c:v>0.38000000000000006</c:v>
                </c:pt>
                <c:pt idx="5">
                  <c:v>0.39333333333333337</c:v>
                </c:pt>
              </c:numCache>
            </c:numRef>
          </c:yVal>
          <c:smooth val="0"/>
          <c:extLst>
            <c:ext xmlns:c16="http://schemas.microsoft.com/office/drawing/2014/chart" uri="{C3380CC4-5D6E-409C-BE32-E72D297353CC}">
              <c16:uniqueId val="{00000001-3F2E-4A95-8F10-4F86BE98DDFF}"/>
            </c:ext>
          </c:extLst>
        </c:ser>
        <c:ser>
          <c:idx val="2"/>
          <c:order val="2"/>
          <c:tx>
            <c:strRef>
              <c:f>GC!$BC$2</c:f>
              <c:strCache>
                <c:ptCount val="1"/>
                <c:pt idx="0">
                  <c:v>Isoamyl acetate</c:v>
                </c:pt>
              </c:strCache>
            </c:strRef>
          </c:tx>
          <c:errBars>
            <c:errDir val="y"/>
            <c:errBarType val="both"/>
            <c:errValType val="cust"/>
            <c:noEndCap val="0"/>
            <c:plus>
              <c:numRef>
                <c:f>GC!$BD$44:$BD$49</c:f>
                <c:numCache>
                  <c:formatCode>General</c:formatCode>
                  <c:ptCount val="6"/>
                  <c:pt idx="0">
                    <c:v>0</c:v>
                  </c:pt>
                  <c:pt idx="1">
                    <c:v>0</c:v>
                  </c:pt>
                  <c:pt idx="2">
                    <c:v>0</c:v>
                  </c:pt>
                  <c:pt idx="3">
                    <c:v>0</c:v>
                  </c:pt>
                  <c:pt idx="4">
                    <c:v>5.7735026918962545E-3</c:v>
                  </c:pt>
                  <c:pt idx="5">
                    <c:v>1.6996749443881478E-17</c:v>
                  </c:pt>
                </c:numCache>
              </c:numRef>
            </c:plus>
            <c:minus>
              <c:numRef>
                <c:f>GC!$BD$44:$BD$49</c:f>
                <c:numCache>
                  <c:formatCode>General</c:formatCode>
                  <c:ptCount val="6"/>
                  <c:pt idx="0">
                    <c:v>0</c:v>
                  </c:pt>
                  <c:pt idx="1">
                    <c:v>0</c:v>
                  </c:pt>
                  <c:pt idx="2">
                    <c:v>0</c:v>
                  </c:pt>
                  <c:pt idx="3">
                    <c:v>0</c:v>
                  </c:pt>
                  <c:pt idx="4">
                    <c:v>5.7735026918962545E-3</c:v>
                  </c:pt>
                  <c:pt idx="5">
                    <c:v>1.6996749443881478E-17</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GC!$BC$44:$BC$49</c:f>
              <c:numCache>
                <c:formatCode>0.000</c:formatCode>
                <c:ptCount val="6"/>
                <c:pt idx="0">
                  <c:v>0</c:v>
                </c:pt>
                <c:pt idx="1">
                  <c:v>0</c:v>
                </c:pt>
                <c:pt idx="2">
                  <c:v>0</c:v>
                </c:pt>
                <c:pt idx="3">
                  <c:v>7.0000000000000007E-2</c:v>
                </c:pt>
                <c:pt idx="4">
                  <c:v>8.3333333333333329E-2</c:v>
                </c:pt>
                <c:pt idx="5">
                  <c:v>9.0000000000000011E-2</c:v>
                </c:pt>
              </c:numCache>
            </c:numRef>
          </c:yVal>
          <c:smooth val="0"/>
          <c:extLst>
            <c:ext xmlns:c16="http://schemas.microsoft.com/office/drawing/2014/chart" uri="{C3380CC4-5D6E-409C-BE32-E72D297353CC}">
              <c16:uniqueId val="{00000002-3F2E-4A95-8F10-4F86BE98DDFF}"/>
            </c:ext>
          </c:extLst>
        </c:ser>
        <c:dLbls>
          <c:showLegendKey val="0"/>
          <c:showVal val="0"/>
          <c:showCatName val="0"/>
          <c:showSerName val="0"/>
          <c:showPercent val="0"/>
          <c:showBubbleSize val="0"/>
        </c:dLbls>
        <c:axId val="47527424"/>
        <c:axId val="47529344"/>
      </c:scatterChart>
      <c:scatterChart>
        <c:scatterStyle val="lineMarker"/>
        <c:varyColors val="0"/>
        <c:ser>
          <c:idx val="3"/>
          <c:order val="3"/>
          <c:tx>
            <c:strRef>
              <c:f>GC!$BF$2</c:f>
              <c:strCache>
                <c:ptCount val="1"/>
                <c:pt idx="0">
                  <c:v>Isoamyl alcohol</c:v>
                </c:pt>
              </c:strCache>
            </c:strRef>
          </c:tx>
          <c:errBars>
            <c:errDir val="y"/>
            <c:errBarType val="both"/>
            <c:errValType val="cust"/>
            <c:noEndCap val="0"/>
            <c:plus>
              <c:numRef>
                <c:f>GC!$BG$44:$BG$49</c:f>
                <c:numCache>
                  <c:formatCode>General</c:formatCode>
                  <c:ptCount val="6"/>
                  <c:pt idx="0">
                    <c:v>0</c:v>
                  </c:pt>
                  <c:pt idx="1">
                    <c:v>2.0816659994661132E-2</c:v>
                  </c:pt>
                  <c:pt idx="2">
                    <c:v>0.38734136537856789</c:v>
                  </c:pt>
                  <c:pt idx="3">
                    <c:v>2.0811615346563883</c:v>
                  </c:pt>
                  <c:pt idx="4">
                    <c:v>1.0734989520255727</c:v>
                  </c:pt>
                  <c:pt idx="5">
                    <c:v>0.80000000000000071</c:v>
                  </c:pt>
                </c:numCache>
              </c:numRef>
            </c:plus>
            <c:minus>
              <c:numRef>
                <c:f>GC!$BG$44:$BG$49</c:f>
                <c:numCache>
                  <c:formatCode>General</c:formatCode>
                  <c:ptCount val="6"/>
                  <c:pt idx="0">
                    <c:v>0</c:v>
                  </c:pt>
                  <c:pt idx="1">
                    <c:v>2.0816659994661132E-2</c:v>
                  </c:pt>
                  <c:pt idx="2">
                    <c:v>0.38734136537856789</c:v>
                  </c:pt>
                  <c:pt idx="3">
                    <c:v>2.0811615346563883</c:v>
                  </c:pt>
                  <c:pt idx="4">
                    <c:v>1.0734989520255727</c:v>
                  </c:pt>
                  <c:pt idx="5">
                    <c:v>0.80000000000000071</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GC!$BF$44:$BF$49</c:f>
              <c:numCache>
                <c:formatCode>0.000</c:formatCode>
                <c:ptCount val="6"/>
                <c:pt idx="0">
                  <c:v>0</c:v>
                </c:pt>
                <c:pt idx="1">
                  <c:v>3.4866666666666668</c:v>
                </c:pt>
                <c:pt idx="2">
                  <c:v>15.646666666666667</c:v>
                </c:pt>
                <c:pt idx="3">
                  <c:v>48.776666666666671</c:v>
                </c:pt>
                <c:pt idx="4">
                  <c:v>55.76</c:v>
                </c:pt>
                <c:pt idx="5">
                  <c:v>56.98</c:v>
                </c:pt>
              </c:numCache>
            </c:numRef>
          </c:yVal>
          <c:smooth val="0"/>
          <c:extLst>
            <c:ext xmlns:c16="http://schemas.microsoft.com/office/drawing/2014/chart" uri="{C3380CC4-5D6E-409C-BE32-E72D297353CC}">
              <c16:uniqueId val="{00000003-3F2E-4A95-8F10-4F86BE98DDFF}"/>
            </c:ext>
          </c:extLst>
        </c:ser>
        <c:ser>
          <c:idx val="4"/>
          <c:order val="4"/>
          <c:tx>
            <c:strRef>
              <c:f>GC!$AZ$2</c:f>
              <c:strCache>
                <c:ptCount val="1"/>
                <c:pt idx="0">
                  <c:v>Isobutanol</c:v>
                </c:pt>
              </c:strCache>
            </c:strRef>
          </c:tx>
          <c:errBars>
            <c:errDir val="y"/>
            <c:errBarType val="both"/>
            <c:errValType val="cust"/>
            <c:noEndCap val="0"/>
            <c:plus>
              <c:numRef>
                <c:f>GC!$BA$44:$BA$49</c:f>
                <c:numCache>
                  <c:formatCode>General</c:formatCode>
                  <c:ptCount val="6"/>
                  <c:pt idx="0">
                    <c:v>0</c:v>
                  </c:pt>
                  <c:pt idx="1">
                    <c:v>0</c:v>
                  </c:pt>
                  <c:pt idx="2">
                    <c:v>5.6862407030773318E-2</c:v>
                  </c:pt>
                  <c:pt idx="3">
                    <c:v>0.49166384179979478</c:v>
                  </c:pt>
                  <c:pt idx="4">
                    <c:v>4.5825756949558198E-2</c:v>
                  </c:pt>
                  <c:pt idx="5">
                    <c:v>0.42477444995354108</c:v>
                  </c:pt>
                </c:numCache>
              </c:numRef>
            </c:plus>
            <c:minus>
              <c:numRef>
                <c:f>GC!$BA$44:$BA$49</c:f>
                <c:numCache>
                  <c:formatCode>General</c:formatCode>
                  <c:ptCount val="6"/>
                  <c:pt idx="0">
                    <c:v>0</c:v>
                  </c:pt>
                  <c:pt idx="1">
                    <c:v>0</c:v>
                  </c:pt>
                  <c:pt idx="2">
                    <c:v>5.6862407030773318E-2</c:v>
                  </c:pt>
                  <c:pt idx="3">
                    <c:v>0.49166384179979478</c:v>
                  </c:pt>
                  <c:pt idx="4">
                    <c:v>4.5825756949558198E-2</c:v>
                  </c:pt>
                  <c:pt idx="5">
                    <c:v>0.42477444995354108</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GC!$AZ$44:$AZ$49</c:f>
              <c:numCache>
                <c:formatCode>0.000</c:formatCode>
                <c:ptCount val="6"/>
                <c:pt idx="0">
                  <c:v>0</c:v>
                </c:pt>
                <c:pt idx="1">
                  <c:v>0</c:v>
                </c:pt>
                <c:pt idx="2">
                  <c:v>1.9966666666666668</c:v>
                </c:pt>
                <c:pt idx="3">
                  <c:v>19.323333333333334</c:v>
                </c:pt>
                <c:pt idx="4">
                  <c:v>22.2</c:v>
                </c:pt>
                <c:pt idx="5">
                  <c:v>22.936666666666667</c:v>
                </c:pt>
              </c:numCache>
            </c:numRef>
          </c:yVal>
          <c:smooth val="0"/>
          <c:extLst>
            <c:ext xmlns:c16="http://schemas.microsoft.com/office/drawing/2014/chart" uri="{C3380CC4-5D6E-409C-BE32-E72D297353CC}">
              <c16:uniqueId val="{00000004-3F2E-4A95-8F10-4F86BE98DDFF}"/>
            </c:ext>
          </c:extLst>
        </c:ser>
        <c:dLbls>
          <c:showLegendKey val="0"/>
          <c:showVal val="0"/>
          <c:showCatName val="0"/>
          <c:showSerName val="0"/>
          <c:showPercent val="0"/>
          <c:showBubbleSize val="0"/>
        </c:dLbls>
        <c:axId val="711298208"/>
        <c:axId val="711296568"/>
      </c:scatterChart>
      <c:valAx>
        <c:axId val="47527424"/>
        <c:scaling>
          <c:orientation val="minMax"/>
          <c:min val="0"/>
        </c:scaling>
        <c:delete val="0"/>
        <c:axPos val="b"/>
        <c:title>
          <c:tx>
            <c:rich>
              <a:bodyPr/>
              <a:lstStyle/>
              <a:p>
                <a:pPr>
                  <a:defRPr/>
                </a:pPr>
                <a:r>
                  <a:rPr lang="en-US"/>
                  <a:t>Time (h)</a:t>
                </a:r>
              </a:p>
            </c:rich>
          </c:tx>
          <c:layout>
            <c:manualLayout>
              <c:xMode val="edge"/>
              <c:yMode val="edge"/>
              <c:x val="0.47341061409240015"/>
              <c:y val="0.89238468800794213"/>
            </c:manualLayout>
          </c:layout>
          <c:overlay val="0"/>
        </c:title>
        <c:numFmt formatCode="General" sourceLinked="1"/>
        <c:majorTickMark val="out"/>
        <c:minorTickMark val="none"/>
        <c:tickLblPos val="nextTo"/>
        <c:crossAx val="47529344"/>
        <c:crosses val="autoZero"/>
        <c:crossBetween val="midCat"/>
        <c:majorUnit val="140"/>
      </c:valAx>
      <c:valAx>
        <c:axId val="47529344"/>
        <c:scaling>
          <c:orientation val="minMax"/>
          <c:max val="2.5"/>
          <c:min val="0"/>
        </c:scaling>
        <c:delete val="0"/>
        <c:axPos val="l"/>
        <c:majorGridlines/>
        <c:title>
          <c:tx>
            <c:rich>
              <a:bodyPr rot="-5400000" vert="horz"/>
              <a:lstStyle/>
              <a:p>
                <a:pPr>
                  <a:defRPr/>
                </a:pPr>
                <a:r>
                  <a:rPr lang="en-US"/>
                  <a:t>ethyl acetate / ethyl butyrate / isoamyl</a:t>
                </a:r>
                <a:r>
                  <a:rPr lang="en-US" baseline="0"/>
                  <a:t> acetate </a:t>
                </a:r>
              </a:p>
              <a:p>
                <a:pPr>
                  <a:defRPr/>
                </a:pPr>
                <a:r>
                  <a:rPr lang="en-US"/>
                  <a:t>(mg/L)</a:t>
                </a:r>
              </a:p>
            </c:rich>
          </c:tx>
          <c:overlay val="0"/>
        </c:title>
        <c:numFmt formatCode="#,##0.0" sourceLinked="0"/>
        <c:majorTickMark val="out"/>
        <c:minorTickMark val="none"/>
        <c:tickLblPos val="nextTo"/>
        <c:crossAx val="47527424"/>
        <c:crosses val="autoZero"/>
        <c:crossBetween val="midCat"/>
      </c:valAx>
      <c:valAx>
        <c:axId val="711296568"/>
        <c:scaling>
          <c:orientation val="minMax"/>
          <c:max val="90"/>
          <c:min val="0"/>
        </c:scaling>
        <c:delete val="0"/>
        <c:axPos val="r"/>
        <c:title>
          <c:tx>
            <c:rich>
              <a:bodyPr/>
              <a:lstStyle/>
              <a:p>
                <a:pPr>
                  <a:defRPr/>
                </a:pPr>
                <a:r>
                  <a:rPr lang="en-US"/>
                  <a:t>isoamyl alcohol / isobutanol</a:t>
                </a:r>
                <a:r>
                  <a:rPr lang="en-US" baseline="0"/>
                  <a:t> (mg/l)</a:t>
                </a:r>
                <a:endParaRPr lang="en-US"/>
              </a:p>
            </c:rich>
          </c:tx>
          <c:overlay val="0"/>
        </c:title>
        <c:numFmt formatCode="0.000" sourceLinked="1"/>
        <c:majorTickMark val="out"/>
        <c:minorTickMark val="none"/>
        <c:tickLblPos val="nextTo"/>
        <c:crossAx val="711298208"/>
        <c:crosses val="max"/>
        <c:crossBetween val="midCat"/>
      </c:valAx>
      <c:valAx>
        <c:axId val="711298208"/>
        <c:scaling>
          <c:orientation val="minMax"/>
        </c:scaling>
        <c:delete val="1"/>
        <c:axPos val="b"/>
        <c:numFmt formatCode="General" sourceLinked="1"/>
        <c:majorTickMark val="out"/>
        <c:minorTickMark val="none"/>
        <c:tickLblPos val="nextTo"/>
        <c:crossAx val="711296568"/>
        <c:crosses val="autoZero"/>
        <c:crossBetween val="midCat"/>
      </c:valAx>
    </c:plotArea>
    <c:legend>
      <c:legendPos val="b"/>
      <c:layout>
        <c:manualLayout>
          <c:xMode val="edge"/>
          <c:yMode val="edge"/>
          <c:x val="0.12110721189791396"/>
          <c:y val="0.93280184538119382"/>
          <c:w val="0.82948857832068812"/>
          <c:h val="6.4962988694070051E-2"/>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'OD660'!$D$48:$I$48</c:f>
              <c:strCache>
                <c:ptCount val="1"/>
                <c:pt idx="0">
                  <c:v>1</c:v>
                </c:pt>
              </c:strCache>
            </c:strRef>
          </c:tx>
          <c:spPr>
            <a:ln w="22225">
              <a:solidFill>
                <a:schemeClr val="accent1"/>
              </a:solidFill>
            </a:ln>
          </c:spPr>
          <c:marker>
            <c:symbol val="diamond"/>
            <c:size val="10"/>
          </c:marker>
          <c:xVal>
            <c:numRef>
              <c:f>'OD660'!$B$50:$B$60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'OD660'!$G$50:$G$60</c:f>
              <c:numCache>
                <c:formatCode>0.000</c:formatCode>
                <c:ptCount val="11"/>
                <c:pt idx="0" formatCode="0.00">
                  <c:v>0.2</c:v>
                </c:pt>
                <c:pt idx="1">
                  <c:v>0.86399999999999999</c:v>
                </c:pt>
                <c:pt idx="2">
                  <c:v>2.83</c:v>
                </c:pt>
                <c:pt idx="3">
                  <c:v>5.74</c:v>
                </c:pt>
                <c:pt idx="4">
                  <c:v>13.65</c:v>
                </c:pt>
                <c:pt idx="5">
                  <c:v>17.2</c:v>
                </c:pt>
                <c:pt idx="6">
                  <c:v>24.05</c:v>
                </c:pt>
                <c:pt idx="7">
                  <c:v>26.1</c:v>
                </c:pt>
                <c:pt idx="8">
                  <c:v>26.200000000000003</c:v>
                </c:pt>
                <c:pt idx="9">
                  <c:v>27.400000000000002</c:v>
                </c:pt>
                <c:pt idx="10">
                  <c:v>27.500000000000004</c:v>
                </c:pt>
              </c:numCache>
            </c:numRef>
          </c:yVal>
          <c:smooth val="0"/>
          <c:extLst>
            <c:ext xmlns:c16="http://schemas.microsoft.com/office/drawing/2014/chart" uri="{C3380CC4-5D6E-409C-BE32-E72D297353CC}">
              <c16:uniqueId val="{00000000-D706-4FE4-99DD-CB8075D214D1}"/>
            </c:ext>
          </c:extLst>
        </c:ser>
        <c:ser>
          <c:idx val="1"/>
          <c:order val="1"/>
          <c:tx>
            <c:strRef>
              <c:f>'OD660'!$J$48:$O$48</c:f>
              <c:strCache>
                <c:ptCount val="1"/>
                <c:pt idx="0">
                  <c:v>2</c:v>
                </c:pt>
              </c:strCache>
            </c:strRef>
          </c:tx>
          <c:spPr>
            <a:ln w="22225">
              <a:solidFill>
                <a:schemeClr val="accent2"/>
              </a:solidFill>
            </a:ln>
          </c:spPr>
          <c:marker>
            <c:symbol val="square"/>
            <c:size val="10"/>
          </c:marker>
          <c:xVal>
            <c:numRef>
              <c:f>'OD660'!$B$50:$B$60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'OD660'!$M$50:$M$60</c:f>
              <c:numCache>
                <c:formatCode>0.000</c:formatCode>
                <c:ptCount val="11"/>
                <c:pt idx="0">
                  <c:v>0.2</c:v>
                </c:pt>
                <c:pt idx="1">
                  <c:v>0.85399999999999998</c:v>
                </c:pt>
                <c:pt idx="2">
                  <c:v>2.8500000000000005</c:v>
                </c:pt>
                <c:pt idx="3">
                  <c:v>5.6400000000000006</c:v>
                </c:pt>
                <c:pt idx="4">
                  <c:v>12.5</c:v>
                </c:pt>
                <c:pt idx="5">
                  <c:v>16.350000000000001</c:v>
                </c:pt>
                <c:pt idx="6">
                  <c:v>23.849999999999998</c:v>
                </c:pt>
                <c:pt idx="7">
                  <c:v>25.85</c:v>
                </c:pt>
                <c:pt idx="8">
                  <c:v>26.5</c:v>
                </c:pt>
                <c:pt idx="9">
                  <c:v>26.400000000000002</c:v>
                </c:pt>
                <c:pt idx="10">
                  <c:v>28.1</c:v>
                </c:pt>
              </c:numCache>
            </c:numRef>
          </c:yVal>
          <c:smooth val="0"/>
          <c:extLst>
            <c:ext xmlns:c16="http://schemas.microsoft.com/office/drawing/2014/chart" uri="{C3380CC4-5D6E-409C-BE32-E72D297353CC}">
              <c16:uniqueId val="{00000001-D706-4FE4-99DD-CB8075D214D1}"/>
            </c:ext>
          </c:extLst>
        </c:ser>
        <c:ser>
          <c:idx val="2"/>
          <c:order val="2"/>
          <c:tx>
            <c:strRef>
              <c:f>'OD660'!$P$48:$U$48</c:f>
              <c:strCache>
                <c:ptCount val="1"/>
                <c:pt idx="0">
                  <c:v>3</c:v>
                </c:pt>
              </c:strCache>
            </c:strRef>
          </c:tx>
          <c:xVal>
            <c:numRef>
              <c:f>'OD660'!$B$50:$B$60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'OD660'!$S$50:$S$60</c:f>
              <c:numCache>
                <c:formatCode>0.000</c:formatCode>
                <c:ptCount val="11"/>
                <c:pt idx="0">
                  <c:v>0.2</c:v>
                </c:pt>
                <c:pt idx="1">
                  <c:v>0.91600000000000004</c:v>
                </c:pt>
                <c:pt idx="2">
                  <c:v>2.79</c:v>
                </c:pt>
                <c:pt idx="3">
                  <c:v>5.66</c:v>
                </c:pt>
                <c:pt idx="4">
                  <c:v>12.049999999999999</c:v>
                </c:pt>
                <c:pt idx="5">
                  <c:v>16.900000000000002</c:v>
                </c:pt>
                <c:pt idx="6">
                  <c:v>23</c:v>
                </c:pt>
                <c:pt idx="7">
                  <c:v>26.8</c:v>
                </c:pt>
                <c:pt idx="8">
                  <c:v>24.5</c:v>
                </c:pt>
                <c:pt idx="9">
                  <c:v>25.4</c:v>
                </c:pt>
                <c:pt idx="10">
                  <c:v>28.15</c:v>
                </c:pt>
              </c:numCache>
            </c:numRef>
          </c:yVal>
          <c:smooth val="0"/>
          <c:extLst>
            <c:ext xmlns:c16="http://schemas.microsoft.com/office/drawing/2014/chart" uri="{C3380CC4-5D6E-409C-BE32-E72D297353CC}">
              <c16:uniqueId val="{00000002-D706-4FE4-99DD-CB8075D214D1}"/>
            </c:ext>
          </c:extLst>
        </c:ser>
        <c:dLbls>
          <c:showLegendKey val="0"/>
          <c:showVal val="0"/>
          <c:showCatName val="0"/>
          <c:showSerName val="0"/>
          <c:showPercent val="0"/>
          <c:showBubbleSize val="0"/>
        </c:dLbls>
        <c:axId val="54925184"/>
        <c:axId val="54936704"/>
      </c:scatterChart>
      <c:valAx>
        <c:axId val="54925184"/>
        <c:scaling>
          <c:orientation val="minMax"/>
          <c:min val="0"/>
        </c:scaling>
        <c:delete val="0"/>
        <c:axPos val="b"/>
        <c:title>
          <c:tx>
            <c:rich>
              <a:bodyPr/>
              <a:lstStyle/>
              <a:p>
                <a:pPr>
                  <a:defRPr/>
                </a:pPr>
                <a:r>
                  <a:rPr lang="en-US"/>
                  <a:t>Time (h)</a:t>
                </a:r>
              </a:p>
            </c:rich>
          </c:tx>
          <c:overlay val="0"/>
        </c:title>
        <c:numFmt formatCode="0.00" sourceLinked="1"/>
        <c:majorTickMark val="out"/>
        <c:minorTickMark val="none"/>
        <c:tickLblPos val="nextTo"/>
        <c:crossAx val="54936704"/>
        <c:crosses val="autoZero"/>
        <c:crossBetween val="midCat"/>
      </c:valAx>
      <c:valAx>
        <c:axId val="54936704"/>
        <c:scaling>
          <c:orientation val="minMax"/>
          <c:min val="0"/>
        </c:scaling>
        <c:delete val="0"/>
        <c:axPos val="l"/>
        <c:majorGridlines/>
        <c:title>
          <c:tx>
            <c:rich>
              <a:bodyPr rot="-5400000" vert="horz"/>
              <a:lstStyle/>
              <a:p>
                <a:pPr>
                  <a:defRPr/>
                </a:pPr>
                <a:r>
                  <a:rPr lang="en-US"/>
                  <a:t>OD660</a:t>
                </a:r>
              </a:p>
            </c:rich>
          </c:tx>
          <c:overlay val="0"/>
        </c:title>
        <c:numFmt formatCode="0.00" sourceLinked="1"/>
        <c:majorTickMark val="out"/>
        <c:minorTickMark val="none"/>
        <c:tickLblPos val="nextTo"/>
        <c:crossAx val="54925184"/>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IMI508</a:t>
            </a:r>
          </a:p>
        </c:rich>
      </c:tx>
      <c:overlay val="0"/>
    </c:title>
    <c:autoTitleDeleted val="0"/>
    <c:plotArea>
      <c:layout>
        <c:manualLayout>
          <c:layoutTarget val="inner"/>
          <c:xMode val="edge"/>
          <c:yMode val="edge"/>
          <c:x val="7.5177518977792443E-2"/>
          <c:y val="4.3347965311505414E-2"/>
          <c:w val="0.86511858173416945"/>
          <c:h val="0.83468791061191516"/>
        </c:manualLayout>
      </c:layout>
      <c:scatterChart>
        <c:scatterStyle val="lineMarker"/>
        <c:varyColors val="0"/>
        <c:ser>
          <c:idx val="0"/>
          <c:order val="0"/>
          <c:tx>
            <c:strRef>
              <c:f>GC!$AQ$2</c:f>
              <c:strCache>
                <c:ptCount val="1"/>
                <c:pt idx="0">
                  <c:v>Ethyl acetate</c:v>
                </c:pt>
              </c:strCache>
            </c:strRef>
          </c:tx>
          <c:errBars>
            <c:errDir val="y"/>
            <c:errBarType val="both"/>
            <c:errValType val="cust"/>
            <c:noEndCap val="0"/>
            <c:plus>
              <c:numRef>
                <c:f>GC!$AR$54:$AR$59</c:f>
                <c:numCache>
                  <c:formatCode>General</c:formatCode>
                  <c:ptCount val="6"/>
                  <c:pt idx="0">
                    <c:v>0</c:v>
                  </c:pt>
                  <c:pt idx="1">
                    <c:v>0</c:v>
                  </c:pt>
                  <c:pt idx="2">
                    <c:v>0</c:v>
                  </c:pt>
                  <c:pt idx="3">
                    <c:v>5.5677643628300147E-2</c:v>
                  </c:pt>
                  <c:pt idx="4">
                    <c:v>5.5075705472860989E-2</c:v>
                  </c:pt>
                  <c:pt idx="5">
                    <c:v>2.0816659994661344E-2</c:v>
                  </c:pt>
                </c:numCache>
              </c:numRef>
            </c:plus>
            <c:minus>
              <c:numRef>
                <c:f>GC!$AR$54:$AR$59</c:f>
                <c:numCache>
                  <c:formatCode>General</c:formatCode>
                  <c:ptCount val="6"/>
                  <c:pt idx="0">
                    <c:v>0</c:v>
                  </c:pt>
                  <c:pt idx="1">
                    <c:v>0</c:v>
                  </c:pt>
                  <c:pt idx="2">
                    <c:v>0</c:v>
                  </c:pt>
                  <c:pt idx="3">
                    <c:v>5.5677643628300147E-2</c:v>
                  </c:pt>
                  <c:pt idx="4">
                    <c:v>5.5075705472860989E-2</c:v>
                  </c:pt>
                  <c:pt idx="5">
                    <c:v>2.0816659994661344E-2</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GC!$AQ$54:$AQ$59</c:f>
              <c:numCache>
                <c:formatCode>0.000</c:formatCode>
                <c:ptCount val="6"/>
                <c:pt idx="0">
                  <c:v>0</c:v>
                </c:pt>
                <c:pt idx="1">
                  <c:v>0</c:v>
                </c:pt>
                <c:pt idx="2">
                  <c:v>0</c:v>
                </c:pt>
                <c:pt idx="3">
                  <c:v>0.33</c:v>
                </c:pt>
                <c:pt idx="4">
                  <c:v>0.51666666666666661</c:v>
                </c:pt>
                <c:pt idx="5">
                  <c:v>0.7466666666666667</c:v>
                </c:pt>
              </c:numCache>
            </c:numRef>
          </c:yVal>
          <c:smooth val="0"/>
          <c:extLst>
            <c:ext xmlns:c16="http://schemas.microsoft.com/office/drawing/2014/chart" uri="{C3380CC4-5D6E-409C-BE32-E72D297353CC}">
              <c16:uniqueId val="{00000000-D29F-41A9-91CF-13E0C8649BDA}"/>
            </c:ext>
          </c:extLst>
        </c:ser>
        <c:ser>
          <c:idx val="1"/>
          <c:order val="1"/>
          <c:tx>
            <c:strRef>
              <c:f>GC!$AW$2</c:f>
              <c:strCache>
                <c:ptCount val="1"/>
                <c:pt idx="0">
                  <c:v>Ethyl butyrate</c:v>
                </c:pt>
              </c:strCache>
            </c:strRef>
          </c:tx>
          <c:errBars>
            <c:errDir val="y"/>
            <c:errBarType val="both"/>
            <c:errValType val="cust"/>
            <c:noEndCap val="0"/>
            <c:plus>
              <c:numRef>
                <c:f>GC!$AX$54:$AX$59</c:f>
                <c:numCache>
                  <c:formatCode>General</c:formatCode>
                  <c:ptCount val="6"/>
                  <c:pt idx="0">
                    <c:v>0</c:v>
                  </c:pt>
                  <c:pt idx="1">
                    <c:v>0</c:v>
                  </c:pt>
                  <c:pt idx="2">
                    <c:v>0</c:v>
                  </c:pt>
                  <c:pt idx="3">
                    <c:v>2.0816659994661313E-2</c:v>
                  </c:pt>
                  <c:pt idx="4">
                    <c:v>3.7859388972001827E-2</c:v>
                  </c:pt>
                  <c:pt idx="5">
                    <c:v>5.7735026918962623E-3</c:v>
                  </c:pt>
                </c:numCache>
              </c:numRef>
            </c:plus>
            <c:minus>
              <c:numRef>
                <c:f>GC!$AX$54:$AX$59</c:f>
                <c:numCache>
                  <c:formatCode>General</c:formatCode>
                  <c:ptCount val="6"/>
                  <c:pt idx="0">
                    <c:v>0</c:v>
                  </c:pt>
                  <c:pt idx="1">
                    <c:v>0</c:v>
                  </c:pt>
                  <c:pt idx="2">
                    <c:v>0</c:v>
                  </c:pt>
                  <c:pt idx="3">
                    <c:v>2.0816659994661313E-2</c:v>
                  </c:pt>
                  <c:pt idx="4">
                    <c:v>3.7859388972001827E-2</c:v>
                  </c:pt>
                  <c:pt idx="5">
                    <c:v>5.7735026918962623E-3</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GC!$AW$54:$AW$59</c:f>
              <c:numCache>
                <c:formatCode>0.000</c:formatCode>
                <c:ptCount val="6"/>
                <c:pt idx="0">
                  <c:v>0</c:v>
                </c:pt>
                <c:pt idx="1">
                  <c:v>0</c:v>
                </c:pt>
                <c:pt idx="2">
                  <c:v>0.12</c:v>
                </c:pt>
                <c:pt idx="3">
                  <c:v>0.27666666666666667</c:v>
                </c:pt>
                <c:pt idx="4">
                  <c:v>0.46666666666666662</c:v>
                </c:pt>
                <c:pt idx="5">
                  <c:v>0.59666666666666668</c:v>
                </c:pt>
              </c:numCache>
            </c:numRef>
          </c:yVal>
          <c:smooth val="0"/>
          <c:extLst>
            <c:ext xmlns:c16="http://schemas.microsoft.com/office/drawing/2014/chart" uri="{C3380CC4-5D6E-409C-BE32-E72D297353CC}">
              <c16:uniqueId val="{00000001-D29F-41A9-91CF-13E0C8649BDA}"/>
            </c:ext>
          </c:extLst>
        </c:ser>
        <c:ser>
          <c:idx val="2"/>
          <c:order val="2"/>
          <c:tx>
            <c:strRef>
              <c:f>GC!$BC$2</c:f>
              <c:strCache>
                <c:ptCount val="1"/>
                <c:pt idx="0">
                  <c:v>Isoamyl acetate</c:v>
                </c:pt>
              </c:strCache>
            </c:strRef>
          </c:tx>
          <c:errBars>
            <c:errDir val="y"/>
            <c:errBarType val="both"/>
            <c:errValType val="cust"/>
            <c:noEndCap val="0"/>
            <c:plus>
              <c:numRef>
                <c:f>GC!$BD$54:$BD$59</c:f>
                <c:numCache>
                  <c:formatCode>General</c:formatCode>
                  <c:ptCount val="6"/>
                  <c:pt idx="0">
                    <c:v>0</c:v>
                  </c:pt>
                  <c:pt idx="1">
                    <c:v>0</c:v>
                  </c:pt>
                  <c:pt idx="2">
                    <c:v>0</c:v>
                  </c:pt>
                  <c:pt idx="3">
                    <c:v>0</c:v>
                  </c:pt>
                  <c:pt idx="4">
                    <c:v>3.4641016151377546E-2</c:v>
                  </c:pt>
                  <c:pt idx="5">
                    <c:v>0</c:v>
                  </c:pt>
                </c:numCache>
              </c:numRef>
            </c:plus>
            <c:minus>
              <c:numRef>
                <c:f>GC!$BD$54:$BD$59</c:f>
                <c:numCache>
                  <c:formatCode>General</c:formatCode>
                  <c:ptCount val="6"/>
                  <c:pt idx="0">
                    <c:v>0</c:v>
                  </c:pt>
                  <c:pt idx="1">
                    <c:v>0</c:v>
                  </c:pt>
                  <c:pt idx="2">
                    <c:v>0</c:v>
                  </c:pt>
                  <c:pt idx="3">
                    <c:v>0</c:v>
                  </c:pt>
                  <c:pt idx="4">
                    <c:v>3.4641016151377546E-2</c:v>
                  </c:pt>
                  <c:pt idx="5">
                    <c:v>0</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GC!$BC$54:$BC$59</c:f>
              <c:numCache>
                <c:formatCode>0.000</c:formatCode>
                <c:ptCount val="6"/>
                <c:pt idx="0">
                  <c:v>0</c:v>
                </c:pt>
                <c:pt idx="1">
                  <c:v>0</c:v>
                </c:pt>
                <c:pt idx="2">
                  <c:v>0</c:v>
                </c:pt>
                <c:pt idx="3">
                  <c:v>0</c:v>
                </c:pt>
                <c:pt idx="4">
                  <c:v>0.04</c:v>
                </c:pt>
                <c:pt idx="5">
                  <c:v>0.08</c:v>
                </c:pt>
              </c:numCache>
            </c:numRef>
          </c:yVal>
          <c:smooth val="0"/>
          <c:extLst>
            <c:ext xmlns:c16="http://schemas.microsoft.com/office/drawing/2014/chart" uri="{C3380CC4-5D6E-409C-BE32-E72D297353CC}">
              <c16:uniqueId val="{00000002-D29F-41A9-91CF-13E0C8649BDA}"/>
            </c:ext>
          </c:extLst>
        </c:ser>
        <c:dLbls>
          <c:showLegendKey val="0"/>
          <c:showVal val="0"/>
          <c:showCatName val="0"/>
          <c:showSerName val="0"/>
          <c:showPercent val="0"/>
          <c:showBubbleSize val="0"/>
        </c:dLbls>
        <c:axId val="47527424"/>
        <c:axId val="47529344"/>
      </c:scatterChart>
      <c:scatterChart>
        <c:scatterStyle val="lineMarker"/>
        <c:varyColors val="0"/>
        <c:ser>
          <c:idx val="3"/>
          <c:order val="3"/>
          <c:tx>
            <c:strRef>
              <c:f>GC!$BF$2</c:f>
              <c:strCache>
                <c:ptCount val="1"/>
                <c:pt idx="0">
                  <c:v>Isoamyl alcohol</c:v>
                </c:pt>
              </c:strCache>
            </c:strRef>
          </c:tx>
          <c:errBars>
            <c:errDir val="y"/>
            <c:errBarType val="both"/>
            <c:errValType val="cust"/>
            <c:noEndCap val="0"/>
            <c:plus>
              <c:numRef>
                <c:f>GC!$BG$54:$BG$59</c:f>
                <c:numCache>
                  <c:formatCode>General</c:formatCode>
                  <c:ptCount val="6"/>
                  <c:pt idx="0">
                    <c:v>0</c:v>
                  </c:pt>
                  <c:pt idx="1">
                    <c:v>9.8488578017961043E-2</c:v>
                  </c:pt>
                  <c:pt idx="2">
                    <c:v>0.12583057392117919</c:v>
                  </c:pt>
                  <c:pt idx="3">
                    <c:v>0.57584720195551986</c:v>
                  </c:pt>
                  <c:pt idx="4">
                    <c:v>0.72546536788464233</c:v>
                  </c:pt>
                  <c:pt idx="5">
                    <c:v>0.46872166581031699</c:v>
                  </c:pt>
                </c:numCache>
              </c:numRef>
            </c:plus>
            <c:minus>
              <c:numRef>
                <c:f>GC!$BG$54:$BG$59</c:f>
                <c:numCache>
                  <c:formatCode>General</c:formatCode>
                  <c:ptCount val="6"/>
                  <c:pt idx="0">
                    <c:v>0</c:v>
                  </c:pt>
                  <c:pt idx="1">
                    <c:v>9.8488578017961043E-2</c:v>
                  </c:pt>
                  <c:pt idx="2">
                    <c:v>0.12583057392117919</c:v>
                  </c:pt>
                  <c:pt idx="3">
                    <c:v>0.57584720195551986</c:v>
                  </c:pt>
                  <c:pt idx="4">
                    <c:v>0.72546536788464233</c:v>
                  </c:pt>
                  <c:pt idx="5">
                    <c:v>0.46872166581031699</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GC!$BF$54:$BF$59</c:f>
              <c:numCache>
                <c:formatCode>0.000</c:formatCode>
                <c:ptCount val="6"/>
                <c:pt idx="0">
                  <c:v>0</c:v>
                </c:pt>
                <c:pt idx="1">
                  <c:v>3.1799999999999997</c:v>
                </c:pt>
                <c:pt idx="2">
                  <c:v>9.9533333333333331</c:v>
                </c:pt>
                <c:pt idx="3">
                  <c:v>23.55</c:v>
                </c:pt>
                <c:pt idx="4">
                  <c:v>37.120000000000005</c:v>
                </c:pt>
                <c:pt idx="5">
                  <c:v>44.52</c:v>
                </c:pt>
              </c:numCache>
            </c:numRef>
          </c:yVal>
          <c:smooth val="0"/>
          <c:extLst>
            <c:ext xmlns:c16="http://schemas.microsoft.com/office/drawing/2014/chart" uri="{C3380CC4-5D6E-409C-BE32-E72D297353CC}">
              <c16:uniqueId val="{00000003-D29F-41A9-91CF-13E0C8649BDA}"/>
            </c:ext>
          </c:extLst>
        </c:ser>
        <c:ser>
          <c:idx val="4"/>
          <c:order val="4"/>
          <c:tx>
            <c:strRef>
              <c:f>GC!$AZ$2</c:f>
              <c:strCache>
                <c:ptCount val="1"/>
                <c:pt idx="0">
                  <c:v>Isobutanol</c:v>
                </c:pt>
              </c:strCache>
            </c:strRef>
          </c:tx>
          <c:errBars>
            <c:errDir val="y"/>
            <c:errBarType val="both"/>
            <c:errValType val="cust"/>
            <c:noEndCap val="0"/>
            <c:plus>
              <c:numRef>
                <c:f>GC!$BA$54:$BA$59</c:f>
                <c:numCache>
                  <c:formatCode>General</c:formatCode>
                  <c:ptCount val="6"/>
                  <c:pt idx="0">
                    <c:v>0</c:v>
                  </c:pt>
                  <c:pt idx="1">
                    <c:v>0</c:v>
                  </c:pt>
                  <c:pt idx="2">
                    <c:v>1.7320508075688787E-2</c:v>
                  </c:pt>
                  <c:pt idx="3">
                    <c:v>0.12096831541082714</c:v>
                  </c:pt>
                  <c:pt idx="4">
                    <c:v>0.56824290580701453</c:v>
                  </c:pt>
                  <c:pt idx="5">
                    <c:v>0.30892285984260437</c:v>
                  </c:pt>
                </c:numCache>
              </c:numRef>
            </c:plus>
            <c:minus>
              <c:numRef>
                <c:f>GC!$BA$54:$BA$59</c:f>
                <c:numCache>
                  <c:formatCode>General</c:formatCode>
                  <c:ptCount val="6"/>
                  <c:pt idx="0">
                    <c:v>0</c:v>
                  </c:pt>
                  <c:pt idx="1">
                    <c:v>0</c:v>
                  </c:pt>
                  <c:pt idx="2">
                    <c:v>1.7320508075688787E-2</c:v>
                  </c:pt>
                  <c:pt idx="3">
                    <c:v>0.12096831541082714</c:v>
                  </c:pt>
                  <c:pt idx="4">
                    <c:v>0.56824290580701453</c:v>
                  </c:pt>
                  <c:pt idx="5">
                    <c:v>0.30892285984260437</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GC!$AZ$54:$AZ$59</c:f>
              <c:numCache>
                <c:formatCode>0.000</c:formatCode>
                <c:ptCount val="6"/>
                <c:pt idx="0">
                  <c:v>0</c:v>
                </c:pt>
                <c:pt idx="1">
                  <c:v>0</c:v>
                </c:pt>
                <c:pt idx="2">
                  <c:v>1.9000000000000001</c:v>
                </c:pt>
                <c:pt idx="3">
                  <c:v>6.4433333333333325</c:v>
                </c:pt>
                <c:pt idx="4">
                  <c:v>21.8</c:v>
                </c:pt>
                <c:pt idx="5">
                  <c:v>28.786666666666665</c:v>
                </c:pt>
              </c:numCache>
            </c:numRef>
          </c:yVal>
          <c:smooth val="0"/>
          <c:extLst>
            <c:ext xmlns:c16="http://schemas.microsoft.com/office/drawing/2014/chart" uri="{C3380CC4-5D6E-409C-BE32-E72D297353CC}">
              <c16:uniqueId val="{00000004-D29F-41A9-91CF-13E0C8649BDA}"/>
            </c:ext>
          </c:extLst>
        </c:ser>
        <c:dLbls>
          <c:showLegendKey val="0"/>
          <c:showVal val="0"/>
          <c:showCatName val="0"/>
          <c:showSerName val="0"/>
          <c:showPercent val="0"/>
          <c:showBubbleSize val="0"/>
        </c:dLbls>
        <c:axId val="711298208"/>
        <c:axId val="711296568"/>
      </c:scatterChart>
      <c:valAx>
        <c:axId val="47527424"/>
        <c:scaling>
          <c:orientation val="minMax"/>
          <c:min val="0"/>
        </c:scaling>
        <c:delete val="0"/>
        <c:axPos val="b"/>
        <c:title>
          <c:tx>
            <c:rich>
              <a:bodyPr/>
              <a:lstStyle/>
              <a:p>
                <a:pPr>
                  <a:defRPr/>
                </a:pPr>
                <a:r>
                  <a:rPr lang="en-US"/>
                  <a:t>Time (h)</a:t>
                </a:r>
              </a:p>
            </c:rich>
          </c:tx>
          <c:layout>
            <c:manualLayout>
              <c:xMode val="edge"/>
              <c:yMode val="edge"/>
              <c:x val="0.47341061409240015"/>
              <c:y val="0.89238468800794213"/>
            </c:manualLayout>
          </c:layout>
          <c:overlay val="0"/>
        </c:title>
        <c:numFmt formatCode="General" sourceLinked="1"/>
        <c:majorTickMark val="out"/>
        <c:minorTickMark val="none"/>
        <c:tickLblPos val="nextTo"/>
        <c:crossAx val="47529344"/>
        <c:crosses val="autoZero"/>
        <c:crossBetween val="midCat"/>
        <c:majorUnit val="140"/>
      </c:valAx>
      <c:valAx>
        <c:axId val="47529344"/>
        <c:scaling>
          <c:orientation val="minMax"/>
          <c:min val="0"/>
        </c:scaling>
        <c:delete val="0"/>
        <c:axPos val="l"/>
        <c:majorGridlines/>
        <c:title>
          <c:tx>
            <c:rich>
              <a:bodyPr rot="-5400000" vert="horz"/>
              <a:lstStyle/>
              <a:p>
                <a:pPr>
                  <a:defRPr/>
                </a:pPr>
                <a:r>
                  <a:rPr lang="en-US"/>
                  <a:t>ethyl acetate / ethyl butyrate / isoamyl</a:t>
                </a:r>
                <a:r>
                  <a:rPr lang="en-US" baseline="0"/>
                  <a:t> acetate </a:t>
                </a:r>
              </a:p>
              <a:p>
                <a:pPr>
                  <a:defRPr/>
                </a:pPr>
                <a:r>
                  <a:rPr lang="en-US"/>
                  <a:t>(mg/L)</a:t>
                </a:r>
              </a:p>
            </c:rich>
          </c:tx>
          <c:overlay val="0"/>
        </c:title>
        <c:numFmt formatCode="#,##0.0" sourceLinked="0"/>
        <c:majorTickMark val="out"/>
        <c:minorTickMark val="none"/>
        <c:tickLblPos val="nextTo"/>
        <c:crossAx val="47527424"/>
        <c:crosses val="autoZero"/>
        <c:crossBetween val="midCat"/>
      </c:valAx>
      <c:valAx>
        <c:axId val="711296568"/>
        <c:scaling>
          <c:orientation val="minMax"/>
          <c:max val="90"/>
          <c:min val="0"/>
        </c:scaling>
        <c:delete val="0"/>
        <c:axPos val="r"/>
        <c:title>
          <c:tx>
            <c:rich>
              <a:bodyPr/>
              <a:lstStyle/>
              <a:p>
                <a:pPr>
                  <a:defRPr/>
                </a:pPr>
                <a:r>
                  <a:rPr lang="en-US"/>
                  <a:t>isoamyl alcohol / isobutanol</a:t>
                </a:r>
                <a:r>
                  <a:rPr lang="en-US" baseline="0"/>
                  <a:t> (mg/l)</a:t>
                </a:r>
                <a:endParaRPr lang="en-US"/>
              </a:p>
            </c:rich>
          </c:tx>
          <c:overlay val="0"/>
        </c:title>
        <c:numFmt formatCode="0.000" sourceLinked="1"/>
        <c:majorTickMark val="out"/>
        <c:minorTickMark val="none"/>
        <c:tickLblPos val="nextTo"/>
        <c:crossAx val="711298208"/>
        <c:crosses val="max"/>
        <c:crossBetween val="midCat"/>
      </c:valAx>
      <c:valAx>
        <c:axId val="711298208"/>
        <c:scaling>
          <c:orientation val="minMax"/>
        </c:scaling>
        <c:delete val="1"/>
        <c:axPos val="b"/>
        <c:numFmt formatCode="General" sourceLinked="1"/>
        <c:majorTickMark val="out"/>
        <c:minorTickMark val="none"/>
        <c:tickLblPos val="nextTo"/>
        <c:crossAx val="711296568"/>
        <c:crosses val="autoZero"/>
        <c:crossBetween val="midCat"/>
      </c:valAx>
      <c:spPr>
        <a:noFill/>
        <a:ln w="25400">
          <a:noFill/>
        </a:ln>
      </c:spPr>
    </c:plotArea>
    <c:legend>
      <c:legendPos val="b"/>
      <c:layout>
        <c:manualLayout>
          <c:xMode val="edge"/>
          <c:yMode val="edge"/>
          <c:x val="0.12110721189791396"/>
          <c:y val="0.93280184538119382"/>
          <c:w val="0.83566566559718702"/>
          <c:h val="6.3337700125487811E-2"/>
        </c:manualLayout>
      </c:layout>
      <c:overlay val="0"/>
    </c:legend>
    <c:plotVisOnly val="1"/>
    <c:dispBlanksAs val="gap"/>
    <c:showDLblsOverMax val="0"/>
  </c:chart>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IMI509</a:t>
            </a:r>
          </a:p>
        </c:rich>
      </c:tx>
      <c:overlay val="0"/>
    </c:title>
    <c:autoTitleDeleted val="0"/>
    <c:plotArea>
      <c:layout>
        <c:manualLayout>
          <c:layoutTarget val="inner"/>
          <c:xMode val="edge"/>
          <c:yMode val="edge"/>
          <c:x val="7.8604066313231011E-2"/>
          <c:y val="4.334796101078485E-2"/>
          <c:w val="0.86511858173416945"/>
          <c:h val="0.83468791061191516"/>
        </c:manualLayout>
      </c:layout>
      <c:scatterChart>
        <c:scatterStyle val="lineMarker"/>
        <c:varyColors val="0"/>
        <c:ser>
          <c:idx val="0"/>
          <c:order val="0"/>
          <c:tx>
            <c:strRef>
              <c:f>GC!$AQ$2</c:f>
              <c:strCache>
                <c:ptCount val="1"/>
                <c:pt idx="0">
                  <c:v>Ethyl acetate</c:v>
                </c:pt>
              </c:strCache>
            </c:strRef>
          </c:tx>
          <c:errBars>
            <c:errDir val="y"/>
            <c:errBarType val="both"/>
            <c:errValType val="cust"/>
            <c:noEndCap val="0"/>
            <c:plus>
              <c:numRef>
                <c:f>GC!$AR$64:$AR$69</c:f>
                <c:numCache>
                  <c:formatCode>General</c:formatCode>
                  <c:ptCount val="6"/>
                  <c:pt idx="0">
                    <c:v>0</c:v>
                  </c:pt>
                  <c:pt idx="1">
                    <c:v>0</c:v>
                  </c:pt>
                  <c:pt idx="2">
                    <c:v>1.5275252316519465E-2</c:v>
                  </c:pt>
                  <c:pt idx="3">
                    <c:v>6.5574385243020006E-2</c:v>
                  </c:pt>
                  <c:pt idx="4">
                    <c:v>8.0208062770106447E-2</c:v>
                  </c:pt>
                  <c:pt idx="5">
                    <c:v>7.5055534994651313E-2</c:v>
                  </c:pt>
                </c:numCache>
              </c:numRef>
            </c:plus>
            <c:minus>
              <c:numRef>
                <c:f>GC!$AR$64:$AR$69</c:f>
                <c:numCache>
                  <c:formatCode>General</c:formatCode>
                  <c:ptCount val="6"/>
                  <c:pt idx="0">
                    <c:v>0</c:v>
                  </c:pt>
                  <c:pt idx="1">
                    <c:v>0</c:v>
                  </c:pt>
                  <c:pt idx="2">
                    <c:v>1.5275252316519465E-2</c:v>
                  </c:pt>
                  <c:pt idx="3">
                    <c:v>6.5574385243020006E-2</c:v>
                  </c:pt>
                  <c:pt idx="4">
                    <c:v>8.0208062770106447E-2</c:v>
                  </c:pt>
                  <c:pt idx="5">
                    <c:v>7.5055534994651313E-2</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GC!$AQ$64:$AQ$69</c:f>
              <c:numCache>
                <c:formatCode>0.000</c:formatCode>
                <c:ptCount val="6"/>
                <c:pt idx="0">
                  <c:v>0</c:v>
                </c:pt>
                <c:pt idx="1">
                  <c:v>0</c:v>
                </c:pt>
                <c:pt idx="2">
                  <c:v>0.24666666666666667</c:v>
                </c:pt>
                <c:pt idx="3">
                  <c:v>0.7599999999999999</c:v>
                </c:pt>
                <c:pt idx="4">
                  <c:v>0.9966666666666667</c:v>
                </c:pt>
                <c:pt idx="5">
                  <c:v>1.1566666666666665</c:v>
                </c:pt>
              </c:numCache>
            </c:numRef>
          </c:yVal>
          <c:smooth val="0"/>
          <c:extLst>
            <c:ext xmlns:c16="http://schemas.microsoft.com/office/drawing/2014/chart" uri="{C3380CC4-5D6E-409C-BE32-E72D297353CC}">
              <c16:uniqueId val="{00000000-C173-47AA-81AE-4B3A70285BCE}"/>
            </c:ext>
          </c:extLst>
        </c:ser>
        <c:ser>
          <c:idx val="1"/>
          <c:order val="1"/>
          <c:tx>
            <c:strRef>
              <c:f>GC!$AW$2</c:f>
              <c:strCache>
                <c:ptCount val="1"/>
                <c:pt idx="0">
                  <c:v>Ethyl butyrate</c:v>
                </c:pt>
              </c:strCache>
            </c:strRef>
          </c:tx>
          <c:errBars>
            <c:errDir val="y"/>
            <c:errBarType val="both"/>
            <c:errValType val="cust"/>
            <c:noEndCap val="0"/>
            <c:plus>
              <c:numRef>
                <c:f>GC!$AX$64:$AX$69</c:f>
                <c:numCache>
                  <c:formatCode>General</c:formatCode>
                  <c:ptCount val="6"/>
                  <c:pt idx="0">
                    <c:v>0</c:v>
                  </c:pt>
                  <c:pt idx="1">
                    <c:v>0</c:v>
                  </c:pt>
                  <c:pt idx="2">
                    <c:v>2.0816659994661348E-2</c:v>
                  </c:pt>
                  <c:pt idx="3">
                    <c:v>1.0000000000000009E-2</c:v>
                  </c:pt>
                  <c:pt idx="4">
                    <c:v>1.0000000000000009E-2</c:v>
                  </c:pt>
                  <c:pt idx="5">
                    <c:v>1.732050807568879E-2</c:v>
                  </c:pt>
                </c:numCache>
              </c:numRef>
            </c:plus>
            <c:minus>
              <c:numRef>
                <c:f>GC!$AX$64:$AX$69</c:f>
                <c:numCache>
                  <c:formatCode>General</c:formatCode>
                  <c:ptCount val="6"/>
                  <c:pt idx="0">
                    <c:v>0</c:v>
                  </c:pt>
                  <c:pt idx="1">
                    <c:v>0</c:v>
                  </c:pt>
                  <c:pt idx="2">
                    <c:v>2.0816659994661348E-2</c:v>
                  </c:pt>
                  <c:pt idx="3">
                    <c:v>1.0000000000000009E-2</c:v>
                  </c:pt>
                  <c:pt idx="4">
                    <c:v>1.0000000000000009E-2</c:v>
                  </c:pt>
                  <c:pt idx="5">
                    <c:v>1.732050807568879E-2</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GC!$AW$64:$AW$69</c:f>
              <c:numCache>
                <c:formatCode>0.000</c:formatCode>
                <c:ptCount val="6"/>
                <c:pt idx="0">
                  <c:v>0</c:v>
                </c:pt>
                <c:pt idx="1">
                  <c:v>0</c:v>
                </c:pt>
                <c:pt idx="2">
                  <c:v>0.16666666666666666</c:v>
                </c:pt>
                <c:pt idx="3">
                  <c:v>0.38000000000000006</c:v>
                </c:pt>
                <c:pt idx="4">
                  <c:v>0.43</c:v>
                </c:pt>
                <c:pt idx="5">
                  <c:v>0.45</c:v>
                </c:pt>
              </c:numCache>
            </c:numRef>
          </c:yVal>
          <c:smooth val="0"/>
          <c:extLst>
            <c:ext xmlns:c16="http://schemas.microsoft.com/office/drawing/2014/chart" uri="{C3380CC4-5D6E-409C-BE32-E72D297353CC}">
              <c16:uniqueId val="{00000001-C173-47AA-81AE-4B3A70285BCE}"/>
            </c:ext>
          </c:extLst>
        </c:ser>
        <c:ser>
          <c:idx val="2"/>
          <c:order val="2"/>
          <c:tx>
            <c:strRef>
              <c:f>GC!$BC$2</c:f>
              <c:strCache>
                <c:ptCount val="1"/>
                <c:pt idx="0">
                  <c:v>Isoamyl acetate</c:v>
                </c:pt>
              </c:strCache>
            </c:strRef>
          </c:tx>
          <c:errBars>
            <c:errDir val="y"/>
            <c:errBarType val="both"/>
            <c:errValType val="cust"/>
            <c:noEndCap val="0"/>
            <c:plus>
              <c:numRef>
                <c:f>GC!$BD$64:$BD$69</c:f>
                <c:numCache>
                  <c:formatCode>General</c:formatCode>
                  <c:ptCount val="6"/>
                  <c:pt idx="0">
                    <c:v>0</c:v>
                  </c:pt>
                  <c:pt idx="1">
                    <c:v>0</c:v>
                  </c:pt>
                  <c:pt idx="2">
                    <c:v>0</c:v>
                  </c:pt>
                  <c:pt idx="3">
                    <c:v>0</c:v>
                  </c:pt>
                  <c:pt idx="4">
                    <c:v>5.7735026918962545E-3</c:v>
                  </c:pt>
                  <c:pt idx="5">
                    <c:v>0</c:v>
                  </c:pt>
                </c:numCache>
              </c:numRef>
            </c:plus>
            <c:minus>
              <c:numRef>
                <c:f>GC!$BD$64:$BD$69</c:f>
                <c:numCache>
                  <c:formatCode>General</c:formatCode>
                  <c:ptCount val="6"/>
                  <c:pt idx="0">
                    <c:v>0</c:v>
                  </c:pt>
                  <c:pt idx="1">
                    <c:v>0</c:v>
                  </c:pt>
                  <c:pt idx="2">
                    <c:v>0</c:v>
                  </c:pt>
                  <c:pt idx="3">
                    <c:v>0</c:v>
                  </c:pt>
                  <c:pt idx="4">
                    <c:v>5.7735026918962545E-3</c:v>
                  </c:pt>
                  <c:pt idx="5">
                    <c:v>0</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GC!$BC$64:$BC$69</c:f>
              <c:numCache>
                <c:formatCode>0.000</c:formatCode>
                <c:ptCount val="6"/>
                <c:pt idx="0">
                  <c:v>0</c:v>
                </c:pt>
                <c:pt idx="1">
                  <c:v>0</c:v>
                </c:pt>
                <c:pt idx="2">
                  <c:v>0</c:v>
                </c:pt>
                <c:pt idx="3">
                  <c:v>0.08</c:v>
                </c:pt>
                <c:pt idx="4">
                  <c:v>0.10666666666666667</c:v>
                </c:pt>
                <c:pt idx="5">
                  <c:v>0.11</c:v>
                </c:pt>
              </c:numCache>
            </c:numRef>
          </c:yVal>
          <c:smooth val="0"/>
          <c:extLst>
            <c:ext xmlns:c16="http://schemas.microsoft.com/office/drawing/2014/chart" uri="{C3380CC4-5D6E-409C-BE32-E72D297353CC}">
              <c16:uniqueId val="{00000002-C173-47AA-81AE-4B3A70285BCE}"/>
            </c:ext>
          </c:extLst>
        </c:ser>
        <c:dLbls>
          <c:showLegendKey val="0"/>
          <c:showVal val="0"/>
          <c:showCatName val="0"/>
          <c:showSerName val="0"/>
          <c:showPercent val="0"/>
          <c:showBubbleSize val="0"/>
        </c:dLbls>
        <c:axId val="47527424"/>
        <c:axId val="47529344"/>
      </c:scatterChart>
      <c:scatterChart>
        <c:scatterStyle val="lineMarker"/>
        <c:varyColors val="0"/>
        <c:ser>
          <c:idx val="3"/>
          <c:order val="3"/>
          <c:tx>
            <c:strRef>
              <c:f>GC!$BF$2</c:f>
              <c:strCache>
                <c:ptCount val="1"/>
                <c:pt idx="0">
                  <c:v>Isoamyl alcohol</c:v>
                </c:pt>
              </c:strCache>
            </c:strRef>
          </c:tx>
          <c:errBars>
            <c:errDir val="y"/>
            <c:errBarType val="both"/>
            <c:errValType val="cust"/>
            <c:noEndCap val="0"/>
            <c:plus>
              <c:numRef>
                <c:f>GC!$BG$64:$BG$69</c:f>
                <c:numCache>
                  <c:formatCode>General</c:formatCode>
                  <c:ptCount val="6"/>
                  <c:pt idx="0">
                    <c:v>0</c:v>
                  </c:pt>
                  <c:pt idx="1">
                    <c:v>5.773502691896263E-2</c:v>
                  </c:pt>
                  <c:pt idx="2">
                    <c:v>0.8861339251678243</c:v>
                  </c:pt>
                  <c:pt idx="3">
                    <c:v>1.6223131633565708</c:v>
                  </c:pt>
                  <c:pt idx="4">
                    <c:v>0.4101625693957624</c:v>
                  </c:pt>
                  <c:pt idx="5">
                    <c:v>1.6112210690446309</c:v>
                  </c:pt>
                </c:numCache>
              </c:numRef>
            </c:plus>
            <c:minus>
              <c:numRef>
                <c:f>GC!$BG$64:$BG$69</c:f>
                <c:numCache>
                  <c:formatCode>General</c:formatCode>
                  <c:ptCount val="6"/>
                  <c:pt idx="0">
                    <c:v>0</c:v>
                  </c:pt>
                  <c:pt idx="1">
                    <c:v>5.773502691896263E-2</c:v>
                  </c:pt>
                  <c:pt idx="2">
                    <c:v>0.8861339251678243</c:v>
                  </c:pt>
                  <c:pt idx="3">
                    <c:v>1.6223131633565708</c:v>
                  </c:pt>
                  <c:pt idx="4">
                    <c:v>0.4101625693957624</c:v>
                  </c:pt>
                  <c:pt idx="5">
                    <c:v>1.6112210690446309</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GC!$BF$64:$BF$69</c:f>
              <c:numCache>
                <c:formatCode>0.000</c:formatCode>
                <c:ptCount val="6"/>
                <c:pt idx="0">
                  <c:v>0</c:v>
                </c:pt>
                <c:pt idx="1">
                  <c:v>3.6566666666666663</c:v>
                </c:pt>
                <c:pt idx="2">
                  <c:v>17.366666666666671</c:v>
                </c:pt>
                <c:pt idx="3">
                  <c:v>54.6</c:v>
                </c:pt>
                <c:pt idx="4">
                  <c:v>68.486666666666665</c:v>
                </c:pt>
                <c:pt idx="5">
                  <c:v>70.436666666666667</c:v>
                </c:pt>
              </c:numCache>
            </c:numRef>
          </c:yVal>
          <c:smooth val="0"/>
          <c:extLst>
            <c:ext xmlns:c16="http://schemas.microsoft.com/office/drawing/2014/chart" uri="{C3380CC4-5D6E-409C-BE32-E72D297353CC}">
              <c16:uniqueId val="{00000003-C173-47AA-81AE-4B3A70285BCE}"/>
            </c:ext>
          </c:extLst>
        </c:ser>
        <c:ser>
          <c:idx val="4"/>
          <c:order val="4"/>
          <c:tx>
            <c:strRef>
              <c:f>GC!$AZ$2</c:f>
              <c:strCache>
                <c:ptCount val="1"/>
                <c:pt idx="0">
                  <c:v>Isobutanol</c:v>
                </c:pt>
              </c:strCache>
            </c:strRef>
          </c:tx>
          <c:errBars>
            <c:errDir val="y"/>
            <c:errBarType val="both"/>
            <c:errValType val="cust"/>
            <c:noEndCap val="0"/>
            <c:plus>
              <c:numRef>
                <c:f>GC!$BA$64:$BA$69</c:f>
                <c:numCache>
                  <c:formatCode>General</c:formatCode>
                  <c:ptCount val="6"/>
                  <c:pt idx="0">
                    <c:v>0</c:v>
                  </c:pt>
                  <c:pt idx="1">
                    <c:v>0</c:v>
                  </c:pt>
                  <c:pt idx="2">
                    <c:v>0.15143755588800736</c:v>
                  </c:pt>
                  <c:pt idx="3">
                    <c:v>0.45368858629387243</c:v>
                  </c:pt>
                  <c:pt idx="4">
                    <c:v>0.12342339054382519</c:v>
                  </c:pt>
                  <c:pt idx="5">
                    <c:v>0.67574650079251863</c:v>
                  </c:pt>
                </c:numCache>
              </c:numRef>
            </c:plus>
            <c:minus>
              <c:numRef>
                <c:f>GC!$BA$64:$BA$69</c:f>
                <c:numCache>
                  <c:formatCode>General</c:formatCode>
                  <c:ptCount val="6"/>
                  <c:pt idx="0">
                    <c:v>0</c:v>
                  </c:pt>
                  <c:pt idx="1">
                    <c:v>0</c:v>
                  </c:pt>
                  <c:pt idx="2">
                    <c:v>0.15143755588800736</c:v>
                  </c:pt>
                  <c:pt idx="3">
                    <c:v>0.45368858629387243</c:v>
                  </c:pt>
                  <c:pt idx="4">
                    <c:v>0.12342339054382519</c:v>
                  </c:pt>
                  <c:pt idx="5">
                    <c:v>0.67574650079251863</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GC!$AZ$64:$AZ$69</c:f>
              <c:numCache>
                <c:formatCode>0.000</c:formatCode>
                <c:ptCount val="6"/>
                <c:pt idx="0">
                  <c:v>0</c:v>
                </c:pt>
                <c:pt idx="1">
                  <c:v>0</c:v>
                </c:pt>
                <c:pt idx="2">
                  <c:v>2.0766666666666667</c:v>
                </c:pt>
                <c:pt idx="3">
                  <c:v>21.136666666666667</c:v>
                </c:pt>
                <c:pt idx="4">
                  <c:v>29.196666666666669</c:v>
                </c:pt>
                <c:pt idx="5">
                  <c:v>31.52333333333333</c:v>
                </c:pt>
              </c:numCache>
            </c:numRef>
          </c:yVal>
          <c:smooth val="0"/>
          <c:extLst>
            <c:ext xmlns:c16="http://schemas.microsoft.com/office/drawing/2014/chart" uri="{C3380CC4-5D6E-409C-BE32-E72D297353CC}">
              <c16:uniqueId val="{00000004-C173-47AA-81AE-4B3A70285BCE}"/>
            </c:ext>
          </c:extLst>
        </c:ser>
        <c:dLbls>
          <c:showLegendKey val="0"/>
          <c:showVal val="0"/>
          <c:showCatName val="0"/>
          <c:showSerName val="0"/>
          <c:showPercent val="0"/>
          <c:showBubbleSize val="0"/>
        </c:dLbls>
        <c:axId val="711298208"/>
        <c:axId val="711296568"/>
      </c:scatterChart>
      <c:valAx>
        <c:axId val="47527424"/>
        <c:scaling>
          <c:orientation val="minMax"/>
          <c:min val="0"/>
        </c:scaling>
        <c:delete val="0"/>
        <c:axPos val="b"/>
        <c:title>
          <c:tx>
            <c:rich>
              <a:bodyPr/>
              <a:lstStyle/>
              <a:p>
                <a:pPr>
                  <a:defRPr/>
                </a:pPr>
                <a:r>
                  <a:rPr lang="en-US"/>
                  <a:t>Time (h)</a:t>
                </a:r>
              </a:p>
            </c:rich>
          </c:tx>
          <c:layout>
            <c:manualLayout>
              <c:xMode val="edge"/>
              <c:yMode val="edge"/>
              <c:x val="0.47341061409240015"/>
              <c:y val="0.89238468800794213"/>
            </c:manualLayout>
          </c:layout>
          <c:overlay val="0"/>
        </c:title>
        <c:numFmt formatCode="General" sourceLinked="1"/>
        <c:majorTickMark val="out"/>
        <c:minorTickMark val="none"/>
        <c:tickLblPos val="nextTo"/>
        <c:crossAx val="47529344"/>
        <c:crosses val="autoZero"/>
        <c:crossBetween val="midCat"/>
        <c:majorUnit val="140"/>
      </c:valAx>
      <c:valAx>
        <c:axId val="47529344"/>
        <c:scaling>
          <c:orientation val="minMax"/>
          <c:max val="2.5"/>
          <c:min val="0"/>
        </c:scaling>
        <c:delete val="0"/>
        <c:axPos val="l"/>
        <c:majorGridlines/>
        <c:title>
          <c:tx>
            <c:rich>
              <a:bodyPr rot="-5400000" vert="horz"/>
              <a:lstStyle/>
              <a:p>
                <a:pPr>
                  <a:defRPr/>
                </a:pPr>
                <a:r>
                  <a:rPr lang="en-US"/>
                  <a:t>ethyl acetate / ethyl butyrate / isoamyl</a:t>
                </a:r>
                <a:r>
                  <a:rPr lang="en-US" baseline="0"/>
                  <a:t> acetate </a:t>
                </a:r>
              </a:p>
              <a:p>
                <a:pPr>
                  <a:defRPr/>
                </a:pPr>
                <a:r>
                  <a:rPr lang="en-US"/>
                  <a:t>(mg/L)</a:t>
                </a:r>
              </a:p>
            </c:rich>
          </c:tx>
          <c:overlay val="0"/>
        </c:title>
        <c:numFmt formatCode="#,##0.0" sourceLinked="0"/>
        <c:majorTickMark val="out"/>
        <c:minorTickMark val="none"/>
        <c:tickLblPos val="nextTo"/>
        <c:crossAx val="47527424"/>
        <c:crosses val="autoZero"/>
        <c:crossBetween val="midCat"/>
      </c:valAx>
      <c:valAx>
        <c:axId val="711296568"/>
        <c:scaling>
          <c:orientation val="minMax"/>
          <c:max val="90"/>
          <c:min val="0"/>
        </c:scaling>
        <c:delete val="0"/>
        <c:axPos val="r"/>
        <c:title>
          <c:tx>
            <c:rich>
              <a:bodyPr/>
              <a:lstStyle/>
              <a:p>
                <a:pPr>
                  <a:defRPr/>
                </a:pPr>
                <a:r>
                  <a:rPr lang="en-US"/>
                  <a:t>isoamyl alcohol / isobutanol</a:t>
                </a:r>
                <a:r>
                  <a:rPr lang="en-US" baseline="0"/>
                  <a:t> (mg/l)</a:t>
                </a:r>
                <a:endParaRPr lang="en-US"/>
              </a:p>
            </c:rich>
          </c:tx>
          <c:overlay val="0"/>
        </c:title>
        <c:numFmt formatCode="0.000" sourceLinked="1"/>
        <c:majorTickMark val="out"/>
        <c:minorTickMark val="none"/>
        <c:tickLblPos val="nextTo"/>
        <c:crossAx val="711298208"/>
        <c:crosses val="max"/>
        <c:crossBetween val="midCat"/>
      </c:valAx>
      <c:valAx>
        <c:axId val="711298208"/>
        <c:scaling>
          <c:orientation val="minMax"/>
        </c:scaling>
        <c:delete val="1"/>
        <c:axPos val="b"/>
        <c:numFmt formatCode="General" sourceLinked="1"/>
        <c:majorTickMark val="out"/>
        <c:minorTickMark val="none"/>
        <c:tickLblPos val="nextTo"/>
        <c:crossAx val="711296568"/>
        <c:crosses val="autoZero"/>
        <c:crossBetween val="midCat"/>
      </c:valAx>
    </c:plotArea>
    <c:legend>
      <c:legendPos val="b"/>
      <c:layout>
        <c:manualLayout>
          <c:xMode val="edge"/>
          <c:yMode val="edge"/>
          <c:x val="0.12110721189791396"/>
          <c:y val="0.93280184538119382"/>
          <c:w val="0.82948857832068812"/>
          <c:h val="6.4962988694070051E-2"/>
        </c:manualLayout>
      </c:layout>
      <c:overlay val="0"/>
    </c:legend>
    <c:plotVisOnly val="1"/>
    <c:dispBlanksAs val="gap"/>
    <c:showDLblsOverMax val="0"/>
  </c:chart>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IMI510</a:t>
            </a:r>
          </a:p>
        </c:rich>
      </c:tx>
      <c:overlay val="0"/>
    </c:title>
    <c:autoTitleDeleted val="0"/>
    <c:plotArea>
      <c:layout>
        <c:manualLayout>
          <c:layoutTarget val="inner"/>
          <c:xMode val="edge"/>
          <c:yMode val="edge"/>
          <c:x val="7.5177518977792443E-2"/>
          <c:y val="4.3347965311505414E-2"/>
          <c:w val="0.86511858173416945"/>
          <c:h val="0.83468791061191516"/>
        </c:manualLayout>
      </c:layout>
      <c:scatterChart>
        <c:scatterStyle val="lineMarker"/>
        <c:varyColors val="0"/>
        <c:ser>
          <c:idx val="0"/>
          <c:order val="0"/>
          <c:tx>
            <c:strRef>
              <c:f>GC!$AQ$2</c:f>
              <c:strCache>
                <c:ptCount val="1"/>
                <c:pt idx="0">
                  <c:v>Ethyl acetate</c:v>
                </c:pt>
              </c:strCache>
            </c:strRef>
          </c:tx>
          <c:errBars>
            <c:errDir val="y"/>
            <c:errBarType val="both"/>
            <c:errValType val="cust"/>
            <c:noEndCap val="0"/>
            <c:plus>
              <c:numRef>
                <c:f>GC!$AR$74:$AR$79</c:f>
                <c:numCache>
                  <c:formatCode>General</c:formatCode>
                  <c:ptCount val="6"/>
                  <c:pt idx="0">
                    <c:v>0</c:v>
                  </c:pt>
                  <c:pt idx="1">
                    <c:v>0</c:v>
                  </c:pt>
                  <c:pt idx="2">
                    <c:v>2.5166114784235839E-2</c:v>
                  </c:pt>
                  <c:pt idx="3">
                    <c:v>1.527525231651942E-2</c:v>
                  </c:pt>
                  <c:pt idx="4">
                    <c:v>7.0237691685684875E-2</c:v>
                  </c:pt>
                  <c:pt idx="5">
                    <c:v>4.0414518843273836E-2</c:v>
                  </c:pt>
                </c:numCache>
              </c:numRef>
            </c:plus>
            <c:minus>
              <c:numRef>
                <c:f>GC!$AR$74:$AR$79</c:f>
                <c:numCache>
                  <c:formatCode>General</c:formatCode>
                  <c:ptCount val="6"/>
                  <c:pt idx="0">
                    <c:v>0</c:v>
                  </c:pt>
                  <c:pt idx="1">
                    <c:v>0</c:v>
                  </c:pt>
                  <c:pt idx="2">
                    <c:v>2.5166114784235839E-2</c:v>
                  </c:pt>
                  <c:pt idx="3">
                    <c:v>1.527525231651942E-2</c:v>
                  </c:pt>
                  <c:pt idx="4">
                    <c:v>7.0237691685684875E-2</c:v>
                  </c:pt>
                  <c:pt idx="5">
                    <c:v>4.0414518843273836E-2</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GC!$AQ$74:$AQ$79</c:f>
              <c:numCache>
                <c:formatCode>0.000</c:formatCode>
                <c:ptCount val="6"/>
                <c:pt idx="0">
                  <c:v>0</c:v>
                </c:pt>
                <c:pt idx="1">
                  <c:v>0</c:v>
                </c:pt>
                <c:pt idx="2">
                  <c:v>0.25666666666666665</c:v>
                </c:pt>
                <c:pt idx="3">
                  <c:v>0.92333333333333334</c:v>
                </c:pt>
                <c:pt idx="4">
                  <c:v>1.1266666666666667</c:v>
                </c:pt>
                <c:pt idx="5">
                  <c:v>1.3233333333333335</c:v>
                </c:pt>
              </c:numCache>
            </c:numRef>
          </c:yVal>
          <c:smooth val="0"/>
          <c:extLst>
            <c:ext xmlns:c16="http://schemas.microsoft.com/office/drawing/2014/chart" uri="{C3380CC4-5D6E-409C-BE32-E72D297353CC}">
              <c16:uniqueId val="{00000000-3F07-4CBC-92D3-2BEAC758E595}"/>
            </c:ext>
          </c:extLst>
        </c:ser>
        <c:ser>
          <c:idx val="1"/>
          <c:order val="1"/>
          <c:tx>
            <c:strRef>
              <c:f>GC!$AW$2</c:f>
              <c:strCache>
                <c:ptCount val="1"/>
                <c:pt idx="0">
                  <c:v>Ethyl butyrate</c:v>
                </c:pt>
              </c:strCache>
            </c:strRef>
          </c:tx>
          <c:errBars>
            <c:errDir val="y"/>
            <c:errBarType val="both"/>
            <c:errValType val="cust"/>
            <c:noEndCap val="0"/>
            <c:plus>
              <c:numRef>
                <c:f>GC!$AX$74:$AX$79</c:f>
                <c:numCache>
                  <c:formatCode>General</c:formatCode>
                  <c:ptCount val="6"/>
                  <c:pt idx="0">
                    <c:v>0</c:v>
                  </c:pt>
                  <c:pt idx="1">
                    <c:v>0</c:v>
                  </c:pt>
                  <c:pt idx="2">
                    <c:v>1.5275252316519468E-2</c:v>
                  </c:pt>
                  <c:pt idx="3">
                    <c:v>2.0816659994661344E-2</c:v>
                  </c:pt>
                  <c:pt idx="4">
                    <c:v>1.1547005383792526E-2</c:v>
                  </c:pt>
                  <c:pt idx="5">
                    <c:v>1.0000000000000009E-2</c:v>
                  </c:pt>
                </c:numCache>
              </c:numRef>
            </c:plus>
            <c:minus>
              <c:numRef>
                <c:f>GC!$AX$74:$AX$79</c:f>
                <c:numCache>
                  <c:formatCode>General</c:formatCode>
                  <c:ptCount val="6"/>
                  <c:pt idx="0">
                    <c:v>0</c:v>
                  </c:pt>
                  <c:pt idx="1">
                    <c:v>0</c:v>
                  </c:pt>
                  <c:pt idx="2">
                    <c:v>1.5275252316519468E-2</c:v>
                  </c:pt>
                  <c:pt idx="3">
                    <c:v>2.0816659994661344E-2</c:v>
                  </c:pt>
                  <c:pt idx="4">
                    <c:v>1.1547005383792526E-2</c:v>
                  </c:pt>
                  <c:pt idx="5">
                    <c:v>1.0000000000000009E-2</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GC!$AW$74:$AW$79</c:f>
              <c:numCache>
                <c:formatCode>0.000</c:formatCode>
                <c:ptCount val="6"/>
                <c:pt idx="0">
                  <c:v>0</c:v>
                </c:pt>
                <c:pt idx="1">
                  <c:v>0</c:v>
                </c:pt>
                <c:pt idx="2">
                  <c:v>0.18333333333333335</c:v>
                </c:pt>
                <c:pt idx="3">
                  <c:v>0.3666666666666667</c:v>
                </c:pt>
                <c:pt idx="4">
                  <c:v>0.39333333333333337</c:v>
                </c:pt>
                <c:pt idx="5">
                  <c:v>0.44</c:v>
                </c:pt>
              </c:numCache>
            </c:numRef>
          </c:yVal>
          <c:smooth val="0"/>
          <c:extLst>
            <c:ext xmlns:c16="http://schemas.microsoft.com/office/drawing/2014/chart" uri="{C3380CC4-5D6E-409C-BE32-E72D297353CC}">
              <c16:uniqueId val="{00000001-3F07-4CBC-92D3-2BEAC758E595}"/>
            </c:ext>
          </c:extLst>
        </c:ser>
        <c:ser>
          <c:idx val="2"/>
          <c:order val="2"/>
          <c:tx>
            <c:strRef>
              <c:f>GC!$BC$2</c:f>
              <c:strCache>
                <c:ptCount val="1"/>
                <c:pt idx="0">
                  <c:v>Isoamyl acetate</c:v>
                </c:pt>
              </c:strCache>
            </c:strRef>
          </c:tx>
          <c:errBars>
            <c:errDir val="y"/>
            <c:errBarType val="both"/>
            <c:errValType val="cust"/>
            <c:noEndCap val="0"/>
            <c:plus>
              <c:numRef>
                <c:f>GC!$BD$74:$BD$79</c:f>
                <c:numCache>
                  <c:formatCode>General</c:formatCode>
                  <c:ptCount val="6"/>
                  <c:pt idx="0">
                    <c:v>0</c:v>
                  </c:pt>
                  <c:pt idx="1">
                    <c:v>0</c:v>
                  </c:pt>
                  <c:pt idx="2">
                    <c:v>0</c:v>
                  </c:pt>
                  <c:pt idx="3">
                    <c:v>5.7735026918962545E-3</c:v>
                  </c:pt>
                  <c:pt idx="4">
                    <c:v>5.7735026918962632E-3</c:v>
                  </c:pt>
                  <c:pt idx="5">
                    <c:v>1.6996749443881478E-17</c:v>
                  </c:pt>
                </c:numCache>
              </c:numRef>
            </c:plus>
            <c:minus>
              <c:numRef>
                <c:f>GC!$BD$74:$BD$79</c:f>
                <c:numCache>
                  <c:formatCode>General</c:formatCode>
                  <c:ptCount val="6"/>
                  <c:pt idx="0">
                    <c:v>0</c:v>
                  </c:pt>
                  <c:pt idx="1">
                    <c:v>0</c:v>
                  </c:pt>
                  <c:pt idx="2">
                    <c:v>0</c:v>
                  </c:pt>
                  <c:pt idx="3">
                    <c:v>5.7735026918962545E-3</c:v>
                  </c:pt>
                  <c:pt idx="4">
                    <c:v>5.7735026918962632E-3</c:v>
                  </c:pt>
                  <c:pt idx="5">
                    <c:v>1.6996749443881478E-17</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GC!$BC$74:$BC$79</c:f>
              <c:numCache>
                <c:formatCode>0.000</c:formatCode>
                <c:ptCount val="6"/>
                <c:pt idx="0">
                  <c:v>0</c:v>
                </c:pt>
                <c:pt idx="1">
                  <c:v>0</c:v>
                </c:pt>
                <c:pt idx="2">
                  <c:v>0</c:v>
                </c:pt>
                <c:pt idx="3">
                  <c:v>7.6666666666666675E-2</c:v>
                </c:pt>
                <c:pt idx="4">
                  <c:v>9.3333333333333338E-2</c:v>
                </c:pt>
                <c:pt idx="5">
                  <c:v>0.10000000000000002</c:v>
                </c:pt>
              </c:numCache>
            </c:numRef>
          </c:yVal>
          <c:smooth val="0"/>
          <c:extLst>
            <c:ext xmlns:c16="http://schemas.microsoft.com/office/drawing/2014/chart" uri="{C3380CC4-5D6E-409C-BE32-E72D297353CC}">
              <c16:uniqueId val="{00000002-3F07-4CBC-92D3-2BEAC758E595}"/>
            </c:ext>
          </c:extLst>
        </c:ser>
        <c:dLbls>
          <c:showLegendKey val="0"/>
          <c:showVal val="0"/>
          <c:showCatName val="0"/>
          <c:showSerName val="0"/>
          <c:showPercent val="0"/>
          <c:showBubbleSize val="0"/>
        </c:dLbls>
        <c:axId val="47527424"/>
        <c:axId val="47529344"/>
      </c:scatterChart>
      <c:scatterChart>
        <c:scatterStyle val="lineMarker"/>
        <c:varyColors val="0"/>
        <c:ser>
          <c:idx val="3"/>
          <c:order val="3"/>
          <c:tx>
            <c:strRef>
              <c:f>GC!$BF$2</c:f>
              <c:strCache>
                <c:ptCount val="1"/>
                <c:pt idx="0">
                  <c:v>Isoamyl alcohol</c:v>
                </c:pt>
              </c:strCache>
            </c:strRef>
          </c:tx>
          <c:errBars>
            <c:errDir val="y"/>
            <c:errBarType val="both"/>
            <c:errValType val="cust"/>
            <c:noEndCap val="0"/>
            <c:plus>
              <c:numRef>
                <c:f>GC!$BG$74:$BG$79</c:f>
                <c:numCache>
                  <c:formatCode>General</c:formatCode>
                  <c:ptCount val="6"/>
                  <c:pt idx="0">
                    <c:v>0</c:v>
                  </c:pt>
                  <c:pt idx="1">
                    <c:v>5.0332229568471713E-2</c:v>
                  </c:pt>
                  <c:pt idx="2">
                    <c:v>1.2124355652982148</c:v>
                  </c:pt>
                  <c:pt idx="3">
                    <c:v>2.7176521729855985</c:v>
                  </c:pt>
                  <c:pt idx="4">
                    <c:v>2.1049069654816916</c:v>
                  </c:pt>
                  <c:pt idx="5">
                    <c:v>2.0553912847273925</c:v>
                  </c:pt>
                </c:numCache>
              </c:numRef>
            </c:plus>
            <c:minus>
              <c:numRef>
                <c:f>GC!$BG$74:$BG$79</c:f>
                <c:numCache>
                  <c:formatCode>General</c:formatCode>
                  <c:ptCount val="6"/>
                  <c:pt idx="0">
                    <c:v>0</c:v>
                  </c:pt>
                  <c:pt idx="1">
                    <c:v>5.0332229568471713E-2</c:v>
                  </c:pt>
                  <c:pt idx="2">
                    <c:v>1.2124355652982148</c:v>
                  </c:pt>
                  <c:pt idx="3">
                    <c:v>2.7176521729855985</c:v>
                  </c:pt>
                  <c:pt idx="4">
                    <c:v>2.1049069654816916</c:v>
                  </c:pt>
                  <c:pt idx="5">
                    <c:v>2.0553912847273925</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GC!$BF$74:$BF$79</c:f>
              <c:numCache>
                <c:formatCode>0.000</c:formatCode>
                <c:ptCount val="6"/>
                <c:pt idx="0">
                  <c:v>0</c:v>
                </c:pt>
                <c:pt idx="1">
                  <c:v>3.3266666666666667</c:v>
                </c:pt>
                <c:pt idx="2">
                  <c:v>22.689999999999998</c:v>
                </c:pt>
                <c:pt idx="3">
                  <c:v>56.713333333333338</c:v>
                </c:pt>
                <c:pt idx="4">
                  <c:v>63.836666666666666</c:v>
                </c:pt>
                <c:pt idx="5">
                  <c:v>66.763333333333335</c:v>
                </c:pt>
              </c:numCache>
            </c:numRef>
          </c:yVal>
          <c:smooth val="0"/>
          <c:extLst>
            <c:ext xmlns:c16="http://schemas.microsoft.com/office/drawing/2014/chart" uri="{C3380CC4-5D6E-409C-BE32-E72D297353CC}">
              <c16:uniqueId val="{00000003-3F07-4CBC-92D3-2BEAC758E595}"/>
            </c:ext>
          </c:extLst>
        </c:ser>
        <c:ser>
          <c:idx val="4"/>
          <c:order val="4"/>
          <c:tx>
            <c:strRef>
              <c:f>GC!$AZ$2</c:f>
              <c:strCache>
                <c:ptCount val="1"/>
                <c:pt idx="0">
                  <c:v>Isobutanol</c:v>
                </c:pt>
              </c:strCache>
            </c:strRef>
          </c:tx>
          <c:errBars>
            <c:errDir val="y"/>
            <c:errBarType val="both"/>
            <c:errValType val="cust"/>
            <c:noEndCap val="0"/>
            <c:plus>
              <c:numRef>
                <c:f>GC!$BA$74:$BA$79</c:f>
                <c:numCache>
                  <c:formatCode>General</c:formatCode>
                  <c:ptCount val="6"/>
                  <c:pt idx="0">
                    <c:v>0</c:v>
                  </c:pt>
                  <c:pt idx="1">
                    <c:v>0</c:v>
                  </c:pt>
                  <c:pt idx="2">
                    <c:v>0.37166292972710263</c:v>
                  </c:pt>
                  <c:pt idx="3">
                    <c:v>1.172987638468538</c:v>
                  </c:pt>
                  <c:pt idx="4">
                    <c:v>1.1821590417536889</c:v>
                  </c:pt>
                  <c:pt idx="5">
                    <c:v>1.1646601793370177</c:v>
                  </c:pt>
                </c:numCache>
              </c:numRef>
            </c:plus>
            <c:minus>
              <c:numRef>
                <c:f>GC!$BA$74:$BA$79</c:f>
                <c:numCache>
                  <c:formatCode>General</c:formatCode>
                  <c:ptCount val="6"/>
                  <c:pt idx="0">
                    <c:v>0</c:v>
                  </c:pt>
                  <c:pt idx="1">
                    <c:v>0</c:v>
                  </c:pt>
                  <c:pt idx="2">
                    <c:v>0.37166292972710263</c:v>
                  </c:pt>
                  <c:pt idx="3">
                    <c:v>1.172987638468538</c:v>
                  </c:pt>
                  <c:pt idx="4">
                    <c:v>1.1821590417536889</c:v>
                  </c:pt>
                  <c:pt idx="5">
                    <c:v>1.1646601793370177</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GC!$AZ$74:$AZ$79</c:f>
              <c:numCache>
                <c:formatCode>0.000</c:formatCode>
                <c:ptCount val="6"/>
                <c:pt idx="0">
                  <c:v>0</c:v>
                </c:pt>
                <c:pt idx="1">
                  <c:v>0</c:v>
                </c:pt>
                <c:pt idx="2">
                  <c:v>5.6933333333333342</c:v>
                </c:pt>
                <c:pt idx="3">
                  <c:v>24.39</c:v>
                </c:pt>
                <c:pt idx="4">
                  <c:v>28.62</c:v>
                </c:pt>
                <c:pt idx="5">
                  <c:v>32.173333333333332</c:v>
                </c:pt>
              </c:numCache>
            </c:numRef>
          </c:yVal>
          <c:smooth val="0"/>
          <c:extLst>
            <c:ext xmlns:c16="http://schemas.microsoft.com/office/drawing/2014/chart" uri="{C3380CC4-5D6E-409C-BE32-E72D297353CC}">
              <c16:uniqueId val="{00000004-3F07-4CBC-92D3-2BEAC758E595}"/>
            </c:ext>
          </c:extLst>
        </c:ser>
        <c:dLbls>
          <c:showLegendKey val="0"/>
          <c:showVal val="0"/>
          <c:showCatName val="0"/>
          <c:showSerName val="0"/>
          <c:showPercent val="0"/>
          <c:showBubbleSize val="0"/>
        </c:dLbls>
        <c:axId val="711298208"/>
        <c:axId val="711296568"/>
      </c:scatterChart>
      <c:valAx>
        <c:axId val="47527424"/>
        <c:scaling>
          <c:orientation val="minMax"/>
          <c:min val="0"/>
        </c:scaling>
        <c:delete val="0"/>
        <c:axPos val="b"/>
        <c:title>
          <c:tx>
            <c:rich>
              <a:bodyPr/>
              <a:lstStyle/>
              <a:p>
                <a:pPr>
                  <a:defRPr/>
                </a:pPr>
                <a:r>
                  <a:rPr lang="en-US"/>
                  <a:t>Time (h)</a:t>
                </a:r>
              </a:p>
            </c:rich>
          </c:tx>
          <c:layout>
            <c:manualLayout>
              <c:xMode val="edge"/>
              <c:yMode val="edge"/>
              <c:x val="0.47341061409240015"/>
              <c:y val="0.89238468800794213"/>
            </c:manualLayout>
          </c:layout>
          <c:overlay val="0"/>
        </c:title>
        <c:numFmt formatCode="General" sourceLinked="1"/>
        <c:majorTickMark val="out"/>
        <c:minorTickMark val="none"/>
        <c:tickLblPos val="nextTo"/>
        <c:crossAx val="47529344"/>
        <c:crosses val="autoZero"/>
        <c:crossBetween val="midCat"/>
        <c:majorUnit val="140"/>
      </c:valAx>
      <c:valAx>
        <c:axId val="47529344"/>
        <c:scaling>
          <c:orientation val="minMax"/>
          <c:min val="0"/>
        </c:scaling>
        <c:delete val="0"/>
        <c:axPos val="l"/>
        <c:majorGridlines/>
        <c:title>
          <c:tx>
            <c:rich>
              <a:bodyPr rot="-5400000" vert="horz"/>
              <a:lstStyle/>
              <a:p>
                <a:pPr>
                  <a:defRPr/>
                </a:pPr>
                <a:r>
                  <a:rPr lang="en-US"/>
                  <a:t>ethyl acetate / ethyl butyrate / isoamyl</a:t>
                </a:r>
                <a:r>
                  <a:rPr lang="en-US" baseline="0"/>
                  <a:t> acetate </a:t>
                </a:r>
              </a:p>
              <a:p>
                <a:pPr>
                  <a:defRPr/>
                </a:pPr>
                <a:r>
                  <a:rPr lang="en-US"/>
                  <a:t>(mg/L)</a:t>
                </a:r>
              </a:p>
            </c:rich>
          </c:tx>
          <c:overlay val="0"/>
        </c:title>
        <c:numFmt formatCode="#,##0.0" sourceLinked="0"/>
        <c:majorTickMark val="out"/>
        <c:minorTickMark val="none"/>
        <c:tickLblPos val="nextTo"/>
        <c:crossAx val="47527424"/>
        <c:crosses val="autoZero"/>
        <c:crossBetween val="midCat"/>
      </c:valAx>
      <c:valAx>
        <c:axId val="711296568"/>
        <c:scaling>
          <c:orientation val="minMax"/>
          <c:max val="90"/>
          <c:min val="0"/>
        </c:scaling>
        <c:delete val="0"/>
        <c:axPos val="r"/>
        <c:title>
          <c:tx>
            <c:rich>
              <a:bodyPr/>
              <a:lstStyle/>
              <a:p>
                <a:pPr>
                  <a:defRPr/>
                </a:pPr>
                <a:r>
                  <a:rPr lang="en-US"/>
                  <a:t>isoamyl alcohol / isobutanol</a:t>
                </a:r>
                <a:r>
                  <a:rPr lang="en-US" baseline="0"/>
                  <a:t> (mg/l)</a:t>
                </a:r>
                <a:endParaRPr lang="en-US"/>
              </a:p>
            </c:rich>
          </c:tx>
          <c:overlay val="0"/>
        </c:title>
        <c:numFmt formatCode="0.000" sourceLinked="1"/>
        <c:majorTickMark val="out"/>
        <c:minorTickMark val="none"/>
        <c:tickLblPos val="nextTo"/>
        <c:crossAx val="711298208"/>
        <c:crosses val="max"/>
        <c:crossBetween val="midCat"/>
      </c:valAx>
      <c:valAx>
        <c:axId val="711298208"/>
        <c:scaling>
          <c:orientation val="minMax"/>
        </c:scaling>
        <c:delete val="1"/>
        <c:axPos val="b"/>
        <c:numFmt formatCode="General" sourceLinked="1"/>
        <c:majorTickMark val="out"/>
        <c:minorTickMark val="none"/>
        <c:tickLblPos val="nextTo"/>
        <c:crossAx val="711296568"/>
        <c:crosses val="autoZero"/>
        <c:crossBetween val="midCat"/>
      </c:valAx>
    </c:plotArea>
    <c:legend>
      <c:legendPos val="b"/>
      <c:layout>
        <c:manualLayout>
          <c:xMode val="edge"/>
          <c:yMode val="edge"/>
          <c:x val="0.12110721189791396"/>
          <c:y val="0.93280184538119382"/>
          <c:w val="0.83566566559718702"/>
          <c:h val="6.3337700125487811E-2"/>
        </c:manualLayout>
      </c:layout>
      <c:overlay val="0"/>
    </c:legend>
    <c:plotVisOnly val="1"/>
    <c:dispBlanksAs val="gap"/>
    <c:showDLblsOverMax val="0"/>
  </c:chart>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IMI511</a:t>
            </a:r>
          </a:p>
        </c:rich>
      </c:tx>
      <c:overlay val="0"/>
    </c:title>
    <c:autoTitleDeleted val="0"/>
    <c:plotArea>
      <c:layout>
        <c:manualLayout>
          <c:layoutTarget val="inner"/>
          <c:xMode val="edge"/>
          <c:yMode val="edge"/>
          <c:x val="7.5177518977792443E-2"/>
          <c:y val="4.3347965311505414E-2"/>
          <c:w val="0.86511858173416945"/>
          <c:h val="0.83468791061191516"/>
        </c:manualLayout>
      </c:layout>
      <c:scatterChart>
        <c:scatterStyle val="lineMarker"/>
        <c:varyColors val="0"/>
        <c:ser>
          <c:idx val="0"/>
          <c:order val="0"/>
          <c:tx>
            <c:strRef>
              <c:f>GC!$AQ$2</c:f>
              <c:strCache>
                <c:ptCount val="1"/>
                <c:pt idx="0">
                  <c:v>Ethyl acetate</c:v>
                </c:pt>
              </c:strCache>
            </c:strRef>
          </c:tx>
          <c:errBars>
            <c:errDir val="y"/>
            <c:errBarType val="both"/>
            <c:errValType val="cust"/>
            <c:noEndCap val="0"/>
            <c:plus>
              <c:numRef>
                <c:f>GC!$AR$84:$AR$89</c:f>
                <c:numCache>
                  <c:formatCode>General</c:formatCode>
                  <c:ptCount val="6"/>
                  <c:pt idx="0">
                    <c:v>0</c:v>
                  </c:pt>
                  <c:pt idx="1">
                    <c:v>0</c:v>
                  </c:pt>
                  <c:pt idx="2">
                    <c:v>5.7735026918962311E-3</c:v>
                  </c:pt>
                  <c:pt idx="3">
                    <c:v>4.6188021535169974E-2</c:v>
                  </c:pt>
                  <c:pt idx="4">
                    <c:v>4.5825756949558441E-2</c:v>
                  </c:pt>
                  <c:pt idx="5">
                    <c:v>3.0550504633038961E-2</c:v>
                  </c:pt>
                </c:numCache>
              </c:numRef>
            </c:plus>
            <c:minus>
              <c:numRef>
                <c:f>GC!$AR$84:$AR$89</c:f>
                <c:numCache>
                  <c:formatCode>General</c:formatCode>
                  <c:ptCount val="6"/>
                  <c:pt idx="0">
                    <c:v>0</c:v>
                  </c:pt>
                  <c:pt idx="1">
                    <c:v>0</c:v>
                  </c:pt>
                  <c:pt idx="2">
                    <c:v>5.7735026918962311E-3</c:v>
                  </c:pt>
                  <c:pt idx="3">
                    <c:v>4.6188021535169974E-2</c:v>
                  </c:pt>
                  <c:pt idx="4">
                    <c:v>4.5825756949558441E-2</c:v>
                  </c:pt>
                  <c:pt idx="5">
                    <c:v>3.0550504633038961E-2</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GC!$AQ$84:$AQ$89</c:f>
              <c:numCache>
                <c:formatCode>0.000</c:formatCode>
                <c:ptCount val="6"/>
                <c:pt idx="0">
                  <c:v>0</c:v>
                </c:pt>
                <c:pt idx="1">
                  <c:v>0</c:v>
                </c:pt>
                <c:pt idx="2">
                  <c:v>0.28666666666666668</c:v>
                </c:pt>
                <c:pt idx="3">
                  <c:v>1.1033333333333333</c:v>
                </c:pt>
                <c:pt idx="4">
                  <c:v>1.25</c:v>
                </c:pt>
                <c:pt idx="5">
                  <c:v>1.9166666666666667</c:v>
                </c:pt>
              </c:numCache>
            </c:numRef>
          </c:yVal>
          <c:smooth val="0"/>
          <c:extLst>
            <c:ext xmlns:c16="http://schemas.microsoft.com/office/drawing/2014/chart" uri="{C3380CC4-5D6E-409C-BE32-E72D297353CC}">
              <c16:uniqueId val="{00000000-9840-4166-A960-8E27570044EB}"/>
            </c:ext>
          </c:extLst>
        </c:ser>
        <c:ser>
          <c:idx val="1"/>
          <c:order val="1"/>
          <c:tx>
            <c:strRef>
              <c:f>GC!$AW$2</c:f>
              <c:strCache>
                <c:ptCount val="1"/>
                <c:pt idx="0">
                  <c:v>Ethyl butyrate</c:v>
                </c:pt>
              </c:strCache>
            </c:strRef>
          </c:tx>
          <c:errBars>
            <c:errDir val="y"/>
            <c:errBarType val="both"/>
            <c:errValType val="cust"/>
            <c:noEndCap val="0"/>
            <c:plus>
              <c:numRef>
                <c:f>GC!$AX$84:$AX$89</c:f>
                <c:numCache>
                  <c:formatCode>General</c:formatCode>
                  <c:ptCount val="6"/>
                  <c:pt idx="0">
                    <c:v>0</c:v>
                  </c:pt>
                  <c:pt idx="1">
                    <c:v>0</c:v>
                  </c:pt>
                  <c:pt idx="2">
                    <c:v>1.7320508075688773E-2</c:v>
                  </c:pt>
                  <c:pt idx="3">
                    <c:v>0</c:v>
                  </c:pt>
                  <c:pt idx="4">
                    <c:v>5.7735026918962623E-3</c:v>
                  </c:pt>
                  <c:pt idx="5">
                    <c:v>5.7735026918962623E-3</c:v>
                  </c:pt>
                </c:numCache>
              </c:numRef>
            </c:plus>
            <c:minus>
              <c:numRef>
                <c:f>GC!$AX$84:$AX$89</c:f>
                <c:numCache>
                  <c:formatCode>General</c:formatCode>
                  <c:ptCount val="6"/>
                  <c:pt idx="0">
                    <c:v>0</c:v>
                  </c:pt>
                  <c:pt idx="1">
                    <c:v>0</c:v>
                  </c:pt>
                  <c:pt idx="2">
                    <c:v>1.7320508075688773E-2</c:v>
                  </c:pt>
                  <c:pt idx="3">
                    <c:v>0</c:v>
                  </c:pt>
                  <c:pt idx="4">
                    <c:v>5.7735026918962623E-3</c:v>
                  </c:pt>
                  <c:pt idx="5">
                    <c:v>5.7735026918962623E-3</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GC!$AW$84:$AW$89</c:f>
              <c:numCache>
                <c:formatCode>0.000</c:formatCode>
                <c:ptCount val="6"/>
                <c:pt idx="0">
                  <c:v>0</c:v>
                </c:pt>
                <c:pt idx="1">
                  <c:v>0</c:v>
                </c:pt>
                <c:pt idx="2">
                  <c:v>0.19000000000000003</c:v>
                </c:pt>
                <c:pt idx="3">
                  <c:v>0.41</c:v>
                </c:pt>
                <c:pt idx="4">
                  <c:v>0.44333333333333336</c:v>
                </c:pt>
                <c:pt idx="5">
                  <c:v>0.5033333333333333</c:v>
                </c:pt>
              </c:numCache>
            </c:numRef>
          </c:yVal>
          <c:smooth val="0"/>
          <c:extLst>
            <c:ext xmlns:c16="http://schemas.microsoft.com/office/drawing/2014/chart" uri="{C3380CC4-5D6E-409C-BE32-E72D297353CC}">
              <c16:uniqueId val="{00000001-9840-4166-A960-8E27570044EB}"/>
            </c:ext>
          </c:extLst>
        </c:ser>
        <c:ser>
          <c:idx val="2"/>
          <c:order val="2"/>
          <c:tx>
            <c:strRef>
              <c:f>GC!$BC$2</c:f>
              <c:strCache>
                <c:ptCount val="1"/>
                <c:pt idx="0">
                  <c:v>Isoamyl acetate</c:v>
                </c:pt>
              </c:strCache>
            </c:strRef>
          </c:tx>
          <c:errBars>
            <c:errDir val="y"/>
            <c:errBarType val="both"/>
            <c:errValType val="cust"/>
            <c:noEndCap val="0"/>
            <c:plus>
              <c:numRef>
                <c:f>GC!$BD$84:$BD$89</c:f>
                <c:numCache>
                  <c:formatCode>General</c:formatCode>
                  <c:ptCount val="6"/>
                  <c:pt idx="0">
                    <c:v>0</c:v>
                  </c:pt>
                  <c:pt idx="1">
                    <c:v>0</c:v>
                  </c:pt>
                  <c:pt idx="2">
                    <c:v>0</c:v>
                  </c:pt>
                  <c:pt idx="3">
                    <c:v>0</c:v>
                  </c:pt>
                  <c:pt idx="4">
                    <c:v>1.6996749443881478E-17</c:v>
                  </c:pt>
                  <c:pt idx="5">
                    <c:v>5.7735026918962545E-3</c:v>
                  </c:pt>
                </c:numCache>
              </c:numRef>
            </c:plus>
            <c:minus>
              <c:numRef>
                <c:f>GC!$BD$84:$BD$89</c:f>
                <c:numCache>
                  <c:formatCode>General</c:formatCode>
                  <c:ptCount val="6"/>
                  <c:pt idx="0">
                    <c:v>0</c:v>
                  </c:pt>
                  <c:pt idx="1">
                    <c:v>0</c:v>
                  </c:pt>
                  <c:pt idx="2">
                    <c:v>0</c:v>
                  </c:pt>
                  <c:pt idx="3">
                    <c:v>0</c:v>
                  </c:pt>
                  <c:pt idx="4">
                    <c:v>1.6996749443881478E-17</c:v>
                  </c:pt>
                  <c:pt idx="5">
                    <c:v>5.7735026918962545E-3</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GC!$BC$84:$BC$89</c:f>
              <c:numCache>
                <c:formatCode>0.000</c:formatCode>
                <c:ptCount val="6"/>
                <c:pt idx="0">
                  <c:v>0</c:v>
                </c:pt>
                <c:pt idx="1">
                  <c:v>0</c:v>
                </c:pt>
                <c:pt idx="2">
                  <c:v>0</c:v>
                </c:pt>
                <c:pt idx="3">
                  <c:v>0.08</c:v>
                </c:pt>
                <c:pt idx="4">
                  <c:v>0.10000000000000002</c:v>
                </c:pt>
                <c:pt idx="5">
                  <c:v>0.11666666666666665</c:v>
                </c:pt>
              </c:numCache>
            </c:numRef>
          </c:yVal>
          <c:smooth val="0"/>
          <c:extLst>
            <c:ext xmlns:c16="http://schemas.microsoft.com/office/drawing/2014/chart" uri="{C3380CC4-5D6E-409C-BE32-E72D297353CC}">
              <c16:uniqueId val="{00000002-9840-4166-A960-8E27570044EB}"/>
            </c:ext>
          </c:extLst>
        </c:ser>
        <c:dLbls>
          <c:showLegendKey val="0"/>
          <c:showVal val="0"/>
          <c:showCatName val="0"/>
          <c:showSerName val="0"/>
          <c:showPercent val="0"/>
          <c:showBubbleSize val="0"/>
        </c:dLbls>
        <c:axId val="47527424"/>
        <c:axId val="47529344"/>
      </c:scatterChart>
      <c:scatterChart>
        <c:scatterStyle val="lineMarker"/>
        <c:varyColors val="0"/>
        <c:ser>
          <c:idx val="3"/>
          <c:order val="3"/>
          <c:tx>
            <c:strRef>
              <c:f>GC!$BF$2</c:f>
              <c:strCache>
                <c:ptCount val="1"/>
                <c:pt idx="0">
                  <c:v>Isoamyl alcohol</c:v>
                </c:pt>
              </c:strCache>
            </c:strRef>
          </c:tx>
          <c:errBars>
            <c:errDir val="y"/>
            <c:errBarType val="both"/>
            <c:errValType val="cust"/>
            <c:noEndCap val="0"/>
            <c:plus>
              <c:numRef>
                <c:f>GC!$BG$84:$BG$89</c:f>
                <c:numCache>
                  <c:formatCode>General</c:formatCode>
                  <c:ptCount val="6"/>
                  <c:pt idx="0">
                    <c:v>0</c:v>
                  </c:pt>
                  <c:pt idx="1">
                    <c:v>4.5825756949558344E-2</c:v>
                  </c:pt>
                  <c:pt idx="2">
                    <c:v>0.11269427669584657</c:v>
                  </c:pt>
                  <c:pt idx="3">
                    <c:v>0.86961677383392988</c:v>
                  </c:pt>
                  <c:pt idx="4">
                    <c:v>0.73214297328686595</c:v>
                  </c:pt>
                  <c:pt idx="5">
                    <c:v>1.3355148819837266</c:v>
                  </c:pt>
                </c:numCache>
              </c:numRef>
            </c:plus>
            <c:minus>
              <c:numRef>
                <c:f>GC!$BG$84:$BG$89</c:f>
                <c:numCache>
                  <c:formatCode>General</c:formatCode>
                  <c:ptCount val="6"/>
                  <c:pt idx="0">
                    <c:v>0</c:v>
                  </c:pt>
                  <c:pt idx="1">
                    <c:v>4.5825756949558344E-2</c:v>
                  </c:pt>
                  <c:pt idx="2">
                    <c:v>0.11269427669584657</c:v>
                  </c:pt>
                  <c:pt idx="3">
                    <c:v>0.86961677383392988</c:v>
                  </c:pt>
                  <c:pt idx="4">
                    <c:v>0.73214297328686595</c:v>
                  </c:pt>
                  <c:pt idx="5">
                    <c:v>1.3355148819837266</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GC!$BF$84:$BF$89</c:f>
              <c:numCache>
                <c:formatCode>0.000</c:formatCode>
                <c:ptCount val="6"/>
                <c:pt idx="0">
                  <c:v>0</c:v>
                </c:pt>
                <c:pt idx="1">
                  <c:v>3.94</c:v>
                </c:pt>
                <c:pt idx="2">
                  <c:v>24.22</c:v>
                </c:pt>
                <c:pt idx="3">
                  <c:v>59.346666666666664</c:v>
                </c:pt>
                <c:pt idx="4">
                  <c:v>63.413333333333334</c:v>
                </c:pt>
                <c:pt idx="5">
                  <c:v>67.510000000000005</c:v>
                </c:pt>
              </c:numCache>
            </c:numRef>
          </c:yVal>
          <c:smooth val="0"/>
          <c:extLst>
            <c:ext xmlns:c16="http://schemas.microsoft.com/office/drawing/2014/chart" uri="{C3380CC4-5D6E-409C-BE32-E72D297353CC}">
              <c16:uniqueId val="{00000003-9840-4166-A960-8E27570044EB}"/>
            </c:ext>
          </c:extLst>
        </c:ser>
        <c:ser>
          <c:idx val="4"/>
          <c:order val="4"/>
          <c:tx>
            <c:strRef>
              <c:f>GC!$AZ$2</c:f>
              <c:strCache>
                <c:ptCount val="1"/>
                <c:pt idx="0">
                  <c:v>Isobutanol</c:v>
                </c:pt>
              </c:strCache>
            </c:strRef>
          </c:tx>
          <c:errBars>
            <c:errDir val="y"/>
            <c:errBarType val="both"/>
            <c:errValType val="cust"/>
            <c:noEndCap val="0"/>
            <c:plus>
              <c:numRef>
                <c:f>GC!$BA$84:$BA$89</c:f>
                <c:numCache>
                  <c:formatCode>General</c:formatCode>
                  <c:ptCount val="6"/>
                  <c:pt idx="0">
                    <c:v>0</c:v>
                  </c:pt>
                  <c:pt idx="1">
                    <c:v>0</c:v>
                  </c:pt>
                  <c:pt idx="2">
                    <c:v>0.16093476939431092</c:v>
                  </c:pt>
                  <c:pt idx="3">
                    <c:v>0.29280255007996919</c:v>
                  </c:pt>
                  <c:pt idx="4">
                    <c:v>0.42099089459670425</c:v>
                  </c:pt>
                  <c:pt idx="5">
                    <c:v>0.77500537632543798</c:v>
                  </c:pt>
                </c:numCache>
              </c:numRef>
            </c:plus>
            <c:minus>
              <c:numRef>
                <c:f>GC!$BA$84:$BA$89</c:f>
                <c:numCache>
                  <c:formatCode>General</c:formatCode>
                  <c:ptCount val="6"/>
                  <c:pt idx="0">
                    <c:v>0</c:v>
                  </c:pt>
                  <c:pt idx="1">
                    <c:v>0</c:v>
                  </c:pt>
                  <c:pt idx="2">
                    <c:v>0.16093476939431092</c:v>
                  </c:pt>
                  <c:pt idx="3">
                    <c:v>0.29280255007996919</c:v>
                  </c:pt>
                  <c:pt idx="4">
                    <c:v>0.42099089459670425</c:v>
                  </c:pt>
                  <c:pt idx="5">
                    <c:v>0.77500537632543798</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GC!$AZ$84:$AZ$89</c:f>
              <c:numCache>
                <c:formatCode>0.000</c:formatCode>
                <c:ptCount val="6"/>
                <c:pt idx="0">
                  <c:v>0</c:v>
                </c:pt>
                <c:pt idx="1">
                  <c:v>0</c:v>
                </c:pt>
                <c:pt idx="2">
                  <c:v>7.25</c:v>
                </c:pt>
                <c:pt idx="3">
                  <c:v>25.843333333333334</c:v>
                </c:pt>
                <c:pt idx="4">
                  <c:v>29.913333333333338</c:v>
                </c:pt>
                <c:pt idx="5">
                  <c:v>32.976666666666667</c:v>
                </c:pt>
              </c:numCache>
            </c:numRef>
          </c:yVal>
          <c:smooth val="0"/>
          <c:extLst>
            <c:ext xmlns:c16="http://schemas.microsoft.com/office/drawing/2014/chart" uri="{C3380CC4-5D6E-409C-BE32-E72D297353CC}">
              <c16:uniqueId val="{00000004-9840-4166-A960-8E27570044EB}"/>
            </c:ext>
          </c:extLst>
        </c:ser>
        <c:dLbls>
          <c:showLegendKey val="0"/>
          <c:showVal val="0"/>
          <c:showCatName val="0"/>
          <c:showSerName val="0"/>
          <c:showPercent val="0"/>
          <c:showBubbleSize val="0"/>
        </c:dLbls>
        <c:axId val="711298208"/>
        <c:axId val="711296568"/>
      </c:scatterChart>
      <c:valAx>
        <c:axId val="47527424"/>
        <c:scaling>
          <c:orientation val="minMax"/>
          <c:min val="0"/>
        </c:scaling>
        <c:delete val="0"/>
        <c:axPos val="b"/>
        <c:title>
          <c:tx>
            <c:rich>
              <a:bodyPr/>
              <a:lstStyle/>
              <a:p>
                <a:pPr>
                  <a:defRPr/>
                </a:pPr>
                <a:r>
                  <a:rPr lang="en-US"/>
                  <a:t>Time (h)</a:t>
                </a:r>
              </a:p>
            </c:rich>
          </c:tx>
          <c:layout>
            <c:manualLayout>
              <c:xMode val="edge"/>
              <c:yMode val="edge"/>
              <c:x val="0.47341061409240015"/>
              <c:y val="0.89238468800794213"/>
            </c:manualLayout>
          </c:layout>
          <c:overlay val="0"/>
        </c:title>
        <c:numFmt formatCode="General" sourceLinked="1"/>
        <c:majorTickMark val="out"/>
        <c:minorTickMark val="none"/>
        <c:tickLblPos val="nextTo"/>
        <c:crossAx val="47529344"/>
        <c:crosses val="autoZero"/>
        <c:crossBetween val="midCat"/>
        <c:majorUnit val="140"/>
      </c:valAx>
      <c:valAx>
        <c:axId val="47529344"/>
        <c:scaling>
          <c:orientation val="minMax"/>
          <c:max val="2.5"/>
          <c:min val="0"/>
        </c:scaling>
        <c:delete val="0"/>
        <c:axPos val="l"/>
        <c:majorGridlines/>
        <c:title>
          <c:tx>
            <c:rich>
              <a:bodyPr rot="-5400000" vert="horz"/>
              <a:lstStyle/>
              <a:p>
                <a:pPr>
                  <a:defRPr/>
                </a:pPr>
                <a:r>
                  <a:rPr lang="en-US"/>
                  <a:t>ethyl acetate / ethyl butyrate / isoamyl</a:t>
                </a:r>
                <a:r>
                  <a:rPr lang="en-US" baseline="0"/>
                  <a:t> acetate </a:t>
                </a:r>
              </a:p>
              <a:p>
                <a:pPr>
                  <a:defRPr/>
                </a:pPr>
                <a:r>
                  <a:rPr lang="en-US"/>
                  <a:t>(mg/L)</a:t>
                </a:r>
              </a:p>
            </c:rich>
          </c:tx>
          <c:overlay val="0"/>
        </c:title>
        <c:numFmt formatCode="#,##0.0" sourceLinked="0"/>
        <c:majorTickMark val="out"/>
        <c:minorTickMark val="none"/>
        <c:tickLblPos val="nextTo"/>
        <c:crossAx val="47527424"/>
        <c:crosses val="autoZero"/>
        <c:crossBetween val="midCat"/>
      </c:valAx>
      <c:valAx>
        <c:axId val="711296568"/>
        <c:scaling>
          <c:orientation val="minMax"/>
          <c:max val="90"/>
          <c:min val="0"/>
        </c:scaling>
        <c:delete val="0"/>
        <c:axPos val="r"/>
        <c:title>
          <c:tx>
            <c:rich>
              <a:bodyPr/>
              <a:lstStyle/>
              <a:p>
                <a:pPr>
                  <a:defRPr/>
                </a:pPr>
                <a:r>
                  <a:rPr lang="en-US"/>
                  <a:t>isoamyl alcohol / isobutanol</a:t>
                </a:r>
                <a:r>
                  <a:rPr lang="en-US" baseline="0"/>
                  <a:t> (mg/l)</a:t>
                </a:r>
                <a:endParaRPr lang="en-US"/>
              </a:p>
            </c:rich>
          </c:tx>
          <c:overlay val="0"/>
        </c:title>
        <c:numFmt formatCode="0.000" sourceLinked="1"/>
        <c:majorTickMark val="out"/>
        <c:minorTickMark val="none"/>
        <c:tickLblPos val="nextTo"/>
        <c:crossAx val="711298208"/>
        <c:crosses val="max"/>
        <c:crossBetween val="midCat"/>
      </c:valAx>
      <c:valAx>
        <c:axId val="711298208"/>
        <c:scaling>
          <c:orientation val="minMax"/>
        </c:scaling>
        <c:delete val="1"/>
        <c:axPos val="b"/>
        <c:numFmt formatCode="General" sourceLinked="1"/>
        <c:majorTickMark val="out"/>
        <c:minorTickMark val="none"/>
        <c:tickLblPos val="nextTo"/>
        <c:crossAx val="711296568"/>
        <c:crosses val="autoZero"/>
        <c:crossBetween val="midCat"/>
      </c:valAx>
    </c:plotArea>
    <c:legend>
      <c:legendPos val="b"/>
      <c:layout>
        <c:manualLayout>
          <c:xMode val="edge"/>
          <c:yMode val="edge"/>
          <c:x val="0.12110721189791396"/>
          <c:y val="0.93280184538119382"/>
          <c:w val="0.82948857832068812"/>
          <c:h val="6.4962988694070051E-2"/>
        </c:manualLayout>
      </c:layout>
      <c:overlay val="0"/>
    </c:legend>
    <c:plotVisOnly val="1"/>
    <c:dispBlanksAs val="gap"/>
    <c:showDLblsOverMax val="0"/>
  </c:chart>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IMI512</a:t>
            </a:r>
          </a:p>
        </c:rich>
      </c:tx>
      <c:overlay val="0"/>
    </c:title>
    <c:autoTitleDeleted val="0"/>
    <c:plotArea>
      <c:layout>
        <c:manualLayout>
          <c:layoutTarget val="inner"/>
          <c:xMode val="edge"/>
          <c:yMode val="edge"/>
          <c:x val="7.5177518977792443E-2"/>
          <c:y val="4.3347965311505414E-2"/>
          <c:w val="0.86511858173416945"/>
          <c:h val="0.83468791061191516"/>
        </c:manualLayout>
      </c:layout>
      <c:scatterChart>
        <c:scatterStyle val="lineMarker"/>
        <c:varyColors val="0"/>
        <c:ser>
          <c:idx val="0"/>
          <c:order val="0"/>
          <c:tx>
            <c:strRef>
              <c:f>GC!$AQ$2</c:f>
              <c:strCache>
                <c:ptCount val="1"/>
                <c:pt idx="0">
                  <c:v>Ethyl acetate</c:v>
                </c:pt>
              </c:strCache>
            </c:strRef>
          </c:tx>
          <c:errBars>
            <c:errDir val="y"/>
            <c:errBarType val="both"/>
            <c:errValType val="cust"/>
            <c:noEndCap val="0"/>
            <c:plus>
              <c:numRef>
                <c:f>GC!$AR$94:$AR$99</c:f>
                <c:numCache>
                  <c:formatCode>General</c:formatCode>
                  <c:ptCount val="6"/>
                  <c:pt idx="0">
                    <c:v>0</c:v>
                  </c:pt>
                  <c:pt idx="1">
                    <c:v>0.1212435565298214</c:v>
                  </c:pt>
                  <c:pt idx="2">
                    <c:v>1.7320508075688773E-2</c:v>
                  </c:pt>
                  <c:pt idx="3">
                    <c:v>3.7859388972001862E-2</c:v>
                  </c:pt>
                  <c:pt idx="4">
                    <c:v>6.0277137733417134E-2</c:v>
                  </c:pt>
                  <c:pt idx="5">
                    <c:v>2.3094010767585049E-2</c:v>
                  </c:pt>
                </c:numCache>
              </c:numRef>
            </c:plus>
            <c:minus>
              <c:numRef>
                <c:f>GC!$AR$94:$AR$99</c:f>
                <c:numCache>
                  <c:formatCode>General</c:formatCode>
                  <c:ptCount val="6"/>
                  <c:pt idx="0">
                    <c:v>0</c:v>
                  </c:pt>
                  <c:pt idx="1">
                    <c:v>0.1212435565298214</c:v>
                  </c:pt>
                  <c:pt idx="2">
                    <c:v>1.7320508075688773E-2</c:v>
                  </c:pt>
                  <c:pt idx="3">
                    <c:v>3.7859388972001862E-2</c:v>
                  </c:pt>
                  <c:pt idx="4">
                    <c:v>6.0277137733417134E-2</c:v>
                  </c:pt>
                  <c:pt idx="5">
                    <c:v>2.3094010767585049E-2</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GC!$AQ$94:$AQ$99</c:f>
              <c:numCache>
                <c:formatCode>0.000</c:formatCode>
                <c:ptCount val="6"/>
                <c:pt idx="0">
                  <c:v>0</c:v>
                </c:pt>
                <c:pt idx="1">
                  <c:v>6.9999999999999993E-2</c:v>
                </c:pt>
                <c:pt idx="2">
                  <c:v>0.22</c:v>
                </c:pt>
                <c:pt idx="3">
                  <c:v>0.8833333333333333</c:v>
                </c:pt>
                <c:pt idx="4">
                  <c:v>1.2333333333333334</c:v>
                </c:pt>
                <c:pt idx="5">
                  <c:v>1.4466666666666665</c:v>
                </c:pt>
              </c:numCache>
            </c:numRef>
          </c:yVal>
          <c:smooth val="0"/>
          <c:extLst>
            <c:ext xmlns:c16="http://schemas.microsoft.com/office/drawing/2014/chart" uri="{C3380CC4-5D6E-409C-BE32-E72D297353CC}">
              <c16:uniqueId val="{00000000-4ED2-436E-A24A-4E7BCFD2F601}"/>
            </c:ext>
          </c:extLst>
        </c:ser>
        <c:ser>
          <c:idx val="1"/>
          <c:order val="1"/>
          <c:tx>
            <c:strRef>
              <c:f>GC!$AW$2</c:f>
              <c:strCache>
                <c:ptCount val="1"/>
                <c:pt idx="0">
                  <c:v>Ethyl butyrate</c:v>
                </c:pt>
              </c:strCache>
            </c:strRef>
          </c:tx>
          <c:errBars>
            <c:errDir val="y"/>
            <c:errBarType val="both"/>
            <c:errValType val="cust"/>
            <c:noEndCap val="0"/>
            <c:plus>
              <c:numRef>
                <c:f>GC!$AX$94:$AX$99</c:f>
                <c:numCache>
                  <c:formatCode>General</c:formatCode>
                  <c:ptCount val="6"/>
                  <c:pt idx="0">
                    <c:v>0</c:v>
                  </c:pt>
                  <c:pt idx="1">
                    <c:v>0</c:v>
                  </c:pt>
                  <c:pt idx="2">
                    <c:v>2.081665999466132E-2</c:v>
                  </c:pt>
                  <c:pt idx="3">
                    <c:v>1.1547005383792526E-2</c:v>
                  </c:pt>
                  <c:pt idx="4">
                    <c:v>5.7735026918962623E-3</c:v>
                  </c:pt>
                  <c:pt idx="5">
                    <c:v>5.7735026918962623E-3</c:v>
                  </c:pt>
                </c:numCache>
              </c:numRef>
            </c:plus>
            <c:minus>
              <c:numRef>
                <c:f>GC!$AX$94:$AX$99</c:f>
                <c:numCache>
                  <c:formatCode>General</c:formatCode>
                  <c:ptCount val="6"/>
                  <c:pt idx="0">
                    <c:v>0</c:v>
                  </c:pt>
                  <c:pt idx="1">
                    <c:v>0</c:v>
                  </c:pt>
                  <c:pt idx="2">
                    <c:v>2.081665999466132E-2</c:v>
                  </c:pt>
                  <c:pt idx="3">
                    <c:v>1.1547005383792526E-2</c:v>
                  </c:pt>
                  <c:pt idx="4">
                    <c:v>5.7735026918962623E-3</c:v>
                  </c:pt>
                  <c:pt idx="5">
                    <c:v>5.7735026918962623E-3</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GC!$AW$74:$AW$79</c:f>
              <c:numCache>
                <c:formatCode>0.000</c:formatCode>
                <c:ptCount val="6"/>
                <c:pt idx="0">
                  <c:v>0</c:v>
                </c:pt>
                <c:pt idx="1">
                  <c:v>0</c:v>
                </c:pt>
                <c:pt idx="2">
                  <c:v>0.18333333333333335</c:v>
                </c:pt>
                <c:pt idx="3">
                  <c:v>0.3666666666666667</c:v>
                </c:pt>
                <c:pt idx="4">
                  <c:v>0.39333333333333337</c:v>
                </c:pt>
                <c:pt idx="5">
                  <c:v>0.44</c:v>
                </c:pt>
              </c:numCache>
            </c:numRef>
          </c:yVal>
          <c:smooth val="0"/>
          <c:extLst>
            <c:ext xmlns:c16="http://schemas.microsoft.com/office/drawing/2014/chart" uri="{C3380CC4-5D6E-409C-BE32-E72D297353CC}">
              <c16:uniqueId val="{00000001-4ED2-436E-A24A-4E7BCFD2F601}"/>
            </c:ext>
          </c:extLst>
        </c:ser>
        <c:ser>
          <c:idx val="2"/>
          <c:order val="2"/>
          <c:tx>
            <c:strRef>
              <c:f>GC!$BC$2</c:f>
              <c:strCache>
                <c:ptCount val="1"/>
                <c:pt idx="0">
                  <c:v>Isoamyl acetate</c:v>
                </c:pt>
              </c:strCache>
            </c:strRef>
          </c:tx>
          <c:errBars>
            <c:errDir val="y"/>
            <c:errBarType val="both"/>
            <c:errValType val="cust"/>
            <c:noEndCap val="0"/>
            <c:plus>
              <c:numRef>
                <c:f>GC!$BD$94:$BD$99</c:f>
                <c:numCache>
                  <c:formatCode>General</c:formatCode>
                  <c:ptCount val="6"/>
                  <c:pt idx="0">
                    <c:v>0</c:v>
                  </c:pt>
                  <c:pt idx="1">
                    <c:v>0</c:v>
                  </c:pt>
                  <c:pt idx="2">
                    <c:v>0</c:v>
                  </c:pt>
                  <c:pt idx="3">
                    <c:v>5.7735026918962545E-3</c:v>
                  </c:pt>
                  <c:pt idx="4">
                    <c:v>0</c:v>
                  </c:pt>
                  <c:pt idx="5">
                    <c:v>5.7735026918962623E-3</c:v>
                  </c:pt>
                </c:numCache>
              </c:numRef>
            </c:plus>
            <c:minus>
              <c:numRef>
                <c:f>GC!$BD$94:$BD$99</c:f>
                <c:numCache>
                  <c:formatCode>General</c:formatCode>
                  <c:ptCount val="6"/>
                  <c:pt idx="0">
                    <c:v>0</c:v>
                  </c:pt>
                  <c:pt idx="1">
                    <c:v>0</c:v>
                  </c:pt>
                  <c:pt idx="2">
                    <c:v>0</c:v>
                  </c:pt>
                  <c:pt idx="3">
                    <c:v>5.7735026918962545E-3</c:v>
                  </c:pt>
                  <c:pt idx="4">
                    <c:v>0</c:v>
                  </c:pt>
                  <c:pt idx="5">
                    <c:v>5.7735026918962623E-3</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GC!$BC$94:$BC$99</c:f>
              <c:numCache>
                <c:formatCode>0.000</c:formatCode>
                <c:ptCount val="6"/>
                <c:pt idx="0">
                  <c:v>0</c:v>
                </c:pt>
                <c:pt idx="1">
                  <c:v>0</c:v>
                </c:pt>
                <c:pt idx="2">
                  <c:v>0</c:v>
                </c:pt>
                <c:pt idx="3">
                  <c:v>8.666666666666667E-2</c:v>
                </c:pt>
                <c:pt idx="4">
                  <c:v>0.11</c:v>
                </c:pt>
                <c:pt idx="5">
                  <c:v>0.12333333333333334</c:v>
                </c:pt>
              </c:numCache>
            </c:numRef>
          </c:yVal>
          <c:smooth val="0"/>
          <c:extLst>
            <c:ext xmlns:c16="http://schemas.microsoft.com/office/drawing/2014/chart" uri="{C3380CC4-5D6E-409C-BE32-E72D297353CC}">
              <c16:uniqueId val="{00000002-4ED2-436E-A24A-4E7BCFD2F601}"/>
            </c:ext>
          </c:extLst>
        </c:ser>
        <c:dLbls>
          <c:showLegendKey val="0"/>
          <c:showVal val="0"/>
          <c:showCatName val="0"/>
          <c:showSerName val="0"/>
          <c:showPercent val="0"/>
          <c:showBubbleSize val="0"/>
        </c:dLbls>
        <c:axId val="47527424"/>
        <c:axId val="47529344"/>
      </c:scatterChart>
      <c:scatterChart>
        <c:scatterStyle val="lineMarker"/>
        <c:varyColors val="0"/>
        <c:ser>
          <c:idx val="3"/>
          <c:order val="3"/>
          <c:tx>
            <c:strRef>
              <c:f>GC!$BF$2</c:f>
              <c:strCache>
                <c:ptCount val="1"/>
                <c:pt idx="0">
                  <c:v>Isoamyl alcohol</c:v>
                </c:pt>
              </c:strCache>
            </c:strRef>
          </c:tx>
          <c:errBars>
            <c:errDir val="y"/>
            <c:errBarType val="both"/>
            <c:errValType val="cust"/>
            <c:noEndCap val="0"/>
            <c:plus>
              <c:numRef>
                <c:f>GC!$BG$94:$BG$99</c:f>
                <c:numCache>
                  <c:formatCode>General</c:formatCode>
                  <c:ptCount val="6"/>
                  <c:pt idx="0">
                    <c:v>0</c:v>
                  </c:pt>
                  <c:pt idx="1">
                    <c:v>5.1961524227066236E-2</c:v>
                  </c:pt>
                  <c:pt idx="2">
                    <c:v>1.1235805860432682</c:v>
                  </c:pt>
                  <c:pt idx="3">
                    <c:v>1.7786043217459402</c:v>
                  </c:pt>
                  <c:pt idx="4">
                    <c:v>0.78545103815154049</c:v>
                  </c:pt>
                  <c:pt idx="5">
                    <c:v>0.5797700693665867</c:v>
                  </c:pt>
                </c:numCache>
              </c:numRef>
            </c:plus>
            <c:minus>
              <c:numRef>
                <c:f>GC!$BG$94:$BG$99</c:f>
                <c:numCache>
                  <c:formatCode>General</c:formatCode>
                  <c:ptCount val="6"/>
                  <c:pt idx="0">
                    <c:v>0</c:v>
                  </c:pt>
                  <c:pt idx="1">
                    <c:v>5.1961524227066236E-2</c:v>
                  </c:pt>
                  <c:pt idx="2">
                    <c:v>1.1235805860432682</c:v>
                  </c:pt>
                  <c:pt idx="3">
                    <c:v>1.7786043217459402</c:v>
                  </c:pt>
                  <c:pt idx="4">
                    <c:v>0.78545103815154049</c:v>
                  </c:pt>
                  <c:pt idx="5">
                    <c:v>0.5797700693665867</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GC!$BF$94:$BF$99</c:f>
              <c:numCache>
                <c:formatCode>0.000</c:formatCode>
                <c:ptCount val="6"/>
                <c:pt idx="0">
                  <c:v>0</c:v>
                </c:pt>
                <c:pt idx="1">
                  <c:v>3.52</c:v>
                </c:pt>
                <c:pt idx="2">
                  <c:v>27.343333333333334</c:v>
                </c:pt>
                <c:pt idx="3">
                  <c:v>61.726666666666667</c:v>
                </c:pt>
                <c:pt idx="4">
                  <c:v>70.24666666666667</c:v>
                </c:pt>
                <c:pt idx="5">
                  <c:v>75.256666666666675</c:v>
                </c:pt>
              </c:numCache>
            </c:numRef>
          </c:yVal>
          <c:smooth val="0"/>
          <c:extLst>
            <c:ext xmlns:c16="http://schemas.microsoft.com/office/drawing/2014/chart" uri="{C3380CC4-5D6E-409C-BE32-E72D297353CC}">
              <c16:uniqueId val="{00000003-4ED2-436E-A24A-4E7BCFD2F601}"/>
            </c:ext>
          </c:extLst>
        </c:ser>
        <c:ser>
          <c:idx val="4"/>
          <c:order val="4"/>
          <c:tx>
            <c:strRef>
              <c:f>GC!$AZ$2</c:f>
              <c:strCache>
                <c:ptCount val="1"/>
                <c:pt idx="0">
                  <c:v>Isobutanol</c:v>
                </c:pt>
              </c:strCache>
            </c:strRef>
          </c:tx>
          <c:errBars>
            <c:errDir val="y"/>
            <c:errBarType val="both"/>
            <c:errValType val="cust"/>
            <c:noEndCap val="0"/>
            <c:plus>
              <c:numRef>
                <c:f>GC!$BA$94:$BA$99</c:f>
                <c:numCache>
                  <c:formatCode>General</c:formatCode>
                  <c:ptCount val="6"/>
                  <c:pt idx="0">
                    <c:v>0</c:v>
                  </c:pt>
                  <c:pt idx="1">
                    <c:v>0</c:v>
                  </c:pt>
                  <c:pt idx="2">
                    <c:v>0.63516402081142243</c:v>
                  </c:pt>
                  <c:pt idx="3">
                    <c:v>0.5451910979953114</c:v>
                  </c:pt>
                  <c:pt idx="4">
                    <c:v>0.57262553208881717</c:v>
                  </c:pt>
                  <c:pt idx="5">
                    <c:v>0.21656407827707722</c:v>
                  </c:pt>
                </c:numCache>
              </c:numRef>
            </c:plus>
            <c:minus>
              <c:numRef>
                <c:f>GC!$BA$94:$BA$99</c:f>
                <c:numCache>
                  <c:formatCode>General</c:formatCode>
                  <c:ptCount val="6"/>
                  <c:pt idx="0">
                    <c:v>0</c:v>
                  </c:pt>
                  <c:pt idx="1">
                    <c:v>0</c:v>
                  </c:pt>
                  <c:pt idx="2">
                    <c:v>0.63516402081142243</c:v>
                  </c:pt>
                  <c:pt idx="3">
                    <c:v>0.5451910979953114</c:v>
                  </c:pt>
                  <c:pt idx="4">
                    <c:v>0.57262553208881717</c:v>
                  </c:pt>
                  <c:pt idx="5">
                    <c:v>0.21656407827707722</c:v>
                  </c:pt>
                </c:numCache>
              </c:numRef>
            </c:minus>
          </c:errBars>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GC!$AZ$94:$AZ$99</c:f>
              <c:numCache>
                <c:formatCode>0.000</c:formatCode>
                <c:ptCount val="6"/>
                <c:pt idx="0">
                  <c:v>0</c:v>
                </c:pt>
                <c:pt idx="1">
                  <c:v>0</c:v>
                </c:pt>
                <c:pt idx="2">
                  <c:v>9.0633333333333326</c:v>
                </c:pt>
                <c:pt idx="3">
                  <c:v>24.973333333333333</c:v>
                </c:pt>
                <c:pt idx="4">
                  <c:v>30.69</c:v>
                </c:pt>
                <c:pt idx="5">
                  <c:v>34.21</c:v>
                </c:pt>
              </c:numCache>
            </c:numRef>
          </c:yVal>
          <c:smooth val="0"/>
          <c:extLst>
            <c:ext xmlns:c16="http://schemas.microsoft.com/office/drawing/2014/chart" uri="{C3380CC4-5D6E-409C-BE32-E72D297353CC}">
              <c16:uniqueId val="{00000004-4ED2-436E-A24A-4E7BCFD2F601}"/>
            </c:ext>
          </c:extLst>
        </c:ser>
        <c:dLbls>
          <c:showLegendKey val="0"/>
          <c:showVal val="0"/>
          <c:showCatName val="0"/>
          <c:showSerName val="0"/>
          <c:showPercent val="0"/>
          <c:showBubbleSize val="0"/>
        </c:dLbls>
        <c:axId val="711298208"/>
        <c:axId val="711296568"/>
      </c:scatterChart>
      <c:valAx>
        <c:axId val="47527424"/>
        <c:scaling>
          <c:orientation val="minMax"/>
          <c:min val="0"/>
        </c:scaling>
        <c:delete val="0"/>
        <c:axPos val="b"/>
        <c:title>
          <c:tx>
            <c:rich>
              <a:bodyPr/>
              <a:lstStyle/>
              <a:p>
                <a:pPr>
                  <a:defRPr/>
                </a:pPr>
                <a:r>
                  <a:rPr lang="en-US"/>
                  <a:t>Time (h)</a:t>
                </a:r>
              </a:p>
            </c:rich>
          </c:tx>
          <c:layout>
            <c:manualLayout>
              <c:xMode val="edge"/>
              <c:yMode val="edge"/>
              <c:x val="0.47341061409240015"/>
              <c:y val="0.89238468800794213"/>
            </c:manualLayout>
          </c:layout>
          <c:overlay val="0"/>
        </c:title>
        <c:numFmt formatCode="General" sourceLinked="1"/>
        <c:majorTickMark val="out"/>
        <c:minorTickMark val="none"/>
        <c:tickLblPos val="nextTo"/>
        <c:crossAx val="47529344"/>
        <c:crosses val="autoZero"/>
        <c:crossBetween val="midCat"/>
        <c:majorUnit val="140"/>
      </c:valAx>
      <c:valAx>
        <c:axId val="47529344"/>
        <c:scaling>
          <c:orientation val="minMax"/>
          <c:max val="2.5"/>
          <c:min val="0"/>
        </c:scaling>
        <c:delete val="0"/>
        <c:axPos val="l"/>
        <c:majorGridlines/>
        <c:title>
          <c:tx>
            <c:rich>
              <a:bodyPr rot="-5400000" vert="horz"/>
              <a:lstStyle/>
              <a:p>
                <a:pPr>
                  <a:defRPr/>
                </a:pPr>
                <a:r>
                  <a:rPr lang="en-US"/>
                  <a:t>ethyl acetate / ethyl butyrate / isoamyl</a:t>
                </a:r>
                <a:r>
                  <a:rPr lang="en-US" baseline="0"/>
                  <a:t> acetate </a:t>
                </a:r>
              </a:p>
              <a:p>
                <a:pPr>
                  <a:defRPr/>
                </a:pPr>
                <a:r>
                  <a:rPr lang="en-US"/>
                  <a:t>(mg/L)</a:t>
                </a:r>
              </a:p>
            </c:rich>
          </c:tx>
          <c:overlay val="0"/>
        </c:title>
        <c:numFmt formatCode="#,##0.0" sourceLinked="0"/>
        <c:majorTickMark val="out"/>
        <c:minorTickMark val="none"/>
        <c:tickLblPos val="nextTo"/>
        <c:crossAx val="47527424"/>
        <c:crosses val="autoZero"/>
        <c:crossBetween val="midCat"/>
      </c:valAx>
      <c:valAx>
        <c:axId val="711296568"/>
        <c:scaling>
          <c:orientation val="minMax"/>
          <c:max val="90"/>
          <c:min val="0"/>
        </c:scaling>
        <c:delete val="0"/>
        <c:axPos val="r"/>
        <c:title>
          <c:tx>
            <c:rich>
              <a:bodyPr/>
              <a:lstStyle/>
              <a:p>
                <a:pPr>
                  <a:defRPr/>
                </a:pPr>
                <a:r>
                  <a:rPr lang="en-US"/>
                  <a:t>isoamyl alcohol / isobutanol</a:t>
                </a:r>
                <a:r>
                  <a:rPr lang="en-US" baseline="0"/>
                  <a:t> (mg/l)</a:t>
                </a:r>
                <a:endParaRPr lang="en-US"/>
              </a:p>
            </c:rich>
          </c:tx>
          <c:overlay val="0"/>
        </c:title>
        <c:numFmt formatCode="0.000" sourceLinked="1"/>
        <c:majorTickMark val="out"/>
        <c:minorTickMark val="none"/>
        <c:tickLblPos val="nextTo"/>
        <c:crossAx val="711298208"/>
        <c:crosses val="max"/>
        <c:crossBetween val="midCat"/>
      </c:valAx>
      <c:valAx>
        <c:axId val="711298208"/>
        <c:scaling>
          <c:orientation val="minMax"/>
        </c:scaling>
        <c:delete val="1"/>
        <c:axPos val="b"/>
        <c:numFmt formatCode="General" sourceLinked="1"/>
        <c:majorTickMark val="out"/>
        <c:minorTickMark val="none"/>
        <c:tickLblPos val="nextTo"/>
        <c:crossAx val="711296568"/>
        <c:crosses val="autoZero"/>
        <c:crossBetween val="midCat"/>
      </c:valAx>
    </c:plotArea>
    <c:legend>
      <c:legendPos val="b"/>
      <c:layout>
        <c:manualLayout>
          <c:xMode val="edge"/>
          <c:yMode val="edge"/>
          <c:x val="0.12110721189791396"/>
          <c:y val="0.93280184538119382"/>
          <c:w val="0.83566566559718702"/>
          <c:h val="6.3337700125487811E-2"/>
        </c:manualLayout>
      </c:layout>
      <c:overlay val="0"/>
    </c:legend>
    <c:plotVisOnly val="1"/>
    <c:dispBlanksAs val="gap"/>
    <c:showDLblsOverMax val="0"/>
  </c:chart>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wort</a:t>
            </a:r>
          </a:p>
        </c:rich>
      </c:tx>
      <c:overlay val="0"/>
    </c:title>
    <c:autoTitleDeleted val="0"/>
    <c:plotArea>
      <c:layout>
        <c:manualLayout>
          <c:layoutTarget val="inner"/>
          <c:xMode val="edge"/>
          <c:yMode val="edge"/>
          <c:x val="7.5177518977792443E-2"/>
          <c:y val="4.3347965311505414E-2"/>
          <c:w val="0.86511858173416945"/>
          <c:h val="0.83468791061191516"/>
        </c:manualLayout>
      </c:layout>
      <c:scatterChart>
        <c:scatterStyle val="lineMarker"/>
        <c:varyColors val="0"/>
        <c:ser>
          <c:idx val="0"/>
          <c:order val="0"/>
          <c:tx>
            <c:strRef>
              <c:f>GC!$AQ$2</c:f>
              <c:strCache>
                <c:ptCount val="1"/>
                <c:pt idx="0">
                  <c:v>Ethyl acetate</c:v>
                </c:pt>
              </c:strCache>
            </c:strRef>
          </c:tx>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GC!$AQ$104:$AQ$109</c:f>
              <c:numCache>
                <c:formatCode>0.000</c:formatCode>
                <c:ptCount val="6"/>
                <c:pt idx="0">
                  <c:v>0</c:v>
                </c:pt>
                <c:pt idx="1">
                  <c:v>0</c:v>
                </c:pt>
                <c:pt idx="2">
                  <c:v>0.25333333333333335</c:v>
                </c:pt>
                <c:pt idx="3">
                  <c:v>0.43333333333333329</c:v>
                </c:pt>
                <c:pt idx="4">
                  <c:v>0.66</c:v>
                </c:pt>
                <c:pt idx="5">
                  <c:v>0.8666666666666667</c:v>
                </c:pt>
              </c:numCache>
            </c:numRef>
          </c:yVal>
          <c:smooth val="0"/>
          <c:extLst>
            <c:ext xmlns:c16="http://schemas.microsoft.com/office/drawing/2014/chart" uri="{C3380CC4-5D6E-409C-BE32-E72D297353CC}">
              <c16:uniqueId val="{00000000-DED4-428F-8E51-82CECF9F5425}"/>
            </c:ext>
          </c:extLst>
        </c:ser>
        <c:ser>
          <c:idx val="1"/>
          <c:order val="1"/>
          <c:tx>
            <c:strRef>
              <c:f>GC!$AW$2</c:f>
              <c:strCache>
                <c:ptCount val="1"/>
                <c:pt idx="0">
                  <c:v>Ethyl butyrate</c:v>
                </c:pt>
              </c:strCache>
            </c:strRef>
          </c:tx>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GC!$AW$104:$AW$109</c:f>
              <c:numCache>
                <c:formatCode>0.000</c:formatCode>
                <c:ptCount val="6"/>
                <c:pt idx="0">
                  <c:v>0</c:v>
                </c:pt>
                <c:pt idx="1">
                  <c:v>0</c:v>
                </c:pt>
                <c:pt idx="2">
                  <c:v>0.1466666666666667</c:v>
                </c:pt>
                <c:pt idx="3">
                  <c:v>0.26333333333333336</c:v>
                </c:pt>
                <c:pt idx="4">
                  <c:v>0.43</c:v>
                </c:pt>
                <c:pt idx="5">
                  <c:v>0.46333333333333332</c:v>
                </c:pt>
              </c:numCache>
            </c:numRef>
          </c:yVal>
          <c:smooth val="0"/>
          <c:extLst>
            <c:ext xmlns:c16="http://schemas.microsoft.com/office/drawing/2014/chart" uri="{C3380CC4-5D6E-409C-BE32-E72D297353CC}">
              <c16:uniqueId val="{00000001-DED4-428F-8E51-82CECF9F5425}"/>
            </c:ext>
          </c:extLst>
        </c:ser>
        <c:ser>
          <c:idx val="2"/>
          <c:order val="2"/>
          <c:tx>
            <c:strRef>
              <c:f>GC!$BC$2</c:f>
              <c:strCache>
                <c:ptCount val="1"/>
                <c:pt idx="0">
                  <c:v>Isoamyl acetate</c:v>
                </c:pt>
              </c:strCache>
            </c:strRef>
          </c:tx>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GC!$BC$104:$BC$109</c:f>
              <c:numCache>
                <c:formatCode>0.000</c:formatCode>
                <c:ptCount val="6"/>
                <c:pt idx="0">
                  <c:v>0</c:v>
                </c:pt>
                <c:pt idx="1">
                  <c:v>0</c:v>
                </c:pt>
                <c:pt idx="2">
                  <c:v>0</c:v>
                </c:pt>
                <c:pt idx="3">
                  <c:v>0</c:v>
                </c:pt>
                <c:pt idx="4">
                  <c:v>6.6666666666666666E-2</c:v>
                </c:pt>
                <c:pt idx="5">
                  <c:v>7.3333333333333348E-2</c:v>
                </c:pt>
              </c:numCache>
            </c:numRef>
          </c:yVal>
          <c:smooth val="0"/>
          <c:extLst>
            <c:ext xmlns:c16="http://schemas.microsoft.com/office/drawing/2014/chart" uri="{C3380CC4-5D6E-409C-BE32-E72D297353CC}">
              <c16:uniqueId val="{00000002-DED4-428F-8E51-82CECF9F5425}"/>
            </c:ext>
          </c:extLst>
        </c:ser>
        <c:dLbls>
          <c:showLegendKey val="0"/>
          <c:showVal val="0"/>
          <c:showCatName val="0"/>
          <c:showSerName val="0"/>
          <c:showPercent val="0"/>
          <c:showBubbleSize val="0"/>
        </c:dLbls>
        <c:axId val="47527424"/>
        <c:axId val="47529344"/>
      </c:scatterChart>
      <c:scatterChart>
        <c:scatterStyle val="lineMarker"/>
        <c:varyColors val="0"/>
        <c:ser>
          <c:idx val="3"/>
          <c:order val="3"/>
          <c:tx>
            <c:strRef>
              <c:f>GC!$BF$2</c:f>
              <c:strCache>
                <c:ptCount val="1"/>
                <c:pt idx="0">
                  <c:v>Isoamyl alcohol</c:v>
                </c:pt>
              </c:strCache>
            </c:strRef>
          </c:tx>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GC!$BF$104:$BF$109</c:f>
              <c:numCache>
                <c:formatCode>0.000</c:formatCode>
                <c:ptCount val="6"/>
                <c:pt idx="0">
                  <c:v>0</c:v>
                </c:pt>
                <c:pt idx="1">
                  <c:v>4.2733333333333334</c:v>
                </c:pt>
                <c:pt idx="2">
                  <c:v>16.68</c:v>
                </c:pt>
                <c:pt idx="3">
                  <c:v>32.059999999999995</c:v>
                </c:pt>
                <c:pt idx="4">
                  <c:v>47.153333333333336</c:v>
                </c:pt>
                <c:pt idx="5">
                  <c:v>49.23</c:v>
                </c:pt>
              </c:numCache>
            </c:numRef>
          </c:yVal>
          <c:smooth val="0"/>
          <c:extLst>
            <c:ext xmlns:c16="http://schemas.microsoft.com/office/drawing/2014/chart" uri="{C3380CC4-5D6E-409C-BE32-E72D297353CC}">
              <c16:uniqueId val="{00000003-DED4-428F-8E51-82CECF9F5425}"/>
            </c:ext>
          </c:extLst>
        </c:ser>
        <c:ser>
          <c:idx val="4"/>
          <c:order val="4"/>
          <c:tx>
            <c:strRef>
              <c:f>GC!$AZ$2</c:f>
              <c:strCache>
                <c:ptCount val="1"/>
                <c:pt idx="0">
                  <c:v>Isobutanol</c:v>
                </c:pt>
              </c:strCache>
            </c:strRef>
          </c:tx>
          <c:xVal>
            <c:numRef>
              <c:f>GC!$B$4:$B$9</c:f>
              <c:numCache>
                <c:formatCode>General</c:formatCode>
                <c:ptCount val="6"/>
                <c:pt idx="0">
                  <c:v>0</c:v>
                </c:pt>
                <c:pt idx="1">
                  <c:v>19.749999999941792</c:v>
                </c:pt>
                <c:pt idx="2">
                  <c:v>43.999999999883585</c:v>
                </c:pt>
                <c:pt idx="3">
                  <c:v>68.166666666569654</c:v>
                </c:pt>
                <c:pt idx="4">
                  <c:v>91.749999999941792</c:v>
                </c:pt>
                <c:pt idx="5">
                  <c:v>116.74999999988358</c:v>
                </c:pt>
              </c:numCache>
            </c:numRef>
          </c:xVal>
          <c:yVal>
            <c:numRef>
              <c:f>GC!$AZ$104:$AZ$109</c:f>
              <c:numCache>
                <c:formatCode>0.000</c:formatCode>
                <c:ptCount val="6"/>
                <c:pt idx="0">
                  <c:v>0</c:v>
                </c:pt>
                <c:pt idx="1">
                  <c:v>0</c:v>
                </c:pt>
                <c:pt idx="2">
                  <c:v>1.1866666666666665</c:v>
                </c:pt>
                <c:pt idx="3">
                  <c:v>7.0633333333333326</c:v>
                </c:pt>
                <c:pt idx="4">
                  <c:v>18.266666666666669</c:v>
                </c:pt>
                <c:pt idx="5">
                  <c:v>19.33666666666667</c:v>
                </c:pt>
              </c:numCache>
            </c:numRef>
          </c:yVal>
          <c:smooth val="0"/>
          <c:extLst>
            <c:ext xmlns:c16="http://schemas.microsoft.com/office/drawing/2014/chart" uri="{C3380CC4-5D6E-409C-BE32-E72D297353CC}">
              <c16:uniqueId val="{00000004-DED4-428F-8E51-82CECF9F5425}"/>
            </c:ext>
          </c:extLst>
        </c:ser>
        <c:dLbls>
          <c:showLegendKey val="0"/>
          <c:showVal val="0"/>
          <c:showCatName val="0"/>
          <c:showSerName val="0"/>
          <c:showPercent val="0"/>
          <c:showBubbleSize val="0"/>
        </c:dLbls>
        <c:axId val="711298208"/>
        <c:axId val="711296568"/>
      </c:scatterChart>
      <c:valAx>
        <c:axId val="47527424"/>
        <c:scaling>
          <c:orientation val="minMax"/>
          <c:min val="0"/>
        </c:scaling>
        <c:delete val="0"/>
        <c:axPos val="b"/>
        <c:title>
          <c:tx>
            <c:rich>
              <a:bodyPr/>
              <a:lstStyle/>
              <a:p>
                <a:pPr>
                  <a:defRPr/>
                </a:pPr>
                <a:r>
                  <a:rPr lang="en-US"/>
                  <a:t>Time (h)</a:t>
                </a:r>
              </a:p>
            </c:rich>
          </c:tx>
          <c:layout>
            <c:manualLayout>
              <c:xMode val="edge"/>
              <c:yMode val="edge"/>
              <c:x val="0.47341061409240015"/>
              <c:y val="0.89238468800794213"/>
            </c:manualLayout>
          </c:layout>
          <c:overlay val="0"/>
        </c:title>
        <c:numFmt formatCode="General" sourceLinked="1"/>
        <c:majorTickMark val="out"/>
        <c:minorTickMark val="none"/>
        <c:tickLblPos val="nextTo"/>
        <c:crossAx val="47529344"/>
        <c:crosses val="autoZero"/>
        <c:crossBetween val="midCat"/>
        <c:majorUnit val="140"/>
      </c:valAx>
      <c:valAx>
        <c:axId val="47529344"/>
        <c:scaling>
          <c:orientation val="minMax"/>
          <c:max val="2.5"/>
        </c:scaling>
        <c:delete val="0"/>
        <c:axPos val="l"/>
        <c:majorGridlines/>
        <c:title>
          <c:tx>
            <c:rich>
              <a:bodyPr rot="-5400000" vert="horz"/>
              <a:lstStyle/>
              <a:p>
                <a:pPr>
                  <a:defRPr/>
                </a:pPr>
                <a:r>
                  <a:rPr lang="en-US"/>
                  <a:t>ethyl acetate / ethyl butyrate / isoamyl</a:t>
                </a:r>
                <a:r>
                  <a:rPr lang="en-US" baseline="0"/>
                  <a:t> acetate </a:t>
                </a:r>
              </a:p>
              <a:p>
                <a:pPr>
                  <a:defRPr/>
                </a:pPr>
                <a:r>
                  <a:rPr lang="en-US"/>
                  <a:t>(mg/L)</a:t>
                </a:r>
              </a:p>
            </c:rich>
          </c:tx>
          <c:overlay val="0"/>
        </c:title>
        <c:numFmt formatCode="#,##0.0" sourceLinked="0"/>
        <c:majorTickMark val="out"/>
        <c:minorTickMark val="none"/>
        <c:tickLblPos val="nextTo"/>
        <c:crossAx val="47527424"/>
        <c:crosses val="autoZero"/>
        <c:crossBetween val="midCat"/>
      </c:valAx>
      <c:valAx>
        <c:axId val="711296568"/>
        <c:scaling>
          <c:orientation val="minMax"/>
          <c:max val="90"/>
        </c:scaling>
        <c:delete val="0"/>
        <c:axPos val="r"/>
        <c:title>
          <c:tx>
            <c:rich>
              <a:bodyPr/>
              <a:lstStyle/>
              <a:p>
                <a:pPr>
                  <a:defRPr/>
                </a:pPr>
                <a:r>
                  <a:rPr lang="en-US"/>
                  <a:t>isoamyl alcohol / isobutanol</a:t>
                </a:r>
                <a:r>
                  <a:rPr lang="en-US" baseline="0"/>
                  <a:t> (mg/l)</a:t>
                </a:r>
                <a:endParaRPr lang="en-US"/>
              </a:p>
            </c:rich>
          </c:tx>
          <c:overlay val="0"/>
        </c:title>
        <c:numFmt formatCode="0.000" sourceLinked="1"/>
        <c:majorTickMark val="out"/>
        <c:minorTickMark val="none"/>
        <c:tickLblPos val="nextTo"/>
        <c:crossAx val="711298208"/>
        <c:crosses val="max"/>
        <c:crossBetween val="midCat"/>
      </c:valAx>
      <c:valAx>
        <c:axId val="711298208"/>
        <c:scaling>
          <c:orientation val="minMax"/>
        </c:scaling>
        <c:delete val="1"/>
        <c:axPos val="b"/>
        <c:numFmt formatCode="General" sourceLinked="1"/>
        <c:majorTickMark val="out"/>
        <c:minorTickMark val="none"/>
        <c:tickLblPos val="nextTo"/>
        <c:crossAx val="711296568"/>
        <c:crosses val="autoZero"/>
        <c:crossBetween val="midCat"/>
      </c:valAx>
    </c:plotArea>
    <c:legend>
      <c:legendPos val="b"/>
      <c:layout>
        <c:manualLayout>
          <c:xMode val="edge"/>
          <c:yMode val="edge"/>
          <c:x val="0.12110721189791396"/>
          <c:y val="0.93280184538119382"/>
          <c:w val="0.82948857832068812"/>
          <c:h val="6.4962988694070051E-2"/>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'OD660'!$D$63:$I$63</c:f>
              <c:strCache>
                <c:ptCount val="1"/>
                <c:pt idx="0">
                  <c:v>1</c:v>
                </c:pt>
              </c:strCache>
            </c:strRef>
          </c:tx>
          <c:spPr>
            <a:ln w="22225">
              <a:solidFill>
                <a:schemeClr val="accent1"/>
              </a:solidFill>
            </a:ln>
          </c:spPr>
          <c:marker>
            <c:symbol val="diamond"/>
            <c:size val="10"/>
          </c:marker>
          <c:xVal>
            <c:numRef>
              <c:f>'OD660'!$B$65:$B$75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'OD660'!$G$65:$G$75</c:f>
              <c:numCache>
                <c:formatCode>0.000</c:formatCode>
                <c:ptCount val="11"/>
                <c:pt idx="0" formatCode="0.00">
                  <c:v>0.2</c:v>
                </c:pt>
                <c:pt idx="1">
                  <c:v>0.91600000000000004</c:v>
                </c:pt>
                <c:pt idx="2">
                  <c:v>2.48</c:v>
                </c:pt>
                <c:pt idx="3">
                  <c:v>4.46</c:v>
                </c:pt>
                <c:pt idx="4">
                  <c:v>10.15</c:v>
                </c:pt>
                <c:pt idx="5">
                  <c:v>15.15</c:v>
                </c:pt>
                <c:pt idx="6">
                  <c:v>22.3</c:v>
                </c:pt>
                <c:pt idx="7">
                  <c:v>26.200000000000003</c:v>
                </c:pt>
                <c:pt idx="8">
                  <c:v>22.1</c:v>
                </c:pt>
                <c:pt idx="9">
                  <c:v>23</c:v>
                </c:pt>
                <c:pt idx="10">
                  <c:v>22.1</c:v>
                </c:pt>
              </c:numCache>
            </c:numRef>
          </c:yVal>
          <c:smooth val="0"/>
          <c:extLst>
            <c:ext xmlns:c16="http://schemas.microsoft.com/office/drawing/2014/chart" uri="{C3380CC4-5D6E-409C-BE32-E72D297353CC}">
              <c16:uniqueId val="{00000000-B54D-4392-8AB4-BAF9D75004DD}"/>
            </c:ext>
          </c:extLst>
        </c:ser>
        <c:ser>
          <c:idx val="1"/>
          <c:order val="1"/>
          <c:tx>
            <c:strRef>
              <c:f>'OD660'!$J$63:$O$63</c:f>
              <c:strCache>
                <c:ptCount val="1"/>
                <c:pt idx="0">
                  <c:v>2</c:v>
                </c:pt>
              </c:strCache>
            </c:strRef>
          </c:tx>
          <c:spPr>
            <a:ln w="22225">
              <a:solidFill>
                <a:schemeClr val="accent2"/>
              </a:solidFill>
            </a:ln>
          </c:spPr>
          <c:marker>
            <c:symbol val="square"/>
            <c:size val="10"/>
          </c:marker>
          <c:xVal>
            <c:numRef>
              <c:f>'OD660'!$B$65:$B$75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'OD660'!$M$65:$M$75</c:f>
              <c:numCache>
                <c:formatCode>0.000</c:formatCode>
                <c:ptCount val="11"/>
                <c:pt idx="0">
                  <c:v>0.2</c:v>
                </c:pt>
                <c:pt idx="1">
                  <c:v>0.92800000000000005</c:v>
                </c:pt>
                <c:pt idx="2">
                  <c:v>2.5300000000000002</c:v>
                </c:pt>
                <c:pt idx="3">
                  <c:v>4.18</c:v>
                </c:pt>
                <c:pt idx="4">
                  <c:v>11.399999999999999</c:v>
                </c:pt>
                <c:pt idx="5">
                  <c:v>14.549999999999999</c:v>
                </c:pt>
                <c:pt idx="6">
                  <c:v>21.15</c:v>
                </c:pt>
                <c:pt idx="7">
                  <c:v>25.15</c:v>
                </c:pt>
                <c:pt idx="8">
                  <c:v>23.45</c:v>
                </c:pt>
                <c:pt idx="9">
                  <c:v>22.400000000000002</c:v>
                </c:pt>
                <c:pt idx="10">
                  <c:v>22.3</c:v>
                </c:pt>
              </c:numCache>
            </c:numRef>
          </c:yVal>
          <c:smooth val="0"/>
          <c:extLst>
            <c:ext xmlns:c16="http://schemas.microsoft.com/office/drawing/2014/chart" uri="{C3380CC4-5D6E-409C-BE32-E72D297353CC}">
              <c16:uniqueId val="{00000001-B54D-4392-8AB4-BAF9D75004DD}"/>
            </c:ext>
          </c:extLst>
        </c:ser>
        <c:ser>
          <c:idx val="2"/>
          <c:order val="2"/>
          <c:tx>
            <c:strRef>
              <c:f>'OD660'!$P$63:$U$63</c:f>
              <c:strCache>
                <c:ptCount val="1"/>
                <c:pt idx="0">
                  <c:v>3</c:v>
                </c:pt>
              </c:strCache>
            </c:strRef>
          </c:tx>
          <c:xVal>
            <c:numRef>
              <c:f>'OD660'!$B$65:$B$75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'OD660'!$S$65:$S$75</c:f>
              <c:numCache>
                <c:formatCode>0.000</c:formatCode>
                <c:ptCount val="11"/>
                <c:pt idx="0">
                  <c:v>0.2</c:v>
                </c:pt>
                <c:pt idx="1">
                  <c:v>0.94199999999999995</c:v>
                </c:pt>
                <c:pt idx="2">
                  <c:v>2.5700000000000003</c:v>
                </c:pt>
                <c:pt idx="3">
                  <c:v>4.5</c:v>
                </c:pt>
                <c:pt idx="4">
                  <c:v>9.85</c:v>
                </c:pt>
                <c:pt idx="5">
                  <c:v>14.6</c:v>
                </c:pt>
                <c:pt idx="6">
                  <c:v>21.15</c:v>
                </c:pt>
                <c:pt idx="7">
                  <c:v>25.8</c:v>
                </c:pt>
                <c:pt idx="8">
                  <c:v>21.6</c:v>
                </c:pt>
                <c:pt idx="9">
                  <c:v>22.25</c:v>
                </c:pt>
                <c:pt idx="10">
                  <c:v>21.7</c:v>
                </c:pt>
              </c:numCache>
            </c:numRef>
          </c:yVal>
          <c:smooth val="0"/>
          <c:extLst>
            <c:ext xmlns:c16="http://schemas.microsoft.com/office/drawing/2014/chart" uri="{C3380CC4-5D6E-409C-BE32-E72D297353CC}">
              <c16:uniqueId val="{00000002-B54D-4392-8AB4-BAF9D75004DD}"/>
            </c:ext>
          </c:extLst>
        </c:ser>
        <c:dLbls>
          <c:showLegendKey val="0"/>
          <c:showVal val="0"/>
          <c:showCatName val="0"/>
          <c:showSerName val="0"/>
          <c:showPercent val="0"/>
          <c:showBubbleSize val="0"/>
        </c:dLbls>
        <c:axId val="54925184"/>
        <c:axId val="54936704"/>
      </c:scatterChart>
      <c:valAx>
        <c:axId val="54925184"/>
        <c:scaling>
          <c:orientation val="minMax"/>
          <c:min val="0"/>
        </c:scaling>
        <c:delete val="0"/>
        <c:axPos val="b"/>
        <c:title>
          <c:tx>
            <c:rich>
              <a:bodyPr/>
              <a:lstStyle/>
              <a:p>
                <a:pPr>
                  <a:defRPr/>
                </a:pPr>
                <a:r>
                  <a:rPr lang="en-US"/>
                  <a:t>Time (h)</a:t>
                </a:r>
              </a:p>
            </c:rich>
          </c:tx>
          <c:overlay val="0"/>
        </c:title>
        <c:numFmt formatCode="0.00" sourceLinked="1"/>
        <c:majorTickMark val="out"/>
        <c:minorTickMark val="none"/>
        <c:tickLblPos val="nextTo"/>
        <c:crossAx val="54936704"/>
        <c:crosses val="autoZero"/>
        <c:crossBetween val="midCat"/>
      </c:valAx>
      <c:valAx>
        <c:axId val="54936704"/>
        <c:scaling>
          <c:orientation val="minMax"/>
          <c:min val="0"/>
        </c:scaling>
        <c:delete val="0"/>
        <c:axPos val="l"/>
        <c:majorGridlines/>
        <c:title>
          <c:tx>
            <c:rich>
              <a:bodyPr rot="-5400000" vert="horz"/>
              <a:lstStyle/>
              <a:p>
                <a:pPr>
                  <a:defRPr/>
                </a:pPr>
                <a:r>
                  <a:rPr lang="en-US"/>
                  <a:t>OD660</a:t>
                </a:r>
              </a:p>
            </c:rich>
          </c:tx>
          <c:overlay val="0"/>
        </c:title>
        <c:numFmt formatCode="0.00" sourceLinked="1"/>
        <c:majorTickMark val="out"/>
        <c:minorTickMark val="none"/>
        <c:tickLblPos val="nextTo"/>
        <c:crossAx val="54925184"/>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'OD660'!$D$78:$I$78</c:f>
              <c:strCache>
                <c:ptCount val="1"/>
                <c:pt idx="0">
                  <c:v>1</c:v>
                </c:pt>
              </c:strCache>
            </c:strRef>
          </c:tx>
          <c:spPr>
            <a:ln w="22225">
              <a:solidFill>
                <a:schemeClr val="accent1"/>
              </a:solidFill>
            </a:ln>
          </c:spPr>
          <c:marker>
            <c:symbol val="diamond"/>
            <c:size val="10"/>
          </c:marker>
          <c:xVal>
            <c:numRef>
              <c:f>'OD660'!$B$80:$B$90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'OD660'!$G$80:$G$90</c:f>
              <c:numCache>
                <c:formatCode>0.000</c:formatCode>
                <c:ptCount val="11"/>
                <c:pt idx="0" formatCode="0.00">
                  <c:v>0.2</c:v>
                </c:pt>
                <c:pt idx="1">
                  <c:v>0.75</c:v>
                </c:pt>
                <c:pt idx="2">
                  <c:v>1.54</c:v>
                </c:pt>
                <c:pt idx="3">
                  <c:v>1.9900000000000002</c:v>
                </c:pt>
                <c:pt idx="4">
                  <c:v>3.92</c:v>
                </c:pt>
                <c:pt idx="5">
                  <c:v>6.3</c:v>
                </c:pt>
                <c:pt idx="6">
                  <c:v>10.95</c:v>
                </c:pt>
                <c:pt idx="7">
                  <c:v>13.15</c:v>
                </c:pt>
                <c:pt idx="8">
                  <c:v>20</c:v>
                </c:pt>
                <c:pt idx="9">
                  <c:v>23</c:v>
                </c:pt>
                <c:pt idx="10">
                  <c:v>23.45</c:v>
                </c:pt>
              </c:numCache>
            </c:numRef>
          </c:yVal>
          <c:smooth val="0"/>
          <c:extLst>
            <c:ext xmlns:c16="http://schemas.microsoft.com/office/drawing/2014/chart" uri="{C3380CC4-5D6E-409C-BE32-E72D297353CC}">
              <c16:uniqueId val="{00000000-B596-49A9-BA2A-B553301F5AC5}"/>
            </c:ext>
          </c:extLst>
        </c:ser>
        <c:ser>
          <c:idx val="1"/>
          <c:order val="1"/>
          <c:tx>
            <c:strRef>
              <c:f>'OD660'!$J$78:$O$78</c:f>
              <c:strCache>
                <c:ptCount val="1"/>
                <c:pt idx="0">
                  <c:v>2</c:v>
                </c:pt>
              </c:strCache>
            </c:strRef>
          </c:tx>
          <c:spPr>
            <a:ln w="22225">
              <a:solidFill>
                <a:schemeClr val="accent2"/>
              </a:solidFill>
            </a:ln>
          </c:spPr>
          <c:marker>
            <c:symbol val="square"/>
            <c:size val="10"/>
          </c:marker>
          <c:xVal>
            <c:numRef>
              <c:f>'OD660'!$B$80:$B$90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'OD660'!$M$80:$M$90</c:f>
              <c:numCache>
                <c:formatCode>0.000</c:formatCode>
                <c:ptCount val="11"/>
                <c:pt idx="0">
                  <c:v>0.2</c:v>
                </c:pt>
                <c:pt idx="1">
                  <c:v>0.76200000000000001</c:v>
                </c:pt>
                <c:pt idx="2">
                  <c:v>1.49</c:v>
                </c:pt>
                <c:pt idx="3">
                  <c:v>2.14</c:v>
                </c:pt>
                <c:pt idx="4">
                  <c:v>4.0200000000000005</c:v>
                </c:pt>
                <c:pt idx="5">
                  <c:v>6.38</c:v>
                </c:pt>
                <c:pt idx="6">
                  <c:v>10.8</c:v>
                </c:pt>
                <c:pt idx="7">
                  <c:v>13.700000000000001</c:v>
                </c:pt>
                <c:pt idx="8">
                  <c:v>20.5</c:v>
                </c:pt>
                <c:pt idx="9">
                  <c:v>21.6</c:v>
                </c:pt>
                <c:pt idx="10">
                  <c:v>22.95</c:v>
                </c:pt>
              </c:numCache>
            </c:numRef>
          </c:yVal>
          <c:smooth val="0"/>
          <c:extLst>
            <c:ext xmlns:c16="http://schemas.microsoft.com/office/drawing/2014/chart" uri="{C3380CC4-5D6E-409C-BE32-E72D297353CC}">
              <c16:uniqueId val="{00000001-B596-49A9-BA2A-B553301F5AC5}"/>
            </c:ext>
          </c:extLst>
        </c:ser>
        <c:ser>
          <c:idx val="2"/>
          <c:order val="2"/>
          <c:tx>
            <c:strRef>
              <c:f>'OD660'!$P$78:$U$78</c:f>
              <c:strCache>
                <c:ptCount val="1"/>
                <c:pt idx="0">
                  <c:v>3</c:v>
                </c:pt>
              </c:strCache>
            </c:strRef>
          </c:tx>
          <c:xVal>
            <c:numRef>
              <c:f>'OD660'!$B$80:$B$90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'OD660'!$S$80:$S$90</c:f>
              <c:numCache>
                <c:formatCode>0.000</c:formatCode>
                <c:ptCount val="11"/>
                <c:pt idx="0">
                  <c:v>0.2</c:v>
                </c:pt>
                <c:pt idx="1">
                  <c:v>0.74199999999999999</c:v>
                </c:pt>
                <c:pt idx="2">
                  <c:v>1.61</c:v>
                </c:pt>
                <c:pt idx="3">
                  <c:v>2.21</c:v>
                </c:pt>
                <c:pt idx="4">
                  <c:v>4.08</c:v>
                </c:pt>
                <c:pt idx="5">
                  <c:v>6.16</c:v>
                </c:pt>
                <c:pt idx="6">
                  <c:v>11.450000000000001</c:v>
                </c:pt>
                <c:pt idx="7">
                  <c:v>13.4</c:v>
                </c:pt>
                <c:pt idx="8">
                  <c:v>20.150000000000002</c:v>
                </c:pt>
                <c:pt idx="9">
                  <c:v>20.25</c:v>
                </c:pt>
                <c:pt idx="10">
                  <c:v>24.55</c:v>
                </c:pt>
              </c:numCache>
            </c:numRef>
          </c:yVal>
          <c:smooth val="0"/>
          <c:extLst>
            <c:ext xmlns:c16="http://schemas.microsoft.com/office/drawing/2014/chart" uri="{C3380CC4-5D6E-409C-BE32-E72D297353CC}">
              <c16:uniqueId val="{00000002-B596-49A9-BA2A-B553301F5AC5}"/>
            </c:ext>
          </c:extLst>
        </c:ser>
        <c:dLbls>
          <c:showLegendKey val="0"/>
          <c:showVal val="0"/>
          <c:showCatName val="0"/>
          <c:showSerName val="0"/>
          <c:showPercent val="0"/>
          <c:showBubbleSize val="0"/>
        </c:dLbls>
        <c:axId val="54925184"/>
        <c:axId val="54936704"/>
      </c:scatterChart>
      <c:valAx>
        <c:axId val="54925184"/>
        <c:scaling>
          <c:orientation val="minMax"/>
          <c:min val="0"/>
        </c:scaling>
        <c:delete val="0"/>
        <c:axPos val="b"/>
        <c:title>
          <c:tx>
            <c:rich>
              <a:bodyPr/>
              <a:lstStyle/>
              <a:p>
                <a:pPr>
                  <a:defRPr/>
                </a:pPr>
                <a:r>
                  <a:rPr lang="en-US"/>
                  <a:t>Time (h)</a:t>
                </a:r>
              </a:p>
            </c:rich>
          </c:tx>
          <c:overlay val="0"/>
        </c:title>
        <c:numFmt formatCode="0.00" sourceLinked="1"/>
        <c:majorTickMark val="out"/>
        <c:minorTickMark val="none"/>
        <c:tickLblPos val="nextTo"/>
        <c:crossAx val="54936704"/>
        <c:crosses val="autoZero"/>
        <c:crossBetween val="midCat"/>
      </c:valAx>
      <c:valAx>
        <c:axId val="54936704"/>
        <c:scaling>
          <c:orientation val="minMax"/>
          <c:min val="0"/>
        </c:scaling>
        <c:delete val="0"/>
        <c:axPos val="l"/>
        <c:majorGridlines/>
        <c:title>
          <c:tx>
            <c:rich>
              <a:bodyPr rot="-5400000" vert="horz"/>
              <a:lstStyle/>
              <a:p>
                <a:pPr>
                  <a:defRPr/>
                </a:pPr>
                <a:r>
                  <a:rPr lang="en-US"/>
                  <a:t>OD660</a:t>
                </a:r>
              </a:p>
            </c:rich>
          </c:tx>
          <c:overlay val="0"/>
        </c:title>
        <c:numFmt formatCode="0.00" sourceLinked="1"/>
        <c:majorTickMark val="out"/>
        <c:minorTickMark val="none"/>
        <c:tickLblPos val="nextTo"/>
        <c:crossAx val="54925184"/>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'OD660'!$D$93:$I$93</c:f>
              <c:strCache>
                <c:ptCount val="1"/>
                <c:pt idx="0">
                  <c:v>1</c:v>
                </c:pt>
              </c:strCache>
            </c:strRef>
          </c:tx>
          <c:spPr>
            <a:ln w="22225">
              <a:solidFill>
                <a:schemeClr val="accent1"/>
              </a:solidFill>
            </a:ln>
          </c:spPr>
          <c:marker>
            <c:symbol val="diamond"/>
            <c:size val="10"/>
          </c:marker>
          <c:xVal>
            <c:numRef>
              <c:f>'OD660'!$B$95:$B$105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'OD660'!$G$95:$G$105</c:f>
              <c:numCache>
                <c:formatCode>0.000</c:formatCode>
                <c:ptCount val="11"/>
                <c:pt idx="0" formatCode="0.00">
                  <c:v>0.2</c:v>
                </c:pt>
                <c:pt idx="1">
                  <c:v>0.81400000000000006</c:v>
                </c:pt>
                <c:pt idx="2">
                  <c:v>2.4</c:v>
                </c:pt>
                <c:pt idx="3">
                  <c:v>4.0600000000000005</c:v>
                </c:pt>
                <c:pt idx="4">
                  <c:v>10.38</c:v>
                </c:pt>
                <c:pt idx="5">
                  <c:v>14.100000000000001</c:v>
                </c:pt>
                <c:pt idx="6">
                  <c:v>23.15</c:v>
                </c:pt>
                <c:pt idx="7">
                  <c:v>28.1</c:v>
                </c:pt>
                <c:pt idx="8">
                  <c:v>26.200000000000003</c:v>
                </c:pt>
                <c:pt idx="9">
                  <c:v>25.25</c:v>
                </c:pt>
                <c:pt idx="10">
                  <c:v>26</c:v>
                </c:pt>
              </c:numCache>
            </c:numRef>
          </c:yVal>
          <c:smooth val="0"/>
          <c:extLst>
            <c:ext xmlns:c16="http://schemas.microsoft.com/office/drawing/2014/chart" uri="{C3380CC4-5D6E-409C-BE32-E72D297353CC}">
              <c16:uniqueId val="{00000000-BCA3-4013-BB8D-5E68092A9A10}"/>
            </c:ext>
          </c:extLst>
        </c:ser>
        <c:ser>
          <c:idx val="1"/>
          <c:order val="1"/>
          <c:tx>
            <c:strRef>
              <c:f>'OD660'!$J$93:$O$93</c:f>
              <c:strCache>
                <c:ptCount val="1"/>
                <c:pt idx="0">
                  <c:v>2</c:v>
                </c:pt>
              </c:strCache>
            </c:strRef>
          </c:tx>
          <c:spPr>
            <a:ln w="22225">
              <a:solidFill>
                <a:schemeClr val="accent2"/>
              </a:solidFill>
            </a:ln>
          </c:spPr>
          <c:marker>
            <c:symbol val="square"/>
            <c:size val="10"/>
          </c:marker>
          <c:xVal>
            <c:numRef>
              <c:f>'OD660'!$B$95:$B$105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'OD660'!$M$95:$M$105</c:f>
              <c:numCache>
                <c:formatCode>0.000</c:formatCode>
                <c:ptCount val="11"/>
                <c:pt idx="0">
                  <c:v>0.2</c:v>
                </c:pt>
                <c:pt idx="1">
                  <c:v>0.93799999999999994</c:v>
                </c:pt>
                <c:pt idx="2">
                  <c:v>2.56</c:v>
                </c:pt>
                <c:pt idx="3">
                  <c:v>4.21</c:v>
                </c:pt>
                <c:pt idx="4">
                  <c:v>9.82</c:v>
                </c:pt>
                <c:pt idx="5">
                  <c:v>15</c:v>
                </c:pt>
                <c:pt idx="6">
                  <c:v>22.55</c:v>
                </c:pt>
                <c:pt idx="7">
                  <c:v>28.599999999999998</c:v>
                </c:pt>
                <c:pt idx="8">
                  <c:v>26.3</c:v>
                </c:pt>
                <c:pt idx="9">
                  <c:v>26.55</c:v>
                </c:pt>
                <c:pt idx="10">
                  <c:v>26.6</c:v>
                </c:pt>
              </c:numCache>
            </c:numRef>
          </c:yVal>
          <c:smooth val="0"/>
          <c:extLst>
            <c:ext xmlns:c16="http://schemas.microsoft.com/office/drawing/2014/chart" uri="{C3380CC4-5D6E-409C-BE32-E72D297353CC}">
              <c16:uniqueId val="{00000001-BCA3-4013-BB8D-5E68092A9A10}"/>
            </c:ext>
          </c:extLst>
        </c:ser>
        <c:ser>
          <c:idx val="2"/>
          <c:order val="2"/>
          <c:tx>
            <c:strRef>
              <c:f>'OD660'!$P$93:$U$93</c:f>
              <c:strCache>
                <c:ptCount val="1"/>
                <c:pt idx="0">
                  <c:v>3</c:v>
                </c:pt>
              </c:strCache>
            </c:strRef>
          </c:tx>
          <c:xVal>
            <c:numRef>
              <c:f>'OD660'!$B$95:$B$105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'OD660'!$S$95:$S$105</c:f>
              <c:numCache>
                <c:formatCode>0.000</c:formatCode>
                <c:ptCount val="11"/>
                <c:pt idx="0">
                  <c:v>0.2</c:v>
                </c:pt>
                <c:pt idx="1">
                  <c:v>0.84799999999999998</c:v>
                </c:pt>
                <c:pt idx="2">
                  <c:v>2.41</c:v>
                </c:pt>
                <c:pt idx="3">
                  <c:v>4</c:v>
                </c:pt>
                <c:pt idx="4">
                  <c:v>9.3999999999999986</c:v>
                </c:pt>
                <c:pt idx="5">
                  <c:v>14.549999999999999</c:v>
                </c:pt>
                <c:pt idx="6">
                  <c:v>22.1</c:v>
                </c:pt>
                <c:pt idx="7">
                  <c:v>27.05</c:v>
                </c:pt>
                <c:pt idx="8">
                  <c:v>26.400000000000002</c:v>
                </c:pt>
                <c:pt idx="9">
                  <c:v>26.6</c:v>
                </c:pt>
                <c:pt idx="10">
                  <c:v>26.6</c:v>
                </c:pt>
              </c:numCache>
            </c:numRef>
          </c:yVal>
          <c:smooth val="0"/>
          <c:extLst>
            <c:ext xmlns:c16="http://schemas.microsoft.com/office/drawing/2014/chart" uri="{C3380CC4-5D6E-409C-BE32-E72D297353CC}">
              <c16:uniqueId val="{00000002-BCA3-4013-BB8D-5E68092A9A10}"/>
            </c:ext>
          </c:extLst>
        </c:ser>
        <c:dLbls>
          <c:showLegendKey val="0"/>
          <c:showVal val="0"/>
          <c:showCatName val="0"/>
          <c:showSerName val="0"/>
          <c:showPercent val="0"/>
          <c:showBubbleSize val="0"/>
        </c:dLbls>
        <c:axId val="54925184"/>
        <c:axId val="54936704"/>
      </c:scatterChart>
      <c:valAx>
        <c:axId val="54925184"/>
        <c:scaling>
          <c:orientation val="minMax"/>
          <c:min val="0"/>
        </c:scaling>
        <c:delete val="0"/>
        <c:axPos val="b"/>
        <c:title>
          <c:tx>
            <c:rich>
              <a:bodyPr/>
              <a:lstStyle/>
              <a:p>
                <a:pPr>
                  <a:defRPr/>
                </a:pPr>
                <a:r>
                  <a:rPr lang="en-US"/>
                  <a:t>Time (h)</a:t>
                </a:r>
              </a:p>
            </c:rich>
          </c:tx>
          <c:overlay val="0"/>
        </c:title>
        <c:numFmt formatCode="0.00" sourceLinked="1"/>
        <c:majorTickMark val="out"/>
        <c:minorTickMark val="none"/>
        <c:tickLblPos val="nextTo"/>
        <c:crossAx val="54936704"/>
        <c:crosses val="autoZero"/>
        <c:crossBetween val="midCat"/>
      </c:valAx>
      <c:valAx>
        <c:axId val="54936704"/>
        <c:scaling>
          <c:orientation val="minMax"/>
          <c:min val="0"/>
        </c:scaling>
        <c:delete val="0"/>
        <c:axPos val="l"/>
        <c:majorGridlines/>
        <c:title>
          <c:tx>
            <c:rich>
              <a:bodyPr rot="-5400000" vert="horz"/>
              <a:lstStyle/>
              <a:p>
                <a:pPr>
                  <a:defRPr/>
                </a:pPr>
                <a:r>
                  <a:rPr lang="en-US"/>
                  <a:t>OD660</a:t>
                </a:r>
              </a:p>
            </c:rich>
          </c:tx>
          <c:overlay val="0"/>
        </c:title>
        <c:numFmt formatCode="0.00" sourceLinked="1"/>
        <c:majorTickMark val="out"/>
        <c:minorTickMark val="none"/>
        <c:tickLblPos val="nextTo"/>
        <c:crossAx val="54925184"/>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'OD660'!$D$108:$I$108</c:f>
              <c:strCache>
                <c:ptCount val="1"/>
                <c:pt idx="0">
                  <c:v>1</c:v>
                </c:pt>
              </c:strCache>
            </c:strRef>
          </c:tx>
          <c:spPr>
            <a:ln w="22225">
              <a:solidFill>
                <a:schemeClr val="accent1"/>
              </a:solidFill>
            </a:ln>
          </c:spPr>
          <c:marker>
            <c:symbol val="diamond"/>
            <c:size val="10"/>
          </c:marker>
          <c:xVal>
            <c:numRef>
              <c:f>'OD660'!$B$110:$B$120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'OD660'!$G$110:$G$120</c:f>
              <c:numCache>
                <c:formatCode>0.000</c:formatCode>
                <c:ptCount val="11"/>
                <c:pt idx="0" formatCode="0.00">
                  <c:v>0.2</c:v>
                </c:pt>
                <c:pt idx="1">
                  <c:v>0.88200000000000001</c:v>
                </c:pt>
                <c:pt idx="2">
                  <c:v>2.8100000000000005</c:v>
                </c:pt>
                <c:pt idx="3">
                  <c:v>5.34</c:v>
                </c:pt>
                <c:pt idx="4">
                  <c:v>11.799999999999999</c:v>
                </c:pt>
                <c:pt idx="5">
                  <c:v>15.6</c:v>
                </c:pt>
                <c:pt idx="6">
                  <c:v>22.650000000000002</c:v>
                </c:pt>
                <c:pt idx="7">
                  <c:v>27.500000000000004</c:v>
                </c:pt>
                <c:pt idx="8">
                  <c:v>25.75</c:v>
                </c:pt>
                <c:pt idx="9">
                  <c:v>25.75</c:v>
                </c:pt>
                <c:pt idx="10">
                  <c:v>26.75</c:v>
                </c:pt>
              </c:numCache>
            </c:numRef>
          </c:yVal>
          <c:smooth val="0"/>
          <c:extLst>
            <c:ext xmlns:c16="http://schemas.microsoft.com/office/drawing/2014/chart" uri="{C3380CC4-5D6E-409C-BE32-E72D297353CC}">
              <c16:uniqueId val="{00000000-F81A-4FC6-A32E-141F9C788866}"/>
            </c:ext>
          </c:extLst>
        </c:ser>
        <c:ser>
          <c:idx val="1"/>
          <c:order val="1"/>
          <c:tx>
            <c:strRef>
              <c:f>'OD660'!$J$108:$O$108</c:f>
              <c:strCache>
                <c:ptCount val="1"/>
                <c:pt idx="0">
                  <c:v>2</c:v>
                </c:pt>
              </c:strCache>
            </c:strRef>
          </c:tx>
          <c:spPr>
            <a:ln w="22225">
              <a:solidFill>
                <a:schemeClr val="accent2"/>
              </a:solidFill>
            </a:ln>
          </c:spPr>
          <c:marker>
            <c:symbol val="square"/>
            <c:size val="10"/>
          </c:marker>
          <c:xVal>
            <c:numRef>
              <c:f>'OD660'!$B$110:$B$120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'OD660'!$M$110:$M$120</c:f>
              <c:numCache>
                <c:formatCode>0.000</c:formatCode>
                <c:ptCount val="11"/>
                <c:pt idx="0">
                  <c:v>0.2</c:v>
                </c:pt>
                <c:pt idx="1">
                  <c:v>0.84199999999999997</c:v>
                </c:pt>
                <c:pt idx="2">
                  <c:v>2.75</c:v>
                </c:pt>
                <c:pt idx="3">
                  <c:v>5.36</c:v>
                </c:pt>
                <c:pt idx="4">
                  <c:v>11.4</c:v>
                </c:pt>
                <c:pt idx="5">
                  <c:v>15.65</c:v>
                </c:pt>
                <c:pt idx="6">
                  <c:v>23.25</c:v>
                </c:pt>
                <c:pt idx="7">
                  <c:v>27.250000000000004</c:v>
                </c:pt>
                <c:pt idx="8">
                  <c:v>25.900000000000002</c:v>
                </c:pt>
                <c:pt idx="9">
                  <c:v>24.55</c:v>
                </c:pt>
                <c:pt idx="10">
                  <c:v>27</c:v>
                </c:pt>
              </c:numCache>
            </c:numRef>
          </c:yVal>
          <c:smooth val="0"/>
          <c:extLst>
            <c:ext xmlns:c16="http://schemas.microsoft.com/office/drawing/2014/chart" uri="{C3380CC4-5D6E-409C-BE32-E72D297353CC}">
              <c16:uniqueId val="{00000001-F81A-4FC6-A32E-141F9C788866}"/>
            </c:ext>
          </c:extLst>
        </c:ser>
        <c:ser>
          <c:idx val="2"/>
          <c:order val="2"/>
          <c:tx>
            <c:strRef>
              <c:f>'OD660'!$P$108:$U$108</c:f>
              <c:strCache>
                <c:ptCount val="1"/>
                <c:pt idx="0">
                  <c:v>3</c:v>
                </c:pt>
              </c:strCache>
            </c:strRef>
          </c:tx>
          <c:xVal>
            <c:numRef>
              <c:f>'OD660'!$B$110:$B$120</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'OD660'!$S$110:$S$120</c:f>
              <c:numCache>
                <c:formatCode>0.000</c:formatCode>
                <c:ptCount val="11"/>
                <c:pt idx="0">
                  <c:v>0.2</c:v>
                </c:pt>
                <c:pt idx="1">
                  <c:v>0.86</c:v>
                </c:pt>
                <c:pt idx="2">
                  <c:v>2.7700000000000005</c:v>
                </c:pt>
                <c:pt idx="3">
                  <c:v>5.28</c:v>
                </c:pt>
                <c:pt idx="4">
                  <c:v>12.049999999999999</c:v>
                </c:pt>
                <c:pt idx="5">
                  <c:v>16.2</c:v>
                </c:pt>
                <c:pt idx="6">
                  <c:v>22.5</c:v>
                </c:pt>
                <c:pt idx="7">
                  <c:v>26.05</c:v>
                </c:pt>
                <c:pt idx="8">
                  <c:v>26.150000000000002</c:v>
                </c:pt>
                <c:pt idx="9">
                  <c:v>24.9</c:v>
                </c:pt>
                <c:pt idx="10">
                  <c:v>26.05</c:v>
                </c:pt>
              </c:numCache>
            </c:numRef>
          </c:yVal>
          <c:smooth val="0"/>
          <c:extLst>
            <c:ext xmlns:c16="http://schemas.microsoft.com/office/drawing/2014/chart" uri="{C3380CC4-5D6E-409C-BE32-E72D297353CC}">
              <c16:uniqueId val="{00000002-F81A-4FC6-A32E-141F9C788866}"/>
            </c:ext>
          </c:extLst>
        </c:ser>
        <c:dLbls>
          <c:showLegendKey val="0"/>
          <c:showVal val="0"/>
          <c:showCatName val="0"/>
          <c:showSerName val="0"/>
          <c:showPercent val="0"/>
          <c:showBubbleSize val="0"/>
        </c:dLbls>
        <c:axId val="54925184"/>
        <c:axId val="54936704"/>
      </c:scatterChart>
      <c:valAx>
        <c:axId val="54925184"/>
        <c:scaling>
          <c:orientation val="minMax"/>
          <c:min val="0"/>
        </c:scaling>
        <c:delete val="0"/>
        <c:axPos val="b"/>
        <c:title>
          <c:tx>
            <c:rich>
              <a:bodyPr/>
              <a:lstStyle/>
              <a:p>
                <a:pPr>
                  <a:defRPr/>
                </a:pPr>
                <a:r>
                  <a:rPr lang="en-US"/>
                  <a:t>Time (h)</a:t>
                </a:r>
              </a:p>
            </c:rich>
          </c:tx>
          <c:overlay val="0"/>
        </c:title>
        <c:numFmt formatCode="0.00" sourceLinked="1"/>
        <c:majorTickMark val="out"/>
        <c:minorTickMark val="none"/>
        <c:tickLblPos val="nextTo"/>
        <c:crossAx val="54936704"/>
        <c:crosses val="autoZero"/>
        <c:crossBetween val="midCat"/>
      </c:valAx>
      <c:valAx>
        <c:axId val="54936704"/>
        <c:scaling>
          <c:orientation val="minMax"/>
          <c:min val="0"/>
        </c:scaling>
        <c:delete val="0"/>
        <c:axPos val="l"/>
        <c:majorGridlines/>
        <c:title>
          <c:tx>
            <c:rich>
              <a:bodyPr rot="-5400000" vert="horz"/>
              <a:lstStyle/>
              <a:p>
                <a:pPr>
                  <a:defRPr/>
                </a:pPr>
                <a:r>
                  <a:rPr lang="en-US"/>
                  <a:t>OD660</a:t>
                </a:r>
              </a:p>
            </c:rich>
          </c:tx>
          <c:overlay val="0"/>
        </c:title>
        <c:numFmt formatCode="0.00" sourceLinked="1"/>
        <c:majorTickMark val="out"/>
        <c:minorTickMark val="none"/>
        <c:tickLblPos val="nextTo"/>
        <c:crossAx val="54925184"/>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'OD660'!$D$123:$I$123</c:f>
              <c:strCache>
                <c:ptCount val="1"/>
                <c:pt idx="0">
                  <c:v>1</c:v>
                </c:pt>
              </c:strCache>
            </c:strRef>
          </c:tx>
          <c:spPr>
            <a:ln w="22225">
              <a:solidFill>
                <a:schemeClr val="accent1"/>
              </a:solidFill>
            </a:ln>
          </c:spPr>
          <c:marker>
            <c:symbol val="diamond"/>
            <c:size val="10"/>
          </c:marker>
          <c:xVal>
            <c:numRef>
              <c:f>'OD660'!$B$125:$B$135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'OD660'!$G$125:$G$135</c:f>
              <c:numCache>
                <c:formatCode>0.000</c:formatCode>
                <c:ptCount val="11"/>
                <c:pt idx="0" formatCode="0.00">
                  <c:v>0.2</c:v>
                </c:pt>
                <c:pt idx="1">
                  <c:v>0.91600000000000004</c:v>
                </c:pt>
                <c:pt idx="2">
                  <c:v>2.98</c:v>
                </c:pt>
                <c:pt idx="3">
                  <c:v>5.7399999999999993</c:v>
                </c:pt>
                <c:pt idx="4">
                  <c:v>12.75</c:v>
                </c:pt>
                <c:pt idx="5">
                  <c:v>17.45</c:v>
                </c:pt>
                <c:pt idx="6">
                  <c:v>24.55</c:v>
                </c:pt>
                <c:pt idx="7">
                  <c:v>26.85</c:v>
                </c:pt>
                <c:pt idx="8">
                  <c:v>26.450000000000003</c:v>
                </c:pt>
                <c:pt idx="9">
                  <c:v>25.3</c:v>
                </c:pt>
                <c:pt idx="10">
                  <c:v>27.650000000000002</c:v>
                </c:pt>
              </c:numCache>
            </c:numRef>
          </c:yVal>
          <c:smooth val="0"/>
          <c:extLst>
            <c:ext xmlns:c16="http://schemas.microsoft.com/office/drawing/2014/chart" uri="{C3380CC4-5D6E-409C-BE32-E72D297353CC}">
              <c16:uniqueId val="{00000000-7881-40E5-A0C6-2AC5F4E35B62}"/>
            </c:ext>
          </c:extLst>
        </c:ser>
        <c:ser>
          <c:idx val="1"/>
          <c:order val="1"/>
          <c:tx>
            <c:strRef>
              <c:f>'OD660'!$J$123:$O$123</c:f>
              <c:strCache>
                <c:ptCount val="1"/>
                <c:pt idx="0">
                  <c:v>2</c:v>
                </c:pt>
              </c:strCache>
            </c:strRef>
          </c:tx>
          <c:spPr>
            <a:ln w="22225">
              <a:solidFill>
                <a:schemeClr val="accent2"/>
              </a:solidFill>
            </a:ln>
          </c:spPr>
          <c:marker>
            <c:symbol val="square"/>
            <c:size val="10"/>
          </c:marker>
          <c:xVal>
            <c:numRef>
              <c:f>'OD660'!$B$125:$B$135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'OD660'!$M$125:$M$135</c:f>
              <c:numCache>
                <c:formatCode>0.000</c:formatCode>
                <c:ptCount val="11"/>
                <c:pt idx="0">
                  <c:v>0.2</c:v>
                </c:pt>
                <c:pt idx="1">
                  <c:v>0.91800000000000004</c:v>
                </c:pt>
                <c:pt idx="2">
                  <c:v>2.98</c:v>
                </c:pt>
                <c:pt idx="3">
                  <c:v>5.4</c:v>
                </c:pt>
                <c:pt idx="4">
                  <c:v>12.35</c:v>
                </c:pt>
                <c:pt idx="5">
                  <c:v>17.599999999999998</c:v>
                </c:pt>
                <c:pt idx="6">
                  <c:v>25.8</c:v>
                </c:pt>
                <c:pt idx="7">
                  <c:v>27.250000000000004</c:v>
                </c:pt>
                <c:pt idx="8">
                  <c:v>27.05</c:v>
                </c:pt>
                <c:pt idx="9">
                  <c:v>25.6</c:v>
                </c:pt>
                <c:pt idx="10">
                  <c:v>27.950000000000003</c:v>
                </c:pt>
              </c:numCache>
            </c:numRef>
          </c:yVal>
          <c:smooth val="0"/>
          <c:extLst>
            <c:ext xmlns:c16="http://schemas.microsoft.com/office/drawing/2014/chart" uri="{C3380CC4-5D6E-409C-BE32-E72D297353CC}">
              <c16:uniqueId val="{00000001-7881-40E5-A0C6-2AC5F4E35B62}"/>
            </c:ext>
          </c:extLst>
        </c:ser>
        <c:ser>
          <c:idx val="2"/>
          <c:order val="2"/>
          <c:tx>
            <c:strRef>
              <c:f>'OD660'!$P$123:$U$123</c:f>
              <c:strCache>
                <c:ptCount val="1"/>
                <c:pt idx="0">
                  <c:v>3</c:v>
                </c:pt>
              </c:strCache>
            </c:strRef>
          </c:tx>
          <c:xVal>
            <c:numRef>
              <c:f>'OD660'!$B$125:$B$135</c:f>
              <c:numCache>
                <c:formatCode>0.00</c:formatCode>
                <c:ptCount val="11"/>
                <c:pt idx="0">
                  <c:v>0</c:v>
                </c:pt>
                <c:pt idx="1">
                  <c:v>7.7499999999417923</c:v>
                </c:pt>
                <c:pt idx="2">
                  <c:v>19.749999999941792</c:v>
                </c:pt>
                <c:pt idx="3">
                  <c:v>28.749999999941792</c:v>
                </c:pt>
                <c:pt idx="4">
                  <c:v>43.999999999883585</c:v>
                </c:pt>
                <c:pt idx="5">
                  <c:v>51.75</c:v>
                </c:pt>
                <c:pt idx="6">
                  <c:v>68.166666666569654</c:v>
                </c:pt>
                <c:pt idx="7">
                  <c:v>75.75</c:v>
                </c:pt>
                <c:pt idx="8">
                  <c:v>91.749999999941792</c:v>
                </c:pt>
                <c:pt idx="9">
                  <c:v>99.75</c:v>
                </c:pt>
                <c:pt idx="10">
                  <c:v>116.74999999988358</c:v>
                </c:pt>
              </c:numCache>
            </c:numRef>
          </c:xVal>
          <c:yVal>
            <c:numRef>
              <c:f>'OD660'!$S$125:$S$135</c:f>
              <c:numCache>
                <c:formatCode>0.000</c:formatCode>
                <c:ptCount val="11"/>
                <c:pt idx="0">
                  <c:v>0.2</c:v>
                </c:pt>
                <c:pt idx="1">
                  <c:v>0.93600000000000005</c:v>
                </c:pt>
                <c:pt idx="2">
                  <c:v>3.03</c:v>
                </c:pt>
                <c:pt idx="3">
                  <c:v>6.02</c:v>
                </c:pt>
                <c:pt idx="4">
                  <c:v>12.85</c:v>
                </c:pt>
                <c:pt idx="5">
                  <c:v>17.25</c:v>
                </c:pt>
                <c:pt idx="6">
                  <c:v>24.75</c:v>
                </c:pt>
                <c:pt idx="7">
                  <c:v>27.35</c:v>
                </c:pt>
                <c:pt idx="8">
                  <c:v>26.35</c:v>
                </c:pt>
                <c:pt idx="9">
                  <c:v>24.45</c:v>
                </c:pt>
                <c:pt idx="10">
                  <c:v>27.800000000000004</c:v>
                </c:pt>
              </c:numCache>
            </c:numRef>
          </c:yVal>
          <c:smooth val="0"/>
          <c:extLst>
            <c:ext xmlns:c16="http://schemas.microsoft.com/office/drawing/2014/chart" uri="{C3380CC4-5D6E-409C-BE32-E72D297353CC}">
              <c16:uniqueId val="{00000002-7881-40E5-A0C6-2AC5F4E35B62}"/>
            </c:ext>
          </c:extLst>
        </c:ser>
        <c:dLbls>
          <c:showLegendKey val="0"/>
          <c:showVal val="0"/>
          <c:showCatName val="0"/>
          <c:showSerName val="0"/>
          <c:showPercent val="0"/>
          <c:showBubbleSize val="0"/>
        </c:dLbls>
        <c:axId val="54925184"/>
        <c:axId val="54936704"/>
      </c:scatterChart>
      <c:valAx>
        <c:axId val="54925184"/>
        <c:scaling>
          <c:orientation val="minMax"/>
          <c:min val="0"/>
        </c:scaling>
        <c:delete val="0"/>
        <c:axPos val="b"/>
        <c:title>
          <c:tx>
            <c:rich>
              <a:bodyPr/>
              <a:lstStyle/>
              <a:p>
                <a:pPr>
                  <a:defRPr/>
                </a:pPr>
                <a:r>
                  <a:rPr lang="en-US"/>
                  <a:t>Time (h)</a:t>
                </a:r>
              </a:p>
            </c:rich>
          </c:tx>
          <c:overlay val="0"/>
        </c:title>
        <c:numFmt formatCode="0.00" sourceLinked="1"/>
        <c:majorTickMark val="out"/>
        <c:minorTickMark val="none"/>
        <c:tickLblPos val="nextTo"/>
        <c:crossAx val="54936704"/>
        <c:crosses val="autoZero"/>
        <c:crossBetween val="midCat"/>
      </c:valAx>
      <c:valAx>
        <c:axId val="54936704"/>
        <c:scaling>
          <c:orientation val="minMax"/>
          <c:min val="0"/>
        </c:scaling>
        <c:delete val="0"/>
        <c:axPos val="l"/>
        <c:majorGridlines/>
        <c:title>
          <c:tx>
            <c:rich>
              <a:bodyPr rot="-5400000" vert="horz"/>
              <a:lstStyle/>
              <a:p>
                <a:pPr>
                  <a:defRPr/>
                </a:pPr>
                <a:r>
                  <a:rPr lang="en-US"/>
                  <a:t>OD660</a:t>
                </a:r>
              </a:p>
            </c:rich>
          </c:tx>
          <c:overlay val="0"/>
        </c:title>
        <c:numFmt formatCode="0.00" sourceLinked="1"/>
        <c:majorTickMark val="out"/>
        <c:minorTickMark val="none"/>
        <c:tickLblPos val="nextTo"/>
        <c:crossAx val="54925184"/>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8" Type="http://schemas.openxmlformats.org/officeDocument/2006/relationships/chart" Target="../charts/chart20.xml"/><Relationship Id="rId3" Type="http://schemas.openxmlformats.org/officeDocument/2006/relationships/chart" Target="../charts/chart15.xml"/><Relationship Id="rId7" Type="http://schemas.openxmlformats.org/officeDocument/2006/relationships/chart" Target="../charts/chart19.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11" Type="http://schemas.openxmlformats.org/officeDocument/2006/relationships/chart" Target="../charts/chart23.xml"/><Relationship Id="rId5" Type="http://schemas.openxmlformats.org/officeDocument/2006/relationships/chart" Target="../charts/chart17.xml"/><Relationship Id="rId10" Type="http://schemas.openxmlformats.org/officeDocument/2006/relationships/chart" Target="../charts/chart22.xml"/><Relationship Id="rId4" Type="http://schemas.openxmlformats.org/officeDocument/2006/relationships/chart" Target="../charts/chart16.xml"/><Relationship Id="rId9" Type="http://schemas.openxmlformats.org/officeDocument/2006/relationships/chart" Target="../charts/chart21.xml"/></Relationships>
</file>

<file path=xl/drawings/_rels/drawing3.xml.rels><?xml version="1.0" encoding="UTF-8" standalone="yes"?>
<Relationships xmlns="http://schemas.openxmlformats.org/package/2006/relationships"><Relationship Id="rId8" Type="http://schemas.openxmlformats.org/officeDocument/2006/relationships/chart" Target="../charts/chart31.xml"/><Relationship Id="rId13" Type="http://schemas.openxmlformats.org/officeDocument/2006/relationships/chart" Target="../charts/chart36.xml"/><Relationship Id="rId18" Type="http://schemas.openxmlformats.org/officeDocument/2006/relationships/chart" Target="../charts/chart41.xml"/><Relationship Id="rId3" Type="http://schemas.openxmlformats.org/officeDocument/2006/relationships/chart" Target="../charts/chart26.xml"/><Relationship Id="rId21" Type="http://schemas.openxmlformats.org/officeDocument/2006/relationships/chart" Target="../charts/chart44.xml"/><Relationship Id="rId7" Type="http://schemas.openxmlformats.org/officeDocument/2006/relationships/chart" Target="../charts/chart30.xml"/><Relationship Id="rId12" Type="http://schemas.openxmlformats.org/officeDocument/2006/relationships/chart" Target="../charts/chart35.xml"/><Relationship Id="rId17" Type="http://schemas.openxmlformats.org/officeDocument/2006/relationships/chart" Target="../charts/chart40.xml"/><Relationship Id="rId2" Type="http://schemas.openxmlformats.org/officeDocument/2006/relationships/chart" Target="../charts/chart25.xml"/><Relationship Id="rId16" Type="http://schemas.openxmlformats.org/officeDocument/2006/relationships/chart" Target="../charts/chart39.xml"/><Relationship Id="rId20" Type="http://schemas.openxmlformats.org/officeDocument/2006/relationships/chart" Target="../charts/chart43.xml"/><Relationship Id="rId1" Type="http://schemas.openxmlformats.org/officeDocument/2006/relationships/chart" Target="../charts/chart24.xml"/><Relationship Id="rId6" Type="http://schemas.openxmlformats.org/officeDocument/2006/relationships/chart" Target="../charts/chart29.xml"/><Relationship Id="rId11" Type="http://schemas.openxmlformats.org/officeDocument/2006/relationships/chart" Target="../charts/chart34.xml"/><Relationship Id="rId5" Type="http://schemas.openxmlformats.org/officeDocument/2006/relationships/chart" Target="../charts/chart28.xml"/><Relationship Id="rId15" Type="http://schemas.openxmlformats.org/officeDocument/2006/relationships/chart" Target="../charts/chart38.xml"/><Relationship Id="rId10" Type="http://schemas.openxmlformats.org/officeDocument/2006/relationships/chart" Target="../charts/chart33.xml"/><Relationship Id="rId19" Type="http://schemas.openxmlformats.org/officeDocument/2006/relationships/chart" Target="../charts/chart42.xml"/><Relationship Id="rId4" Type="http://schemas.openxmlformats.org/officeDocument/2006/relationships/chart" Target="../charts/chart27.xml"/><Relationship Id="rId9" Type="http://schemas.openxmlformats.org/officeDocument/2006/relationships/chart" Target="../charts/chart32.xml"/><Relationship Id="rId14" Type="http://schemas.openxmlformats.org/officeDocument/2006/relationships/chart" Target="../charts/chart37.xml"/><Relationship Id="rId22" Type="http://schemas.openxmlformats.org/officeDocument/2006/relationships/chart" Target="../charts/chart45.xml"/></Relationships>
</file>

<file path=xl/drawings/drawing1.xml><?xml version="1.0" encoding="utf-8"?>
<xdr:wsDr xmlns:xdr="http://schemas.openxmlformats.org/drawingml/2006/spreadsheetDrawing" xmlns:a="http://schemas.openxmlformats.org/drawingml/2006/main">
  <xdr:twoCellAnchor>
    <xdr:from>
      <xdr:col>26</xdr:col>
      <xdr:colOff>209549</xdr:colOff>
      <xdr:row>2</xdr:row>
      <xdr:rowOff>23812</xdr:rowOff>
    </xdr:from>
    <xdr:to>
      <xdr:col>36</xdr:col>
      <xdr:colOff>200025</xdr:colOff>
      <xdr:row>15</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26</xdr:col>
      <xdr:colOff>0</xdr:colOff>
      <xdr:row>17</xdr:row>
      <xdr:rowOff>0</xdr:rowOff>
    </xdr:from>
    <xdr:to>
      <xdr:col>35</xdr:col>
      <xdr:colOff>600076</xdr:colOff>
      <xdr:row>30</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26</xdr:col>
      <xdr:colOff>0</xdr:colOff>
      <xdr:row>32</xdr:row>
      <xdr:rowOff>0</xdr:rowOff>
    </xdr:from>
    <xdr:to>
      <xdr:col>35</xdr:col>
      <xdr:colOff>600076</xdr:colOff>
      <xdr:row>45</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26</xdr:col>
      <xdr:colOff>0</xdr:colOff>
      <xdr:row>46</xdr:row>
      <xdr:rowOff>0</xdr:rowOff>
    </xdr:from>
    <xdr:to>
      <xdr:col>35</xdr:col>
      <xdr:colOff>600076</xdr:colOff>
      <xdr:row>60</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26</xdr:col>
      <xdr:colOff>0</xdr:colOff>
      <xdr:row>62</xdr:row>
      <xdr:rowOff>0</xdr:rowOff>
    </xdr:from>
    <xdr:to>
      <xdr:col>35</xdr:col>
      <xdr:colOff>600076</xdr:colOff>
      <xdr:row>75</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26</xdr:col>
      <xdr:colOff>0</xdr:colOff>
      <xdr:row>76</xdr:row>
      <xdr:rowOff>0</xdr:rowOff>
    </xdr:from>
    <xdr:to>
      <xdr:col>35</xdr:col>
      <xdr:colOff>600076</xdr:colOff>
      <xdr:row>90</xdr:row>
      <xdr:rowOff>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26</xdr:col>
      <xdr:colOff>0</xdr:colOff>
      <xdr:row>92</xdr:row>
      <xdr:rowOff>0</xdr:rowOff>
    </xdr:from>
    <xdr:to>
      <xdr:col>35</xdr:col>
      <xdr:colOff>600076</xdr:colOff>
      <xdr:row>105</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26</xdr:col>
      <xdr:colOff>0</xdr:colOff>
      <xdr:row>107</xdr:row>
      <xdr:rowOff>0</xdr:rowOff>
    </xdr:from>
    <xdr:to>
      <xdr:col>35</xdr:col>
      <xdr:colOff>600076</xdr:colOff>
      <xdr:row>120</xdr:row>
      <xdr:rowOff>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26</xdr:col>
      <xdr:colOff>0</xdr:colOff>
      <xdr:row>122</xdr:row>
      <xdr:rowOff>0</xdr:rowOff>
    </xdr:from>
    <xdr:to>
      <xdr:col>35</xdr:col>
      <xdr:colOff>600076</xdr:colOff>
      <xdr:row>135</xdr:row>
      <xdr:rowOff>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26</xdr:col>
      <xdr:colOff>0</xdr:colOff>
      <xdr:row>137</xdr:row>
      <xdr:rowOff>0</xdr:rowOff>
    </xdr:from>
    <xdr:to>
      <xdr:col>35</xdr:col>
      <xdr:colOff>600076</xdr:colOff>
      <xdr:row>150</xdr:row>
      <xdr:rowOff>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37</xdr:col>
      <xdr:colOff>609599</xdr:colOff>
      <xdr:row>2</xdr:row>
      <xdr:rowOff>0</xdr:rowOff>
    </xdr:from>
    <xdr:to>
      <xdr:col>53</xdr:col>
      <xdr:colOff>276225</xdr:colOff>
      <xdr:row>39</xdr:row>
      <xdr:rowOff>57150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26</xdr:col>
      <xdr:colOff>0</xdr:colOff>
      <xdr:row>152</xdr:row>
      <xdr:rowOff>0</xdr:rowOff>
    </xdr:from>
    <xdr:to>
      <xdr:col>35</xdr:col>
      <xdr:colOff>600076</xdr:colOff>
      <xdr:row>164</xdr:row>
      <xdr:rowOff>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33</xdr:col>
      <xdr:colOff>531670</xdr:colOff>
      <xdr:row>15</xdr:row>
      <xdr:rowOff>99580</xdr:rowOff>
    </xdr:from>
    <xdr:to>
      <xdr:col>51</xdr:col>
      <xdr:colOff>426894</xdr:colOff>
      <xdr:row>44</xdr:row>
      <xdr:rowOff>121227</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34</xdr:col>
      <xdr:colOff>311727</xdr:colOff>
      <xdr:row>61</xdr:row>
      <xdr:rowOff>69272</xdr:rowOff>
    </xdr:from>
    <xdr:to>
      <xdr:col>51</xdr:col>
      <xdr:colOff>364908</xdr:colOff>
      <xdr:row>92</xdr:row>
      <xdr:rowOff>-1</xdr:rowOff>
    </xdr:to>
    <xdr:graphicFrame macro="">
      <xdr:nvGraphicFramePr>
        <xdr:cNvPr id="25"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xdr:col>
      <xdr:colOff>138545</xdr:colOff>
      <xdr:row>107</xdr:row>
      <xdr:rowOff>173181</xdr:rowOff>
    </xdr:from>
    <xdr:to>
      <xdr:col>51</xdr:col>
      <xdr:colOff>191726</xdr:colOff>
      <xdr:row>134</xdr:row>
      <xdr:rowOff>121228</xdr:rowOff>
    </xdr:to>
    <xdr:graphicFrame macro="">
      <xdr:nvGraphicFramePr>
        <xdr:cNvPr id="29" name="Chart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0</xdr:colOff>
      <xdr:row>156</xdr:row>
      <xdr:rowOff>0</xdr:rowOff>
    </xdr:from>
    <xdr:to>
      <xdr:col>51</xdr:col>
      <xdr:colOff>53181</xdr:colOff>
      <xdr:row>183</xdr:row>
      <xdr:rowOff>173183</xdr:rowOff>
    </xdr:to>
    <xdr:graphicFrame macro="">
      <xdr:nvGraphicFramePr>
        <xdr:cNvPr id="30" name="Chart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34</xdr:col>
      <xdr:colOff>0</xdr:colOff>
      <xdr:row>201</xdr:row>
      <xdr:rowOff>0</xdr:rowOff>
    </xdr:from>
    <xdr:to>
      <xdr:col>51</xdr:col>
      <xdr:colOff>53181</xdr:colOff>
      <xdr:row>228</xdr:row>
      <xdr:rowOff>173183</xdr:rowOff>
    </xdr:to>
    <xdr:graphicFrame macro="">
      <xdr:nvGraphicFramePr>
        <xdr:cNvPr id="31" name="Chart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34</xdr:col>
      <xdr:colOff>0</xdr:colOff>
      <xdr:row>247</xdr:row>
      <xdr:rowOff>0</xdr:rowOff>
    </xdr:from>
    <xdr:to>
      <xdr:col>51</xdr:col>
      <xdr:colOff>53181</xdr:colOff>
      <xdr:row>274</xdr:row>
      <xdr:rowOff>173183</xdr:rowOff>
    </xdr:to>
    <xdr:graphicFrame macro="">
      <xdr:nvGraphicFramePr>
        <xdr:cNvPr id="32" name="Chart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34</xdr:col>
      <xdr:colOff>0</xdr:colOff>
      <xdr:row>293</xdr:row>
      <xdr:rowOff>0</xdr:rowOff>
    </xdr:from>
    <xdr:to>
      <xdr:col>51</xdr:col>
      <xdr:colOff>53181</xdr:colOff>
      <xdr:row>320</xdr:row>
      <xdr:rowOff>173183</xdr:rowOff>
    </xdr:to>
    <xdr:graphicFrame macro="">
      <xdr:nvGraphicFramePr>
        <xdr:cNvPr id="33" name="Chart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34</xdr:col>
      <xdr:colOff>0</xdr:colOff>
      <xdr:row>339</xdr:row>
      <xdr:rowOff>0</xdr:rowOff>
    </xdr:from>
    <xdr:to>
      <xdr:col>51</xdr:col>
      <xdr:colOff>53181</xdr:colOff>
      <xdr:row>366</xdr:row>
      <xdr:rowOff>173183</xdr:rowOff>
    </xdr:to>
    <xdr:graphicFrame macro="">
      <xdr:nvGraphicFramePr>
        <xdr:cNvPr id="34" name="Chart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34</xdr:col>
      <xdr:colOff>0</xdr:colOff>
      <xdr:row>385</xdr:row>
      <xdr:rowOff>0</xdr:rowOff>
    </xdr:from>
    <xdr:to>
      <xdr:col>51</xdr:col>
      <xdr:colOff>53181</xdr:colOff>
      <xdr:row>412</xdr:row>
      <xdr:rowOff>173183</xdr:rowOff>
    </xdr:to>
    <xdr:graphicFrame macro="">
      <xdr:nvGraphicFramePr>
        <xdr:cNvPr id="35" name="Chart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34</xdr:col>
      <xdr:colOff>0</xdr:colOff>
      <xdr:row>431</xdr:row>
      <xdr:rowOff>0</xdr:rowOff>
    </xdr:from>
    <xdr:to>
      <xdr:col>51</xdr:col>
      <xdr:colOff>53181</xdr:colOff>
      <xdr:row>458</xdr:row>
      <xdr:rowOff>173182</xdr:rowOff>
    </xdr:to>
    <xdr:graphicFrame macro="">
      <xdr:nvGraphicFramePr>
        <xdr:cNvPr id="36" name="Chart 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34</xdr:col>
      <xdr:colOff>127000</xdr:colOff>
      <xdr:row>476</xdr:row>
      <xdr:rowOff>36286</xdr:rowOff>
    </xdr:from>
    <xdr:to>
      <xdr:col>51</xdr:col>
      <xdr:colOff>180181</xdr:colOff>
      <xdr:row>503</xdr:row>
      <xdr:rowOff>79170</xdr:rowOff>
    </xdr:to>
    <xdr:graphicFrame macro="">
      <xdr:nvGraphicFramePr>
        <xdr:cNvPr id="37" name="Chart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70</xdr:col>
      <xdr:colOff>100854</xdr:colOff>
      <xdr:row>0</xdr:row>
      <xdr:rowOff>0</xdr:rowOff>
    </xdr:from>
    <xdr:to>
      <xdr:col>80</xdr:col>
      <xdr:colOff>235325</xdr:colOff>
      <xdr:row>9</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70</xdr:col>
      <xdr:colOff>0</xdr:colOff>
      <xdr:row>10</xdr:row>
      <xdr:rowOff>0</xdr:rowOff>
    </xdr:from>
    <xdr:to>
      <xdr:col>80</xdr:col>
      <xdr:colOff>134471</xdr:colOff>
      <xdr:row>19</xdr:row>
      <xdr:rowOff>67232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70</xdr:col>
      <xdr:colOff>0</xdr:colOff>
      <xdr:row>20</xdr:row>
      <xdr:rowOff>0</xdr:rowOff>
    </xdr:from>
    <xdr:to>
      <xdr:col>80</xdr:col>
      <xdr:colOff>134471</xdr:colOff>
      <xdr:row>29</xdr:row>
      <xdr:rowOff>67233</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70</xdr:col>
      <xdr:colOff>0</xdr:colOff>
      <xdr:row>30</xdr:row>
      <xdr:rowOff>0</xdr:rowOff>
    </xdr:from>
    <xdr:to>
      <xdr:col>80</xdr:col>
      <xdr:colOff>134471</xdr:colOff>
      <xdr:row>39</xdr:row>
      <xdr:rowOff>67232</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70</xdr:col>
      <xdr:colOff>0</xdr:colOff>
      <xdr:row>40</xdr:row>
      <xdr:rowOff>0</xdr:rowOff>
    </xdr:from>
    <xdr:to>
      <xdr:col>80</xdr:col>
      <xdr:colOff>134471</xdr:colOff>
      <xdr:row>49</xdr:row>
      <xdr:rowOff>67233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70</xdr:col>
      <xdr:colOff>0</xdr:colOff>
      <xdr:row>50</xdr:row>
      <xdr:rowOff>0</xdr:rowOff>
    </xdr:from>
    <xdr:to>
      <xdr:col>80</xdr:col>
      <xdr:colOff>134471</xdr:colOff>
      <xdr:row>59</xdr:row>
      <xdr:rowOff>67233</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70</xdr:col>
      <xdr:colOff>0</xdr:colOff>
      <xdr:row>60</xdr:row>
      <xdr:rowOff>0</xdr:rowOff>
    </xdr:from>
    <xdr:to>
      <xdr:col>80</xdr:col>
      <xdr:colOff>134471</xdr:colOff>
      <xdr:row>69</xdr:row>
      <xdr:rowOff>67232</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70</xdr:col>
      <xdr:colOff>0</xdr:colOff>
      <xdr:row>70</xdr:row>
      <xdr:rowOff>0</xdr:rowOff>
    </xdr:from>
    <xdr:to>
      <xdr:col>80</xdr:col>
      <xdr:colOff>134471</xdr:colOff>
      <xdr:row>79</xdr:row>
      <xdr:rowOff>67233</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70</xdr:col>
      <xdr:colOff>0</xdr:colOff>
      <xdr:row>80</xdr:row>
      <xdr:rowOff>0</xdr:rowOff>
    </xdr:from>
    <xdr:to>
      <xdr:col>80</xdr:col>
      <xdr:colOff>134471</xdr:colOff>
      <xdr:row>89</xdr:row>
      <xdr:rowOff>67232</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70</xdr:col>
      <xdr:colOff>0</xdr:colOff>
      <xdr:row>90</xdr:row>
      <xdr:rowOff>0</xdr:rowOff>
    </xdr:from>
    <xdr:to>
      <xdr:col>80</xdr:col>
      <xdr:colOff>134471</xdr:colOff>
      <xdr:row>99</xdr:row>
      <xdr:rowOff>67233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70</xdr:col>
      <xdr:colOff>0</xdr:colOff>
      <xdr:row>100</xdr:row>
      <xdr:rowOff>0</xdr:rowOff>
    </xdr:from>
    <xdr:to>
      <xdr:col>80</xdr:col>
      <xdr:colOff>134471</xdr:colOff>
      <xdr:row>109</xdr:row>
      <xdr:rowOff>67232</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81</xdr:col>
      <xdr:colOff>0</xdr:colOff>
      <xdr:row>0</xdr:row>
      <xdr:rowOff>25400</xdr:rowOff>
    </xdr:from>
    <xdr:to>
      <xdr:col>93</xdr:col>
      <xdr:colOff>69850</xdr:colOff>
      <xdr:row>19</xdr:row>
      <xdr:rowOff>31750</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93</xdr:col>
      <xdr:colOff>399143</xdr:colOff>
      <xdr:row>0</xdr:row>
      <xdr:rowOff>13607</xdr:rowOff>
    </xdr:from>
    <xdr:to>
      <xdr:col>105</xdr:col>
      <xdr:colOff>473529</xdr:colOff>
      <xdr:row>19</xdr:row>
      <xdr:rowOff>19957</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81</xdr:col>
      <xdr:colOff>0</xdr:colOff>
      <xdr:row>20</xdr:row>
      <xdr:rowOff>11793</xdr:rowOff>
    </xdr:from>
    <xdr:to>
      <xdr:col>93</xdr:col>
      <xdr:colOff>69850</xdr:colOff>
      <xdr:row>39</xdr:row>
      <xdr:rowOff>18144</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93</xdr:col>
      <xdr:colOff>399143</xdr:colOff>
      <xdr:row>20</xdr:row>
      <xdr:rowOff>0</xdr:rowOff>
    </xdr:from>
    <xdr:to>
      <xdr:col>105</xdr:col>
      <xdr:colOff>473529</xdr:colOff>
      <xdr:row>39</xdr:row>
      <xdr:rowOff>6351</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81</xdr:col>
      <xdr:colOff>0</xdr:colOff>
      <xdr:row>40</xdr:row>
      <xdr:rowOff>11793</xdr:rowOff>
    </xdr:from>
    <xdr:to>
      <xdr:col>93</xdr:col>
      <xdr:colOff>69850</xdr:colOff>
      <xdr:row>59</xdr:row>
      <xdr:rowOff>18144</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93</xdr:col>
      <xdr:colOff>399143</xdr:colOff>
      <xdr:row>40</xdr:row>
      <xdr:rowOff>0</xdr:rowOff>
    </xdr:from>
    <xdr:to>
      <xdr:col>105</xdr:col>
      <xdr:colOff>473529</xdr:colOff>
      <xdr:row>59</xdr:row>
      <xdr:rowOff>6351</xdr:rowOff>
    </xdr:to>
    <xdr:graphicFrame macro="">
      <xdr:nvGraphicFramePr>
        <xdr:cNvPr id="24"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81</xdr:col>
      <xdr:colOff>0</xdr:colOff>
      <xdr:row>60</xdr:row>
      <xdr:rowOff>11793</xdr:rowOff>
    </xdr:from>
    <xdr:to>
      <xdr:col>93</xdr:col>
      <xdr:colOff>69850</xdr:colOff>
      <xdr:row>79</xdr:row>
      <xdr:rowOff>18144</xdr:rowOff>
    </xdr:to>
    <xdr:graphicFrame macro="">
      <xdr:nvGraphicFramePr>
        <xdr:cNvPr id="25"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93</xdr:col>
      <xdr:colOff>399143</xdr:colOff>
      <xdr:row>60</xdr:row>
      <xdr:rowOff>0</xdr:rowOff>
    </xdr:from>
    <xdr:to>
      <xdr:col>105</xdr:col>
      <xdr:colOff>473529</xdr:colOff>
      <xdr:row>79</xdr:row>
      <xdr:rowOff>6351</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81</xdr:col>
      <xdr:colOff>0</xdr:colOff>
      <xdr:row>80</xdr:row>
      <xdr:rowOff>11793</xdr:rowOff>
    </xdr:from>
    <xdr:to>
      <xdr:col>93</xdr:col>
      <xdr:colOff>69850</xdr:colOff>
      <xdr:row>99</xdr:row>
      <xdr:rowOff>18144</xdr:rowOff>
    </xdr:to>
    <xdr:graphicFrame macro="">
      <xdr:nvGraphicFramePr>
        <xdr:cNvPr id="27"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93</xdr:col>
      <xdr:colOff>399143</xdr:colOff>
      <xdr:row>80</xdr:row>
      <xdr:rowOff>0</xdr:rowOff>
    </xdr:from>
    <xdr:to>
      <xdr:col>105</xdr:col>
      <xdr:colOff>473529</xdr:colOff>
      <xdr:row>99</xdr:row>
      <xdr:rowOff>6351</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81</xdr:col>
      <xdr:colOff>0</xdr:colOff>
      <xdr:row>100</xdr:row>
      <xdr:rowOff>0</xdr:rowOff>
    </xdr:from>
    <xdr:to>
      <xdr:col>93</xdr:col>
      <xdr:colOff>69850</xdr:colOff>
      <xdr:row>119</xdr:row>
      <xdr:rowOff>64078</xdr:rowOff>
    </xdr:to>
    <xdr:graphicFrame macro="">
      <xdr:nvGraphicFramePr>
        <xdr:cNvPr id="29" name="Chart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nw/bt/imb/imb-Shared/imb-current/Nicole/Log%20files/Log%20Data%2027.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Data"/>
      <sheetName val="Summary"/>
      <sheetName val="Graphical Summary"/>
      <sheetName val="   OD   "/>
      <sheetName val="Flocculation"/>
      <sheetName val="   HPLC   "/>
      <sheetName val="   HPLC %"/>
      <sheetName val="    GC    "/>
      <sheetName val="Conversion Sheet"/>
      <sheetName val="Conversion Sheet HPLC"/>
      <sheetName val="Conversion Sheet GC"/>
    </sheetNames>
    <sheetDataSet>
      <sheetData sheetId="0">
        <row r="8">
          <cell r="C8">
            <v>0</v>
          </cell>
        </row>
      </sheetData>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6"/>
  <sheetViews>
    <sheetView topLeftCell="A79" workbookViewId="0">
      <selection activeCell="A92" sqref="A92:XFD92"/>
    </sheetView>
  </sheetViews>
  <sheetFormatPr defaultColWidth="9.1796875" defaultRowHeight="14.5" x14ac:dyDescent="0.35"/>
  <cols>
    <col min="1" max="1" width="10.81640625" style="32" bestFit="1" customWidth="1"/>
    <col min="2" max="2" width="8.81640625" style="33" customWidth="1"/>
    <col min="3" max="3" width="16" style="31" customWidth="1"/>
    <col min="4" max="4" width="9.1796875" style="31"/>
    <col min="5" max="5" width="15.26953125" style="31" customWidth="1"/>
    <col min="6" max="6" width="15" style="31" customWidth="1"/>
    <col min="7" max="7" width="11" style="31" customWidth="1"/>
    <col min="8" max="16384" width="9.1796875" style="31"/>
  </cols>
  <sheetData>
    <row r="1" spans="1:16" ht="15.5" x14ac:dyDescent="0.35">
      <c r="A1" s="185" t="s">
        <v>102</v>
      </c>
      <c r="B1" s="186"/>
      <c r="C1" s="186"/>
      <c r="D1" s="186"/>
      <c r="E1" s="186"/>
      <c r="F1" s="186"/>
      <c r="G1" s="186"/>
      <c r="H1" s="186"/>
      <c r="I1" s="186"/>
      <c r="J1" s="186"/>
      <c r="K1" s="186"/>
      <c r="L1" s="186"/>
      <c r="M1" s="186"/>
      <c r="N1" s="186"/>
      <c r="O1" s="186"/>
      <c r="P1" s="186"/>
    </row>
    <row r="2" spans="1:16" ht="15" thickBot="1" x14ac:dyDescent="0.4"/>
    <row r="3" spans="1:16" ht="15" thickBot="1" x14ac:dyDescent="0.4">
      <c r="A3" s="34" t="s">
        <v>31</v>
      </c>
      <c r="B3" s="35"/>
      <c r="C3" s="36"/>
      <c r="D3" s="36"/>
      <c r="E3" s="36"/>
      <c r="F3" s="36"/>
      <c r="G3" s="36"/>
      <c r="H3" s="36"/>
      <c r="I3" s="36"/>
      <c r="J3" s="36"/>
      <c r="K3" s="36"/>
      <c r="L3" s="36"/>
      <c r="M3" s="36"/>
      <c r="N3" s="36"/>
      <c r="O3" s="36"/>
      <c r="P3" s="36"/>
    </row>
    <row r="5" spans="1:16" ht="15" thickBot="1" x14ac:dyDescent="0.4">
      <c r="A5" s="37"/>
      <c r="B5" s="38"/>
    </row>
    <row r="6" spans="1:16" ht="15" thickBot="1" x14ac:dyDescent="0.4">
      <c r="A6" s="39" t="s">
        <v>32</v>
      </c>
      <c r="B6" s="35"/>
      <c r="C6" s="36"/>
      <c r="D6" s="36"/>
      <c r="E6" s="36"/>
      <c r="F6" s="36"/>
      <c r="G6" s="36"/>
      <c r="H6" s="36"/>
      <c r="I6" s="36"/>
      <c r="J6" s="36"/>
      <c r="K6" s="36"/>
      <c r="L6" s="36"/>
      <c r="M6" s="36"/>
      <c r="N6" s="36"/>
      <c r="O6" s="36"/>
      <c r="P6" s="36"/>
    </row>
    <row r="7" spans="1:16" x14ac:dyDescent="0.35">
      <c r="A7" s="40"/>
      <c r="B7" s="41"/>
      <c r="C7" s="42"/>
    </row>
    <row r="8" spans="1:16" s="45" customFormat="1" x14ac:dyDescent="0.35">
      <c r="A8" s="37" t="s">
        <v>33</v>
      </c>
      <c r="B8" s="43" t="s">
        <v>101</v>
      </c>
      <c r="C8" s="44"/>
    </row>
    <row r="9" spans="1:16" ht="15" thickBot="1" x14ac:dyDescent="0.4"/>
    <row r="10" spans="1:16" ht="15" thickBot="1" x14ac:dyDescent="0.4">
      <c r="A10" s="39" t="s">
        <v>34</v>
      </c>
      <c r="B10" s="35"/>
      <c r="C10" s="36"/>
      <c r="D10" s="36"/>
      <c r="E10" s="36"/>
      <c r="F10" s="36"/>
      <c r="G10" s="36"/>
      <c r="H10" s="36"/>
      <c r="I10" s="36"/>
      <c r="J10" s="36"/>
      <c r="K10" s="36"/>
      <c r="L10" s="36"/>
      <c r="M10" s="36"/>
      <c r="N10" s="36"/>
      <c r="O10" s="36"/>
      <c r="P10" s="36"/>
    </row>
    <row r="12" spans="1:16" x14ac:dyDescent="0.35">
      <c r="B12" s="61" t="s">
        <v>62</v>
      </c>
      <c r="C12" s="62" t="s">
        <v>63</v>
      </c>
      <c r="F12" s="62" t="s">
        <v>105</v>
      </c>
    </row>
    <row r="13" spans="1:16" x14ac:dyDescent="0.35">
      <c r="B13" s="46" t="s">
        <v>44</v>
      </c>
      <c r="C13" s="52" t="s">
        <v>61</v>
      </c>
      <c r="F13" s="52" t="s">
        <v>106</v>
      </c>
    </row>
    <row r="14" spans="1:16" x14ac:dyDescent="0.35">
      <c r="B14" s="46" t="s">
        <v>45</v>
      </c>
      <c r="C14" s="60" t="s">
        <v>46</v>
      </c>
      <c r="F14" s="52" t="s">
        <v>107</v>
      </c>
    </row>
    <row r="15" spans="1:16" x14ac:dyDescent="0.35">
      <c r="B15" s="46" t="s">
        <v>54</v>
      </c>
      <c r="C15" s="60" t="s">
        <v>47</v>
      </c>
      <c r="F15" s="52" t="s">
        <v>108</v>
      </c>
    </row>
    <row r="16" spans="1:16" x14ac:dyDescent="0.35">
      <c r="B16" s="46" t="s">
        <v>55</v>
      </c>
      <c r="C16" s="60" t="s">
        <v>48</v>
      </c>
      <c r="F16" s="52" t="s">
        <v>109</v>
      </c>
    </row>
    <row r="17" spans="1:16" x14ac:dyDescent="0.35">
      <c r="B17" s="46" t="s">
        <v>56</v>
      </c>
      <c r="C17" s="60" t="s">
        <v>49</v>
      </c>
      <c r="F17" s="52" t="s">
        <v>110</v>
      </c>
    </row>
    <row r="18" spans="1:16" x14ac:dyDescent="0.35">
      <c r="B18" s="46" t="s">
        <v>103</v>
      </c>
      <c r="C18" s="60" t="s">
        <v>49</v>
      </c>
      <c r="F18" s="52" t="s">
        <v>108</v>
      </c>
    </row>
    <row r="19" spans="1:16" x14ac:dyDescent="0.35">
      <c r="B19" s="46" t="s">
        <v>104</v>
      </c>
      <c r="C19" s="60" t="s">
        <v>49</v>
      </c>
      <c r="F19" s="52" t="s">
        <v>108</v>
      </c>
    </row>
    <row r="20" spans="1:16" x14ac:dyDescent="0.35">
      <c r="B20" s="46" t="s">
        <v>57</v>
      </c>
      <c r="C20" s="60" t="s">
        <v>50</v>
      </c>
      <c r="F20" s="52" t="s">
        <v>111</v>
      </c>
    </row>
    <row r="21" spans="1:16" x14ac:dyDescent="0.35">
      <c r="B21" s="46" t="s">
        <v>58</v>
      </c>
      <c r="C21" s="60" t="s">
        <v>51</v>
      </c>
      <c r="F21" s="52" t="s">
        <v>108</v>
      </c>
    </row>
    <row r="22" spans="1:16" x14ac:dyDescent="0.35">
      <c r="B22" s="46" t="s">
        <v>59</v>
      </c>
      <c r="C22" s="60" t="s">
        <v>52</v>
      </c>
      <c r="F22" s="52" t="s">
        <v>112</v>
      </c>
    </row>
    <row r="23" spans="1:16" x14ac:dyDescent="0.35">
      <c r="B23" s="46" t="s">
        <v>60</v>
      </c>
      <c r="C23" s="60" t="s">
        <v>53</v>
      </c>
      <c r="F23" s="52" t="s">
        <v>113</v>
      </c>
    </row>
    <row r="24" spans="1:16" x14ac:dyDescent="0.35">
      <c r="B24" s="46"/>
    </row>
    <row r="25" spans="1:16" ht="15" thickBot="1" x14ac:dyDescent="0.4">
      <c r="A25" s="37"/>
    </row>
    <row r="26" spans="1:16" ht="15" thickBot="1" x14ac:dyDescent="0.4">
      <c r="A26" s="39" t="s">
        <v>35</v>
      </c>
      <c r="B26" s="35"/>
      <c r="C26" s="36"/>
      <c r="D26" s="36"/>
      <c r="E26" s="36"/>
      <c r="F26" s="36"/>
      <c r="G26" s="36"/>
      <c r="H26" s="36"/>
      <c r="I26" s="36"/>
      <c r="J26" s="36"/>
      <c r="K26" s="36"/>
      <c r="L26" s="36"/>
      <c r="M26" s="36"/>
      <c r="N26" s="36"/>
      <c r="O26" s="36"/>
      <c r="P26" s="36"/>
    </row>
    <row r="27" spans="1:16" s="48" customFormat="1" x14ac:dyDescent="0.35">
      <c r="A27" s="47"/>
      <c r="B27" s="43"/>
      <c r="C27" s="42"/>
      <c r="D27" s="42"/>
      <c r="E27" s="42"/>
      <c r="F27" s="42"/>
      <c r="G27" s="42"/>
      <c r="H27" s="42"/>
      <c r="I27" s="42"/>
      <c r="J27" s="42"/>
      <c r="K27" s="42"/>
      <c r="L27" s="42"/>
      <c r="M27" s="42"/>
      <c r="N27" s="42"/>
      <c r="O27" s="42"/>
      <c r="P27" s="42"/>
    </row>
    <row r="28" spans="1:16" s="48" customFormat="1" x14ac:dyDescent="0.35">
      <c r="A28" s="47"/>
      <c r="B28" s="50" t="s">
        <v>66</v>
      </c>
      <c r="C28" s="43">
        <v>30</v>
      </c>
      <c r="H28" s="52" t="s">
        <v>84</v>
      </c>
      <c r="I28" s="42"/>
      <c r="J28" s="42"/>
      <c r="K28" s="42"/>
      <c r="L28" s="42"/>
      <c r="M28" s="42"/>
      <c r="N28" s="42"/>
      <c r="O28" s="42"/>
      <c r="P28" s="42"/>
    </row>
    <row r="29" spans="1:16" s="48" customFormat="1" x14ac:dyDescent="0.35">
      <c r="A29" s="47"/>
      <c r="B29" s="55" t="s">
        <v>42</v>
      </c>
      <c r="C29" s="42" t="s">
        <v>64</v>
      </c>
      <c r="D29" s="42" t="s">
        <v>43</v>
      </c>
      <c r="E29" s="42" t="s">
        <v>65</v>
      </c>
      <c r="F29" s="42"/>
      <c r="H29" s="52" t="s">
        <v>83</v>
      </c>
      <c r="I29" s="42" t="s">
        <v>85</v>
      </c>
      <c r="J29" s="42"/>
      <c r="K29" s="42"/>
      <c r="L29" s="42"/>
      <c r="M29" s="42"/>
      <c r="N29" s="42"/>
      <c r="O29" s="42"/>
      <c r="P29" s="42"/>
    </row>
    <row r="30" spans="1:16" s="48" customFormat="1" x14ac:dyDescent="0.35">
      <c r="A30" s="47"/>
      <c r="B30" s="50" t="s">
        <v>68</v>
      </c>
      <c r="C30" s="48">
        <v>12</v>
      </c>
      <c r="D30" s="52" t="s">
        <v>67</v>
      </c>
      <c r="G30" s="42"/>
      <c r="H30" s="42" t="s">
        <v>86</v>
      </c>
      <c r="I30" s="42" t="s">
        <v>87</v>
      </c>
      <c r="J30" s="42"/>
      <c r="L30" s="42"/>
      <c r="M30" s="42"/>
      <c r="N30" s="42"/>
      <c r="O30" s="42"/>
      <c r="P30" s="42"/>
    </row>
    <row r="31" spans="1:16" s="48" customFormat="1" x14ac:dyDescent="0.35">
      <c r="A31" s="47"/>
      <c r="B31" s="50" t="s">
        <v>69</v>
      </c>
      <c r="C31" s="48">
        <v>200</v>
      </c>
      <c r="D31" s="52" t="s">
        <v>70</v>
      </c>
      <c r="G31" s="42"/>
      <c r="H31" s="42"/>
      <c r="J31" s="42"/>
      <c r="K31" s="42"/>
      <c r="L31" s="42"/>
      <c r="M31" s="42"/>
      <c r="N31" s="42"/>
      <c r="O31" s="42"/>
      <c r="P31" s="42"/>
    </row>
    <row r="32" spans="1:16" s="48" customFormat="1" x14ac:dyDescent="0.35">
      <c r="A32" s="47"/>
      <c r="B32" s="50"/>
      <c r="D32" s="52"/>
      <c r="G32" s="69" t="s">
        <v>88</v>
      </c>
      <c r="H32" s="42"/>
      <c r="J32" s="42"/>
      <c r="K32" s="42"/>
      <c r="L32" s="42"/>
      <c r="M32" s="42"/>
      <c r="N32" s="42"/>
      <c r="O32" s="42"/>
      <c r="P32" s="42"/>
    </row>
    <row r="33" spans="1:21" s="48" customFormat="1" ht="15" thickBot="1" x14ac:dyDescent="0.4">
      <c r="A33" s="47"/>
      <c r="B33" s="43"/>
      <c r="C33" s="42"/>
      <c r="D33" s="42"/>
      <c r="E33" s="42"/>
      <c r="I33" s="42"/>
      <c r="J33" s="42"/>
      <c r="K33" s="42"/>
      <c r="L33" s="42"/>
      <c r="M33" s="42"/>
      <c r="N33" s="42"/>
      <c r="O33" s="42"/>
      <c r="P33" s="42"/>
    </row>
    <row r="34" spans="1:21" ht="15" thickBot="1" x14ac:dyDescent="0.4">
      <c r="A34" s="34" t="s">
        <v>36</v>
      </c>
      <c r="B34" s="35"/>
      <c r="C34" s="36"/>
      <c r="D34" s="36"/>
      <c r="E34" s="36"/>
      <c r="F34" s="36"/>
      <c r="G34" s="36"/>
      <c r="H34" s="36"/>
      <c r="I34" s="36"/>
      <c r="J34" s="36"/>
      <c r="K34" s="36"/>
      <c r="L34" s="36"/>
      <c r="M34" s="36"/>
      <c r="N34" s="36"/>
      <c r="O34" s="36"/>
      <c r="P34" s="36"/>
    </row>
    <row r="35" spans="1:21" x14ac:dyDescent="0.35">
      <c r="A35" s="127">
        <v>44656</v>
      </c>
      <c r="B35" s="61" t="s">
        <v>78</v>
      </c>
      <c r="C35" s="42"/>
    </row>
    <row r="36" spans="1:21" x14ac:dyDescent="0.35">
      <c r="A36" s="49"/>
      <c r="B36" s="46" t="s">
        <v>71</v>
      </c>
    </row>
    <row r="37" spans="1:21" x14ac:dyDescent="0.35">
      <c r="A37" s="49"/>
      <c r="B37" s="31"/>
      <c r="C37" s="46" t="s">
        <v>72</v>
      </c>
    </row>
    <row r="38" spans="1:21" x14ac:dyDescent="0.35">
      <c r="A38" s="49"/>
      <c r="B38" s="31"/>
      <c r="C38" s="46"/>
    </row>
    <row r="39" spans="1:21" x14ac:dyDescent="0.35">
      <c r="A39" s="127">
        <v>44658</v>
      </c>
      <c r="B39" s="61" t="s">
        <v>79</v>
      </c>
    </row>
    <row r="40" spans="1:21" x14ac:dyDescent="0.35">
      <c r="A40" s="127"/>
      <c r="B40" s="46" t="s">
        <v>73</v>
      </c>
    </row>
    <row r="41" spans="1:21" x14ac:dyDescent="0.35">
      <c r="A41" s="127"/>
      <c r="B41" s="46"/>
      <c r="C41" s="46" t="s">
        <v>37</v>
      </c>
    </row>
    <row r="42" spans="1:21" ht="15" thickBot="1" x14ac:dyDescent="0.4">
      <c r="A42" s="31"/>
      <c r="B42" s="46"/>
    </row>
    <row r="43" spans="1:21" customFormat="1" x14ac:dyDescent="0.35">
      <c r="A43" s="49"/>
      <c r="B43" s="33"/>
      <c r="C43" s="63" t="s">
        <v>92</v>
      </c>
      <c r="D43" s="66" t="s">
        <v>74</v>
      </c>
      <c r="E43" s="64" t="s">
        <v>76</v>
      </c>
      <c r="F43" s="64" t="s">
        <v>77</v>
      </c>
      <c r="G43" s="66" t="s">
        <v>93</v>
      </c>
      <c r="H43" s="65"/>
      <c r="I43" s="31"/>
      <c r="J43" s="31"/>
      <c r="O43" s="31"/>
      <c r="P43" s="31"/>
      <c r="Q43" s="31"/>
      <c r="R43" s="31"/>
      <c r="S43" s="31"/>
      <c r="T43" s="31"/>
      <c r="U43" s="31"/>
    </row>
    <row r="44" spans="1:21" customFormat="1" x14ac:dyDescent="0.35">
      <c r="A44" s="32"/>
      <c r="B44" s="33"/>
      <c r="C44" s="164" t="s">
        <v>44</v>
      </c>
      <c r="D44" s="67">
        <v>26.9</v>
      </c>
      <c r="E44" s="4">
        <v>0.2</v>
      </c>
      <c r="F44" s="4">
        <v>100</v>
      </c>
      <c r="G44" s="79">
        <f t="shared" ref="G44:G54" si="0">F44/(D44/E44)</f>
        <v>0.74349442379182173</v>
      </c>
      <c r="H44" s="2" t="s">
        <v>38</v>
      </c>
      <c r="I44" s="31"/>
      <c r="J44" s="31"/>
      <c r="O44" s="31"/>
      <c r="P44" s="31"/>
      <c r="Q44" s="31"/>
      <c r="R44" s="31"/>
      <c r="S44" s="31"/>
      <c r="T44" s="31"/>
      <c r="U44" s="31"/>
    </row>
    <row r="45" spans="1:21" customFormat="1" x14ac:dyDescent="0.35">
      <c r="A45" s="32"/>
      <c r="B45" s="33"/>
      <c r="C45" s="164" t="s">
        <v>45</v>
      </c>
      <c r="D45" s="67">
        <v>36.299999999999997</v>
      </c>
      <c r="E45" s="4">
        <v>0.2</v>
      </c>
      <c r="F45" s="4">
        <v>100</v>
      </c>
      <c r="G45" s="79">
        <f t="shared" si="0"/>
        <v>0.55096418732782382</v>
      </c>
      <c r="H45" s="2" t="s">
        <v>38</v>
      </c>
      <c r="I45" s="31"/>
      <c r="J45" s="31"/>
      <c r="O45" s="31"/>
      <c r="P45" s="31"/>
      <c r="Q45" s="31"/>
      <c r="R45" s="31"/>
      <c r="S45" s="31"/>
      <c r="T45" s="31"/>
      <c r="U45" s="31"/>
    </row>
    <row r="46" spans="1:21" customFormat="1" x14ac:dyDescent="0.35">
      <c r="A46" s="32"/>
      <c r="B46" s="33"/>
      <c r="C46" s="164" t="s">
        <v>54</v>
      </c>
      <c r="D46" s="67">
        <v>26.3</v>
      </c>
      <c r="E46" s="4">
        <v>0.2</v>
      </c>
      <c r="F46" s="4">
        <v>100</v>
      </c>
      <c r="G46" s="79">
        <f t="shared" si="0"/>
        <v>0.76045627376425851</v>
      </c>
      <c r="H46" s="2" t="s">
        <v>38</v>
      </c>
      <c r="I46" s="31"/>
      <c r="J46" s="31"/>
      <c r="O46" s="31"/>
      <c r="P46" s="31"/>
      <c r="Q46" s="31"/>
      <c r="R46" s="31"/>
      <c r="S46" s="31"/>
      <c r="T46" s="31"/>
      <c r="U46" s="31"/>
    </row>
    <row r="47" spans="1:21" customFormat="1" x14ac:dyDescent="0.35">
      <c r="A47" s="32"/>
      <c r="B47" s="33"/>
      <c r="C47" s="164" t="s">
        <v>55</v>
      </c>
      <c r="D47" s="67">
        <v>33.4</v>
      </c>
      <c r="E47" s="4">
        <v>0.2</v>
      </c>
      <c r="F47" s="4">
        <v>100</v>
      </c>
      <c r="G47" s="79">
        <f t="shared" si="0"/>
        <v>0.5988023952095809</v>
      </c>
      <c r="H47" s="2" t="s">
        <v>38</v>
      </c>
      <c r="I47" s="31"/>
      <c r="J47" s="31"/>
      <c r="O47" s="31"/>
      <c r="P47" s="31"/>
      <c r="Q47" s="31"/>
      <c r="R47" s="31"/>
      <c r="S47" s="31"/>
      <c r="T47" s="31"/>
      <c r="U47" s="31"/>
    </row>
    <row r="48" spans="1:21" s="163" customFormat="1" x14ac:dyDescent="0.35">
      <c r="A48" s="32"/>
      <c r="B48" s="33"/>
      <c r="C48" s="164" t="s">
        <v>56</v>
      </c>
      <c r="D48" s="67">
        <v>27.5</v>
      </c>
      <c r="E48" s="4">
        <v>0.2</v>
      </c>
      <c r="F48" s="4">
        <v>100</v>
      </c>
      <c r="G48" s="79">
        <f t="shared" ref="G48" si="1">F48/(D48/E48)</f>
        <v>0.72727272727272729</v>
      </c>
      <c r="H48" s="2" t="s">
        <v>38</v>
      </c>
      <c r="I48" s="31"/>
      <c r="J48" s="31"/>
      <c r="O48" s="31"/>
      <c r="P48" s="31"/>
      <c r="Q48" s="31"/>
      <c r="R48" s="31"/>
      <c r="S48" s="31"/>
      <c r="T48" s="31"/>
      <c r="U48" s="31"/>
    </row>
    <row r="49" spans="1:21" customFormat="1" x14ac:dyDescent="0.35">
      <c r="A49" s="32"/>
      <c r="B49" s="33"/>
      <c r="C49" s="164" t="s">
        <v>103</v>
      </c>
      <c r="D49" s="67">
        <v>3.2</v>
      </c>
      <c r="E49" s="4">
        <v>0.2</v>
      </c>
      <c r="F49" s="4">
        <v>100</v>
      </c>
      <c r="G49" s="79">
        <f t="shared" si="0"/>
        <v>6.25</v>
      </c>
      <c r="H49" s="2" t="s">
        <v>38</v>
      </c>
      <c r="I49" s="31"/>
      <c r="J49" s="31"/>
      <c r="O49" s="31"/>
      <c r="P49" s="31"/>
      <c r="Q49" s="31"/>
      <c r="R49" s="31"/>
      <c r="S49" s="31"/>
      <c r="T49" s="31"/>
      <c r="U49" s="31"/>
    </row>
    <row r="50" spans="1:21" customFormat="1" x14ac:dyDescent="0.35">
      <c r="A50" s="32"/>
      <c r="B50" s="33"/>
      <c r="C50" s="164" t="s">
        <v>104</v>
      </c>
      <c r="D50" s="67">
        <v>10.6</v>
      </c>
      <c r="E50" s="4">
        <v>0.2</v>
      </c>
      <c r="F50" s="4">
        <v>100</v>
      </c>
      <c r="G50" s="79">
        <f t="shared" si="0"/>
        <v>1.8867924528301889</v>
      </c>
      <c r="H50" s="2" t="s">
        <v>38</v>
      </c>
      <c r="I50" s="31"/>
      <c r="J50" s="31"/>
      <c r="O50" s="31"/>
      <c r="P50" s="31"/>
      <c r="Q50" s="31"/>
      <c r="R50" s="31"/>
      <c r="S50" s="31"/>
      <c r="T50" s="31"/>
      <c r="U50" s="31"/>
    </row>
    <row r="51" spans="1:21" customFormat="1" x14ac:dyDescent="0.35">
      <c r="A51" s="32"/>
      <c r="B51" s="33"/>
      <c r="C51" s="164" t="s">
        <v>57</v>
      </c>
      <c r="D51" s="67">
        <v>32.700000000000003</v>
      </c>
      <c r="E51" s="4">
        <v>0.2</v>
      </c>
      <c r="F51" s="4">
        <v>100</v>
      </c>
      <c r="G51" s="79">
        <f t="shared" si="0"/>
        <v>0.6116207951070336</v>
      </c>
      <c r="H51" s="2" t="s">
        <v>38</v>
      </c>
      <c r="I51" s="31"/>
      <c r="J51" s="31"/>
      <c r="O51" s="31"/>
      <c r="P51" s="31"/>
      <c r="Q51" s="31"/>
      <c r="R51" s="31"/>
      <c r="S51" s="31"/>
      <c r="T51" s="31"/>
      <c r="U51" s="31"/>
    </row>
    <row r="52" spans="1:21" customFormat="1" x14ac:dyDescent="0.35">
      <c r="A52" s="32"/>
      <c r="B52" s="33"/>
      <c r="C52" s="164" t="s">
        <v>58</v>
      </c>
      <c r="D52" s="67">
        <v>26.9</v>
      </c>
      <c r="E52" s="4">
        <v>0.2</v>
      </c>
      <c r="F52" s="4">
        <v>100</v>
      </c>
      <c r="G52" s="79">
        <f t="shared" si="0"/>
        <v>0.74349442379182173</v>
      </c>
      <c r="H52" s="2" t="s">
        <v>38</v>
      </c>
      <c r="I52" s="31"/>
      <c r="J52" s="31"/>
      <c r="O52" s="31"/>
      <c r="P52" s="31"/>
      <c r="Q52" s="31"/>
      <c r="R52" s="31"/>
      <c r="S52" s="31"/>
      <c r="T52" s="31"/>
      <c r="U52" s="31"/>
    </row>
    <row r="53" spans="1:21" customFormat="1" x14ac:dyDescent="0.35">
      <c r="A53" s="32"/>
      <c r="B53" s="33"/>
      <c r="C53" s="164" t="s">
        <v>59</v>
      </c>
      <c r="D53" s="67">
        <v>34.1</v>
      </c>
      <c r="E53" s="4">
        <v>0.2</v>
      </c>
      <c r="F53" s="4">
        <v>100</v>
      </c>
      <c r="G53" s="79">
        <f t="shared" si="0"/>
        <v>0.5865102639296188</v>
      </c>
      <c r="H53" s="2" t="s">
        <v>38</v>
      </c>
      <c r="I53" s="31"/>
      <c r="J53" s="31"/>
      <c r="O53" s="31"/>
      <c r="P53" s="31"/>
      <c r="Q53" s="31"/>
      <c r="R53" s="31"/>
      <c r="S53" s="31"/>
      <c r="T53" s="31"/>
      <c r="U53" s="31"/>
    </row>
    <row r="54" spans="1:21" customFormat="1" ht="15" thickBot="1" x14ac:dyDescent="0.4">
      <c r="A54" s="32"/>
      <c r="B54" s="33"/>
      <c r="C54" s="165" t="s">
        <v>60</v>
      </c>
      <c r="D54" s="68">
        <v>6.3</v>
      </c>
      <c r="E54" s="9">
        <v>0.2</v>
      </c>
      <c r="F54" s="9">
        <v>100</v>
      </c>
      <c r="G54" s="80">
        <f t="shared" si="0"/>
        <v>3.1746031746031749</v>
      </c>
      <c r="H54" s="10" t="s">
        <v>38</v>
      </c>
      <c r="I54" s="31"/>
      <c r="J54" s="31"/>
      <c r="O54" s="31"/>
      <c r="P54" s="31"/>
      <c r="Q54" s="31"/>
      <c r="R54" s="31"/>
      <c r="S54" s="31"/>
      <c r="T54" s="31"/>
      <c r="U54" s="31"/>
    </row>
    <row r="55" spans="1:21" s="148" customFormat="1" x14ac:dyDescent="0.35">
      <c r="A55" s="32"/>
      <c r="B55" s="33"/>
      <c r="C55" s="4"/>
      <c r="D55" s="149"/>
      <c r="E55" s="149"/>
      <c r="F55" s="149"/>
      <c r="G55" s="149"/>
      <c r="H55" s="4"/>
      <c r="I55" s="31"/>
      <c r="J55" s="31"/>
      <c r="O55" s="31"/>
      <c r="P55" s="31"/>
      <c r="Q55" s="31"/>
      <c r="R55" s="31"/>
      <c r="S55" s="31"/>
      <c r="T55" s="31"/>
      <c r="U55" s="31"/>
    </row>
    <row r="56" spans="1:21" s="148" customFormat="1" x14ac:dyDescent="0.35">
      <c r="A56" s="32"/>
      <c r="B56" s="33"/>
      <c r="C56" s="4"/>
      <c r="D56" s="149"/>
      <c r="E56" s="149"/>
      <c r="F56" s="149"/>
      <c r="G56" s="149"/>
      <c r="H56" s="4"/>
      <c r="I56" s="31"/>
      <c r="J56" s="31"/>
      <c r="O56" s="31"/>
      <c r="P56" s="31"/>
      <c r="Q56" s="31"/>
      <c r="R56" s="31"/>
      <c r="S56" s="31"/>
      <c r="T56" s="31"/>
      <c r="U56" s="31"/>
    </row>
    <row r="57" spans="1:21" s="148" customFormat="1" x14ac:dyDescent="0.35">
      <c r="A57" s="32"/>
      <c r="B57" s="33"/>
      <c r="C57" s="4"/>
      <c r="D57" s="149"/>
      <c r="E57" s="149"/>
      <c r="F57" s="149"/>
      <c r="G57" s="149"/>
      <c r="H57" s="4"/>
      <c r="I57" s="31"/>
      <c r="J57" s="31"/>
      <c r="O57" s="31"/>
      <c r="P57" s="31"/>
      <c r="Q57" s="31"/>
      <c r="R57" s="31"/>
      <c r="S57" s="31"/>
      <c r="T57" s="31"/>
      <c r="U57" s="31"/>
    </row>
    <row r="58" spans="1:21" s="148" customFormat="1" x14ac:dyDescent="0.35">
      <c r="A58" s="32"/>
      <c r="B58" s="33"/>
      <c r="C58" s="4"/>
      <c r="D58" s="149"/>
      <c r="E58" s="149"/>
      <c r="F58" s="149"/>
      <c r="G58" s="149"/>
      <c r="H58" s="4"/>
      <c r="I58" s="31"/>
      <c r="J58" s="31"/>
      <c r="O58" s="31"/>
      <c r="P58" s="31"/>
      <c r="Q58" s="31"/>
      <c r="R58" s="31"/>
      <c r="S58" s="31"/>
      <c r="T58" s="31"/>
      <c r="U58" s="31"/>
    </row>
    <row r="59" spans="1:21" s="148" customFormat="1" x14ac:dyDescent="0.35">
      <c r="A59" s="32"/>
      <c r="B59" s="33"/>
      <c r="C59" s="4"/>
      <c r="D59" s="149"/>
      <c r="E59" s="149"/>
      <c r="F59" s="149"/>
      <c r="G59" s="149"/>
      <c r="H59" s="4"/>
      <c r="I59" s="31"/>
      <c r="J59" s="31"/>
      <c r="O59" s="31"/>
      <c r="P59" s="31"/>
      <c r="Q59" s="31"/>
      <c r="R59" s="31"/>
      <c r="S59" s="31"/>
      <c r="T59" s="31"/>
      <c r="U59" s="31"/>
    </row>
    <row r="60" spans="1:21" s="148" customFormat="1" x14ac:dyDescent="0.35">
      <c r="A60" s="32"/>
      <c r="B60" s="33"/>
      <c r="C60" s="4"/>
      <c r="D60" s="149"/>
      <c r="E60" s="149"/>
      <c r="F60" s="149"/>
      <c r="G60" s="149"/>
      <c r="H60" s="4"/>
      <c r="I60" s="31"/>
      <c r="J60" s="31"/>
      <c r="O60" s="31"/>
      <c r="P60" s="31"/>
      <c r="Q60" s="31"/>
      <c r="R60" s="31"/>
      <c r="S60" s="31"/>
      <c r="T60" s="31"/>
      <c r="U60" s="31"/>
    </row>
    <row r="61" spans="1:21" s="148" customFormat="1" x14ac:dyDescent="0.35">
      <c r="A61" s="32"/>
      <c r="B61" s="33"/>
      <c r="C61" s="4"/>
      <c r="D61" s="149"/>
      <c r="E61" s="149"/>
      <c r="F61" s="149"/>
      <c r="G61" s="149"/>
      <c r="H61" s="4"/>
      <c r="I61" s="31"/>
      <c r="J61" s="31"/>
      <c r="O61" s="31"/>
      <c r="P61" s="31"/>
      <c r="Q61" s="31"/>
      <c r="R61" s="31"/>
      <c r="S61" s="31"/>
      <c r="T61" s="31"/>
      <c r="U61" s="31"/>
    </row>
    <row r="62" spans="1:21" s="148" customFormat="1" x14ac:dyDescent="0.35">
      <c r="A62" s="32"/>
      <c r="B62" s="33"/>
      <c r="C62" s="4"/>
      <c r="D62" s="149"/>
      <c r="E62" s="149"/>
      <c r="F62" s="149"/>
      <c r="G62" s="149"/>
      <c r="H62" s="4"/>
      <c r="I62" s="31"/>
      <c r="J62" s="31"/>
      <c r="O62" s="31"/>
      <c r="P62" s="31"/>
      <c r="Q62" s="31"/>
      <c r="R62" s="31"/>
      <c r="S62" s="31"/>
      <c r="T62" s="31"/>
      <c r="U62" s="31"/>
    </row>
    <row r="63" spans="1:21" s="148" customFormat="1" x14ac:dyDescent="0.35">
      <c r="A63" s="32"/>
      <c r="B63" s="33"/>
      <c r="C63" s="4"/>
      <c r="D63" s="149"/>
      <c r="E63" s="149"/>
      <c r="F63" s="149"/>
      <c r="G63" s="149"/>
      <c r="H63" s="4"/>
      <c r="I63" s="31"/>
      <c r="J63" s="31"/>
      <c r="O63" s="31"/>
      <c r="P63" s="31"/>
      <c r="Q63" s="31"/>
      <c r="R63" s="31"/>
      <c r="S63" s="31"/>
      <c r="T63" s="31"/>
      <c r="U63" s="31"/>
    </row>
    <row r="64" spans="1:21" x14ac:dyDescent="0.35">
      <c r="A64" s="49"/>
      <c r="D64" s="149"/>
      <c r="E64" s="149"/>
      <c r="F64" s="149"/>
      <c r="G64" s="149"/>
    </row>
    <row r="65" spans="1:12" x14ac:dyDescent="0.35">
      <c r="B65" s="46"/>
    </row>
    <row r="66" spans="1:12" x14ac:dyDescent="0.35">
      <c r="A66" s="127">
        <v>44661</v>
      </c>
      <c r="B66" s="61" t="s">
        <v>80</v>
      </c>
    </row>
    <row r="67" spans="1:12" x14ac:dyDescent="0.35">
      <c r="A67" s="179">
        <v>0.52083333333333337</v>
      </c>
      <c r="B67" s="46" t="s">
        <v>81</v>
      </c>
      <c r="C67" s="48"/>
      <c r="D67" s="48"/>
      <c r="J67"/>
    </row>
    <row r="68" spans="1:12" x14ac:dyDescent="0.35">
      <c r="B68" s="37" t="s">
        <v>33</v>
      </c>
      <c r="C68" s="46" t="s">
        <v>39</v>
      </c>
      <c r="D68" s="48"/>
    </row>
    <row r="69" spans="1:12" x14ac:dyDescent="0.35">
      <c r="B69" s="37"/>
      <c r="C69" s="46" t="s">
        <v>94</v>
      </c>
      <c r="D69" s="48"/>
    </row>
    <row r="70" spans="1:12" x14ac:dyDescent="0.35">
      <c r="B70" s="37"/>
      <c r="C70" s="46" t="s">
        <v>98</v>
      </c>
      <c r="D70" s="48"/>
    </row>
    <row r="71" spans="1:12" x14ac:dyDescent="0.35">
      <c r="B71" s="37"/>
      <c r="C71" s="46" t="s">
        <v>95</v>
      </c>
      <c r="D71" s="48"/>
    </row>
    <row r="72" spans="1:12" x14ac:dyDescent="0.35">
      <c r="B72" s="37"/>
      <c r="C72" s="46" t="s">
        <v>96</v>
      </c>
      <c r="D72" s="48"/>
    </row>
    <row r="73" spans="1:12" customFormat="1" ht="15" thickBot="1" x14ac:dyDescent="0.4">
      <c r="A73" s="32"/>
      <c r="B73" s="33"/>
      <c r="C73" s="31"/>
      <c r="D73" s="31"/>
      <c r="E73" s="31"/>
      <c r="F73" s="31"/>
      <c r="G73" s="31"/>
      <c r="H73" s="31"/>
      <c r="L73" s="149"/>
    </row>
    <row r="74" spans="1:12" customFormat="1" x14ac:dyDescent="0.35">
      <c r="A74" s="32"/>
      <c r="B74" s="33"/>
      <c r="C74" s="63" t="s">
        <v>92</v>
      </c>
      <c r="D74" s="66" t="s">
        <v>74</v>
      </c>
      <c r="E74" s="64" t="s">
        <v>89</v>
      </c>
      <c r="F74" s="70" t="s">
        <v>90</v>
      </c>
      <c r="G74" s="72" t="s">
        <v>91</v>
      </c>
      <c r="H74" s="66" t="s">
        <v>75</v>
      </c>
      <c r="I74" s="65"/>
      <c r="L74" s="149"/>
    </row>
    <row r="75" spans="1:12" customFormat="1" x14ac:dyDescent="0.35">
      <c r="A75" s="32"/>
      <c r="B75" s="33"/>
      <c r="C75" s="164" t="s">
        <v>44</v>
      </c>
      <c r="D75" s="67">
        <v>24.6</v>
      </c>
      <c r="E75" s="4">
        <v>25</v>
      </c>
      <c r="F75" s="51">
        <v>10</v>
      </c>
      <c r="G75" s="89">
        <f>E75/D75*F75</f>
        <v>10.162601626016258</v>
      </c>
      <c r="H75" s="67">
        <v>1.2</v>
      </c>
      <c r="I75" s="2" t="s">
        <v>38</v>
      </c>
      <c r="L75" s="149"/>
    </row>
    <row r="76" spans="1:12" customFormat="1" x14ac:dyDescent="0.35">
      <c r="A76" s="32"/>
      <c r="B76" s="33"/>
      <c r="C76" s="164" t="s">
        <v>45</v>
      </c>
      <c r="D76" s="67">
        <v>26.8</v>
      </c>
      <c r="E76" s="4">
        <v>25</v>
      </c>
      <c r="F76" s="51">
        <v>10</v>
      </c>
      <c r="G76" s="89">
        <f t="shared" ref="G76:G77" si="2">E76/D76*F76</f>
        <v>9.3283582089552244</v>
      </c>
      <c r="H76" s="67">
        <v>1.2</v>
      </c>
      <c r="I76" s="2" t="s">
        <v>38</v>
      </c>
      <c r="L76" s="149"/>
    </row>
    <row r="77" spans="1:12" customFormat="1" x14ac:dyDescent="0.35">
      <c r="A77" s="32"/>
      <c r="B77" s="33"/>
      <c r="C77" s="164" t="s">
        <v>54</v>
      </c>
      <c r="D77" s="67">
        <v>17.899999999999999</v>
      </c>
      <c r="E77" s="4">
        <v>25</v>
      </c>
      <c r="F77" s="51">
        <v>10</v>
      </c>
      <c r="G77" s="89">
        <f t="shared" si="2"/>
        <v>13.966480446927376</v>
      </c>
      <c r="H77" s="67">
        <v>1.2</v>
      </c>
      <c r="I77" s="2" t="s">
        <v>38</v>
      </c>
      <c r="L77" s="149"/>
    </row>
    <row r="78" spans="1:12" customFormat="1" x14ac:dyDescent="0.35">
      <c r="A78" s="32"/>
      <c r="B78" s="33"/>
      <c r="C78" s="164" t="s">
        <v>55</v>
      </c>
      <c r="D78" s="67">
        <v>24.4</v>
      </c>
      <c r="E78" s="4">
        <v>25</v>
      </c>
      <c r="F78" s="51">
        <v>10</v>
      </c>
      <c r="G78" s="89">
        <f t="shared" ref="G78:G85" si="3">E78/D78*F78</f>
        <v>10.245901639344265</v>
      </c>
      <c r="H78" s="67">
        <v>1.2</v>
      </c>
      <c r="I78" s="2" t="s">
        <v>38</v>
      </c>
      <c r="L78" s="149"/>
    </row>
    <row r="79" spans="1:12" customFormat="1" x14ac:dyDescent="0.35">
      <c r="A79" s="32"/>
      <c r="B79" s="33"/>
      <c r="C79" s="164" t="s">
        <v>56</v>
      </c>
      <c r="D79" s="67">
        <v>16</v>
      </c>
      <c r="E79" s="4">
        <v>25</v>
      </c>
      <c r="F79" s="51">
        <v>10</v>
      </c>
      <c r="G79" s="89">
        <f t="shared" si="3"/>
        <v>15.625</v>
      </c>
      <c r="H79" s="67">
        <v>1.2</v>
      </c>
      <c r="I79" s="2" t="s">
        <v>38</v>
      </c>
      <c r="L79" s="149"/>
    </row>
    <row r="80" spans="1:12" customFormat="1" x14ac:dyDescent="0.35">
      <c r="A80" s="32"/>
      <c r="B80" s="33"/>
      <c r="C80" s="164" t="s">
        <v>103</v>
      </c>
      <c r="D80" s="67">
        <v>4.12</v>
      </c>
      <c r="E80" s="4">
        <v>25</v>
      </c>
      <c r="F80" s="51">
        <v>2.5</v>
      </c>
      <c r="G80" s="89">
        <f t="shared" si="3"/>
        <v>15.169902912621358</v>
      </c>
      <c r="H80" s="67">
        <v>1.2</v>
      </c>
      <c r="I80" s="2" t="s">
        <v>38</v>
      </c>
      <c r="L80" s="149"/>
    </row>
    <row r="81" spans="1:12" customFormat="1" x14ac:dyDescent="0.35">
      <c r="A81" s="32"/>
      <c r="B81" s="33"/>
      <c r="C81" s="164" t="s">
        <v>104</v>
      </c>
      <c r="D81" s="67">
        <v>21.5</v>
      </c>
      <c r="E81" s="4">
        <v>25</v>
      </c>
      <c r="F81" s="51">
        <v>10</v>
      </c>
      <c r="G81" s="89">
        <f t="shared" si="3"/>
        <v>11.627906976744187</v>
      </c>
      <c r="H81" s="67">
        <v>1.2</v>
      </c>
      <c r="I81" s="2" t="s">
        <v>38</v>
      </c>
      <c r="L81" s="149"/>
    </row>
    <row r="82" spans="1:12" customFormat="1" x14ac:dyDescent="0.35">
      <c r="A82" s="32"/>
      <c r="B82" s="33"/>
      <c r="C82" s="164" t="s">
        <v>57</v>
      </c>
      <c r="D82" s="67">
        <v>23.8</v>
      </c>
      <c r="E82" s="4">
        <v>25</v>
      </c>
      <c r="F82" s="51">
        <v>10</v>
      </c>
      <c r="G82" s="89">
        <f t="shared" si="3"/>
        <v>10.504201680672269</v>
      </c>
      <c r="H82" s="67">
        <v>1.2</v>
      </c>
      <c r="I82" s="2" t="s">
        <v>38</v>
      </c>
      <c r="L82" s="149"/>
    </row>
    <row r="83" spans="1:12" customFormat="1" x14ac:dyDescent="0.35">
      <c r="A83" s="32"/>
      <c r="B83" s="33"/>
      <c r="C83" s="164" t="s">
        <v>58</v>
      </c>
      <c r="D83" s="67">
        <v>24</v>
      </c>
      <c r="E83" s="4">
        <v>25</v>
      </c>
      <c r="F83" s="51">
        <v>10</v>
      </c>
      <c r="G83" s="89">
        <f t="shared" si="3"/>
        <v>10.416666666666668</v>
      </c>
      <c r="H83" s="67">
        <v>1.2</v>
      </c>
      <c r="I83" s="2" t="s">
        <v>38</v>
      </c>
      <c r="L83" s="149"/>
    </row>
    <row r="84" spans="1:12" x14ac:dyDescent="0.35">
      <c r="B84" s="46"/>
      <c r="C84" s="164" t="s">
        <v>59</v>
      </c>
      <c r="D84" s="67">
        <v>26</v>
      </c>
      <c r="E84" s="4">
        <v>25</v>
      </c>
      <c r="F84" s="51">
        <v>10</v>
      </c>
      <c r="G84" s="89">
        <f t="shared" si="3"/>
        <v>9.615384615384615</v>
      </c>
      <c r="H84" s="67">
        <v>1.2</v>
      </c>
      <c r="I84" s="2" t="s">
        <v>38</v>
      </c>
      <c r="L84" s="149"/>
    </row>
    <row r="85" spans="1:12" ht="15" thickBot="1" x14ac:dyDescent="0.4">
      <c r="B85" s="46"/>
      <c r="C85" s="165" t="s">
        <v>60</v>
      </c>
      <c r="D85" s="68">
        <v>10.199999999999999</v>
      </c>
      <c r="E85" s="9">
        <v>25</v>
      </c>
      <c r="F85" s="71">
        <v>10</v>
      </c>
      <c r="G85" s="90">
        <f t="shared" si="3"/>
        <v>24.509803921568629</v>
      </c>
      <c r="H85" s="68">
        <v>1.2</v>
      </c>
      <c r="I85" s="10" t="s">
        <v>38</v>
      </c>
      <c r="L85" s="149"/>
    </row>
    <row r="86" spans="1:12" x14ac:dyDescent="0.35">
      <c r="B86" s="46"/>
      <c r="D86" s="50"/>
      <c r="E86" s="53"/>
      <c r="F86" s="52"/>
      <c r="L86" s="149"/>
    </row>
    <row r="87" spans="1:12" x14ac:dyDescent="0.35">
      <c r="B87" s="37" t="s">
        <v>40</v>
      </c>
      <c r="C87" s="52" t="s">
        <v>82</v>
      </c>
      <c r="D87" s="50"/>
      <c r="E87" s="53"/>
      <c r="F87" s="52"/>
      <c r="L87" s="149"/>
    </row>
    <row r="88" spans="1:12" x14ac:dyDescent="0.35">
      <c r="B88" s="37"/>
      <c r="C88" s="52" t="s">
        <v>99</v>
      </c>
      <c r="D88" s="50"/>
      <c r="E88" s="53"/>
      <c r="F88" s="52"/>
      <c r="L88" s="149"/>
    </row>
    <row r="89" spans="1:12" x14ac:dyDescent="0.35">
      <c r="B89" s="37"/>
      <c r="C89" s="52"/>
      <c r="D89" s="50"/>
      <c r="E89" s="53"/>
      <c r="F89" s="52"/>
      <c r="L89" s="149"/>
    </row>
    <row r="90" spans="1:12" x14ac:dyDescent="0.35">
      <c r="B90" s="81" t="s">
        <v>41</v>
      </c>
      <c r="C90" s="52" t="s">
        <v>97</v>
      </c>
      <c r="D90" s="50"/>
      <c r="E90" s="82"/>
      <c r="F90" s="52"/>
    </row>
    <row r="91" spans="1:12" x14ac:dyDescent="0.35">
      <c r="B91" s="31"/>
      <c r="F91" s="52"/>
    </row>
    <row r="93" spans="1:12" x14ac:dyDescent="0.35">
      <c r="B93" s="46"/>
      <c r="F93" s="33"/>
    </row>
    <row r="94" spans="1:12" x14ac:dyDescent="0.35">
      <c r="A94" s="54"/>
      <c r="B94" s="46"/>
      <c r="F94" s="33"/>
    </row>
    <row r="95" spans="1:12" x14ac:dyDescent="0.35">
      <c r="B95" s="52"/>
      <c r="F95" s="33"/>
    </row>
    <row r="96" spans="1:12" x14ac:dyDescent="0.35">
      <c r="B96" s="38"/>
      <c r="F96" s="33"/>
    </row>
    <row r="97" spans="2:6" x14ac:dyDescent="0.35">
      <c r="B97" s="52"/>
      <c r="F97" s="33"/>
    </row>
    <row r="98" spans="2:6" x14ac:dyDescent="0.35">
      <c r="B98" s="52"/>
      <c r="F98" s="33"/>
    </row>
    <row r="99" spans="2:6" x14ac:dyDescent="0.35">
      <c r="B99" s="52"/>
    </row>
    <row r="100" spans="2:6" x14ac:dyDescent="0.35">
      <c r="B100" s="31"/>
    </row>
    <row r="101" spans="2:6" x14ac:dyDescent="0.35">
      <c r="B101" s="52"/>
    </row>
    <row r="102" spans="2:6" x14ac:dyDescent="0.35">
      <c r="B102" s="31"/>
    </row>
    <row r="103" spans="2:6" x14ac:dyDescent="0.35">
      <c r="B103" s="46"/>
    </row>
    <row r="104" spans="2:6" x14ac:dyDescent="0.35">
      <c r="B104" s="37"/>
      <c r="C104" s="52"/>
    </row>
    <row r="105" spans="2:6" x14ac:dyDescent="0.35">
      <c r="B105" s="37"/>
    </row>
    <row r="106" spans="2:6" x14ac:dyDescent="0.35">
      <c r="B106" s="37"/>
      <c r="C106" s="52"/>
    </row>
  </sheetData>
  <mergeCells count="1">
    <mergeCell ref="A1:P1"/>
  </mergeCells>
  <pageMargins left="0.23622047244094491" right="0.23622047244094491" top="0.74803149606299213" bottom="0.74803149606299213"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79"/>
  <sheetViews>
    <sheetView zoomScaleNormal="100" workbookViewId="0">
      <selection sqref="A1:C1048576"/>
    </sheetView>
  </sheetViews>
  <sheetFormatPr defaultRowHeight="14.5" x14ac:dyDescent="0.35"/>
  <cols>
    <col min="1" max="1" width="15.81640625" bestFit="1" customWidth="1"/>
    <col min="2" max="2" width="8.453125" bestFit="1" customWidth="1"/>
    <col min="3" max="3" width="11.26953125" bestFit="1" customWidth="1"/>
    <col min="4" max="4" width="8.1796875" bestFit="1" customWidth="1"/>
    <col min="7" max="7" width="7.7265625" bestFit="1" customWidth="1"/>
    <col min="8" max="8" width="8.453125" bestFit="1" customWidth="1"/>
    <col min="9" max="9" width="7.7265625" bestFit="1" customWidth="1"/>
    <col min="10" max="10" width="8.1796875" bestFit="1" customWidth="1"/>
    <col min="13" max="15" width="7.7265625" bestFit="1" customWidth="1"/>
  </cols>
  <sheetData>
    <row r="1" spans="1:25" ht="15" thickBot="1" x14ac:dyDescent="0.4"/>
    <row r="2" spans="1:25" ht="15" thickBot="1" x14ac:dyDescent="0.4">
      <c r="D2" s="191" t="str">
        <f>Overview!B13</f>
        <v>CBS1483</v>
      </c>
      <c r="E2" s="192"/>
      <c r="F2" s="192"/>
      <c r="G2" s="192"/>
      <c r="H2" s="192"/>
      <c r="I2" s="192"/>
      <c r="J2" s="192"/>
      <c r="K2" s="192"/>
      <c r="L2" s="192"/>
      <c r="M2" s="192"/>
      <c r="N2" s="192"/>
      <c r="O2" s="192"/>
      <c r="P2" s="192"/>
      <c r="Q2" s="192"/>
      <c r="R2" s="192"/>
      <c r="S2" s="192"/>
      <c r="T2" s="192"/>
      <c r="U2" s="193"/>
    </row>
    <row r="3" spans="1:25" ht="15" thickBot="1" x14ac:dyDescent="0.4">
      <c r="D3" s="188">
        <v>1</v>
      </c>
      <c r="E3" s="189"/>
      <c r="F3" s="189"/>
      <c r="G3" s="189"/>
      <c r="H3" s="189"/>
      <c r="I3" s="190"/>
      <c r="J3" s="188">
        <v>2</v>
      </c>
      <c r="K3" s="189"/>
      <c r="L3" s="189"/>
      <c r="M3" s="189"/>
      <c r="N3" s="189"/>
      <c r="O3" s="190"/>
      <c r="P3" s="188">
        <v>3</v>
      </c>
      <c r="Q3" s="189"/>
      <c r="R3" s="189"/>
      <c r="S3" s="189"/>
      <c r="T3" s="189"/>
      <c r="U3" s="190"/>
      <c r="W3" s="191" t="str">
        <f>Overview!B13</f>
        <v>CBS1483</v>
      </c>
      <c r="X3" s="192"/>
      <c r="Y3" s="193"/>
    </row>
    <row r="4" spans="1:25" s="3" customFormat="1" ht="15" thickBot="1" x14ac:dyDescent="0.4">
      <c r="A4" s="83" t="s">
        <v>0</v>
      </c>
      <c r="B4" s="84" t="s">
        <v>1</v>
      </c>
      <c r="C4" s="85" t="s">
        <v>2</v>
      </c>
      <c r="D4" s="99" t="s">
        <v>4</v>
      </c>
      <c r="E4" s="187" t="s">
        <v>3</v>
      </c>
      <c r="F4" s="187"/>
      <c r="G4" s="100" t="s">
        <v>7</v>
      </c>
      <c r="H4" s="84" t="s">
        <v>5</v>
      </c>
      <c r="I4" s="85" t="s">
        <v>6</v>
      </c>
      <c r="J4" s="99" t="s">
        <v>4</v>
      </c>
      <c r="K4" s="187" t="s">
        <v>3</v>
      </c>
      <c r="L4" s="187"/>
      <c r="M4" s="100" t="s">
        <v>7</v>
      </c>
      <c r="N4" s="84" t="s">
        <v>5</v>
      </c>
      <c r="O4" s="85" t="s">
        <v>6</v>
      </c>
      <c r="P4" s="99" t="s">
        <v>4</v>
      </c>
      <c r="Q4" s="187" t="s">
        <v>3</v>
      </c>
      <c r="R4" s="187"/>
      <c r="S4" s="100" t="s">
        <v>7</v>
      </c>
      <c r="T4" s="84" t="s">
        <v>5</v>
      </c>
      <c r="U4" s="85" t="s">
        <v>6</v>
      </c>
      <c r="W4" s="91" t="s">
        <v>7</v>
      </c>
      <c r="X4" s="92" t="s">
        <v>5</v>
      </c>
      <c r="Y4" s="93" t="s">
        <v>6</v>
      </c>
    </row>
    <row r="5" spans="1:25" x14ac:dyDescent="0.35">
      <c r="A5" s="11">
        <v>44661.520833333336</v>
      </c>
      <c r="B5" s="5">
        <f>C5*24</f>
        <v>0</v>
      </c>
      <c r="C5" s="12">
        <f>A5-$A$5</f>
        <v>0</v>
      </c>
      <c r="D5" s="14">
        <v>1</v>
      </c>
      <c r="E5" s="4">
        <v>0.2</v>
      </c>
      <c r="F5" s="6"/>
      <c r="G5" s="24">
        <f t="shared" ref="G5:G6" si="0">IF(D5="",#N/A,AVERAGE(E5:F5)*D5)</f>
        <v>0.2</v>
      </c>
      <c r="H5" s="7" t="e">
        <f>_xlfn.STDEV.S(E5:F5)*D5</f>
        <v>#DIV/0!</v>
      </c>
      <c r="I5" s="15" t="e">
        <f>H5/G5</f>
        <v>#DIV/0!</v>
      </c>
      <c r="J5" s="14">
        <v>1</v>
      </c>
      <c r="K5" s="4">
        <v>0.2</v>
      </c>
      <c r="L5" s="4"/>
      <c r="M5" s="18">
        <f t="shared" ref="M5:M6" si="1">IF(J5="",#N/A,AVERAGE(K5:L5)*J5)</f>
        <v>0.2</v>
      </c>
      <c r="N5" s="7" t="e">
        <f t="shared" ref="N5:N15" si="2">_xlfn.STDEV.S(K5:L5)*J5</f>
        <v>#DIV/0!</v>
      </c>
      <c r="O5" s="15" t="e">
        <f t="shared" ref="O5:O15" si="3">N5/M5</f>
        <v>#DIV/0!</v>
      </c>
      <c r="P5" s="14">
        <v>1</v>
      </c>
      <c r="Q5" s="4">
        <v>0.2</v>
      </c>
      <c r="R5" s="4"/>
      <c r="S5" s="18">
        <f t="shared" ref="S5:S6" si="4">IF(P5="",#N/A,AVERAGE(Q5:R5)*P5)</f>
        <v>0.2</v>
      </c>
      <c r="T5" s="7" t="e">
        <f t="shared" ref="T5:T15" si="5">_xlfn.STDEV.S(Q5:R5)*P5</f>
        <v>#DIV/0!</v>
      </c>
      <c r="U5" s="15" t="e">
        <f>T5/S5</f>
        <v>#DIV/0!</v>
      </c>
      <c r="W5" s="94">
        <f>AVERAGE(G5,M5,S5)</f>
        <v>0.20000000000000004</v>
      </c>
      <c r="X5" s="95" t="e">
        <f>_xlfn.STDEV.S(H5,N5,T5)</f>
        <v>#DIV/0!</v>
      </c>
      <c r="Y5" s="96" t="e">
        <f>X5/W5</f>
        <v>#DIV/0!</v>
      </c>
    </row>
    <row r="6" spans="1:25" x14ac:dyDescent="0.35">
      <c r="A6" s="11">
        <v>44661.84375</v>
      </c>
      <c r="B6" s="5">
        <f t="shared" ref="B6:B15" si="6">C6*24</f>
        <v>7.7499999999417923</v>
      </c>
      <c r="C6" s="12">
        <f t="shared" ref="C6:C15" si="7">A6-$A$5</f>
        <v>0.32291666666424135</v>
      </c>
      <c r="D6" s="14">
        <v>4</v>
      </c>
      <c r="E6" s="4">
        <v>0.22800000000000001</v>
      </c>
      <c r="F6" s="6">
        <v>0.217</v>
      </c>
      <c r="G6" s="18">
        <f t="shared" si="0"/>
        <v>0.89</v>
      </c>
      <c r="H6" s="7">
        <f t="shared" ref="H6:H15" si="8">_xlfn.STDEV.S(E6:F6)*D6</f>
        <v>3.111269837220812E-2</v>
      </c>
      <c r="I6" s="15">
        <f t="shared" ref="I6:I15" si="9">H6/G6</f>
        <v>3.4958088058660811E-2</v>
      </c>
      <c r="J6" s="14">
        <v>4</v>
      </c>
      <c r="K6" s="4">
        <v>0.19500000000000001</v>
      </c>
      <c r="L6" s="4">
        <v>0.20699999999999999</v>
      </c>
      <c r="M6" s="18">
        <f t="shared" si="1"/>
        <v>0.80400000000000005</v>
      </c>
      <c r="N6" s="7">
        <f t="shared" si="2"/>
        <v>3.394112549695423E-2</v>
      </c>
      <c r="O6" s="15">
        <f t="shared" si="3"/>
        <v>4.2215330220092322E-2</v>
      </c>
      <c r="P6" s="14">
        <v>4</v>
      </c>
      <c r="Q6" s="4">
        <v>0.216</v>
      </c>
      <c r="R6" s="4">
        <v>0.21099999999999999</v>
      </c>
      <c r="S6" s="18">
        <f t="shared" si="4"/>
        <v>0.85399999999999998</v>
      </c>
      <c r="T6" s="7">
        <f t="shared" si="5"/>
        <v>1.4142135623730963E-2</v>
      </c>
      <c r="U6" s="15">
        <f t="shared" ref="U6:U15" si="10">T6/S6</f>
        <v>1.6559877779544454E-2</v>
      </c>
      <c r="W6" s="27">
        <f t="shared" ref="W6:W15" si="11">AVERAGE(G6,M6,S6)</f>
        <v>0.84933333333333338</v>
      </c>
      <c r="X6" s="4">
        <f t="shared" ref="X6:X15" si="12">_xlfn.STDEV.S(H6,N6,T6)</f>
        <v>1.0708252269472649E-2</v>
      </c>
      <c r="Y6" s="2">
        <f t="shared" ref="Y6:Y15" si="13">X6/W6</f>
        <v>1.2607832342393228E-2</v>
      </c>
    </row>
    <row r="7" spans="1:25" x14ac:dyDescent="0.35">
      <c r="A7" s="11">
        <v>44662.34375</v>
      </c>
      <c r="B7" s="5">
        <f t="shared" si="6"/>
        <v>19.749999999941792</v>
      </c>
      <c r="C7" s="12">
        <f t="shared" si="7"/>
        <v>0.82291666666424135</v>
      </c>
      <c r="D7" s="14">
        <v>20</v>
      </c>
      <c r="E7" s="4">
        <v>0.13100000000000001</v>
      </c>
      <c r="F7" s="6">
        <v>0.128</v>
      </c>
      <c r="G7" s="18">
        <f>IF(D7="",#N/A,AVERAGE(E7:F7)*D7)</f>
        <v>2.59</v>
      </c>
      <c r="H7" s="7">
        <f t="shared" si="8"/>
        <v>4.2426406871192895E-2</v>
      </c>
      <c r="I7" s="15">
        <f t="shared" si="9"/>
        <v>1.6380852073819653E-2</v>
      </c>
      <c r="J7" s="14">
        <v>20</v>
      </c>
      <c r="K7" s="4">
        <v>0.13800000000000001</v>
      </c>
      <c r="L7" s="4">
        <v>0.126</v>
      </c>
      <c r="M7" s="18">
        <f>IF(J7="",#N/A,AVERAGE(K7:L7)*J7)</f>
        <v>2.64</v>
      </c>
      <c r="N7" s="7">
        <f t="shared" si="2"/>
        <v>0.16970562748477158</v>
      </c>
      <c r="O7" s="15">
        <f t="shared" si="3"/>
        <v>6.4282434653322562E-2</v>
      </c>
      <c r="P7" s="14">
        <v>20</v>
      </c>
      <c r="Q7" s="4">
        <v>0.14799999999999999</v>
      </c>
      <c r="R7" s="4">
        <v>0.14499999999999999</v>
      </c>
      <c r="S7" s="18">
        <f>IF(P7="",#N/A,AVERAGE(Q7:R7)*P7)</f>
        <v>2.9299999999999997</v>
      </c>
      <c r="T7" s="7">
        <f t="shared" si="5"/>
        <v>4.2426406871192895E-2</v>
      </c>
      <c r="U7" s="15">
        <f t="shared" si="10"/>
        <v>1.4480002345117031E-2</v>
      </c>
      <c r="W7" s="27">
        <f t="shared" si="11"/>
        <v>2.72</v>
      </c>
      <c r="X7" s="4">
        <f t="shared" si="12"/>
        <v>7.3484692283495412E-2</v>
      </c>
      <c r="Y7" s="2">
        <f t="shared" si="13"/>
        <v>2.7016430986579194E-2</v>
      </c>
    </row>
    <row r="8" spans="1:25" x14ac:dyDescent="0.35">
      <c r="A8" s="11">
        <v>44662.71875</v>
      </c>
      <c r="B8" s="5">
        <f t="shared" si="6"/>
        <v>28.749999999941792</v>
      </c>
      <c r="C8" s="12">
        <f t="shared" si="7"/>
        <v>1.1979166666642413</v>
      </c>
      <c r="D8" s="14">
        <v>40</v>
      </c>
      <c r="E8" s="6">
        <v>0.13800000000000001</v>
      </c>
      <c r="F8" s="6">
        <v>0.13700000000000001</v>
      </c>
      <c r="G8" s="18">
        <f t="shared" ref="G8:G15" si="14">IF(D8="",#N/A,AVERAGE(E8:F8)*D8)</f>
        <v>5.5</v>
      </c>
      <c r="H8" s="7">
        <f t="shared" si="8"/>
        <v>2.8284271247461926E-2</v>
      </c>
      <c r="I8" s="15">
        <f t="shared" si="9"/>
        <v>5.1425947722658046E-3</v>
      </c>
      <c r="J8" s="14">
        <v>40</v>
      </c>
      <c r="K8" s="6">
        <v>0.13200000000000001</v>
      </c>
      <c r="L8" s="4">
        <v>0.13300000000000001</v>
      </c>
      <c r="M8" s="18">
        <f t="shared" ref="M8:M15" si="15">IF(J8="",#N/A,AVERAGE(K8:L8)*J8)</f>
        <v>5.3000000000000007</v>
      </c>
      <c r="N8" s="7">
        <f t="shared" si="2"/>
        <v>2.8284271247461926E-2</v>
      </c>
      <c r="O8" s="15">
        <f t="shared" si="3"/>
        <v>5.336654952351306E-3</v>
      </c>
      <c r="P8" s="14">
        <v>40</v>
      </c>
      <c r="Q8" s="6">
        <v>0.13600000000000001</v>
      </c>
      <c r="R8" s="4">
        <v>0.13800000000000001</v>
      </c>
      <c r="S8" s="18">
        <f t="shared" ref="S8:S15" si="16">IF(P8="",#N/A,AVERAGE(Q8:R8)*P8)</f>
        <v>5.48</v>
      </c>
      <c r="T8" s="7">
        <f t="shared" si="5"/>
        <v>5.6568542494923851E-2</v>
      </c>
      <c r="U8" s="15">
        <f t="shared" si="10"/>
        <v>1.0322726732650337E-2</v>
      </c>
      <c r="W8" s="27">
        <f t="shared" si="11"/>
        <v>5.4266666666666667</v>
      </c>
      <c r="X8" s="4">
        <f t="shared" si="12"/>
        <v>1.6329931618554536E-2</v>
      </c>
      <c r="Y8" s="2">
        <f t="shared" si="13"/>
        <v>3.0092011582102955E-3</v>
      </c>
    </row>
    <row r="9" spans="1:25" x14ac:dyDescent="0.35">
      <c r="A9" s="11">
        <v>44663.354166666664</v>
      </c>
      <c r="B9" s="5">
        <f t="shared" si="6"/>
        <v>43.999999999883585</v>
      </c>
      <c r="C9" s="12">
        <f t="shared" si="7"/>
        <v>1.8333333333284827</v>
      </c>
      <c r="D9" s="14">
        <v>100</v>
      </c>
      <c r="E9" s="6">
        <v>0.126</v>
      </c>
      <c r="F9" s="6">
        <v>0.122</v>
      </c>
      <c r="G9" s="18">
        <f t="shared" si="14"/>
        <v>12.4</v>
      </c>
      <c r="H9" s="7">
        <f t="shared" si="8"/>
        <v>0.28284271247461928</v>
      </c>
      <c r="I9" s="15">
        <f t="shared" si="9"/>
        <v>2.2809896167308007E-2</v>
      </c>
      <c r="J9" s="14">
        <v>100</v>
      </c>
      <c r="K9" s="6">
        <v>0.125</v>
      </c>
      <c r="L9" s="6">
        <v>0.12</v>
      </c>
      <c r="M9" s="18">
        <f t="shared" si="15"/>
        <v>12.25</v>
      </c>
      <c r="N9" s="7">
        <f t="shared" si="2"/>
        <v>0.35355339059327406</v>
      </c>
      <c r="O9" s="15">
        <f t="shared" si="3"/>
        <v>2.8861501272920333E-2</v>
      </c>
      <c r="P9" s="14">
        <v>100</v>
      </c>
      <c r="Q9" s="6">
        <v>0.124</v>
      </c>
      <c r="R9" s="6">
        <v>0.12</v>
      </c>
      <c r="S9" s="18">
        <f t="shared" si="16"/>
        <v>12.2</v>
      </c>
      <c r="T9" s="7">
        <f t="shared" si="5"/>
        <v>0.28284271247461928</v>
      </c>
      <c r="U9" s="15">
        <f t="shared" si="10"/>
        <v>2.3183828891362238E-2</v>
      </c>
      <c r="W9" s="27">
        <f t="shared" si="11"/>
        <v>12.283333333333331</v>
      </c>
      <c r="X9" s="4">
        <f t="shared" si="12"/>
        <v>4.0824829046386436E-2</v>
      </c>
      <c r="Y9" s="2">
        <f t="shared" si="13"/>
        <v>3.3235953090680957E-3</v>
      </c>
    </row>
    <row r="10" spans="1:25" x14ac:dyDescent="0.35">
      <c r="A10" s="11">
        <v>44663.677083333336</v>
      </c>
      <c r="B10" s="5">
        <f t="shared" si="6"/>
        <v>51.75</v>
      </c>
      <c r="C10" s="12">
        <f t="shared" si="7"/>
        <v>2.15625</v>
      </c>
      <c r="D10" s="14">
        <v>100</v>
      </c>
      <c r="E10" s="6">
        <v>0.16900000000000001</v>
      </c>
      <c r="F10" s="6">
        <v>0.16600000000000001</v>
      </c>
      <c r="G10" s="18">
        <f t="shared" si="14"/>
        <v>16.75</v>
      </c>
      <c r="H10" s="7">
        <f t="shared" si="8"/>
        <v>0.21213203435596445</v>
      </c>
      <c r="I10" s="15">
        <f t="shared" si="9"/>
        <v>1.2664599066027729E-2</v>
      </c>
      <c r="J10" s="14">
        <v>100</v>
      </c>
      <c r="K10" s="6">
        <v>0.16400000000000001</v>
      </c>
      <c r="L10" s="6">
        <v>0.16600000000000001</v>
      </c>
      <c r="M10" s="18">
        <f t="shared" si="15"/>
        <v>16.5</v>
      </c>
      <c r="N10" s="7">
        <f t="shared" si="2"/>
        <v>0.14142135623730964</v>
      </c>
      <c r="O10" s="15">
        <f t="shared" si="3"/>
        <v>8.5709912871096746E-3</v>
      </c>
      <c r="P10" s="14">
        <v>100</v>
      </c>
      <c r="Q10" s="6">
        <v>0.159</v>
      </c>
      <c r="R10" s="6">
        <v>0.16200000000000001</v>
      </c>
      <c r="S10" s="18">
        <f t="shared" si="16"/>
        <v>16.05</v>
      </c>
      <c r="T10" s="7">
        <f t="shared" si="5"/>
        <v>0.21213203435596445</v>
      </c>
      <c r="U10" s="15">
        <f t="shared" si="10"/>
        <v>1.3216949181056974E-2</v>
      </c>
      <c r="W10" s="27">
        <f t="shared" si="11"/>
        <v>16.433333333333334</v>
      </c>
      <c r="X10" s="4">
        <f t="shared" si="12"/>
        <v>4.0824829046386436E-2</v>
      </c>
      <c r="Y10" s="2">
        <f t="shared" si="13"/>
        <v>2.484269516007288E-3</v>
      </c>
    </row>
    <row r="11" spans="1:25" x14ac:dyDescent="0.35">
      <c r="A11" s="11">
        <v>44664.361111111109</v>
      </c>
      <c r="B11" s="5">
        <f t="shared" si="6"/>
        <v>68.166666666569654</v>
      </c>
      <c r="C11" s="12">
        <f t="shared" si="7"/>
        <v>2.8402777777737356</v>
      </c>
      <c r="D11" s="14">
        <v>100</v>
      </c>
      <c r="E11" s="6">
        <v>0.23899999999999999</v>
      </c>
      <c r="F11" s="6">
        <v>0.24299999999999999</v>
      </c>
      <c r="G11" s="18">
        <f t="shared" si="14"/>
        <v>24.099999999999998</v>
      </c>
      <c r="H11" s="7">
        <f t="shared" si="8"/>
        <v>0.28284271247461928</v>
      </c>
      <c r="I11" s="15">
        <f t="shared" si="9"/>
        <v>1.173621213587632E-2</v>
      </c>
      <c r="J11" s="14">
        <v>100</v>
      </c>
      <c r="K11" s="6">
        <v>0.24299999999999999</v>
      </c>
      <c r="L11" s="6">
        <v>0.245</v>
      </c>
      <c r="M11" s="18">
        <f t="shared" si="15"/>
        <v>24.4</v>
      </c>
      <c r="N11" s="7">
        <f t="shared" si="2"/>
        <v>0.14142135623730964</v>
      </c>
      <c r="O11" s="15">
        <f t="shared" si="3"/>
        <v>5.7959572228405594E-3</v>
      </c>
      <c r="P11" s="14">
        <v>100</v>
      </c>
      <c r="Q11" s="6">
        <v>0.23300000000000001</v>
      </c>
      <c r="R11" s="6">
        <v>0.23499999999999999</v>
      </c>
      <c r="S11" s="18">
        <f t="shared" si="16"/>
        <v>23.4</v>
      </c>
      <c r="T11" s="7">
        <f t="shared" si="5"/>
        <v>0.14142135623730767</v>
      </c>
      <c r="U11" s="15">
        <f t="shared" si="10"/>
        <v>6.0436477024490461E-3</v>
      </c>
      <c r="W11" s="27">
        <f t="shared" si="11"/>
        <v>23.966666666666669</v>
      </c>
      <c r="X11" s="4">
        <f t="shared" si="12"/>
        <v>8.1649658092773289E-2</v>
      </c>
      <c r="Y11" s="2">
        <f t="shared" si="13"/>
        <v>3.4068007549140451E-3</v>
      </c>
    </row>
    <row r="12" spans="1:25" x14ac:dyDescent="0.35">
      <c r="A12" s="11">
        <v>44664.677083333336</v>
      </c>
      <c r="B12" s="5">
        <f t="shared" si="6"/>
        <v>75.75</v>
      </c>
      <c r="C12" s="12">
        <f t="shared" si="7"/>
        <v>3.15625</v>
      </c>
      <c r="D12" s="14">
        <v>100</v>
      </c>
      <c r="E12" s="6">
        <v>0.29299999999999998</v>
      </c>
      <c r="F12" s="6">
        <v>0.28499999999999998</v>
      </c>
      <c r="G12" s="18">
        <f t="shared" si="14"/>
        <v>28.9</v>
      </c>
      <c r="H12" s="7">
        <f t="shared" si="8"/>
        <v>0.56568542494923857</v>
      </c>
      <c r="I12" s="15">
        <f t="shared" si="9"/>
        <v>1.9573890136651853E-2</v>
      </c>
      <c r="J12" s="14">
        <v>100</v>
      </c>
      <c r="K12" s="6">
        <v>0.28199999999999997</v>
      </c>
      <c r="L12" s="6">
        <v>0.27900000000000003</v>
      </c>
      <c r="M12" s="18">
        <f t="shared" si="15"/>
        <v>28.049999999999997</v>
      </c>
      <c r="N12" s="7">
        <f t="shared" si="2"/>
        <v>0.21213203435596051</v>
      </c>
      <c r="O12" s="15">
        <f t="shared" si="3"/>
        <v>7.5626393709789849E-3</v>
      </c>
      <c r="P12" s="14">
        <v>100</v>
      </c>
      <c r="Q12" s="6">
        <v>0.26400000000000001</v>
      </c>
      <c r="R12" s="6">
        <v>0.27400000000000002</v>
      </c>
      <c r="S12" s="18">
        <f t="shared" si="16"/>
        <v>26.900000000000002</v>
      </c>
      <c r="T12" s="7">
        <f t="shared" si="5"/>
        <v>0.70710678118654813</v>
      </c>
      <c r="U12" s="15">
        <f t="shared" si="10"/>
        <v>2.6286497441879112E-2</v>
      </c>
      <c r="W12" s="27">
        <f t="shared" si="11"/>
        <v>27.95</v>
      </c>
      <c r="X12" s="4">
        <f t="shared" si="12"/>
        <v>0.25495097567964164</v>
      </c>
      <c r="Y12" s="2">
        <f t="shared" si="13"/>
        <v>9.1216807041016694E-3</v>
      </c>
    </row>
    <row r="13" spans="1:25" x14ac:dyDescent="0.35">
      <c r="A13" s="11">
        <v>44665.34375</v>
      </c>
      <c r="B13" s="5">
        <f t="shared" si="6"/>
        <v>91.749999999941792</v>
      </c>
      <c r="C13" s="12">
        <f t="shared" si="7"/>
        <v>3.8229166666642413</v>
      </c>
      <c r="D13" s="14">
        <v>100</v>
      </c>
      <c r="E13" s="6">
        <v>0.248</v>
      </c>
      <c r="F13" s="6">
        <v>0.248</v>
      </c>
      <c r="G13" s="18">
        <f t="shared" si="14"/>
        <v>24.8</v>
      </c>
      <c r="H13" s="7">
        <f t="shared" si="8"/>
        <v>0</v>
      </c>
      <c r="I13" s="15">
        <f t="shared" si="9"/>
        <v>0</v>
      </c>
      <c r="J13" s="14">
        <v>100</v>
      </c>
      <c r="K13" s="6">
        <v>0.25</v>
      </c>
      <c r="L13" s="6">
        <v>0.255</v>
      </c>
      <c r="M13" s="18">
        <f t="shared" si="15"/>
        <v>25.25</v>
      </c>
      <c r="N13" s="7">
        <f t="shared" si="2"/>
        <v>0.35355339059327406</v>
      </c>
      <c r="O13" s="15">
        <f t="shared" si="3"/>
        <v>1.4002114478941547E-2</v>
      </c>
      <c r="P13" s="14">
        <v>100</v>
      </c>
      <c r="Q13" s="6">
        <v>0.26800000000000002</v>
      </c>
      <c r="R13" s="6">
        <v>0.26400000000000001</v>
      </c>
      <c r="S13" s="18">
        <f t="shared" si="16"/>
        <v>26.6</v>
      </c>
      <c r="T13" s="7">
        <f t="shared" si="5"/>
        <v>0.28284271247461928</v>
      </c>
      <c r="U13" s="15">
        <f t="shared" si="10"/>
        <v>1.0633184679496964E-2</v>
      </c>
      <c r="W13" s="27">
        <f t="shared" si="11"/>
        <v>25.55</v>
      </c>
      <c r="X13" s="4">
        <f t="shared" si="12"/>
        <v>0.18708286933869731</v>
      </c>
      <c r="Y13" s="2">
        <f t="shared" si="13"/>
        <v>7.3222258058198552E-3</v>
      </c>
    </row>
    <row r="14" spans="1:25" s="129" customFormat="1" x14ac:dyDescent="0.35">
      <c r="A14" s="11">
        <v>44665.677083333336</v>
      </c>
      <c r="B14" s="5">
        <f t="shared" si="6"/>
        <v>99.75</v>
      </c>
      <c r="C14" s="12">
        <f t="shared" si="7"/>
        <v>4.15625</v>
      </c>
      <c r="D14" s="14">
        <v>100</v>
      </c>
      <c r="E14" s="6">
        <v>0.26400000000000001</v>
      </c>
      <c r="F14" s="6">
        <v>0.25900000000000001</v>
      </c>
      <c r="G14" s="18">
        <f t="shared" si="14"/>
        <v>26.150000000000002</v>
      </c>
      <c r="H14" s="7">
        <f t="shared" si="8"/>
        <v>0.35355339059327406</v>
      </c>
      <c r="I14" s="15">
        <f t="shared" si="9"/>
        <v>1.3520206141234189E-2</v>
      </c>
      <c r="J14" s="14">
        <v>100</v>
      </c>
      <c r="K14" s="6">
        <v>0.26100000000000001</v>
      </c>
      <c r="L14" s="6">
        <v>0.26400000000000001</v>
      </c>
      <c r="M14" s="18">
        <f t="shared" si="15"/>
        <v>26.25</v>
      </c>
      <c r="N14" s="7">
        <f t="shared" si="2"/>
        <v>0.21213203435596445</v>
      </c>
      <c r="O14" s="15">
        <f t="shared" si="3"/>
        <v>8.081220356417694E-3</v>
      </c>
      <c r="P14" s="14">
        <v>100</v>
      </c>
      <c r="Q14" s="6">
        <v>0.26100000000000001</v>
      </c>
      <c r="R14" s="6">
        <v>0.26800000000000002</v>
      </c>
      <c r="S14" s="18">
        <f t="shared" si="16"/>
        <v>26.450000000000003</v>
      </c>
      <c r="T14" s="7">
        <f t="shared" si="5"/>
        <v>0.49497474683058368</v>
      </c>
      <c r="U14" s="15">
        <f t="shared" si="10"/>
        <v>1.8713601014388796E-2</v>
      </c>
      <c r="W14" s="27">
        <f t="shared" si="11"/>
        <v>26.283333333333335</v>
      </c>
      <c r="X14" s="6">
        <f t="shared" si="12"/>
        <v>0.14142135623730967</v>
      </c>
      <c r="Y14" s="2">
        <f t="shared" si="13"/>
        <v>5.3806476691430436E-3</v>
      </c>
    </row>
    <row r="15" spans="1:25" ht="15" thickBot="1" x14ac:dyDescent="0.4">
      <c r="A15" s="11">
        <v>44666.385416666664</v>
      </c>
      <c r="B15" s="5">
        <f t="shared" si="6"/>
        <v>116.74999999988358</v>
      </c>
      <c r="C15" s="12">
        <f t="shared" si="7"/>
        <v>4.8645833333284827</v>
      </c>
      <c r="D15" s="14">
        <v>100</v>
      </c>
      <c r="E15" s="9">
        <v>0.26800000000000002</v>
      </c>
      <c r="F15" s="9">
        <v>0.28499999999999998</v>
      </c>
      <c r="G15" s="20">
        <f t="shared" si="14"/>
        <v>27.65</v>
      </c>
      <c r="H15" s="21">
        <f t="shared" si="8"/>
        <v>1.202081528017128</v>
      </c>
      <c r="I15" s="17">
        <f t="shared" si="9"/>
        <v>4.3474919638955806E-2</v>
      </c>
      <c r="J15" s="14">
        <v>100</v>
      </c>
      <c r="K15" s="9">
        <v>0.26600000000000001</v>
      </c>
      <c r="L15" s="9">
        <v>0.27</v>
      </c>
      <c r="M15" s="20">
        <f t="shared" si="15"/>
        <v>26.8</v>
      </c>
      <c r="N15" s="21">
        <f t="shared" si="2"/>
        <v>0.28284271247461928</v>
      </c>
      <c r="O15" s="17">
        <f t="shared" si="3"/>
        <v>1.0553832555023108E-2</v>
      </c>
      <c r="P15" s="14">
        <v>100</v>
      </c>
      <c r="Q15" s="9">
        <v>0.26</v>
      </c>
      <c r="R15" s="9">
        <v>0.252</v>
      </c>
      <c r="S15" s="20">
        <f t="shared" si="16"/>
        <v>25.6</v>
      </c>
      <c r="T15" s="21">
        <f t="shared" si="5"/>
        <v>0.56568542494923857</v>
      </c>
      <c r="U15" s="17">
        <f t="shared" si="10"/>
        <v>2.2097086912079629E-2</v>
      </c>
      <c r="W15" s="28">
        <f t="shared" si="11"/>
        <v>26.683333333333337</v>
      </c>
      <c r="X15" s="9">
        <f t="shared" si="12"/>
        <v>0.47081489639418272</v>
      </c>
      <c r="Y15" s="10">
        <f t="shared" si="13"/>
        <v>1.7644530783042449E-2</v>
      </c>
    </row>
    <row r="16" spans="1:25" ht="15" thickBot="1" x14ac:dyDescent="0.4">
      <c r="A16" s="97"/>
      <c r="B16" s="4"/>
      <c r="C16" s="5"/>
      <c r="D16" s="4"/>
      <c r="E16" s="4"/>
      <c r="F16" s="4"/>
      <c r="G16" s="7"/>
      <c r="H16" s="7"/>
      <c r="I16" s="98"/>
      <c r="J16" s="4"/>
      <c r="K16" s="4"/>
      <c r="L16" s="4"/>
      <c r="M16" s="7"/>
      <c r="N16" s="7"/>
      <c r="O16" s="98"/>
      <c r="P16" s="4"/>
      <c r="Q16" s="4"/>
      <c r="R16" s="4"/>
      <c r="S16" s="7"/>
      <c r="T16" s="7"/>
      <c r="U16" s="98"/>
      <c r="W16" s="5"/>
      <c r="X16" s="4"/>
      <c r="Y16" s="4"/>
    </row>
    <row r="17" spans="1:25" ht="15" thickBot="1" x14ac:dyDescent="0.4">
      <c r="D17" s="191" t="str">
        <f>Overview!B14</f>
        <v>IMI504</v>
      </c>
      <c r="E17" s="192"/>
      <c r="F17" s="192"/>
      <c r="G17" s="192"/>
      <c r="H17" s="192"/>
      <c r="I17" s="192"/>
      <c r="J17" s="192"/>
      <c r="K17" s="192"/>
      <c r="L17" s="192"/>
      <c r="M17" s="192"/>
      <c r="N17" s="192"/>
      <c r="O17" s="192"/>
      <c r="P17" s="192"/>
      <c r="Q17" s="192"/>
      <c r="R17" s="192"/>
      <c r="S17" s="192"/>
      <c r="T17" s="192"/>
      <c r="U17" s="193"/>
    </row>
    <row r="18" spans="1:25" ht="15" thickBot="1" x14ac:dyDescent="0.4">
      <c r="D18" s="188">
        <v>1</v>
      </c>
      <c r="E18" s="189"/>
      <c r="F18" s="189"/>
      <c r="G18" s="189"/>
      <c r="H18" s="189"/>
      <c r="I18" s="190"/>
      <c r="J18" s="188">
        <v>2</v>
      </c>
      <c r="K18" s="189"/>
      <c r="L18" s="189"/>
      <c r="M18" s="189"/>
      <c r="N18" s="189"/>
      <c r="O18" s="190"/>
      <c r="P18" s="188">
        <v>3</v>
      </c>
      <c r="Q18" s="189"/>
      <c r="R18" s="189"/>
      <c r="S18" s="189"/>
      <c r="T18" s="189"/>
      <c r="U18" s="190"/>
      <c r="W18" s="191" t="str">
        <f>Overview!B14</f>
        <v>IMI504</v>
      </c>
      <c r="X18" s="192"/>
      <c r="Y18" s="193"/>
    </row>
    <row r="19" spans="1:25" ht="15" thickBot="1" x14ac:dyDescent="0.4">
      <c r="A19" s="83" t="s">
        <v>0</v>
      </c>
      <c r="B19" s="84" t="s">
        <v>1</v>
      </c>
      <c r="C19" s="85" t="s">
        <v>2</v>
      </c>
      <c r="D19" s="99" t="s">
        <v>4</v>
      </c>
      <c r="E19" s="187" t="s">
        <v>3</v>
      </c>
      <c r="F19" s="187"/>
      <c r="G19" s="100" t="s">
        <v>7</v>
      </c>
      <c r="H19" s="84" t="s">
        <v>5</v>
      </c>
      <c r="I19" s="85" t="s">
        <v>6</v>
      </c>
      <c r="J19" s="99" t="s">
        <v>4</v>
      </c>
      <c r="K19" s="187" t="s">
        <v>3</v>
      </c>
      <c r="L19" s="187"/>
      <c r="M19" s="100" t="s">
        <v>7</v>
      </c>
      <c r="N19" s="84" t="s">
        <v>5</v>
      </c>
      <c r="O19" s="85" t="s">
        <v>6</v>
      </c>
      <c r="P19" s="99" t="s">
        <v>4</v>
      </c>
      <c r="Q19" s="187" t="s">
        <v>3</v>
      </c>
      <c r="R19" s="187"/>
      <c r="S19" s="100" t="s">
        <v>7</v>
      </c>
      <c r="T19" s="84" t="s">
        <v>5</v>
      </c>
      <c r="U19" s="85" t="s">
        <v>6</v>
      </c>
      <c r="W19" s="86" t="s">
        <v>7</v>
      </c>
      <c r="X19" s="87" t="s">
        <v>5</v>
      </c>
      <c r="Y19" s="88" t="s">
        <v>6</v>
      </c>
    </row>
    <row r="20" spans="1:25" x14ac:dyDescent="0.35">
      <c r="A20" s="11">
        <f>A5</f>
        <v>44661.520833333336</v>
      </c>
      <c r="B20" s="5">
        <f>C20*24</f>
        <v>0</v>
      </c>
      <c r="C20" s="12">
        <f>A20-$A$5</f>
        <v>0</v>
      </c>
      <c r="D20" s="14">
        <v>1</v>
      </c>
      <c r="E20" s="4">
        <v>0.2</v>
      </c>
      <c r="F20" s="6"/>
      <c r="G20" s="24">
        <f t="shared" ref="G20" si="17">IF(D20="",#N/A,AVERAGE(E20:F20)*D20)</f>
        <v>0.2</v>
      </c>
      <c r="H20" s="7" t="e">
        <f>_xlfn.STDEV.S(E20:F20)*D20</f>
        <v>#DIV/0!</v>
      </c>
      <c r="I20" s="15" t="e">
        <f>H20/G20</f>
        <v>#DIV/0!</v>
      </c>
      <c r="J20" s="14">
        <v>1</v>
      </c>
      <c r="K20" s="4">
        <v>0.2</v>
      </c>
      <c r="L20" s="4"/>
      <c r="M20" s="18">
        <f t="shared" ref="M20:M21" si="18">IF(J20="",#N/A,AVERAGE(K20:L20)*J20)</f>
        <v>0.2</v>
      </c>
      <c r="N20" s="7" t="e">
        <f t="shared" ref="N20:N30" si="19">_xlfn.STDEV.S(K20:L20)*J20</f>
        <v>#DIV/0!</v>
      </c>
      <c r="O20" s="15" t="e">
        <f t="shared" ref="O20:O30" si="20">N20/M20</f>
        <v>#DIV/0!</v>
      </c>
      <c r="P20" s="14">
        <v>1</v>
      </c>
      <c r="Q20" s="4">
        <v>0.2</v>
      </c>
      <c r="R20" s="4"/>
      <c r="S20" s="18">
        <f t="shared" ref="S20:S21" si="21">IF(P20="",#N/A,AVERAGE(Q20:R20)*P20)</f>
        <v>0.2</v>
      </c>
      <c r="T20" s="7" t="e">
        <f t="shared" ref="T20:T30" si="22">_xlfn.STDEV.S(Q20:R20)*P20</f>
        <v>#DIV/0!</v>
      </c>
      <c r="U20" s="15" t="e">
        <f t="shared" ref="U20:U30" si="23">T20/S20</f>
        <v>#DIV/0!</v>
      </c>
      <c r="W20" s="94">
        <f>AVERAGE(G20,M20,S20)</f>
        <v>0.20000000000000004</v>
      </c>
      <c r="X20" s="95" t="e">
        <f>_xlfn.STDEV.S(H20,N20,T20)</f>
        <v>#DIV/0!</v>
      </c>
      <c r="Y20" s="96" t="e">
        <f>X20/W20</f>
        <v>#DIV/0!</v>
      </c>
    </row>
    <row r="21" spans="1:25" x14ac:dyDescent="0.35">
      <c r="A21" s="11">
        <f t="shared" ref="A21:A30" si="24">A6</f>
        <v>44661.84375</v>
      </c>
      <c r="B21" s="5">
        <f t="shared" ref="B21:B30" si="25">C21*24</f>
        <v>7.7499999999417923</v>
      </c>
      <c r="C21" s="12">
        <f t="shared" ref="C21:C30" si="26">A21-$A$5</f>
        <v>0.32291666666424135</v>
      </c>
      <c r="D21" s="14">
        <v>4</v>
      </c>
      <c r="E21" s="4">
        <v>0.20799999999999999</v>
      </c>
      <c r="F21" s="6">
        <v>0.20699999999999999</v>
      </c>
      <c r="G21" s="24">
        <f t="shared" ref="G21:G30" si="27">IF(D21="",#N/A,AVERAGE(E21:F21)*D21)</f>
        <v>0.83</v>
      </c>
      <c r="H21" s="7">
        <f t="shared" ref="H21:H30" si="28">_xlfn.STDEV.S(E21:F21)*D21</f>
        <v>2.8284271247461927E-3</v>
      </c>
      <c r="I21" s="15">
        <f t="shared" ref="I21:I30" si="29">H21/G21</f>
        <v>3.4077435237905938E-3</v>
      </c>
      <c r="J21" s="14">
        <v>4</v>
      </c>
      <c r="K21" s="4">
        <v>0.19</v>
      </c>
      <c r="L21" s="4">
        <v>0.20799999999999999</v>
      </c>
      <c r="M21" s="18">
        <f t="shared" si="18"/>
        <v>0.79600000000000004</v>
      </c>
      <c r="N21" s="7">
        <f t="shared" si="19"/>
        <v>5.0911688245431387E-2</v>
      </c>
      <c r="O21" s="15">
        <f t="shared" si="20"/>
        <v>6.3959407343506761E-2</v>
      </c>
      <c r="P21" s="14">
        <v>4</v>
      </c>
      <c r="Q21" s="4">
        <v>0.19800000000000001</v>
      </c>
      <c r="R21" s="4">
        <v>0.221</v>
      </c>
      <c r="S21" s="18">
        <f t="shared" si="21"/>
        <v>0.83800000000000008</v>
      </c>
      <c r="T21" s="7">
        <f t="shared" si="22"/>
        <v>6.505382386916235E-2</v>
      </c>
      <c r="U21" s="15">
        <f t="shared" si="23"/>
        <v>7.7629861419048138E-2</v>
      </c>
      <c r="W21" s="27">
        <f t="shared" ref="W21:W30" si="30">AVERAGE(G21,M21,S21)</f>
        <v>0.82133333333333336</v>
      </c>
      <c r="X21" s="4">
        <f t="shared" ref="X21:X30" si="31">_xlfn.STDEV.S(H21,N21,T21)</f>
        <v>3.261901286060017E-2</v>
      </c>
      <c r="Y21" s="2">
        <f t="shared" ref="Y21:Y30" si="32">X21/W21</f>
        <v>3.9714707216639819E-2</v>
      </c>
    </row>
    <row r="22" spans="1:25" x14ac:dyDescent="0.35">
      <c r="A22" s="11">
        <f t="shared" si="24"/>
        <v>44662.34375</v>
      </c>
      <c r="B22" s="5">
        <f t="shared" si="25"/>
        <v>19.749999999941792</v>
      </c>
      <c r="C22" s="12">
        <f t="shared" si="26"/>
        <v>0.82291666666424135</v>
      </c>
      <c r="D22" s="14">
        <v>20</v>
      </c>
      <c r="E22" s="4">
        <v>0.14199999999999999</v>
      </c>
      <c r="F22" s="4">
        <v>0.14000000000000001</v>
      </c>
      <c r="G22" s="24">
        <f t="shared" si="27"/>
        <v>2.8200000000000003</v>
      </c>
      <c r="H22" s="7">
        <f t="shared" si="28"/>
        <v>2.828427124746153E-2</v>
      </c>
      <c r="I22" s="15">
        <f t="shared" si="29"/>
        <v>1.0029883421085649E-2</v>
      </c>
      <c r="J22" s="14">
        <v>20</v>
      </c>
      <c r="K22" s="4">
        <v>0.14299999999999999</v>
      </c>
      <c r="L22" s="4">
        <v>0.13600000000000001</v>
      </c>
      <c r="M22" s="18">
        <f>IF(J22="",#N/A,AVERAGE(K22:L22)*J22)</f>
        <v>2.79</v>
      </c>
      <c r="N22" s="7">
        <f t="shared" si="19"/>
        <v>9.8994949366116358E-2</v>
      </c>
      <c r="O22" s="15">
        <f t="shared" si="20"/>
        <v>3.5482060704701203E-2</v>
      </c>
      <c r="P22" s="14">
        <v>20</v>
      </c>
      <c r="Q22" s="4">
        <v>0.15</v>
      </c>
      <c r="R22" s="4">
        <v>0.13700000000000001</v>
      </c>
      <c r="S22" s="18">
        <f>IF(P22="",#N/A,AVERAGE(Q22:R22)*P22)</f>
        <v>2.87</v>
      </c>
      <c r="T22" s="7">
        <f t="shared" si="22"/>
        <v>0.18384776310850212</v>
      </c>
      <c r="U22" s="15">
        <f t="shared" si="23"/>
        <v>6.4058454044774255E-2</v>
      </c>
      <c r="W22" s="27">
        <f t="shared" si="30"/>
        <v>2.8266666666666667</v>
      </c>
      <c r="X22" s="4">
        <f t="shared" si="31"/>
        <v>7.7888809636986203E-2</v>
      </c>
      <c r="Y22" s="2">
        <f t="shared" si="32"/>
        <v>2.7555003409311156E-2</v>
      </c>
    </row>
    <row r="23" spans="1:25" x14ac:dyDescent="0.35">
      <c r="A23" s="11">
        <f t="shared" si="24"/>
        <v>44662.71875</v>
      </c>
      <c r="B23" s="5">
        <f t="shared" si="25"/>
        <v>28.749999999941792</v>
      </c>
      <c r="C23" s="12">
        <f t="shared" si="26"/>
        <v>1.1979166666642413</v>
      </c>
      <c r="D23" s="14">
        <v>40</v>
      </c>
      <c r="E23" s="6">
        <v>0.14499999999999999</v>
      </c>
      <c r="F23" s="4">
        <v>0.14199999999999999</v>
      </c>
      <c r="G23" s="24">
        <f t="shared" si="27"/>
        <v>5.7399999999999993</v>
      </c>
      <c r="H23" s="7">
        <f t="shared" si="28"/>
        <v>8.4852813742385791E-2</v>
      </c>
      <c r="I23" s="15">
        <f t="shared" si="29"/>
        <v>1.4782720164178711E-2</v>
      </c>
      <c r="J23" s="14">
        <v>40</v>
      </c>
      <c r="K23" s="6">
        <v>0.14499999999999999</v>
      </c>
      <c r="L23" s="4">
        <v>0.14299999999999999</v>
      </c>
      <c r="M23" s="18">
        <f t="shared" ref="M23:M30" si="33">IF(J23="",#N/A,AVERAGE(K23:L23)*J23)</f>
        <v>5.76</v>
      </c>
      <c r="N23" s="7">
        <f t="shared" si="19"/>
        <v>5.6568542494923851E-2</v>
      </c>
      <c r="O23" s="15">
        <f t="shared" si="20"/>
        <v>9.8209275164798365E-3</v>
      </c>
      <c r="P23" s="14">
        <v>40</v>
      </c>
      <c r="Q23" s="6">
        <v>0.14899999999999999</v>
      </c>
      <c r="R23" s="4">
        <v>0.14199999999999999</v>
      </c>
      <c r="S23" s="18">
        <f t="shared" ref="S23:S30" si="34">IF(P23="",#N/A,AVERAGE(Q23:R23)*P23)</f>
        <v>5.8199999999999994</v>
      </c>
      <c r="T23" s="7">
        <f t="shared" si="22"/>
        <v>0.19798989873223347</v>
      </c>
      <c r="U23" s="15">
        <f t="shared" si="23"/>
        <v>3.4018882943682729E-2</v>
      </c>
      <c r="W23" s="27">
        <f t="shared" si="30"/>
        <v>5.7733333333333334</v>
      </c>
      <c r="X23" s="4">
        <f t="shared" si="31"/>
        <v>7.4833147735478875E-2</v>
      </c>
      <c r="Y23" s="2">
        <f t="shared" si="32"/>
        <v>1.2961861616999805E-2</v>
      </c>
    </row>
    <row r="24" spans="1:25" x14ac:dyDescent="0.35">
      <c r="A24" s="11">
        <f t="shared" si="24"/>
        <v>44663.354166666664</v>
      </c>
      <c r="B24" s="5">
        <f t="shared" si="25"/>
        <v>43.999999999883585</v>
      </c>
      <c r="C24" s="12">
        <f t="shared" si="26"/>
        <v>1.8333333333284827</v>
      </c>
      <c r="D24" s="14">
        <v>100</v>
      </c>
      <c r="E24" s="6">
        <v>0.124</v>
      </c>
      <c r="F24" s="6">
        <v>0.128</v>
      </c>
      <c r="G24" s="24">
        <f t="shared" si="27"/>
        <v>12.6</v>
      </c>
      <c r="H24" s="7">
        <f t="shared" si="28"/>
        <v>0.28284271247461928</v>
      </c>
      <c r="I24" s="15">
        <f t="shared" si="29"/>
        <v>2.2447834323382484E-2</v>
      </c>
      <c r="J24" s="14">
        <v>100</v>
      </c>
      <c r="K24" s="6">
        <v>0.128</v>
      </c>
      <c r="L24" s="6">
        <v>0.123</v>
      </c>
      <c r="M24" s="18">
        <f t="shared" si="33"/>
        <v>12.55</v>
      </c>
      <c r="N24" s="7">
        <f t="shared" si="19"/>
        <v>0.35355339059327406</v>
      </c>
      <c r="O24" s="15">
        <f t="shared" si="20"/>
        <v>2.8171584907830602E-2</v>
      </c>
      <c r="P24" s="14">
        <v>100</v>
      </c>
      <c r="Q24" s="6">
        <v>0.121</v>
      </c>
      <c r="R24" s="6">
        <v>0.11899999999999999</v>
      </c>
      <c r="S24" s="18">
        <f t="shared" si="34"/>
        <v>12</v>
      </c>
      <c r="T24" s="7">
        <f t="shared" si="22"/>
        <v>0.14142135623730964</v>
      </c>
      <c r="U24" s="15">
        <f t="shared" si="23"/>
        <v>1.1785113019775804E-2</v>
      </c>
      <c r="W24" s="27">
        <f t="shared" si="30"/>
        <v>12.383333333333333</v>
      </c>
      <c r="X24" s="4">
        <f t="shared" si="31"/>
        <v>0.10801234497346449</v>
      </c>
      <c r="Y24" s="2">
        <f t="shared" si="32"/>
        <v>8.7223966331196091E-3</v>
      </c>
    </row>
    <row r="25" spans="1:25" x14ac:dyDescent="0.35">
      <c r="A25" s="11">
        <f t="shared" si="24"/>
        <v>44663.677083333336</v>
      </c>
      <c r="B25" s="5">
        <f t="shared" si="25"/>
        <v>51.75</v>
      </c>
      <c r="C25" s="12">
        <f t="shared" si="26"/>
        <v>2.15625</v>
      </c>
      <c r="D25" s="14">
        <v>100</v>
      </c>
      <c r="E25" s="6">
        <v>0.17100000000000001</v>
      </c>
      <c r="F25" s="6">
        <v>0.16500000000000001</v>
      </c>
      <c r="G25" s="24">
        <f t="shared" si="27"/>
        <v>16.8</v>
      </c>
      <c r="H25" s="7">
        <f t="shared" si="28"/>
        <v>0.4242640687119289</v>
      </c>
      <c r="I25" s="15">
        <f t="shared" si="29"/>
        <v>2.5253813613805291E-2</v>
      </c>
      <c r="J25" s="14">
        <v>100</v>
      </c>
      <c r="K25" s="6">
        <v>0.159</v>
      </c>
      <c r="L25" s="6">
        <v>0.16300000000000001</v>
      </c>
      <c r="M25" s="18">
        <f t="shared" si="33"/>
        <v>16.100000000000001</v>
      </c>
      <c r="N25" s="7">
        <f t="shared" si="19"/>
        <v>0.28284271247461928</v>
      </c>
      <c r="O25" s="15">
        <f t="shared" si="20"/>
        <v>1.7567870340038462E-2</v>
      </c>
      <c r="P25" s="14">
        <v>100</v>
      </c>
      <c r="Q25" s="6">
        <v>0.161</v>
      </c>
      <c r="R25" s="6">
        <v>0.156</v>
      </c>
      <c r="S25" s="18">
        <f t="shared" si="34"/>
        <v>15.85</v>
      </c>
      <c r="T25" s="7">
        <f t="shared" si="22"/>
        <v>0.35355339059327406</v>
      </c>
      <c r="U25" s="15">
        <f t="shared" si="23"/>
        <v>2.2306207608408457E-2</v>
      </c>
      <c r="W25" s="27">
        <f t="shared" si="30"/>
        <v>16.250000000000004</v>
      </c>
      <c r="X25" s="4">
        <f t="shared" si="31"/>
        <v>7.0710678118654585E-2</v>
      </c>
      <c r="Y25" s="2">
        <f t="shared" si="32"/>
        <v>4.3514263457633583E-3</v>
      </c>
    </row>
    <row r="26" spans="1:25" x14ac:dyDescent="0.35">
      <c r="A26" s="11">
        <f t="shared" si="24"/>
        <v>44664.361111111109</v>
      </c>
      <c r="B26" s="5">
        <f t="shared" si="25"/>
        <v>68.166666666569654</v>
      </c>
      <c r="C26" s="12">
        <f t="shared" si="26"/>
        <v>2.8402777777737356</v>
      </c>
      <c r="D26" s="14">
        <v>100</v>
      </c>
      <c r="E26" s="6">
        <v>0.24199999999999999</v>
      </c>
      <c r="F26" s="6">
        <v>0.24199999999999999</v>
      </c>
      <c r="G26" s="24">
        <f t="shared" si="27"/>
        <v>24.2</v>
      </c>
      <c r="H26" s="7">
        <f t="shared" si="28"/>
        <v>0</v>
      </c>
      <c r="I26" s="15">
        <f t="shared" si="29"/>
        <v>0</v>
      </c>
      <c r="J26" s="14">
        <v>100</v>
      </c>
      <c r="K26" s="6">
        <v>0.23400000000000001</v>
      </c>
      <c r="L26" s="6">
        <v>0.23400000000000001</v>
      </c>
      <c r="M26" s="18">
        <f t="shared" si="33"/>
        <v>23.400000000000002</v>
      </c>
      <c r="N26" s="7">
        <f t="shared" si="19"/>
        <v>0</v>
      </c>
      <c r="O26" s="15">
        <f t="shared" si="20"/>
        <v>0</v>
      </c>
      <c r="P26" s="14">
        <v>100</v>
      </c>
      <c r="Q26" s="6">
        <v>0.23699999999999999</v>
      </c>
      <c r="R26" s="6">
        <v>0.23499999999999999</v>
      </c>
      <c r="S26" s="18">
        <f t="shared" si="34"/>
        <v>23.599999999999998</v>
      </c>
      <c r="T26" s="7">
        <f t="shared" si="22"/>
        <v>0.14142135623730964</v>
      </c>
      <c r="U26" s="15">
        <f t="shared" si="23"/>
        <v>5.9924303490385446E-3</v>
      </c>
      <c r="W26" s="27">
        <f t="shared" si="30"/>
        <v>23.733333333333334</v>
      </c>
      <c r="X26" s="4">
        <f t="shared" si="31"/>
        <v>8.1649658092772692E-2</v>
      </c>
      <c r="Y26" s="2">
        <f t="shared" si="32"/>
        <v>3.4402945825606468E-3</v>
      </c>
    </row>
    <row r="27" spans="1:25" x14ac:dyDescent="0.35">
      <c r="A27" s="11">
        <f t="shared" si="24"/>
        <v>44664.677083333336</v>
      </c>
      <c r="B27" s="5">
        <f t="shared" si="25"/>
        <v>75.75</v>
      </c>
      <c r="C27" s="12">
        <f t="shared" si="26"/>
        <v>3.15625</v>
      </c>
      <c r="D27" s="14">
        <v>100</v>
      </c>
      <c r="E27" s="6">
        <v>0.27300000000000002</v>
      </c>
      <c r="F27" s="6">
        <v>0.26700000000000002</v>
      </c>
      <c r="G27" s="24">
        <f t="shared" si="27"/>
        <v>27</v>
      </c>
      <c r="H27" s="7">
        <f t="shared" si="28"/>
        <v>0.4242640687119289</v>
      </c>
      <c r="I27" s="15">
        <f t="shared" si="29"/>
        <v>1.5713484026367738E-2</v>
      </c>
      <c r="J27" s="14">
        <v>100</v>
      </c>
      <c r="K27" s="6">
        <v>0.26200000000000001</v>
      </c>
      <c r="L27" s="6">
        <v>0.26100000000000001</v>
      </c>
      <c r="M27" s="18">
        <f t="shared" si="33"/>
        <v>26.150000000000002</v>
      </c>
      <c r="N27" s="7">
        <f t="shared" si="19"/>
        <v>7.0710678118654821E-2</v>
      </c>
      <c r="O27" s="15">
        <f t="shared" si="20"/>
        <v>2.704041228246838E-3</v>
      </c>
      <c r="P27" s="14">
        <v>100</v>
      </c>
      <c r="Q27" s="6">
        <v>0.26</v>
      </c>
      <c r="R27" s="6">
        <v>0.27100000000000002</v>
      </c>
      <c r="S27" s="18">
        <f t="shared" si="34"/>
        <v>26.55</v>
      </c>
      <c r="T27" s="7">
        <f t="shared" si="22"/>
        <v>0.77781745930520296</v>
      </c>
      <c r="U27" s="15">
        <f t="shared" si="23"/>
        <v>2.92963261508551E-2</v>
      </c>
      <c r="W27" s="27">
        <f t="shared" si="30"/>
        <v>26.566666666666666</v>
      </c>
      <c r="X27" s="4">
        <f t="shared" si="31"/>
        <v>0.35355339059327417</v>
      </c>
      <c r="Y27" s="2">
        <f t="shared" si="32"/>
        <v>1.3308157738768162E-2</v>
      </c>
    </row>
    <row r="28" spans="1:25" s="129" customFormat="1" x14ac:dyDescent="0.35">
      <c r="A28" s="11">
        <f>A13</f>
        <v>44665.34375</v>
      </c>
      <c r="B28" s="5">
        <f t="shared" si="25"/>
        <v>91.749999999941792</v>
      </c>
      <c r="C28" s="12">
        <f t="shared" si="26"/>
        <v>3.8229166666642413</v>
      </c>
      <c r="D28" s="14">
        <v>100</v>
      </c>
      <c r="E28" s="6">
        <v>0.255</v>
      </c>
      <c r="F28" s="6">
        <v>0.25800000000000001</v>
      </c>
      <c r="G28" s="24">
        <f t="shared" si="27"/>
        <v>25.650000000000002</v>
      </c>
      <c r="H28" s="7">
        <f t="shared" si="28"/>
        <v>0.21213203435596445</v>
      </c>
      <c r="I28" s="15">
        <f t="shared" si="29"/>
        <v>8.2702547507198607E-3</v>
      </c>
      <c r="J28" s="14">
        <v>100</v>
      </c>
      <c r="K28" s="6">
        <v>0.245</v>
      </c>
      <c r="L28" s="6">
        <v>0.23499999999999999</v>
      </c>
      <c r="M28" s="18">
        <f t="shared" si="33"/>
        <v>24</v>
      </c>
      <c r="N28" s="7">
        <f t="shared" si="19"/>
        <v>0.70710678118654813</v>
      </c>
      <c r="O28" s="15">
        <f t="shared" si="20"/>
        <v>2.9462782549439504E-2</v>
      </c>
      <c r="P28" s="14">
        <v>100</v>
      </c>
      <c r="Q28" s="6">
        <v>0.24299999999999999</v>
      </c>
      <c r="R28" s="6">
        <v>0.23</v>
      </c>
      <c r="S28" s="18">
        <f t="shared" si="34"/>
        <v>23.65</v>
      </c>
      <c r="T28" s="7">
        <f t="shared" si="22"/>
        <v>0.91923881554251063</v>
      </c>
      <c r="U28" s="15">
        <f t="shared" si="23"/>
        <v>3.8868448860148445E-2</v>
      </c>
      <c r="W28" s="27">
        <f t="shared" si="30"/>
        <v>24.433333333333337</v>
      </c>
      <c r="X28" s="6">
        <f t="shared" si="31"/>
        <v>0.36285901761795347</v>
      </c>
      <c r="Y28" s="2">
        <f t="shared" si="32"/>
        <v>1.485098298572797E-2</v>
      </c>
    </row>
    <row r="29" spans="1:25" x14ac:dyDescent="0.35">
      <c r="A29" s="11">
        <f t="shared" si="24"/>
        <v>44665.677083333336</v>
      </c>
      <c r="B29" s="5">
        <f t="shared" si="25"/>
        <v>99.75</v>
      </c>
      <c r="C29" s="12">
        <f t="shared" si="26"/>
        <v>4.15625</v>
      </c>
      <c r="D29" s="14">
        <v>100</v>
      </c>
      <c r="E29" s="6">
        <v>0.248</v>
      </c>
      <c r="F29" s="6">
        <v>0.25600000000000001</v>
      </c>
      <c r="G29" s="24">
        <f t="shared" si="27"/>
        <v>25.2</v>
      </c>
      <c r="H29" s="7">
        <f t="shared" si="28"/>
        <v>0.56568542494923857</v>
      </c>
      <c r="I29" s="15">
        <f t="shared" si="29"/>
        <v>2.2447834323382484E-2</v>
      </c>
      <c r="J29" s="14">
        <v>100</v>
      </c>
      <c r="K29" s="6">
        <v>0.255</v>
      </c>
      <c r="L29" s="6">
        <v>0.251</v>
      </c>
      <c r="M29" s="18">
        <f t="shared" si="33"/>
        <v>25.3</v>
      </c>
      <c r="N29" s="7">
        <f t="shared" si="19"/>
        <v>0.28284271247461928</v>
      </c>
      <c r="O29" s="15">
        <f t="shared" si="20"/>
        <v>1.1179553852751749E-2</v>
      </c>
      <c r="P29" s="14">
        <v>100</v>
      </c>
      <c r="Q29" s="6">
        <v>0.255</v>
      </c>
      <c r="R29" s="6">
        <v>0.246</v>
      </c>
      <c r="S29" s="18">
        <f t="shared" si="34"/>
        <v>25.05</v>
      </c>
      <c r="T29" s="7">
        <f t="shared" si="22"/>
        <v>0.63639610306789329</v>
      </c>
      <c r="U29" s="15">
        <f t="shared" si="23"/>
        <v>2.5405034054606517E-2</v>
      </c>
      <c r="W29" s="27">
        <f t="shared" si="30"/>
        <v>25.183333333333334</v>
      </c>
      <c r="X29" s="4">
        <f t="shared" si="31"/>
        <v>0.18708286933869744</v>
      </c>
      <c r="Y29" s="2">
        <f t="shared" si="32"/>
        <v>7.4288366382010895E-3</v>
      </c>
    </row>
    <row r="30" spans="1:25" ht="15" thickBot="1" x14ac:dyDescent="0.4">
      <c r="A30" s="11">
        <f t="shared" si="24"/>
        <v>44666.385416666664</v>
      </c>
      <c r="B30" s="5">
        <f t="shared" si="25"/>
        <v>116.74999999988358</v>
      </c>
      <c r="C30" s="12">
        <f t="shared" si="26"/>
        <v>4.8645833333284827</v>
      </c>
      <c r="D30" s="14">
        <v>100</v>
      </c>
      <c r="E30" s="9">
        <v>0.26200000000000001</v>
      </c>
      <c r="F30" s="9">
        <v>0.255</v>
      </c>
      <c r="G30" s="24">
        <f t="shared" si="27"/>
        <v>25.85</v>
      </c>
      <c r="H30" s="7">
        <f t="shared" si="28"/>
        <v>0.49497474683058368</v>
      </c>
      <c r="I30" s="15">
        <f t="shared" si="29"/>
        <v>1.9147959258436504E-2</v>
      </c>
      <c r="J30" s="14">
        <v>100</v>
      </c>
      <c r="K30" s="9">
        <v>0.26100000000000001</v>
      </c>
      <c r="L30" s="9">
        <v>0.251</v>
      </c>
      <c r="M30" s="20">
        <f t="shared" si="33"/>
        <v>25.6</v>
      </c>
      <c r="N30" s="21">
        <f t="shared" si="19"/>
        <v>0.70710678118654813</v>
      </c>
      <c r="O30" s="17">
        <f t="shared" si="20"/>
        <v>2.7621358640099535E-2</v>
      </c>
      <c r="P30" s="14">
        <v>100</v>
      </c>
      <c r="Q30" s="9">
        <v>0.27100000000000002</v>
      </c>
      <c r="R30" s="9">
        <v>0.26900000000000002</v>
      </c>
      <c r="S30" s="20">
        <f t="shared" si="34"/>
        <v>27</v>
      </c>
      <c r="T30" s="21">
        <f t="shared" si="22"/>
        <v>0.14142135623730964</v>
      </c>
      <c r="U30" s="17">
        <f t="shared" si="23"/>
        <v>5.2378280087892462E-3</v>
      </c>
      <c r="W30" s="28">
        <f t="shared" si="30"/>
        <v>26.150000000000002</v>
      </c>
      <c r="X30" s="9">
        <f t="shared" si="31"/>
        <v>0.28577380332470442</v>
      </c>
      <c r="Y30" s="10">
        <f t="shared" si="32"/>
        <v>1.0928252517197109E-2</v>
      </c>
    </row>
    <row r="31" spans="1:25" ht="15" thickBot="1" x14ac:dyDescent="0.4">
      <c r="A31" s="97"/>
      <c r="B31" s="4"/>
      <c r="C31" s="5"/>
      <c r="D31" s="4"/>
      <c r="E31" s="4"/>
      <c r="F31" s="4"/>
      <c r="G31" s="7"/>
      <c r="H31" s="7"/>
      <c r="I31" s="98"/>
      <c r="J31" s="4"/>
      <c r="K31" s="4"/>
      <c r="L31" s="4"/>
      <c r="M31" s="7"/>
      <c r="N31" s="7"/>
      <c r="O31" s="98"/>
      <c r="P31" s="4"/>
      <c r="Q31" s="4"/>
      <c r="R31" s="4"/>
      <c r="S31" s="7"/>
      <c r="T31" s="7"/>
      <c r="U31" s="98"/>
      <c r="W31" s="5"/>
      <c r="X31" s="4"/>
      <c r="Y31" s="4"/>
    </row>
    <row r="32" spans="1:25" ht="15" thickBot="1" x14ac:dyDescent="0.4">
      <c r="D32" s="191" t="str">
        <f>Overview!B15</f>
        <v>IMI505</v>
      </c>
      <c r="E32" s="192"/>
      <c r="F32" s="192"/>
      <c r="G32" s="192"/>
      <c r="H32" s="192"/>
      <c r="I32" s="192"/>
      <c r="J32" s="192"/>
      <c r="K32" s="192"/>
      <c r="L32" s="192"/>
      <c r="M32" s="192"/>
      <c r="N32" s="192"/>
      <c r="O32" s="192"/>
      <c r="P32" s="192"/>
      <c r="Q32" s="192"/>
      <c r="R32" s="192"/>
      <c r="S32" s="192"/>
      <c r="T32" s="192"/>
      <c r="U32" s="193"/>
    </row>
    <row r="33" spans="1:49" ht="15" thickBot="1" x14ac:dyDescent="0.4">
      <c r="D33" s="188">
        <v>1</v>
      </c>
      <c r="E33" s="189"/>
      <c r="F33" s="189"/>
      <c r="G33" s="189"/>
      <c r="H33" s="189"/>
      <c r="I33" s="190"/>
      <c r="J33" s="188">
        <v>2</v>
      </c>
      <c r="K33" s="189"/>
      <c r="L33" s="189"/>
      <c r="M33" s="189"/>
      <c r="N33" s="189"/>
      <c r="O33" s="190"/>
      <c r="P33" s="188">
        <v>3</v>
      </c>
      <c r="Q33" s="189"/>
      <c r="R33" s="189"/>
      <c r="S33" s="189"/>
      <c r="T33" s="189"/>
      <c r="U33" s="190"/>
      <c r="W33" s="191" t="str">
        <f>Overview!B15</f>
        <v>IMI505</v>
      </c>
      <c r="X33" s="192"/>
      <c r="Y33" s="193"/>
    </row>
    <row r="34" spans="1:49" ht="15" thickBot="1" x14ac:dyDescent="0.4">
      <c r="A34" s="83" t="s">
        <v>0</v>
      </c>
      <c r="B34" s="84" t="s">
        <v>1</v>
      </c>
      <c r="C34" s="85" t="s">
        <v>2</v>
      </c>
      <c r="D34" s="99" t="s">
        <v>4</v>
      </c>
      <c r="E34" s="187" t="s">
        <v>3</v>
      </c>
      <c r="F34" s="187"/>
      <c r="G34" s="100" t="s">
        <v>7</v>
      </c>
      <c r="H34" s="84" t="s">
        <v>5</v>
      </c>
      <c r="I34" s="85" t="s">
        <v>6</v>
      </c>
      <c r="J34" s="99" t="s">
        <v>4</v>
      </c>
      <c r="K34" s="187" t="s">
        <v>3</v>
      </c>
      <c r="L34" s="187"/>
      <c r="M34" s="100" t="s">
        <v>7</v>
      </c>
      <c r="N34" s="84" t="s">
        <v>5</v>
      </c>
      <c r="O34" s="85" t="s">
        <v>6</v>
      </c>
      <c r="P34" s="99" t="s">
        <v>4</v>
      </c>
      <c r="Q34" s="187" t="s">
        <v>3</v>
      </c>
      <c r="R34" s="187"/>
      <c r="S34" s="100" t="s">
        <v>7</v>
      </c>
      <c r="T34" s="84" t="s">
        <v>5</v>
      </c>
      <c r="U34" s="85" t="s">
        <v>6</v>
      </c>
      <c r="W34" s="86" t="s">
        <v>7</v>
      </c>
      <c r="X34" s="87" t="s">
        <v>5</v>
      </c>
      <c r="Y34" s="88" t="s">
        <v>6</v>
      </c>
    </row>
    <row r="35" spans="1:49" x14ac:dyDescent="0.35">
      <c r="A35" s="11">
        <f>A5</f>
        <v>44661.520833333336</v>
      </c>
      <c r="B35" s="5">
        <f>C35*24</f>
        <v>0</v>
      </c>
      <c r="C35" s="12">
        <f>A35-$A$5</f>
        <v>0</v>
      </c>
      <c r="D35" s="14">
        <v>1</v>
      </c>
      <c r="E35" s="4">
        <v>0.2</v>
      </c>
      <c r="F35" s="6"/>
      <c r="G35" s="24">
        <f t="shared" ref="G35:G36" si="35">IF(D35="",#N/A,AVERAGE(E35:F35)*D35)</f>
        <v>0.2</v>
      </c>
      <c r="H35" s="7" t="e">
        <f>_xlfn.STDEV.S(E35:F35)*D35</f>
        <v>#DIV/0!</v>
      </c>
      <c r="I35" s="15" t="e">
        <f>H35/G35</f>
        <v>#DIV/0!</v>
      </c>
      <c r="J35" s="14">
        <v>1</v>
      </c>
      <c r="K35" s="4">
        <v>0.2</v>
      </c>
      <c r="L35" s="4"/>
      <c r="M35" s="18">
        <f t="shared" ref="M35:M36" si="36">IF(J35="",#N/A,AVERAGE(K35:L35)*J35)</f>
        <v>0.2</v>
      </c>
      <c r="N35" s="7" t="e">
        <f t="shared" ref="N35:N45" si="37">_xlfn.STDEV.S(K35:L35)*J35</f>
        <v>#DIV/0!</v>
      </c>
      <c r="O35" s="15" t="e">
        <f t="shared" ref="O35:O45" si="38">N35/M35</f>
        <v>#DIV/0!</v>
      </c>
      <c r="P35" s="14">
        <v>1</v>
      </c>
      <c r="Q35" s="4">
        <v>0.2</v>
      </c>
      <c r="R35" s="4"/>
      <c r="S35" s="18">
        <f t="shared" ref="S35:S36" si="39">IF(P35="",#N/A,AVERAGE(Q35:R35)*P35)</f>
        <v>0.2</v>
      </c>
      <c r="T35" s="7" t="e">
        <f t="shared" ref="T35:T45" si="40">_xlfn.STDEV.S(Q35:R35)*P35</f>
        <v>#DIV/0!</v>
      </c>
      <c r="U35" s="15" t="e">
        <f t="shared" ref="U35:U45" si="41">T35/S35</f>
        <v>#DIV/0!</v>
      </c>
      <c r="W35" s="94">
        <f>AVERAGE(G35,M35,S35)</f>
        <v>0.20000000000000004</v>
      </c>
      <c r="X35" s="95" t="e">
        <f>_xlfn.STDEV.S(H35,N35,T35)</f>
        <v>#DIV/0!</v>
      </c>
      <c r="Y35" s="96" t="e">
        <f>X35/W35</f>
        <v>#DIV/0!</v>
      </c>
    </row>
    <row r="36" spans="1:49" x14ac:dyDescent="0.35">
      <c r="A36" s="11">
        <f t="shared" ref="A36:A45" si="42">A6</f>
        <v>44661.84375</v>
      </c>
      <c r="B36" s="5">
        <f t="shared" ref="B36:B37" si="43">C36*24</f>
        <v>7.7499999999417923</v>
      </c>
      <c r="C36" s="12">
        <f t="shared" ref="C36:C37" si="44">A36-$A$5</f>
        <v>0.32291666666424135</v>
      </c>
      <c r="D36" s="14">
        <v>4</v>
      </c>
      <c r="E36" s="4">
        <v>0.23300000000000001</v>
      </c>
      <c r="F36" s="6">
        <v>0.23699999999999999</v>
      </c>
      <c r="G36" s="18">
        <f t="shared" si="35"/>
        <v>0.94</v>
      </c>
      <c r="H36" s="7">
        <f t="shared" ref="H36:H45" si="45">_xlfn.STDEV.S(E36:F36)*D36</f>
        <v>1.1313708498984693E-2</v>
      </c>
      <c r="I36" s="15">
        <f t="shared" ref="I36:I45" si="46">H36/G36</f>
        <v>1.2035860105302864E-2</v>
      </c>
      <c r="J36" s="14">
        <v>4</v>
      </c>
      <c r="K36" s="4">
        <v>0.21099999999999999</v>
      </c>
      <c r="L36" s="4">
        <v>0.216</v>
      </c>
      <c r="M36" s="18">
        <f t="shared" si="36"/>
        <v>0.85399999999999998</v>
      </c>
      <c r="N36" s="7">
        <f t="shared" si="37"/>
        <v>1.4142135623730963E-2</v>
      </c>
      <c r="O36" s="15">
        <f t="shared" si="38"/>
        <v>1.6559877779544454E-2</v>
      </c>
      <c r="P36" s="14">
        <v>4</v>
      </c>
      <c r="Q36" s="4">
        <v>0.248</v>
      </c>
      <c r="R36" s="4">
        <v>0.24399999999999999</v>
      </c>
      <c r="S36" s="18">
        <f t="shared" si="39"/>
        <v>0.98399999999999999</v>
      </c>
      <c r="T36" s="7">
        <f t="shared" si="40"/>
        <v>1.1313708498984771E-2</v>
      </c>
      <c r="U36" s="15">
        <f t="shared" si="41"/>
        <v>1.1497671238805662E-2</v>
      </c>
      <c r="W36" s="27">
        <f t="shared" ref="W36:W45" si="47">AVERAGE(G36,M36,S36)</f>
        <v>0.92600000000000005</v>
      </c>
      <c r="X36" s="4">
        <f t="shared" ref="X36:X45" si="48">_xlfn.STDEV.S(H36,N36,T36)</f>
        <v>1.6329931618554758E-3</v>
      </c>
      <c r="Y36" s="2">
        <f t="shared" ref="Y36:Y45" si="49">X36/W36</f>
        <v>1.7634915354810753E-3</v>
      </c>
    </row>
    <row r="37" spans="1:49" x14ac:dyDescent="0.35">
      <c r="A37" s="11">
        <f t="shared" si="42"/>
        <v>44662.34375</v>
      </c>
      <c r="B37" s="5">
        <f t="shared" si="43"/>
        <v>19.749999999941792</v>
      </c>
      <c r="C37" s="12">
        <f t="shared" si="44"/>
        <v>0.82291666666424135</v>
      </c>
      <c r="D37" s="14">
        <v>20</v>
      </c>
      <c r="E37" s="4">
        <v>0.14899999999999999</v>
      </c>
      <c r="F37" s="4">
        <v>0.13900000000000001</v>
      </c>
      <c r="G37" s="18">
        <f>IF(D37="",#N/A,AVERAGE(E37:F37)*D37)</f>
        <v>2.8800000000000003</v>
      </c>
      <c r="H37" s="7">
        <f t="shared" si="45"/>
        <v>0.14142135623730925</v>
      </c>
      <c r="I37" s="15">
        <f t="shared" si="46"/>
        <v>4.9104637582399038E-2</v>
      </c>
      <c r="J37" s="14">
        <v>20</v>
      </c>
      <c r="K37" s="4">
        <v>0.14099999999999999</v>
      </c>
      <c r="L37" s="4">
        <v>0.13400000000000001</v>
      </c>
      <c r="M37" s="18">
        <f>IF(J37="",#N/A,AVERAGE(K37:L37)*J37)</f>
        <v>2.75</v>
      </c>
      <c r="N37" s="7">
        <f t="shared" si="37"/>
        <v>9.8994949366116358E-2</v>
      </c>
      <c r="O37" s="15">
        <f t="shared" si="38"/>
        <v>3.5998163405860491E-2</v>
      </c>
      <c r="P37" s="14">
        <v>20</v>
      </c>
      <c r="Q37" s="4">
        <v>0.151</v>
      </c>
      <c r="R37" s="4">
        <v>0.14000000000000001</v>
      </c>
      <c r="S37" s="18">
        <f>IF(P37="",#N/A,AVERAGE(Q37:R37)*P37)</f>
        <v>2.91</v>
      </c>
      <c r="T37" s="7">
        <f t="shared" si="40"/>
        <v>0.15556349186104021</v>
      </c>
      <c r="U37" s="15">
        <f t="shared" si="41"/>
        <v>5.3458244625787008E-2</v>
      </c>
      <c r="W37" s="27">
        <f t="shared" si="47"/>
        <v>2.8466666666666671</v>
      </c>
      <c r="X37" s="4">
        <f t="shared" si="48"/>
        <v>2.9439202887759461E-2</v>
      </c>
      <c r="Y37" s="2">
        <f t="shared" si="49"/>
        <v>1.0341640358697701E-2</v>
      </c>
    </row>
    <row r="38" spans="1:49" x14ac:dyDescent="0.35">
      <c r="A38" s="11">
        <f t="shared" si="42"/>
        <v>44662.71875</v>
      </c>
      <c r="B38" s="5">
        <f t="shared" ref="B38:B45" si="50">C38*24</f>
        <v>28.749999999941792</v>
      </c>
      <c r="C38" s="12">
        <f t="shared" ref="C38:C45" si="51">A38-$A$5</f>
        <v>1.1979166666642413</v>
      </c>
      <c r="D38" s="14">
        <v>40</v>
      </c>
      <c r="E38" s="6">
        <v>0.13400000000000001</v>
      </c>
      <c r="F38" s="4">
        <v>0.13700000000000001</v>
      </c>
      <c r="G38" s="18">
        <f t="shared" ref="G38:G45" si="52">IF(D38="",#N/A,AVERAGE(E38:F38)*D38)</f>
        <v>5.42</v>
      </c>
      <c r="H38" s="7">
        <f t="shared" si="45"/>
        <v>8.4852813742385791E-2</v>
      </c>
      <c r="I38" s="15">
        <f t="shared" si="46"/>
        <v>1.5655500690477085E-2</v>
      </c>
      <c r="J38" s="14">
        <v>40</v>
      </c>
      <c r="K38" s="6">
        <v>0.14000000000000001</v>
      </c>
      <c r="L38" s="4">
        <v>0.14099999999999999</v>
      </c>
      <c r="M38" s="18">
        <f t="shared" ref="M38:M45" si="53">IF(J38="",#N/A,AVERAGE(K38:L38)*J38)</f>
        <v>5.620000000000001</v>
      </c>
      <c r="N38" s="7">
        <f t="shared" si="37"/>
        <v>2.8284271247461142E-2</v>
      </c>
      <c r="O38" s="15">
        <f t="shared" si="38"/>
        <v>5.0327884781959315E-3</v>
      </c>
      <c r="P38" s="14">
        <v>40</v>
      </c>
      <c r="Q38" s="6">
        <v>0.14599999999999999</v>
      </c>
      <c r="R38" s="4">
        <v>0.14499999999999999</v>
      </c>
      <c r="S38" s="18">
        <f t="shared" ref="S38:S45" si="54">IF(P38="",#N/A,AVERAGE(Q38:R38)*P38)</f>
        <v>5.8199999999999994</v>
      </c>
      <c r="T38" s="7">
        <f t="shared" si="40"/>
        <v>2.8284271247461926E-2</v>
      </c>
      <c r="U38" s="15">
        <f t="shared" si="41"/>
        <v>4.8598404205261042E-3</v>
      </c>
      <c r="W38" s="27">
        <f t="shared" si="47"/>
        <v>5.62</v>
      </c>
      <c r="X38" s="4">
        <f t="shared" si="48"/>
        <v>3.2659863237109336E-2</v>
      </c>
      <c r="Y38" s="2">
        <f t="shared" si="49"/>
        <v>5.8113635653219455E-3</v>
      </c>
    </row>
    <row r="39" spans="1:49" x14ac:dyDescent="0.35">
      <c r="A39" s="11">
        <f t="shared" si="42"/>
        <v>44663.354166666664</v>
      </c>
      <c r="B39" s="5">
        <f t="shared" si="50"/>
        <v>43.999999999883585</v>
      </c>
      <c r="C39" s="12">
        <f t="shared" si="51"/>
        <v>1.8333333333284827</v>
      </c>
      <c r="D39" s="14">
        <v>100</v>
      </c>
      <c r="E39" s="6">
        <v>0.121</v>
      </c>
      <c r="F39" s="6">
        <v>0.11799999999999999</v>
      </c>
      <c r="G39" s="18">
        <f t="shared" si="52"/>
        <v>11.95</v>
      </c>
      <c r="H39" s="7">
        <f t="shared" si="45"/>
        <v>0.21213203435596445</v>
      </c>
      <c r="I39" s="15">
        <f t="shared" si="46"/>
        <v>1.7751634674139285E-2</v>
      </c>
      <c r="J39" s="14">
        <v>100</v>
      </c>
      <c r="K39" s="6">
        <v>0.125</v>
      </c>
      <c r="L39" s="6">
        <v>0.12</v>
      </c>
      <c r="M39" s="18">
        <f t="shared" si="53"/>
        <v>12.25</v>
      </c>
      <c r="N39" s="7">
        <f t="shared" si="37"/>
        <v>0.35355339059327406</v>
      </c>
      <c r="O39" s="15">
        <f t="shared" si="38"/>
        <v>2.8861501272920333E-2</v>
      </c>
      <c r="P39" s="14">
        <v>100</v>
      </c>
      <c r="Q39" s="6">
        <v>0.128</v>
      </c>
      <c r="R39" s="6">
        <v>0.126</v>
      </c>
      <c r="S39" s="18">
        <f t="shared" si="54"/>
        <v>12.7</v>
      </c>
      <c r="T39" s="7">
        <f t="shared" si="40"/>
        <v>0.14142135623730964</v>
      </c>
      <c r="U39" s="15">
        <f t="shared" si="41"/>
        <v>1.1135539861205484E-2</v>
      </c>
      <c r="W39" s="27">
        <f t="shared" si="47"/>
        <v>12.299999999999999</v>
      </c>
      <c r="X39" s="4">
        <f t="shared" si="48"/>
        <v>0.10801234497346449</v>
      </c>
      <c r="Y39" s="2">
        <f t="shared" si="49"/>
        <v>8.7814914612572761E-3</v>
      </c>
    </row>
    <row r="40" spans="1:49" x14ac:dyDescent="0.35">
      <c r="A40" s="11">
        <f t="shared" si="42"/>
        <v>44663.677083333336</v>
      </c>
      <c r="B40" s="5">
        <f t="shared" si="50"/>
        <v>51.75</v>
      </c>
      <c r="C40" s="12">
        <f t="shared" si="51"/>
        <v>2.15625</v>
      </c>
      <c r="D40" s="14">
        <v>100</v>
      </c>
      <c r="E40" s="6">
        <v>0.17399999999999999</v>
      </c>
      <c r="F40" s="6">
        <v>0.17</v>
      </c>
      <c r="G40" s="18">
        <f t="shared" si="52"/>
        <v>17.2</v>
      </c>
      <c r="H40" s="7">
        <f t="shared" si="45"/>
        <v>0.28284271247461734</v>
      </c>
      <c r="I40" s="15">
        <f t="shared" si="46"/>
        <v>1.6444343748524264E-2</v>
      </c>
      <c r="J40" s="14">
        <v>100</v>
      </c>
      <c r="K40" s="6">
        <v>0.16300000000000001</v>
      </c>
      <c r="L40" s="6">
        <v>0.16400000000000001</v>
      </c>
      <c r="M40" s="18">
        <f t="shared" si="53"/>
        <v>16.350000000000001</v>
      </c>
      <c r="N40" s="7">
        <f t="shared" si="37"/>
        <v>7.0710678118654821E-2</v>
      </c>
      <c r="O40" s="15">
        <f t="shared" si="38"/>
        <v>4.3248121173489187E-3</v>
      </c>
      <c r="P40" s="14">
        <v>100</v>
      </c>
      <c r="Q40" s="6">
        <v>0.17</v>
      </c>
      <c r="R40" s="6">
        <v>0.16800000000000001</v>
      </c>
      <c r="S40" s="18">
        <f t="shared" si="54"/>
        <v>16.900000000000002</v>
      </c>
      <c r="T40" s="7">
        <f t="shared" si="40"/>
        <v>0.14142135623730964</v>
      </c>
      <c r="U40" s="15">
        <f t="shared" si="41"/>
        <v>8.3681275880064868E-3</v>
      </c>
      <c r="W40" s="27">
        <f t="shared" si="47"/>
        <v>16.816666666666666</v>
      </c>
      <c r="X40" s="4">
        <f t="shared" si="48"/>
        <v>0.10801234497346333</v>
      </c>
      <c r="Y40" s="2">
        <f t="shared" si="49"/>
        <v>6.4229342897996035E-3</v>
      </c>
    </row>
    <row r="41" spans="1:49" x14ac:dyDescent="0.35">
      <c r="A41" s="11">
        <f t="shared" si="42"/>
        <v>44664.361111111109</v>
      </c>
      <c r="B41" s="5">
        <f t="shared" si="50"/>
        <v>68.166666666569654</v>
      </c>
      <c r="C41" s="12">
        <f t="shared" si="51"/>
        <v>2.8402777777737356</v>
      </c>
      <c r="D41" s="14">
        <v>100</v>
      </c>
      <c r="E41" s="6">
        <v>0.251</v>
      </c>
      <c r="F41" s="6">
        <v>0.253</v>
      </c>
      <c r="G41" s="18">
        <f t="shared" si="52"/>
        <v>25.2</v>
      </c>
      <c r="H41" s="7">
        <f t="shared" si="45"/>
        <v>0.14142135623730964</v>
      </c>
      <c r="I41" s="15">
        <f t="shared" si="46"/>
        <v>5.611958580845621E-3</v>
      </c>
      <c r="J41" s="14">
        <v>100</v>
      </c>
      <c r="K41" s="6">
        <v>0.26800000000000002</v>
      </c>
      <c r="L41" s="6">
        <v>0.251</v>
      </c>
      <c r="M41" s="18">
        <f t="shared" si="53"/>
        <v>25.95</v>
      </c>
      <c r="N41" s="7">
        <f t="shared" si="37"/>
        <v>1.202081528017132</v>
      </c>
      <c r="O41" s="15">
        <f t="shared" si="38"/>
        <v>4.6322987592182348E-2</v>
      </c>
      <c r="P41" s="14">
        <v>100</v>
      </c>
      <c r="Q41" s="6">
        <v>0.248</v>
      </c>
      <c r="R41" s="6">
        <v>0.26</v>
      </c>
      <c r="S41" s="18">
        <f t="shared" si="54"/>
        <v>25.4</v>
      </c>
      <c r="T41" s="7">
        <f t="shared" si="40"/>
        <v>0.8485281374238578</v>
      </c>
      <c r="U41" s="15">
        <f t="shared" si="41"/>
        <v>3.3406619583616452E-2</v>
      </c>
      <c r="W41" s="27">
        <f t="shared" si="47"/>
        <v>25.516666666666666</v>
      </c>
      <c r="X41" s="4">
        <f t="shared" si="48"/>
        <v>0.54006172486732229</v>
      </c>
      <c r="Y41" s="2">
        <f t="shared" si="49"/>
        <v>2.1165057800156328E-2</v>
      </c>
    </row>
    <row r="42" spans="1:49" x14ac:dyDescent="0.35">
      <c r="A42" s="11">
        <f t="shared" si="42"/>
        <v>44664.677083333336</v>
      </c>
      <c r="B42" s="5">
        <f t="shared" si="50"/>
        <v>75.75</v>
      </c>
      <c r="C42" s="12">
        <f t="shared" si="51"/>
        <v>3.15625</v>
      </c>
      <c r="D42" s="14">
        <v>100</v>
      </c>
      <c r="E42" s="6">
        <v>0.28000000000000003</v>
      </c>
      <c r="F42" s="6">
        <v>0.27500000000000002</v>
      </c>
      <c r="G42" s="18">
        <f t="shared" si="52"/>
        <v>27.750000000000004</v>
      </c>
      <c r="H42" s="7">
        <f t="shared" si="45"/>
        <v>0.35355339059327406</v>
      </c>
      <c r="I42" s="15">
        <f t="shared" si="46"/>
        <v>1.2740662724081947E-2</v>
      </c>
      <c r="J42" s="14">
        <v>100</v>
      </c>
      <c r="K42" s="6">
        <v>0.27</v>
      </c>
      <c r="L42" s="6">
        <v>0.27600000000000002</v>
      </c>
      <c r="M42" s="18">
        <f t="shared" si="53"/>
        <v>27.3</v>
      </c>
      <c r="N42" s="7">
        <f t="shared" si="37"/>
        <v>0.4242640687119289</v>
      </c>
      <c r="O42" s="15">
        <f t="shared" si="38"/>
        <v>1.5540808377726333E-2</v>
      </c>
      <c r="P42" s="14">
        <v>100</v>
      </c>
      <c r="Q42" s="6">
        <v>0.26700000000000002</v>
      </c>
      <c r="R42" s="6">
        <v>0.26800000000000002</v>
      </c>
      <c r="S42" s="18">
        <f t="shared" si="54"/>
        <v>26.75</v>
      </c>
      <c r="T42" s="7">
        <f t="shared" si="40"/>
        <v>7.0710678118654821E-2</v>
      </c>
      <c r="U42" s="15">
        <f t="shared" si="41"/>
        <v>2.6433898362113952E-3</v>
      </c>
      <c r="W42" s="27">
        <f t="shared" si="47"/>
        <v>27.266666666666669</v>
      </c>
      <c r="X42" s="4">
        <f t="shared" si="48"/>
        <v>0.18708286933869722</v>
      </c>
      <c r="Y42" s="2">
        <f t="shared" si="49"/>
        <v>6.861229926847086E-3</v>
      </c>
    </row>
    <row r="43" spans="1:49" x14ac:dyDescent="0.35">
      <c r="A43" s="11">
        <f t="shared" si="42"/>
        <v>44665.34375</v>
      </c>
      <c r="B43" s="5">
        <f t="shared" si="50"/>
        <v>91.749999999941792</v>
      </c>
      <c r="C43" s="12">
        <f t="shared" si="51"/>
        <v>3.8229166666642413</v>
      </c>
      <c r="D43" s="14">
        <v>100</v>
      </c>
      <c r="E43" s="6">
        <v>0.26500000000000001</v>
      </c>
      <c r="F43" s="6">
        <v>0.248</v>
      </c>
      <c r="G43" s="18">
        <f t="shared" si="52"/>
        <v>25.650000000000002</v>
      </c>
      <c r="H43" s="7">
        <f t="shared" si="45"/>
        <v>1.202081528017132</v>
      </c>
      <c r="I43" s="15">
        <f t="shared" si="46"/>
        <v>4.6864776920745879E-2</v>
      </c>
      <c r="J43" s="14">
        <v>100</v>
      </c>
      <c r="K43" s="6">
        <v>0.27100000000000002</v>
      </c>
      <c r="L43" s="6">
        <v>0.26500000000000001</v>
      </c>
      <c r="M43" s="18">
        <f t="shared" si="53"/>
        <v>26.8</v>
      </c>
      <c r="N43" s="7">
        <f t="shared" si="37"/>
        <v>0.4242640687119289</v>
      </c>
      <c r="O43" s="15">
        <f t="shared" si="38"/>
        <v>1.5830748832534661E-2</v>
      </c>
      <c r="P43" s="14">
        <v>100</v>
      </c>
      <c r="Q43" s="6">
        <v>0.26200000000000001</v>
      </c>
      <c r="R43" s="6">
        <v>0.26300000000000001</v>
      </c>
      <c r="S43" s="18">
        <f t="shared" si="54"/>
        <v>26.25</v>
      </c>
      <c r="T43" s="7">
        <f t="shared" si="40"/>
        <v>7.0710678118654821E-2</v>
      </c>
      <c r="U43" s="15">
        <f t="shared" si="41"/>
        <v>2.6937401188058979E-3</v>
      </c>
      <c r="W43" s="27">
        <f t="shared" si="47"/>
        <v>26.233333333333334</v>
      </c>
      <c r="X43" s="4">
        <f t="shared" si="48"/>
        <v>0.57879184513951187</v>
      </c>
      <c r="Y43" s="2">
        <f t="shared" si="49"/>
        <v>2.2063221542802231E-2</v>
      </c>
      <c r="AR43" s="126"/>
      <c r="AS43" s="126"/>
    </row>
    <row r="44" spans="1:49" s="129" customFormat="1" x14ac:dyDescent="0.35">
      <c r="A44" s="11">
        <f t="shared" si="42"/>
        <v>44665.677083333336</v>
      </c>
      <c r="B44" s="5">
        <f t="shared" si="50"/>
        <v>99.75</v>
      </c>
      <c r="C44" s="12">
        <f t="shared" si="51"/>
        <v>4.15625</v>
      </c>
      <c r="D44" s="14">
        <v>100</v>
      </c>
      <c r="E44" s="6">
        <v>0.26800000000000002</v>
      </c>
      <c r="F44" s="6">
        <v>0.30399999999999999</v>
      </c>
      <c r="G44" s="18">
        <f t="shared" si="52"/>
        <v>28.6</v>
      </c>
      <c r="H44" s="7">
        <f t="shared" si="45"/>
        <v>2.5455844122715692</v>
      </c>
      <c r="I44" s="15">
        <f t="shared" si="46"/>
        <v>8.9006447981523393E-2</v>
      </c>
      <c r="J44" s="14">
        <v>100</v>
      </c>
      <c r="K44" s="6">
        <v>0.27400000000000002</v>
      </c>
      <c r="L44" s="6">
        <v>0.26500000000000001</v>
      </c>
      <c r="M44" s="18">
        <f t="shared" si="53"/>
        <v>26.950000000000003</v>
      </c>
      <c r="N44" s="7">
        <f t="shared" si="37"/>
        <v>0.63639610306789329</v>
      </c>
      <c r="O44" s="15">
        <f t="shared" si="38"/>
        <v>2.3613955586934812E-2</v>
      </c>
      <c r="P44" s="14">
        <v>100</v>
      </c>
      <c r="Q44" s="6">
        <v>0.26400000000000001</v>
      </c>
      <c r="R44" s="6">
        <v>0.252</v>
      </c>
      <c r="S44" s="18">
        <f t="shared" si="54"/>
        <v>25.8</v>
      </c>
      <c r="T44" s="7">
        <f t="shared" si="40"/>
        <v>0.8485281374238578</v>
      </c>
      <c r="U44" s="15">
        <f t="shared" si="41"/>
        <v>3.2888687497048749E-2</v>
      </c>
      <c r="W44" s="27">
        <f t="shared" si="47"/>
        <v>27.116666666666671</v>
      </c>
      <c r="X44" s="6">
        <f t="shared" si="48"/>
        <v>1.0464224768228161</v>
      </c>
      <c r="Y44" s="2">
        <f t="shared" si="49"/>
        <v>3.858964266095203E-2</v>
      </c>
    </row>
    <row r="45" spans="1:49" ht="15" thickBot="1" x14ac:dyDescent="0.4">
      <c r="A45" s="11">
        <f t="shared" si="42"/>
        <v>44666.385416666664</v>
      </c>
      <c r="B45" s="5">
        <f t="shared" si="50"/>
        <v>116.74999999988358</v>
      </c>
      <c r="C45" s="12">
        <f t="shared" si="51"/>
        <v>4.8645833333284827</v>
      </c>
      <c r="D45" s="14">
        <v>100</v>
      </c>
      <c r="E45" s="9">
        <v>0.27900000000000003</v>
      </c>
      <c r="F45" s="9">
        <v>0.27900000000000003</v>
      </c>
      <c r="G45" s="20">
        <f t="shared" si="52"/>
        <v>27.900000000000002</v>
      </c>
      <c r="H45" s="21">
        <f t="shared" si="45"/>
        <v>0</v>
      </c>
      <c r="I45" s="17">
        <f t="shared" si="46"/>
        <v>0</v>
      </c>
      <c r="J45" s="14">
        <v>100</v>
      </c>
      <c r="K45" s="9">
        <v>0.29099999999999998</v>
      </c>
      <c r="L45" s="9">
        <v>0.28599999999999998</v>
      </c>
      <c r="M45" s="20">
        <f t="shared" si="53"/>
        <v>28.849999999999998</v>
      </c>
      <c r="N45" s="21">
        <f t="shared" si="37"/>
        <v>0.35355339059327406</v>
      </c>
      <c r="O45" s="17">
        <f t="shared" si="38"/>
        <v>1.2254883556092689E-2</v>
      </c>
      <c r="P45" s="14">
        <v>100</v>
      </c>
      <c r="Q45" s="9">
        <v>0.26800000000000002</v>
      </c>
      <c r="R45" s="9">
        <v>0.26600000000000001</v>
      </c>
      <c r="S45" s="20">
        <f t="shared" si="54"/>
        <v>26.700000000000003</v>
      </c>
      <c r="T45" s="21">
        <f t="shared" si="40"/>
        <v>0.14142135623730964</v>
      </c>
      <c r="U45" s="17">
        <f t="shared" si="41"/>
        <v>5.2966800088880012E-3</v>
      </c>
      <c r="W45" s="28">
        <f t="shared" si="47"/>
        <v>27.816666666666666</v>
      </c>
      <c r="X45" s="9">
        <f t="shared" si="48"/>
        <v>0.17795130420052202</v>
      </c>
      <c r="Y45" s="10">
        <f t="shared" si="49"/>
        <v>6.3972907441769448E-3</v>
      </c>
      <c r="AR45" s="126"/>
      <c r="AS45" s="126"/>
      <c r="AT45" s="128"/>
      <c r="AU45" s="128"/>
      <c r="AW45" s="126"/>
    </row>
    <row r="46" spans="1:49" ht="15" thickBot="1" x14ac:dyDescent="0.4">
      <c r="A46" s="97"/>
      <c r="B46" s="4"/>
      <c r="C46" s="5"/>
      <c r="D46" s="4"/>
      <c r="E46" s="4"/>
      <c r="F46" s="4"/>
      <c r="G46" s="7"/>
      <c r="H46" s="7"/>
      <c r="I46" s="98"/>
      <c r="J46" s="4"/>
      <c r="K46" s="4"/>
      <c r="L46" s="4"/>
      <c r="M46" s="7"/>
      <c r="N46" s="7"/>
      <c r="O46" s="98"/>
      <c r="P46" s="4"/>
      <c r="Q46" s="4"/>
      <c r="R46" s="4"/>
      <c r="S46" s="7"/>
      <c r="T46" s="7"/>
      <c r="U46" s="98"/>
      <c r="W46" s="5"/>
      <c r="X46" s="4"/>
      <c r="Y46" s="4"/>
      <c r="AR46" s="126"/>
      <c r="AS46" s="126"/>
      <c r="AT46" s="128"/>
      <c r="AU46" s="128"/>
      <c r="AV46" s="126"/>
      <c r="AW46" s="126"/>
    </row>
    <row r="47" spans="1:49" ht="15" thickBot="1" x14ac:dyDescent="0.4">
      <c r="D47" s="191" t="str">
        <f>Overview!B16</f>
        <v>IMI506</v>
      </c>
      <c r="E47" s="192"/>
      <c r="F47" s="192"/>
      <c r="G47" s="192"/>
      <c r="H47" s="192"/>
      <c r="I47" s="192"/>
      <c r="J47" s="192"/>
      <c r="K47" s="192"/>
      <c r="L47" s="192"/>
      <c r="M47" s="192"/>
      <c r="N47" s="192"/>
      <c r="O47" s="192"/>
      <c r="P47" s="192"/>
      <c r="Q47" s="192"/>
      <c r="R47" s="192"/>
      <c r="S47" s="192"/>
      <c r="T47" s="192"/>
      <c r="U47" s="193"/>
      <c r="AR47" s="126"/>
      <c r="AS47" s="126"/>
      <c r="AT47" s="128"/>
      <c r="AU47" s="128"/>
      <c r="AV47" s="126"/>
      <c r="AW47" s="126"/>
    </row>
    <row r="48" spans="1:49" ht="15" thickBot="1" x14ac:dyDescent="0.4">
      <c r="D48" s="188">
        <v>1</v>
      </c>
      <c r="E48" s="189"/>
      <c r="F48" s="189"/>
      <c r="G48" s="189"/>
      <c r="H48" s="189"/>
      <c r="I48" s="190"/>
      <c r="J48" s="188">
        <v>2</v>
      </c>
      <c r="K48" s="189"/>
      <c r="L48" s="189"/>
      <c r="M48" s="189"/>
      <c r="N48" s="189"/>
      <c r="O48" s="190"/>
      <c r="P48" s="188">
        <v>3</v>
      </c>
      <c r="Q48" s="189"/>
      <c r="R48" s="189"/>
      <c r="S48" s="189"/>
      <c r="T48" s="189"/>
      <c r="U48" s="190"/>
      <c r="W48" s="191" t="str">
        <f>Overview!B16</f>
        <v>IMI506</v>
      </c>
      <c r="X48" s="192"/>
      <c r="Y48" s="193"/>
      <c r="AR48" s="126"/>
      <c r="AS48" s="126"/>
      <c r="AT48" s="128"/>
      <c r="AU48" s="128"/>
      <c r="AV48" s="126"/>
      <c r="AW48" s="126"/>
    </row>
    <row r="49" spans="1:49" ht="15" thickBot="1" x14ac:dyDescent="0.4">
      <c r="A49" s="83" t="s">
        <v>0</v>
      </c>
      <c r="B49" s="84" t="s">
        <v>1</v>
      </c>
      <c r="C49" s="85" t="s">
        <v>2</v>
      </c>
      <c r="D49" s="99" t="s">
        <v>4</v>
      </c>
      <c r="E49" s="187" t="s">
        <v>3</v>
      </c>
      <c r="F49" s="187"/>
      <c r="G49" s="100" t="s">
        <v>7</v>
      </c>
      <c r="H49" s="84" t="s">
        <v>5</v>
      </c>
      <c r="I49" s="85" t="s">
        <v>6</v>
      </c>
      <c r="J49" s="99" t="s">
        <v>4</v>
      </c>
      <c r="K49" s="187" t="s">
        <v>3</v>
      </c>
      <c r="L49" s="187"/>
      <c r="M49" s="100" t="s">
        <v>7</v>
      </c>
      <c r="N49" s="84" t="s">
        <v>5</v>
      </c>
      <c r="O49" s="85" t="s">
        <v>6</v>
      </c>
      <c r="P49" s="99" t="s">
        <v>4</v>
      </c>
      <c r="Q49" s="187" t="s">
        <v>3</v>
      </c>
      <c r="R49" s="187"/>
      <c r="S49" s="100" t="s">
        <v>7</v>
      </c>
      <c r="T49" s="84" t="s">
        <v>5</v>
      </c>
      <c r="U49" s="85" t="s">
        <v>6</v>
      </c>
      <c r="W49" s="86" t="s">
        <v>7</v>
      </c>
      <c r="X49" s="87" t="s">
        <v>5</v>
      </c>
      <c r="Y49" s="88" t="s">
        <v>6</v>
      </c>
      <c r="AR49" s="126"/>
      <c r="AS49" s="126"/>
      <c r="AT49" s="128"/>
      <c r="AU49" s="128"/>
      <c r="AV49" s="126"/>
      <c r="AW49" s="126"/>
    </row>
    <row r="50" spans="1:49" x14ac:dyDescent="0.35">
      <c r="A50" s="11">
        <f>A5</f>
        <v>44661.520833333336</v>
      </c>
      <c r="B50" s="5">
        <f>C50*24</f>
        <v>0</v>
      </c>
      <c r="C50" s="12">
        <f>A50-$A$5</f>
        <v>0</v>
      </c>
      <c r="D50" s="14">
        <v>1</v>
      </c>
      <c r="E50" s="4">
        <v>0.2</v>
      </c>
      <c r="F50" s="6"/>
      <c r="G50" s="24">
        <f t="shared" ref="G50:G51" si="55">IF(D50="",#N/A,AVERAGE(E50:F50)*D50)</f>
        <v>0.2</v>
      </c>
      <c r="H50" s="7" t="e">
        <f>_xlfn.STDEV.S(E50:F50)*D50</f>
        <v>#DIV/0!</v>
      </c>
      <c r="I50" s="15" t="e">
        <f>H50/G50</f>
        <v>#DIV/0!</v>
      </c>
      <c r="J50" s="14">
        <v>1</v>
      </c>
      <c r="K50" s="4">
        <v>0.2</v>
      </c>
      <c r="L50" s="4"/>
      <c r="M50" s="18">
        <f t="shared" ref="M50:M51" si="56">IF(J50="",#N/A,AVERAGE(K50:L50)*J50)</f>
        <v>0.2</v>
      </c>
      <c r="N50" s="7" t="e">
        <f t="shared" ref="N50:N60" si="57">_xlfn.STDEV.S(K50:L50)*J50</f>
        <v>#DIV/0!</v>
      </c>
      <c r="O50" s="15" t="e">
        <f t="shared" ref="O50:O60" si="58">N50/M50</f>
        <v>#DIV/0!</v>
      </c>
      <c r="P50" s="14">
        <v>1</v>
      </c>
      <c r="Q50" s="4">
        <v>0.2</v>
      </c>
      <c r="R50" s="4"/>
      <c r="S50" s="18">
        <f t="shared" ref="S50:S51" si="59">IF(P50="",#N/A,AVERAGE(Q50:R50)*P50)</f>
        <v>0.2</v>
      </c>
      <c r="T50" s="7" t="e">
        <f t="shared" ref="T50:T60" si="60">_xlfn.STDEV.S(Q50:R50)*P50</f>
        <v>#DIV/0!</v>
      </c>
      <c r="U50" s="15" t="e">
        <f t="shared" ref="U50:U60" si="61">T50/S50</f>
        <v>#DIV/0!</v>
      </c>
      <c r="W50" s="94">
        <f>AVERAGE(G50,M50,S50)</f>
        <v>0.20000000000000004</v>
      </c>
      <c r="X50" s="95" t="e">
        <f>_xlfn.STDEV.S(H50,N50,T50)</f>
        <v>#DIV/0!</v>
      </c>
      <c r="Y50" s="96" t="e">
        <f>X50/W50</f>
        <v>#DIV/0!</v>
      </c>
      <c r="AR50" s="126"/>
      <c r="AS50" s="126"/>
      <c r="AT50" s="128"/>
      <c r="AU50" s="128"/>
      <c r="AV50" s="126"/>
      <c r="AW50" s="126"/>
    </row>
    <row r="51" spans="1:49" x14ac:dyDescent="0.35">
      <c r="A51" s="11">
        <f t="shared" ref="A51:A60" si="62">A6</f>
        <v>44661.84375</v>
      </c>
      <c r="B51" s="5">
        <f t="shared" ref="B51:B60" si="63">C51*24</f>
        <v>7.7499999999417923</v>
      </c>
      <c r="C51" s="12">
        <f t="shared" ref="C51:C60" si="64">A51-$A$5</f>
        <v>0.32291666666424135</v>
      </c>
      <c r="D51" s="14">
        <v>4</v>
      </c>
      <c r="E51" s="4">
        <v>0.21199999999999999</v>
      </c>
      <c r="F51" s="6">
        <v>0.22</v>
      </c>
      <c r="G51" s="18">
        <f t="shared" si="55"/>
        <v>0.86399999999999999</v>
      </c>
      <c r="H51" s="7">
        <f t="shared" ref="H51:H60" si="65">_xlfn.STDEV.S(E51:F51)*D51</f>
        <v>2.2627416997969541E-2</v>
      </c>
      <c r="I51" s="15">
        <f t="shared" ref="I51:I60" si="66">H51/G51</f>
        <v>2.6189140043946228E-2</v>
      </c>
      <c r="J51" s="14">
        <v>4</v>
      </c>
      <c r="K51" s="4">
        <v>0.21</v>
      </c>
      <c r="L51" s="4">
        <v>0.217</v>
      </c>
      <c r="M51" s="18">
        <f t="shared" si="56"/>
        <v>0.85399999999999998</v>
      </c>
      <c r="N51" s="7">
        <f t="shared" si="57"/>
        <v>1.9798989873223347E-2</v>
      </c>
      <c r="O51" s="15">
        <f t="shared" si="58"/>
        <v>2.3183828891362234E-2</v>
      </c>
      <c r="P51" s="14">
        <v>4</v>
      </c>
      <c r="Q51" s="4">
        <v>0.22700000000000001</v>
      </c>
      <c r="R51" s="4">
        <v>0.23100000000000001</v>
      </c>
      <c r="S51" s="18">
        <f t="shared" si="59"/>
        <v>0.91600000000000004</v>
      </c>
      <c r="T51" s="7">
        <f t="shared" si="60"/>
        <v>1.1313708498984771E-2</v>
      </c>
      <c r="U51" s="15">
        <f t="shared" si="61"/>
        <v>1.2351210151730099E-2</v>
      </c>
      <c r="W51" s="27">
        <f t="shared" ref="W51:W60" si="67">AVERAGE(G51,M51,S51)</f>
        <v>0.878</v>
      </c>
      <c r="X51" s="4">
        <f t="shared" ref="X51:X60" si="68">_xlfn.STDEV.S(H51,N51,T51)</f>
        <v>5.8878405775519126E-3</v>
      </c>
      <c r="Y51" s="2">
        <f t="shared" ref="Y51:Y60" si="69">X51/W51</f>
        <v>6.7059687671434083E-3</v>
      </c>
      <c r="AR51" s="126"/>
      <c r="AS51" s="126"/>
      <c r="AT51" s="128"/>
      <c r="AU51" s="128"/>
      <c r="AV51" s="126"/>
      <c r="AW51" s="126"/>
    </row>
    <row r="52" spans="1:49" x14ac:dyDescent="0.35">
      <c r="A52" s="11">
        <f t="shared" si="62"/>
        <v>44662.34375</v>
      </c>
      <c r="B52" s="5">
        <f t="shared" si="63"/>
        <v>19.749999999941792</v>
      </c>
      <c r="C52" s="12">
        <f t="shared" si="64"/>
        <v>0.82291666666424135</v>
      </c>
      <c r="D52" s="14">
        <v>20</v>
      </c>
      <c r="E52" s="4">
        <v>0.14699999999999999</v>
      </c>
      <c r="F52" s="4">
        <v>0.13600000000000001</v>
      </c>
      <c r="G52" s="18">
        <f>IF(D52="",#N/A,AVERAGE(E52:F52)*D52)</f>
        <v>2.83</v>
      </c>
      <c r="H52" s="7">
        <f t="shared" si="65"/>
        <v>0.15556349186104021</v>
      </c>
      <c r="I52" s="15">
        <f t="shared" si="66"/>
        <v>5.4969431753017738E-2</v>
      </c>
      <c r="J52" s="14">
        <v>20</v>
      </c>
      <c r="K52" s="4">
        <v>0.14699999999999999</v>
      </c>
      <c r="L52" s="4">
        <v>0.13800000000000001</v>
      </c>
      <c r="M52" s="18">
        <f>IF(J52="",#N/A,AVERAGE(K52:L52)*J52)</f>
        <v>2.8500000000000005</v>
      </c>
      <c r="N52" s="7">
        <f t="shared" si="57"/>
        <v>0.12727922061357827</v>
      </c>
      <c r="O52" s="15">
        <f t="shared" si="58"/>
        <v>4.4659375653887105E-2</v>
      </c>
      <c r="P52" s="14">
        <v>20</v>
      </c>
      <c r="Q52" s="4">
        <v>0.14099999999999999</v>
      </c>
      <c r="R52" s="4">
        <v>0.13800000000000001</v>
      </c>
      <c r="S52" s="18">
        <f>IF(P52="",#N/A,AVERAGE(Q52:R52)*P52)</f>
        <v>2.79</v>
      </c>
      <c r="T52" s="7">
        <f t="shared" si="60"/>
        <v>4.2426406871192493E-2</v>
      </c>
      <c r="U52" s="15">
        <f t="shared" si="61"/>
        <v>1.520659744487186E-2</v>
      </c>
      <c r="W52" s="27">
        <f t="shared" si="67"/>
        <v>2.8233333333333337</v>
      </c>
      <c r="X52" s="4">
        <f t="shared" si="68"/>
        <v>5.8878405775519067E-2</v>
      </c>
      <c r="Y52" s="2">
        <f t="shared" si="69"/>
        <v>2.0854216921671449E-2</v>
      </c>
      <c r="AR52" s="126"/>
      <c r="AS52" s="126"/>
      <c r="AT52" s="128"/>
      <c r="AU52" s="128"/>
      <c r="AV52" s="126"/>
      <c r="AW52" s="126"/>
    </row>
    <row r="53" spans="1:49" x14ac:dyDescent="0.35">
      <c r="A53" s="11">
        <f t="shared" si="62"/>
        <v>44662.71875</v>
      </c>
      <c r="B53" s="5">
        <f t="shared" si="63"/>
        <v>28.749999999941792</v>
      </c>
      <c r="C53" s="12">
        <f t="shared" si="64"/>
        <v>1.1979166666642413</v>
      </c>
      <c r="D53" s="14">
        <v>40</v>
      </c>
      <c r="E53" s="6">
        <v>0.14699999999999999</v>
      </c>
      <c r="F53" s="4">
        <v>0.14000000000000001</v>
      </c>
      <c r="G53" s="18">
        <f t="shared" ref="G53:G60" si="70">IF(D53="",#N/A,AVERAGE(E53:F53)*D53)</f>
        <v>5.74</v>
      </c>
      <c r="H53" s="7">
        <f t="shared" si="65"/>
        <v>0.19798989873223272</v>
      </c>
      <c r="I53" s="15">
        <f t="shared" si="66"/>
        <v>3.4493013716416845E-2</v>
      </c>
      <c r="J53" s="14">
        <v>40</v>
      </c>
      <c r="K53" s="6">
        <v>0.14299999999999999</v>
      </c>
      <c r="L53" s="4">
        <v>0.13900000000000001</v>
      </c>
      <c r="M53" s="18">
        <f t="shared" ref="M53:M60" si="71">IF(J53="",#N/A,AVERAGE(K53:L53)*J53)</f>
        <v>5.6400000000000006</v>
      </c>
      <c r="N53" s="7">
        <f t="shared" si="57"/>
        <v>0.11313708498984693</v>
      </c>
      <c r="O53" s="15">
        <f t="shared" si="58"/>
        <v>2.005976684217144E-2</v>
      </c>
      <c r="P53" s="14">
        <v>40</v>
      </c>
      <c r="Q53" s="6">
        <v>0.13900000000000001</v>
      </c>
      <c r="R53" s="4">
        <v>0.14399999999999999</v>
      </c>
      <c r="S53" s="18">
        <f t="shared" ref="S53:S60" si="72">IF(P53="",#N/A,AVERAGE(Q53:R53)*P53)</f>
        <v>5.66</v>
      </c>
      <c r="T53" s="7">
        <f t="shared" si="60"/>
        <v>0.14142135623730884</v>
      </c>
      <c r="U53" s="15">
        <f t="shared" si="61"/>
        <v>2.4986105342280712E-2</v>
      </c>
      <c r="W53" s="27">
        <f t="shared" si="67"/>
        <v>5.68</v>
      </c>
      <c r="X53" s="4">
        <f t="shared" si="68"/>
        <v>4.3204937989385767E-2</v>
      </c>
      <c r="Y53" s="2">
        <f t="shared" si="69"/>
        <v>7.6065031671453814E-3</v>
      </c>
      <c r="AR53" s="126"/>
      <c r="AS53" s="126"/>
      <c r="AT53" s="128"/>
      <c r="AU53" s="128"/>
      <c r="AV53" s="126"/>
      <c r="AW53" s="126"/>
    </row>
    <row r="54" spans="1:49" x14ac:dyDescent="0.35">
      <c r="A54" s="11">
        <f t="shared" si="62"/>
        <v>44663.354166666664</v>
      </c>
      <c r="B54" s="5">
        <f t="shared" si="63"/>
        <v>43.999999999883585</v>
      </c>
      <c r="C54" s="12">
        <f t="shared" si="64"/>
        <v>1.8333333333284827</v>
      </c>
      <c r="D54" s="14">
        <v>100</v>
      </c>
      <c r="E54" s="6">
        <v>0.13600000000000001</v>
      </c>
      <c r="F54" s="6">
        <v>0.13700000000000001</v>
      </c>
      <c r="G54" s="18">
        <f t="shared" si="70"/>
        <v>13.65</v>
      </c>
      <c r="H54" s="7">
        <f t="shared" si="65"/>
        <v>7.0710678118654821E-2</v>
      </c>
      <c r="I54" s="15">
        <f t="shared" si="66"/>
        <v>5.1802694592421117E-3</v>
      </c>
      <c r="J54" s="14">
        <v>100</v>
      </c>
      <c r="K54" s="6">
        <v>0.11799999999999999</v>
      </c>
      <c r="L54" s="6">
        <v>0.13200000000000001</v>
      </c>
      <c r="M54" s="18">
        <f t="shared" si="71"/>
        <v>12.5</v>
      </c>
      <c r="N54" s="7">
        <f t="shared" si="57"/>
        <v>0.98994949366116736</v>
      </c>
      <c r="O54" s="15">
        <f t="shared" si="58"/>
        <v>7.9195959492893389E-2</v>
      </c>
      <c r="P54" s="14">
        <v>100</v>
      </c>
      <c r="Q54" s="6">
        <v>0.121</v>
      </c>
      <c r="R54" s="6">
        <v>0.12</v>
      </c>
      <c r="S54" s="18">
        <f t="shared" si="72"/>
        <v>12.049999999999999</v>
      </c>
      <c r="T54" s="7">
        <f t="shared" si="60"/>
        <v>7.0710678118654821E-2</v>
      </c>
      <c r="U54" s="15">
        <f t="shared" si="61"/>
        <v>5.86810606793816E-3</v>
      </c>
      <c r="W54" s="27">
        <f t="shared" si="67"/>
        <v>12.733333333333333</v>
      </c>
      <c r="X54" s="4">
        <f t="shared" si="68"/>
        <v>0.53072277760302244</v>
      </c>
      <c r="Y54" s="2">
        <f t="shared" si="69"/>
        <v>4.1679799288195485E-2</v>
      </c>
      <c r="AR54" s="126"/>
      <c r="AS54" s="126"/>
      <c r="AT54" s="128"/>
      <c r="AU54" s="128"/>
      <c r="AV54" s="126"/>
      <c r="AW54" s="126"/>
    </row>
    <row r="55" spans="1:49" x14ac:dyDescent="0.35">
      <c r="A55" s="11">
        <f t="shared" si="62"/>
        <v>44663.677083333336</v>
      </c>
      <c r="B55" s="5">
        <f t="shared" si="63"/>
        <v>51.75</v>
      </c>
      <c r="C55" s="12">
        <f t="shared" si="64"/>
        <v>2.15625</v>
      </c>
      <c r="D55" s="14">
        <v>100</v>
      </c>
      <c r="E55" s="6">
        <v>0.17499999999999999</v>
      </c>
      <c r="F55" s="6">
        <v>0.16900000000000001</v>
      </c>
      <c r="G55" s="18">
        <f t="shared" si="70"/>
        <v>17.2</v>
      </c>
      <c r="H55" s="7">
        <f t="shared" si="65"/>
        <v>0.4242640687119269</v>
      </c>
      <c r="I55" s="15">
        <f t="shared" si="66"/>
        <v>2.4666515622786447E-2</v>
      </c>
      <c r="J55" s="14">
        <v>100</v>
      </c>
      <c r="K55" s="6">
        <v>0.16300000000000001</v>
      </c>
      <c r="L55" s="6">
        <v>0.16400000000000001</v>
      </c>
      <c r="M55" s="18">
        <f t="shared" si="71"/>
        <v>16.350000000000001</v>
      </c>
      <c r="N55" s="7">
        <f t="shared" si="57"/>
        <v>7.0710678118654821E-2</v>
      </c>
      <c r="O55" s="15">
        <f t="shared" si="58"/>
        <v>4.3248121173489187E-3</v>
      </c>
      <c r="P55" s="14">
        <v>100</v>
      </c>
      <c r="Q55" s="6">
        <v>0.17</v>
      </c>
      <c r="R55" s="6">
        <v>0.16800000000000001</v>
      </c>
      <c r="S55" s="18">
        <f t="shared" si="72"/>
        <v>16.900000000000002</v>
      </c>
      <c r="T55" s="7">
        <f t="shared" si="60"/>
        <v>0.14142135623730964</v>
      </c>
      <c r="U55" s="15">
        <f t="shared" si="61"/>
        <v>8.3681275880064868E-3</v>
      </c>
      <c r="W55" s="27">
        <f t="shared" si="67"/>
        <v>16.816666666666666</v>
      </c>
      <c r="X55" s="4">
        <f t="shared" si="68"/>
        <v>0.18708286933869608</v>
      </c>
      <c r="Y55" s="2">
        <f t="shared" si="69"/>
        <v>1.1124848523609282E-2</v>
      </c>
      <c r="AR55" s="126"/>
      <c r="AS55" s="126"/>
    </row>
    <row r="56" spans="1:49" x14ac:dyDescent="0.35">
      <c r="A56" s="11">
        <f t="shared" si="62"/>
        <v>44664.361111111109</v>
      </c>
      <c r="B56" s="5">
        <f t="shared" si="63"/>
        <v>68.166666666569654</v>
      </c>
      <c r="C56" s="12">
        <f t="shared" si="64"/>
        <v>2.8402777777737356</v>
      </c>
      <c r="D56" s="14">
        <v>100</v>
      </c>
      <c r="E56" s="6">
        <v>0.23899999999999999</v>
      </c>
      <c r="F56" s="6">
        <v>0.24199999999999999</v>
      </c>
      <c r="G56" s="18">
        <f t="shared" si="70"/>
        <v>24.05</v>
      </c>
      <c r="H56" s="7">
        <f t="shared" si="65"/>
        <v>0.21213203435596445</v>
      </c>
      <c r="I56" s="15">
        <f t="shared" si="66"/>
        <v>8.82045880897981E-3</v>
      </c>
      <c r="J56" s="14">
        <v>100</v>
      </c>
      <c r="K56" s="6">
        <v>0.23699999999999999</v>
      </c>
      <c r="L56" s="6">
        <v>0.24</v>
      </c>
      <c r="M56" s="18">
        <f t="shared" si="71"/>
        <v>23.849999999999998</v>
      </c>
      <c r="N56" s="7">
        <f t="shared" si="57"/>
        <v>0.21213203435596445</v>
      </c>
      <c r="O56" s="15">
        <f t="shared" si="58"/>
        <v>8.8944249205855121E-3</v>
      </c>
      <c r="P56" s="14">
        <v>100</v>
      </c>
      <c r="Q56" s="6">
        <v>0.23100000000000001</v>
      </c>
      <c r="R56" s="6">
        <v>0.22900000000000001</v>
      </c>
      <c r="S56" s="18">
        <f t="shared" si="72"/>
        <v>23</v>
      </c>
      <c r="T56" s="7">
        <f t="shared" si="60"/>
        <v>0.14142135623730964</v>
      </c>
      <c r="U56" s="15">
        <f t="shared" si="61"/>
        <v>6.1487546190134631E-3</v>
      </c>
      <c r="W56" s="27">
        <f t="shared" si="67"/>
        <v>23.633333333333336</v>
      </c>
      <c r="X56" s="4">
        <f t="shared" si="68"/>
        <v>4.0824829046386346E-2</v>
      </c>
      <c r="Y56" s="2">
        <f t="shared" si="69"/>
        <v>1.7274257706510439E-3</v>
      </c>
    </row>
    <row r="57" spans="1:49" x14ac:dyDescent="0.35">
      <c r="A57" s="11">
        <f t="shared" si="62"/>
        <v>44664.677083333336</v>
      </c>
      <c r="B57" s="5">
        <f t="shared" si="63"/>
        <v>75.75</v>
      </c>
      <c r="C57" s="12">
        <f t="shared" si="64"/>
        <v>3.15625</v>
      </c>
      <c r="D57" s="14">
        <v>100</v>
      </c>
      <c r="E57" s="6">
        <v>0.26500000000000001</v>
      </c>
      <c r="F57" s="6">
        <v>0.25700000000000001</v>
      </c>
      <c r="G57" s="18">
        <f t="shared" si="70"/>
        <v>26.1</v>
      </c>
      <c r="H57" s="7">
        <f t="shared" si="65"/>
        <v>0.56568542494923857</v>
      </c>
      <c r="I57" s="15">
        <f t="shared" si="66"/>
        <v>2.1673771070852051E-2</v>
      </c>
      <c r="J57" s="14">
        <v>100</v>
      </c>
      <c r="K57" s="6">
        <v>0.25600000000000001</v>
      </c>
      <c r="L57" s="6">
        <v>0.26100000000000001</v>
      </c>
      <c r="M57" s="18">
        <f t="shared" si="71"/>
        <v>25.85</v>
      </c>
      <c r="N57" s="7">
        <f t="shared" si="57"/>
        <v>0.35355339059327406</v>
      </c>
      <c r="O57" s="15">
        <f t="shared" si="58"/>
        <v>1.3677113756026075E-2</v>
      </c>
      <c r="P57" s="14">
        <v>100</v>
      </c>
      <c r="Q57" s="6">
        <v>0.27100000000000002</v>
      </c>
      <c r="R57" s="6">
        <v>0.26500000000000001</v>
      </c>
      <c r="S57" s="18">
        <f t="shared" si="72"/>
        <v>26.8</v>
      </c>
      <c r="T57" s="7">
        <f t="shared" si="60"/>
        <v>0.4242640687119289</v>
      </c>
      <c r="U57" s="15">
        <f t="shared" si="61"/>
        <v>1.5830748832534661E-2</v>
      </c>
      <c r="W57" s="27">
        <f t="shared" si="67"/>
        <v>26.25</v>
      </c>
      <c r="X57" s="4">
        <f t="shared" si="68"/>
        <v>0.10801234497346404</v>
      </c>
      <c r="Y57" s="2">
        <f t="shared" si="69"/>
        <v>4.1147559989891062E-3</v>
      </c>
    </row>
    <row r="58" spans="1:49" x14ac:dyDescent="0.35">
      <c r="A58" s="11">
        <f t="shared" si="62"/>
        <v>44665.34375</v>
      </c>
      <c r="B58" s="5">
        <f t="shared" si="63"/>
        <v>91.749999999941792</v>
      </c>
      <c r="C58" s="12">
        <f t="shared" si="64"/>
        <v>3.8229166666642413</v>
      </c>
      <c r="D58" s="14">
        <v>100</v>
      </c>
      <c r="E58" s="6">
        <v>0.26</v>
      </c>
      <c r="F58" s="6">
        <v>0.26400000000000001</v>
      </c>
      <c r="G58" s="18">
        <f t="shared" si="70"/>
        <v>26.200000000000003</v>
      </c>
      <c r="H58" s="7">
        <f t="shared" si="65"/>
        <v>0.28284271247461928</v>
      </c>
      <c r="I58" s="15">
        <f t="shared" si="66"/>
        <v>1.0795523376893865E-2</v>
      </c>
      <c r="J58" s="14">
        <v>100</v>
      </c>
      <c r="K58" s="6">
        <v>0.27</v>
      </c>
      <c r="L58" s="6">
        <v>0.26</v>
      </c>
      <c r="M58" s="18">
        <f t="shared" si="71"/>
        <v>26.5</v>
      </c>
      <c r="N58" s="7">
        <f t="shared" si="57"/>
        <v>0.70710678118654813</v>
      </c>
      <c r="O58" s="15">
        <f t="shared" si="58"/>
        <v>2.6683274761756533E-2</v>
      </c>
      <c r="P58" s="14">
        <v>100</v>
      </c>
      <c r="Q58" s="6">
        <v>0.245</v>
      </c>
      <c r="R58" s="6">
        <v>0.245</v>
      </c>
      <c r="S58" s="18">
        <f t="shared" si="72"/>
        <v>24.5</v>
      </c>
      <c r="T58" s="7">
        <f t="shared" si="60"/>
        <v>0</v>
      </c>
      <c r="U58" s="15">
        <f t="shared" si="61"/>
        <v>0</v>
      </c>
      <c r="W58" s="27">
        <f t="shared" si="67"/>
        <v>25.733333333333334</v>
      </c>
      <c r="X58" s="4">
        <f t="shared" si="68"/>
        <v>0.35590260840104404</v>
      </c>
      <c r="Y58" s="2">
        <f t="shared" si="69"/>
        <v>1.3830412243563886E-2</v>
      </c>
    </row>
    <row r="59" spans="1:49" s="129" customFormat="1" x14ac:dyDescent="0.35">
      <c r="A59" s="11">
        <f t="shared" si="62"/>
        <v>44665.677083333336</v>
      </c>
      <c r="B59" s="5">
        <f t="shared" si="63"/>
        <v>99.75</v>
      </c>
      <c r="C59" s="12">
        <f t="shared" si="64"/>
        <v>4.15625</v>
      </c>
      <c r="D59" s="14">
        <v>100</v>
      </c>
      <c r="E59" s="6">
        <v>0.27600000000000002</v>
      </c>
      <c r="F59" s="6">
        <v>0.27200000000000002</v>
      </c>
      <c r="G59" s="18">
        <f t="shared" si="70"/>
        <v>27.400000000000002</v>
      </c>
      <c r="H59" s="7">
        <f t="shared" si="65"/>
        <v>0.28284271247461928</v>
      </c>
      <c r="I59" s="15">
        <f t="shared" si="66"/>
        <v>1.0322726732650339E-2</v>
      </c>
      <c r="J59" s="14">
        <v>100</v>
      </c>
      <c r="K59" s="6">
        <v>0.26200000000000001</v>
      </c>
      <c r="L59" s="6">
        <v>0.26600000000000001</v>
      </c>
      <c r="M59" s="18">
        <f t="shared" si="71"/>
        <v>26.400000000000002</v>
      </c>
      <c r="N59" s="7">
        <f t="shared" si="57"/>
        <v>0.28284271247461928</v>
      </c>
      <c r="O59" s="15">
        <f t="shared" si="58"/>
        <v>1.0713739108887094E-2</v>
      </c>
      <c r="P59" s="14">
        <v>100</v>
      </c>
      <c r="Q59" s="6">
        <v>0.26200000000000001</v>
      </c>
      <c r="R59" s="6">
        <v>0.246</v>
      </c>
      <c r="S59" s="18">
        <f t="shared" si="72"/>
        <v>25.4</v>
      </c>
      <c r="T59" s="7">
        <f t="shared" si="60"/>
        <v>1.1313708498984771</v>
      </c>
      <c r="U59" s="15">
        <f t="shared" si="61"/>
        <v>4.4542159444821934E-2</v>
      </c>
      <c r="W59" s="27">
        <f t="shared" si="67"/>
        <v>26.400000000000002</v>
      </c>
      <c r="X59" s="6">
        <f t="shared" si="68"/>
        <v>0.48989794855663615</v>
      </c>
      <c r="Y59" s="2">
        <f t="shared" si="69"/>
        <v>1.8556740475630155E-2</v>
      </c>
    </row>
    <row r="60" spans="1:49" ht="15" thickBot="1" x14ac:dyDescent="0.4">
      <c r="A60" s="11">
        <f t="shared" si="62"/>
        <v>44666.385416666664</v>
      </c>
      <c r="B60" s="5">
        <f t="shared" si="63"/>
        <v>116.74999999988358</v>
      </c>
      <c r="C60" s="12">
        <f t="shared" si="64"/>
        <v>4.8645833333284827</v>
      </c>
      <c r="D60" s="14">
        <v>100</v>
      </c>
      <c r="E60" s="9">
        <v>0.27500000000000002</v>
      </c>
      <c r="F60" s="9">
        <v>0.27500000000000002</v>
      </c>
      <c r="G60" s="20">
        <f t="shared" si="70"/>
        <v>27.500000000000004</v>
      </c>
      <c r="H60" s="21">
        <f t="shared" si="65"/>
        <v>0</v>
      </c>
      <c r="I60" s="17">
        <f t="shared" si="66"/>
        <v>0</v>
      </c>
      <c r="J60" s="14">
        <v>100</v>
      </c>
      <c r="K60" s="9">
        <v>0.28399999999999997</v>
      </c>
      <c r="L60" s="9">
        <v>0.27800000000000002</v>
      </c>
      <c r="M60" s="20">
        <f t="shared" si="71"/>
        <v>28.1</v>
      </c>
      <c r="N60" s="21">
        <f t="shared" si="57"/>
        <v>0.4242640687119249</v>
      </c>
      <c r="O60" s="17">
        <f t="shared" si="58"/>
        <v>1.5098365434588075E-2</v>
      </c>
      <c r="P60" s="14">
        <v>100</v>
      </c>
      <c r="Q60" s="9">
        <v>0.28399999999999997</v>
      </c>
      <c r="R60" s="9">
        <v>0.27900000000000003</v>
      </c>
      <c r="S60" s="20">
        <f t="shared" si="72"/>
        <v>28.15</v>
      </c>
      <c r="T60" s="21">
        <f t="shared" si="60"/>
        <v>0.35355339059327018</v>
      </c>
      <c r="U60" s="17">
        <f t="shared" si="61"/>
        <v>1.2559623111661464E-2</v>
      </c>
      <c r="W60" s="28">
        <f t="shared" si="67"/>
        <v>27.916666666666668</v>
      </c>
      <c r="X60" s="9">
        <f t="shared" si="68"/>
        <v>0.22730302828309557</v>
      </c>
      <c r="Y60" s="10">
        <f t="shared" si="69"/>
        <v>8.1421980280511844E-3</v>
      </c>
    </row>
    <row r="61" spans="1:49" ht="15" thickBot="1" x14ac:dyDescent="0.4">
      <c r="A61" s="97"/>
      <c r="B61" s="4"/>
      <c r="C61" s="5"/>
      <c r="D61" s="4"/>
      <c r="E61" s="4"/>
      <c r="F61" s="4"/>
      <c r="G61" s="7"/>
      <c r="H61" s="7"/>
      <c r="I61" s="98"/>
      <c r="J61" s="4"/>
      <c r="K61" s="4"/>
      <c r="L61" s="4"/>
      <c r="M61" s="7"/>
      <c r="N61" s="7"/>
      <c r="O61" s="98"/>
      <c r="P61" s="4"/>
      <c r="Q61" s="4"/>
      <c r="R61" s="4"/>
      <c r="S61" s="7"/>
      <c r="T61" s="7"/>
      <c r="U61" s="98"/>
      <c r="W61" s="5"/>
      <c r="X61" s="4"/>
      <c r="Y61" s="4"/>
    </row>
    <row r="62" spans="1:49" ht="15" thickBot="1" x14ac:dyDescent="0.4">
      <c r="D62" s="191" t="str">
        <f>Overview!B17</f>
        <v>IMI507</v>
      </c>
      <c r="E62" s="192"/>
      <c r="F62" s="192"/>
      <c r="G62" s="192"/>
      <c r="H62" s="192"/>
      <c r="I62" s="192"/>
      <c r="J62" s="192"/>
      <c r="K62" s="192"/>
      <c r="L62" s="192"/>
      <c r="M62" s="192"/>
      <c r="N62" s="192"/>
      <c r="O62" s="192"/>
      <c r="P62" s="192"/>
      <c r="Q62" s="192"/>
      <c r="R62" s="192"/>
      <c r="S62" s="192"/>
      <c r="T62" s="192"/>
      <c r="U62" s="193"/>
    </row>
    <row r="63" spans="1:49" ht="15" thickBot="1" x14ac:dyDescent="0.4">
      <c r="D63" s="188">
        <v>1</v>
      </c>
      <c r="E63" s="189"/>
      <c r="F63" s="189"/>
      <c r="G63" s="189"/>
      <c r="H63" s="189"/>
      <c r="I63" s="190"/>
      <c r="J63" s="188">
        <v>2</v>
      </c>
      <c r="K63" s="189"/>
      <c r="L63" s="189"/>
      <c r="M63" s="189"/>
      <c r="N63" s="189"/>
      <c r="O63" s="190"/>
      <c r="P63" s="188">
        <v>3</v>
      </c>
      <c r="Q63" s="189"/>
      <c r="R63" s="189"/>
      <c r="S63" s="189"/>
      <c r="T63" s="189"/>
      <c r="U63" s="190"/>
      <c r="W63" s="191" t="str">
        <f>Overview!B17</f>
        <v>IMI507</v>
      </c>
      <c r="X63" s="192"/>
      <c r="Y63" s="193"/>
    </row>
    <row r="64" spans="1:49" ht="15" thickBot="1" x14ac:dyDescent="0.4">
      <c r="A64" s="83" t="s">
        <v>0</v>
      </c>
      <c r="B64" s="84" t="s">
        <v>1</v>
      </c>
      <c r="C64" s="85" t="s">
        <v>2</v>
      </c>
      <c r="D64" s="99" t="s">
        <v>4</v>
      </c>
      <c r="E64" s="187" t="s">
        <v>3</v>
      </c>
      <c r="F64" s="187"/>
      <c r="G64" s="100" t="s">
        <v>7</v>
      </c>
      <c r="H64" s="84" t="s">
        <v>5</v>
      </c>
      <c r="I64" s="85" t="s">
        <v>6</v>
      </c>
      <c r="J64" s="99" t="s">
        <v>4</v>
      </c>
      <c r="K64" s="187" t="s">
        <v>3</v>
      </c>
      <c r="L64" s="187"/>
      <c r="M64" s="100" t="s">
        <v>7</v>
      </c>
      <c r="N64" s="84" t="s">
        <v>5</v>
      </c>
      <c r="O64" s="85" t="s">
        <v>6</v>
      </c>
      <c r="P64" s="99" t="s">
        <v>4</v>
      </c>
      <c r="Q64" s="187" t="s">
        <v>3</v>
      </c>
      <c r="R64" s="187"/>
      <c r="S64" s="100" t="s">
        <v>7</v>
      </c>
      <c r="T64" s="84" t="s">
        <v>5</v>
      </c>
      <c r="U64" s="85" t="s">
        <v>6</v>
      </c>
      <c r="W64" s="91" t="s">
        <v>7</v>
      </c>
      <c r="X64" s="92" t="s">
        <v>5</v>
      </c>
      <c r="Y64" s="93" t="s">
        <v>6</v>
      </c>
    </row>
    <row r="65" spans="1:25" x14ac:dyDescent="0.35">
      <c r="A65" s="11">
        <f>A5</f>
        <v>44661.520833333336</v>
      </c>
      <c r="B65" s="5">
        <f>C65*24</f>
        <v>0</v>
      </c>
      <c r="C65" s="12">
        <f>A65-$A$5</f>
        <v>0</v>
      </c>
      <c r="D65" s="14">
        <v>1</v>
      </c>
      <c r="E65" s="4">
        <v>0.2</v>
      </c>
      <c r="F65" s="6"/>
      <c r="G65" s="24">
        <f t="shared" ref="G65:G66" si="73">IF(D65="",#N/A,AVERAGE(E65:F65)*D65)</f>
        <v>0.2</v>
      </c>
      <c r="H65" s="7" t="e">
        <f>_xlfn.STDEV.S(E65:F65)*D65</f>
        <v>#DIV/0!</v>
      </c>
      <c r="I65" s="15" t="e">
        <f>H65/G65</f>
        <v>#DIV/0!</v>
      </c>
      <c r="J65" s="14">
        <v>1</v>
      </c>
      <c r="K65" s="4">
        <v>0.2</v>
      </c>
      <c r="L65" s="4"/>
      <c r="M65" s="18">
        <f t="shared" ref="M65:M66" si="74">IF(J65="",#N/A,AVERAGE(K65:L65)*J65)</f>
        <v>0.2</v>
      </c>
      <c r="N65" s="7" t="e">
        <f t="shared" ref="N65:N75" si="75">_xlfn.STDEV.S(K65:L65)*J65</f>
        <v>#DIV/0!</v>
      </c>
      <c r="O65" s="15" t="e">
        <f t="shared" ref="O65:O75" si="76">N65/M65</f>
        <v>#DIV/0!</v>
      </c>
      <c r="P65" s="14">
        <v>1</v>
      </c>
      <c r="Q65" s="4">
        <v>0.2</v>
      </c>
      <c r="R65" s="4"/>
      <c r="S65" s="18">
        <f t="shared" ref="S65:S66" si="77">IF(P65="",#N/A,AVERAGE(Q65:R65)*P65)</f>
        <v>0.2</v>
      </c>
      <c r="T65" s="7" t="e">
        <f t="shared" ref="T65:T75" si="78">_xlfn.STDEV.S(Q65:R65)*P65</f>
        <v>#DIV/0!</v>
      </c>
      <c r="U65" s="15" t="e">
        <f t="shared" ref="U65:U75" si="79">T65/S65</f>
        <v>#DIV/0!</v>
      </c>
      <c r="W65" s="94">
        <f>AVERAGE(G65,M65,S65)</f>
        <v>0.20000000000000004</v>
      </c>
      <c r="X65" s="95" t="e">
        <f>_xlfn.STDEV.S(H65,N65,T65)</f>
        <v>#DIV/0!</v>
      </c>
      <c r="Y65" s="96" t="e">
        <f>X65/W65</f>
        <v>#DIV/0!</v>
      </c>
    </row>
    <row r="66" spans="1:25" x14ac:dyDescent="0.35">
      <c r="A66" s="11">
        <f t="shared" ref="A66:A75" si="80">A6</f>
        <v>44661.84375</v>
      </c>
      <c r="B66" s="5">
        <f t="shared" ref="B66:B75" si="81">C66*24</f>
        <v>7.7499999999417923</v>
      </c>
      <c r="C66" s="12">
        <f t="shared" ref="C66:C75" si="82">A66-$A$5</f>
        <v>0.32291666666424135</v>
      </c>
      <c r="D66" s="14">
        <v>4</v>
      </c>
      <c r="E66" s="4">
        <v>0.22800000000000001</v>
      </c>
      <c r="F66" s="6">
        <v>0.23</v>
      </c>
      <c r="G66" s="18">
        <f t="shared" si="73"/>
        <v>0.91600000000000004</v>
      </c>
      <c r="H66" s="7">
        <f t="shared" ref="H66:H75" si="83">_xlfn.STDEV.S(E66:F66)*D66</f>
        <v>5.6568542494923853E-3</v>
      </c>
      <c r="I66" s="15">
        <f t="shared" ref="I66:I75" si="84">H66/G66</f>
        <v>6.1756050758650493E-3</v>
      </c>
      <c r="J66" s="14">
        <v>4</v>
      </c>
      <c r="K66" s="4">
        <v>0.23200000000000001</v>
      </c>
      <c r="L66" s="4">
        <v>0.23200000000000001</v>
      </c>
      <c r="M66" s="18">
        <f t="shared" si="74"/>
        <v>0.92800000000000005</v>
      </c>
      <c r="N66" s="7">
        <f t="shared" si="75"/>
        <v>0</v>
      </c>
      <c r="O66" s="15">
        <f t="shared" si="76"/>
        <v>0</v>
      </c>
      <c r="P66" s="14">
        <v>4</v>
      </c>
      <c r="Q66" s="4">
        <v>0.23699999999999999</v>
      </c>
      <c r="R66" s="4">
        <v>0.23400000000000001</v>
      </c>
      <c r="S66" s="18">
        <f t="shared" si="77"/>
        <v>0.94199999999999995</v>
      </c>
      <c r="T66" s="7">
        <f t="shared" si="78"/>
        <v>8.4852813742384986E-3</v>
      </c>
      <c r="U66" s="15">
        <f t="shared" si="79"/>
        <v>9.0077296966438423E-3</v>
      </c>
      <c r="W66" s="27">
        <f t="shared" ref="W66:W75" si="85">AVERAGE(G66,M66,S66)</f>
        <v>0.92866666666666664</v>
      </c>
      <c r="X66" s="4">
        <f t="shared" ref="X66:X75" si="86">_xlfn.STDEV.S(H66,N66,T66)</f>
        <v>4.3204937989385428E-3</v>
      </c>
      <c r="Y66" s="2">
        <f t="shared" ref="Y66:Y75" si="87">X66/W66</f>
        <v>4.6523623104147982E-3</v>
      </c>
    </row>
    <row r="67" spans="1:25" x14ac:dyDescent="0.35">
      <c r="A67" s="11">
        <f t="shared" si="80"/>
        <v>44662.34375</v>
      </c>
      <c r="B67" s="5">
        <f t="shared" si="81"/>
        <v>19.749999999941792</v>
      </c>
      <c r="C67" s="12">
        <f t="shared" si="82"/>
        <v>0.82291666666424135</v>
      </c>
      <c r="D67" s="14">
        <v>20</v>
      </c>
      <c r="E67" s="4">
        <v>0.125</v>
      </c>
      <c r="F67" s="4">
        <v>0.123</v>
      </c>
      <c r="G67" s="18">
        <f>IF(D67="",#N/A,AVERAGE(E67:F67)*D67)</f>
        <v>2.48</v>
      </c>
      <c r="H67" s="7">
        <f t="shared" si="83"/>
        <v>2.8284271247461926E-2</v>
      </c>
      <c r="I67" s="15">
        <f t="shared" si="84"/>
        <v>1.1404948083654002E-2</v>
      </c>
      <c r="J67" s="14">
        <v>20</v>
      </c>
      <c r="K67" s="4">
        <v>0.13100000000000001</v>
      </c>
      <c r="L67" s="4">
        <v>0.122</v>
      </c>
      <c r="M67" s="18">
        <f>IF(J67="",#N/A,AVERAGE(K67:L67)*J67)</f>
        <v>2.5300000000000002</v>
      </c>
      <c r="N67" s="7">
        <f t="shared" si="75"/>
        <v>0.12727922061357866</v>
      </c>
      <c r="O67" s="15">
        <f t="shared" si="76"/>
        <v>5.0307992337382867E-2</v>
      </c>
      <c r="P67" s="14">
        <v>20</v>
      </c>
      <c r="Q67" s="4">
        <v>0.124</v>
      </c>
      <c r="R67" s="4">
        <v>0.13300000000000001</v>
      </c>
      <c r="S67" s="18">
        <f>IF(P67="",#N/A,AVERAGE(Q67:R67)*P67)</f>
        <v>2.5700000000000003</v>
      </c>
      <c r="T67" s="7">
        <f t="shared" si="78"/>
        <v>0.12727922061357866</v>
      </c>
      <c r="U67" s="15">
        <f t="shared" si="79"/>
        <v>4.9524988565594806E-2</v>
      </c>
      <c r="W67" s="27">
        <f t="shared" si="85"/>
        <v>2.5266666666666668</v>
      </c>
      <c r="X67" s="4">
        <f t="shared" si="86"/>
        <v>5.7154760664940879E-2</v>
      </c>
      <c r="Y67" s="2">
        <f t="shared" si="87"/>
        <v>2.2620617677417233E-2</v>
      </c>
    </row>
    <row r="68" spans="1:25" x14ac:dyDescent="0.35">
      <c r="A68" s="11">
        <f t="shared" si="80"/>
        <v>44662.71875</v>
      </c>
      <c r="B68" s="5">
        <f t="shared" si="81"/>
        <v>28.749999999941792</v>
      </c>
      <c r="C68" s="12">
        <f t="shared" si="82"/>
        <v>1.1979166666642413</v>
      </c>
      <c r="D68" s="14">
        <v>40</v>
      </c>
      <c r="E68" s="6">
        <v>0.113</v>
      </c>
      <c r="F68" s="4">
        <v>0.11</v>
      </c>
      <c r="G68" s="18">
        <f t="shared" ref="G68:G75" si="88">IF(D68="",#N/A,AVERAGE(E68:F68)*D68)</f>
        <v>4.46</v>
      </c>
      <c r="H68" s="7">
        <f t="shared" si="83"/>
        <v>8.4852813742385791E-2</v>
      </c>
      <c r="I68" s="15">
        <f t="shared" si="84"/>
        <v>1.9025294561073047E-2</v>
      </c>
      <c r="J68" s="14">
        <v>40</v>
      </c>
      <c r="K68" s="6">
        <v>0.10199999999999999</v>
      </c>
      <c r="L68" s="4">
        <v>0.107</v>
      </c>
      <c r="M68" s="18">
        <f t="shared" ref="M68:M75" si="89">IF(J68="",#N/A,AVERAGE(K68:L68)*J68)</f>
        <v>4.18</v>
      </c>
      <c r="N68" s="7">
        <f t="shared" si="75"/>
        <v>0.14142135623730961</v>
      </c>
      <c r="O68" s="15">
        <f t="shared" si="76"/>
        <v>3.3832860343853979E-2</v>
      </c>
      <c r="P68" s="14">
        <v>40</v>
      </c>
      <c r="Q68" s="6">
        <v>0.108</v>
      </c>
      <c r="R68" s="4">
        <v>0.11700000000000001</v>
      </c>
      <c r="S68" s="18">
        <f t="shared" ref="S68:S75" si="90">IF(P68="",#N/A,AVERAGE(Q68:R68)*P68)</f>
        <v>4.5</v>
      </c>
      <c r="T68" s="7">
        <f t="shared" si="78"/>
        <v>0.25455844122715732</v>
      </c>
      <c r="U68" s="15">
        <f t="shared" si="79"/>
        <v>5.6568542494923851E-2</v>
      </c>
      <c r="W68" s="27">
        <f t="shared" si="85"/>
        <v>4.38</v>
      </c>
      <c r="X68" s="4">
        <f t="shared" si="86"/>
        <v>8.6409875978771533E-2</v>
      </c>
      <c r="Y68" s="2">
        <f t="shared" si="87"/>
        <v>1.9728282186934142E-2</v>
      </c>
    </row>
    <row r="69" spans="1:25" x14ac:dyDescent="0.35">
      <c r="A69" s="11">
        <f t="shared" si="80"/>
        <v>44663.354166666664</v>
      </c>
      <c r="B69" s="5">
        <f t="shared" si="81"/>
        <v>43.999999999883585</v>
      </c>
      <c r="C69" s="12">
        <f t="shared" si="82"/>
        <v>1.8333333333284827</v>
      </c>
      <c r="D69" s="14">
        <v>100</v>
      </c>
      <c r="E69" s="6">
        <v>0.10299999999999999</v>
      </c>
      <c r="F69" s="6">
        <v>0.1</v>
      </c>
      <c r="G69" s="18">
        <f t="shared" si="88"/>
        <v>10.15</v>
      </c>
      <c r="H69" s="7">
        <f t="shared" si="83"/>
        <v>0.21213203435596345</v>
      </c>
      <c r="I69" s="15">
        <f t="shared" si="84"/>
        <v>2.0899707818321522E-2</v>
      </c>
      <c r="J69" s="14">
        <v>100</v>
      </c>
      <c r="K69" s="6">
        <v>0.11899999999999999</v>
      </c>
      <c r="L69" s="6">
        <v>0.109</v>
      </c>
      <c r="M69" s="18">
        <f t="shared" si="89"/>
        <v>11.399999999999999</v>
      </c>
      <c r="N69" s="7">
        <f t="shared" si="75"/>
        <v>0.70710678118654724</v>
      </c>
      <c r="O69" s="15">
        <f t="shared" si="76"/>
        <v>6.202691063039889E-2</v>
      </c>
      <c r="P69" s="14">
        <v>100</v>
      </c>
      <c r="Q69" s="6">
        <v>9.9000000000000005E-2</v>
      </c>
      <c r="R69" s="6">
        <v>9.8000000000000004E-2</v>
      </c>
      <c r="S69" s="18">
        <f t="shared" si="90"/>
        <v>9.85</v>
      </c>
      <c r="T69" s="7">
        <f t="shared" si="78"/>
        <v>7.0710678118654821E-2</v>
      </c>
      <c r="U69" s="15">
        <f t="shared" si="79"/>
        <v>7.1787490475791697E-3</v>
      </c>
      <c r="W69" s="27">
        <f t="shared" si="85"/>
        <v>10.466666666666667</v>
      </c>
      <c r="X69" s="4">
        <f t="shared" si="86"/>
        <v>0.334165627596057</v>
      </c>
      <c r="Y69" s="2">
        <f t="shared" si="87"/>
        <v>3.192665231809462E-2</v>
      </c>
    </row>
    <row r="70" spans="1:25" x14ac:dyDescent="0.35">
      <c r="A70" s="11">
        <f t="shared" si="80"/>
        <v>44663.677083333336</v>
      </c>
      <c r="B70" s="5">
        <f t="shared" si="81"/>
        <v>51.75</v>
      </c>
      <c r="C70" s="12">
        <f t="shared" si="82"/>
        <v>2.15625</v>
      </c>
      <c r="D70" s="14">
        <v>100</v>
      </c>
      <c r="E70" s="6">
        <v>0.15</v>
      </c>
      <c r="F70" s="6">
        <v>0.153</v>
      </c>
      <c r="G70" s="18">
        <f t="shared" si="88"/>
        <v>15.15</v>
      </c>
      <c r="H70" s="7">
        <f t="shared" si="83"/>
        <v>0.21213203435596445</v>
      </c>
      <c r="I70" s="15">
        <f t="shared" si="84"/>
        <v>1.4002114478941547E-2</v>
      </c>
      <c r="J70" s="14">
        <v>100</v>
      </c>
      <c r="K70" s="6">
        <v>0.14599999999999999</v>
      </c>
      <c r="L70" s="6">
        <v>0.14499999999999999</v>
      </c>
      <c r="M70" s="18">
        <f t="shared" si="89"/>
        <v>14.549999999999999</v>
      </c>
      <c r="N70" s="7">
        <f t="shared" si="75"/>
        <v>7.0710678118654821E-2</v>
      </c>
      <c r="O70" s="15">
        <f t="shared" si="76"/>
        <v>4.8598404205261051E-3</v>
      </c>
      <c r="P70" s="14">
        <v>100</v>
      </c>
      <c r="Q70" s="6">
        <v>0.14899999999999999</v>
      </c>
      <c r="R70" s="6">
        <v>0.14299999999999999</v>
      </c>
      <c r="S70" s="18">
        <f t="shared" si="90"/>
        <v>14.6</v>
      </c>
      <c r="T70" s="7">
        <f t="shared" si="78"/>
        <v>0.4242640687119289</v>
      </c>
      <c r="U70" s="15">
        <f t="shared" si="79"/>
        <v>2.9059182788488281E-2</v>
      </c>
      <c r="W70" s="27">
        <f t="shared" si="85"/>
        <v>14.766666666666666</v>
      </c>
      <c r="X70" s="4">
        <f t="shared" si="86"/>
        <v>0.17795130420052205</v>
      </c>
      <c r="Y70" s="2">
        <f t="shared" si="87"/>
        <v>1.2050878388297204E-2</v>
      </c>
    </row>
    <row r="71" spans="1:25" x14ac:dyDescent="0.35">
      <c r="A71" s="11">
        <f t="shared" si="80"/>
        <v>44664.361111111109</v>
      </c>
      <c r="B71" s="5">
        <f t="shared" si="81"/>
        <v>68.166666666569654</v>
      </c>
      <c r="C71" s="12">
        <f t="shared" si="82"/>
        <v>2.8402777777737356</v>
      </c>
      <c r="D71" s="14">
        <v>100</v>
      </c>
      <c r="E71" s="6">
        <v>0.223</v>
      </c>
      <c r="F71" s="6">
        <v>0.223</v>
      </c>
      <c r="G71" s="18">
        <f t="shared" si="88"/>
        <v>22.3</v>
      </c>
      <c r="H71" s="7">
        <f t="shared" si="83"/>
        <v>0</v>
      </c>
      <c r="I71" s="15">
        <f t="shared" si="84"/>
        <v>0</v>
      </c>
      <c r="J71" s="14">
        <v>100</v>
      </c>
      <c r="K71" s="6">
        <v>0.214</v>
      </c>
      <c r="L71" s="6">
        <v>0.20899999999999999</v>
      </c>
      <c r="M71" s="18">
        <f t="shared" si="89"/>
        <v>21.15</v>
      </c>
      <c r="N71" s="7">
        <f t="shared" si="75"/>
        <v>0.35355339059327406</v>
      </c>
      <c r="O71" s="15">
        <f t="shared" si="76"/>
        <v>1.6716472368476315E-2</v>
      </c>
      <c r="P71" s="14">
        <v>100</v>
      </c>
      <c r="Q71" s="6">
        <v>0.21099999999999999</v>
      </c>
      <c r="R71" s="6">
        <v>0.21199999999999999</v>
      </c>
      <c r="S71" s="18">
        <f t="shared" si="90"/>
        <v>21.15</v>
      </c>
      <c r="T71" s="7">
        <f t="shared" si="78"/>
        <v>7.0710678118654821E-2</v>
      </c>
      <c r="U71" s="15">
        <f t="shared" si="79"/>
        <v>3.3432944736952637E-3</v>
      </c>
      <c r="W71" s="27">
        <f t="shared" si="85"/>
        <v>21.533333333333331</v>
      </c>
      <c r="X71" s="4">
        <f t="shared" si="86"/>
        <v>0.18708286933869722</v>
      </c>
      <c r="Y71" s="2">
        <f t="shared" si="87"/>
        <v>8.6880589476175194E-3</v>
      </c>
    </row>
    <row r="72" spans="1:25" x14ac:dyDescent="0.35">
      <c r="A72" s="11">
        <f t="shared" si="80"/>
        <v>44664.677083333336</v>
      </c>
      <c r="B72" s="5">
        <f t="shared" si="81"/>
        <v>75.75</v>
      </c>
      <c r="C72" s="12">
        <f t="shared" si="82"/>
        <v>3.15625</v>
      </c>
      <c r="D72" s="14">
        <v>100</v>
      </c>
      <c r="E72" s="6">
        <v>0.26600000000000001</v>
      </c>
      <c r="F72" s="6">
        <v>0.25800000000000001</v>
      </c>
      <c r="G72" s="18">
        <f t="shared" si="88"/>
        <v>26.200000000000003</v>
      </c>
      <c r="H72" s="7">
        <f t="shared" si="83"/>
        <v>0.56568542494923857</v>
      </c>
      <c r="I72" s="15">
        <f t="shared" si="84"/>
        <v>2.1591046753787729E-2</v>
      </c>
      <c r="J72" s="14">
        <v>100</v>
      </c>
      <c r="K72" s="6">
        <v>0.255</v>
      </c>
      <c r="L72" s="6">
        <v>0.248</v>
      </c>
      <c r="M72" s="18">
        <f t="shared" si="89"/>
        <v>25.15</v>
      </c>
      <c r="N72" s="7">
        <f t="shared" si="75"/>
        <v>0.49497474683058368</v>
      </c>
      <c r="O72" s="15">
        <f t="shared" si="76"/>
        <v>1.9680904446544082E-2</v>
      </c>
      <c r="P72" s="14">
        <v>100</v>
      </c>
      <c r="Q72" s="6">
        <v>0.26100000000000001</v>
      </c>
      <c r="R72" s="6">
        <v>0.255</v>
      </c>
      <c r="S72" s="18">
        <f t="shared" si="90"/>
        <v>25.8</v>
      </c>
      <c r="T72" s="7">
        <f t="shared" si="78"/>
        <v>0.4242640687119289</v>
      </c>
      <c r="U72" s="15">
        <f t="shared" si="79"/>
        <v>1.6444343748524375E-2</v>
      </c>
      <c r="W72" s="27">
        <f t="shared" si="85"/>
        <v>25.716666666666669</v>
      </c>
      <c r="X72" s="4">
        <f t="shared" si="86"/>
        <v>7.0710678118654391E-2</v>
      </c>
      <c r="Y72" s="2">
        <f t="shared" si="87"/>
        <v>2.7496051115484532E-3</v>
      </c>
    </row>
    <row r="73" spans="1:25" x14ac:dyDescent="0.35">
      <c r="A73" s="11">
        <f t="shared" si="80"/>
        <v>44665.34375</v>
      </c>
      <c r="B73" s="5">
        <f t="shared" si="81"/>
        <v>91.749999999941792</v>
      </c>
      <c r="C73" s="12">
        <f t="shared" si="82"/>
        <v>3.8229166666642413</v>
      </c>
      <c r="D73" s="14">
        <v>100</v>
      </c>
      <c r="E73" s="6">
        <v>0.22800000000000001</v>
      </c>
      <c r="F73" s="6">
        <v>0.214</v>
      </c>
      <c r="G73" s="18">
        <f t="shared" si="88"/>
        <v>22.1</v>
      </c>
      <c r="H73" s="7">
        <f t="shared" si="83"/>
        <v>0.98994949366116736</v>
      </c>
      <c r="I73" s="15">
        <f t="shared" si="84"/>
        <v>4.4794094735799428E-2</v>
      </c>
      <c r="J73" s="14">
        <v>100</v>
      </c>
      <c r="K73" s="6">
        <v>0.23300000000000001</v>
      </c>
      <c r="L73" s="6">
        <v>0.23599999999999999</v>
      </c>
      <c r="M73" s="18">
        <f t="shared" si="89"/>
        <v>23.45</v>
      </c>
      <c r="N73" s="7">
        <f t="shared" si="75"/>
        <v>0.21213203435596245</v>
      </c>
      <c r="O73" s="15">
        <f t="shared" si="76"/>
        <v>9.0461421900197205E-3</v>
      </c>
      <c r="P73" s="14">
        <v>100</v>
      </c>
      <c r="Q73" s="6">
        <v>0.219</v>
      </c>
      <c r="R73" s="6">
        <v>0.21299999999999999</v>
      </c>
      <c r="S73" s="18">
        <f t="shared" si="90"/>
        <v>21.6</v>
      </c>
      <c r="T73" s="7">
        <f t="shared" si="78"/>
        <v>0.4242640687119289</v>
      </c>
      <c r="U73" s="15">
        <f t="shared" si="79"/>
        <v>1.9641855032959669E-2</v>
      </c>
      <c r="W73" s="27">
        <f t="shared" si="85"/>
        <v>22.383333333333336</v>
      </c>
      <c r="X73" s="4">
        <f t="shared" si="86"/>
        <v>0.40207793606049508</v>
      </c>
      <c r="Y73" s="2">
        <f t="shared" si="87"/>
        <v>1.7963273390640137E-2</v>
      </c>
    </row>
    <row r="74" spans="1:25" s="129" customFormat="1" x14ac:dyDescent="0.35">
      <c r="A74" s="11">
        <f t="shared" si="80"/>
        <v>44665.677083333336</v>
      </c>
      <c r="B74" s="5">
        <f t="shared" si="81"/>
        <v>99.75</v>
      </c>
      <c r="C74" s="12">
        <f t="shared" si="82"/>
        <v>4.15625</v>
      </c>
      <c r="D74" s="14">
        <v>100</v>
      </c>
      <c r="E74" s="6">
        <v>0.23599999999999999</v>
      </c>
      <c r="F74" s="6">
        <v>0.224</v>
      </c>
      <c r="G74" s="18">
        <f t="shared" si="88"/>
        <v>23</v>
      </c>
      <c r="H74" s="7">
        <f t="shared" si="83"/>
        <v>0.8485281374238558</v>
      </c>
      <c r="I74" s="15">
        <f t="shared" si="84"/>
        <v>3.6892527714080685E-2</v>
      </c>
      <c r="J74" s="14">
        <v>100</v>
      </c>
      <c r="K74" s="6">
        <v>0.22900000000000001</v>
      </c>
      <c r="L74" s="6">
        <v>0.219</v>
      </c>
      <c r="M74" s="18">
        <f t="shared" si="89"/>
        <v>22.400000000000002</v>
      </c>
      <c r="N74" s="7">
        <f t="shared" si="75"/>
        <v>0.70710678118654813</v>
      </c>
      <c r="O74" s="15">
        <f t="shared" si="76"/>
        <v>3.1567267017256609E-2</v>
      </c>
      <c r="P74" s="14">
        <v>100</v>
      </c>
      <c r="Q74" s="6">
        <v>0.23</v>
      </c>
      <c r="R74" s="6">
        <v>0.215</v>
      </c>
      <c r="S74" s="18">
        <f t="shared" si="90"/>
        <v>22.25</v>
      </c>
      <c r="T74" s="7">
        <f t="shared" si="78"/>
        <v>1.0606601717798223</v>
      </c>
      <c r="U74" s="15">
        <f t="shared" si="79"/>
        <v>4.7670120079992016E-2</v>
      </c>
      <c r="W74" s="27">
        <f t="shared" si="85"/>
        <v>22.55</v>
      </c>
      <c r="X74" s="6">
        <f t="shared" si="86"/>
        <v>0.1779513042005233</v>
      </c>
      <c r="Y74" s="2">
        <f t="shared" si="87"/>
        <v>7.8914103858325185E-3</v>
      </c>
    </row>
    <row r="75" spans="1:25" ht="15" thickBot="1" x14ac:dyDescent="0.4">
      <c r="A75" s="11">
        <f t="shared" si="80"/>
        <v>44666.385416666664</v>
      </c>
      <c r="B75" s="5">
        <f t="shared" si="81"/>
        <v>116.74999999988358</v>
      </c>
      <c r="C75" s="12">
        <f t="shared" si="82"/>
        <v>4.8645833333284827</v>
      </c>
      <c r="D75" s="14">
        <v>100</v>
      </c>
      <c r="E75" s="9">
        <v>0.22</v>
      </c>
      <c r="F75" s="9">
        <v>0.222</v>
      </c>
      <c r="G75" s="20">
        <f t="shared" si="88"/>
        <v>22.1</v>
      </c>
      <c r="H75" s="21">
        <f t="shared" si="83"/>
        <v>0.14142135623730964</v>
      </c>
      <c r="I75" s="17">
        <f t="shared" si="84"/>
        <v>6.3991563908284898E-3</v>
      </c>
      <c r="J75" s="14">
        <v>100</v>
      </c>
      <c r="K75" s="9">
        <v>0.224</v>
      </c>
      <c r="L75" s="9">
        <v>0.222</v>
      </c>
      <c r="M75" s="20">
        <f t="shared" si="89"/>
        <v>22.3</v>
      </c>
      <c r="N75" s="21">
        <f t="shared" si="75"/>
        <v>0.14142135623730964</v>
      </c>
      <c r="O75" s="17">
        <f t="shared" si="76"/>
        <v>6.3417648536910152E-3</v>
      </c>
      <c r="P75" s="14">
        <v>100</v>
      </c>
      <c r="Q75" s="9">
        <v>0.214</v>
      </c>
      <c r="R75" s="9">
        <v>0.22</v>
      </c>
      <c r="S75" s="20">
        <f t="shared" si="90"/>
        <v>21.7</v>
      </c>
      <c r="T75" s="21">
        <f t="shared" si="78"/>
        <v>0.4242640687119289</v>
      </c>
      <c r="U75" s="17">
        <f t="shared" si="79"/>
        <v>1.9551339571978292E-2</v>
      </c>
      <c r="W75" s="28">
        <f t="shared" si="85"/>
        <v>22.033333333333335</v>
      </c>
      <c r="X75" s="9">
        <f t="shared" si="86"/>
        <v>0.16329931618554538</v>
      </c>
      <c r="Y75" s="10">
        <f t="shared" si="87"/>
        <v>7.4114666952592454E-3</v>
      </c>
    </row>
    <row r="76" spans="1:25" ht="15" thickBot="1" x14ac:dyDescent="0.4">
      <c r="A76" s="97"/>
      <c r="B76" s="4"/>
      <c r="C76" s="5"/>
      <c r="D76" s="4"/>
      <c r="E76" s="4"/>
      <c r="F76" s="4"/>
      <c r="G76" s="7"/>
      <c r="H76" s="7"/>
      <c r="I76" s="98"/>
      <c r="J76" s="4"/>
      <c r="K76" s="4"/>
      <c r="L76" s="4"/>
      <c r="M76" s="7"/>
      <c r="N76" s="7"/>
      <c r="O76" s="98"/>
      <c r="P76" s="4"/>
      <c r="Q76" s="4"/>
      <c r="R76" s="4"/>
      <c r="S76" s="7"/>
      <c r="T76" s="7"/>
      <c r="U76" s="98"/>
      <c r="W76" s="5"/>
      <c r="X76" s="4"/>
      <c r="Y76" s="4"/>
    </row>
    <row r="77" spans="1:25" ht="15" thickBot="1" x14ac:dyDescent="0.4">
      <c r="D77" s="191" t="str">
        <f>Overview!B18</f>
        <v>IMI507c2</v>
      </c>
      <c r="E77" s="192"/>
      <c r="F77" s="192"/>
      <c r="G77" s="192"/>
      <c r="H77" s="192"/>
      <c r="I77" s="192"/>
      <c r="J77" s="192"/>
      <c r="K77" s="192"/>
      <c r="L77" s="192"/>
      <c r="M77" s="192"/>
      <c r="N77" s="192"/>
      <c r="O77" s="192"/>
      <c r="P77" s="192"/>
      <c r="Q77" s="192"/>
      <c r="R77" s="192"/>
      <c r="S77" s="192"/>
      <c r="T77" s="192"/>
      <c r="U77" s="193"/>
    </row>
    <row r="78" spans="1:25" ht="15" thickBot="1" x14ac:dyDescent="0.4">
      <c r="D78" s="188">
        <v>1</v>
      </c>
      <c r="E78" s="189"/>
      <c r="F78" s="189"/>
      <c r="G78" s="189"/>
      <c r="H78" s="189"/>
      <c r="I78" s="190"/>
      <c r="J78" s="188">
        <v>2</v>
      </c>
      <c r="K78" s="189"/>
      <c r="L78" s="189"/>
      <c r="M78" s="189"/>
      <c r="N78" s="189"/>
      <c r="O78" s="190"/>
      <c r="P78" s="188">
        <v>3</v>
      </c>
      <c r="Q78" s="189"/>
      <c r="R78" s="189"/>
      <c r="S78" s="189"/>
      <c r="T78" s="189"/>
      <c r="U78" s="190"/>
      <c r="W78" s="191" t="str">
        <f>Overview!B20</f>
        <v>IMI508</v>
      </c>
      <c r="X78" s="192"/>
      <c r="Y78" s="193"/>
    </row>
    <row r="79" spans="1:25" ht="15" thickBot="1" x14ac:dyDescent="0.4">
      <c r="A79" s="83" t="s">
        <v>0</v>
      </c>
      <c r="B79" s="84" t="s">
        <v>1</v>
      </c>
      <c r="C79" s="85" t="s">
        <v>2</v>
      </c>
      <c r="D79" s="99" t="s">
        <v>4</v>
      </c>
      <c r="E79" s="187" t="s">
        <v>3</v>
      </c>
      <c r="F79" s="187"/>
      <c r="G79" s="100" t="s">
        <v>7</v>
      </c>
      <c r="H79" s="84" t="s">
        <v>5</v>
      </c>
      <c r="I79" s="85" t="s">
        <v>6</v>
      </c>
      <c r="J79" s="99" t="s">
        <v>4</v>
      </c>
      <c r="K79" s="187" t="s">
        <v>3</v>
      </c>
      <c r="L79" s="187"/>
      <c r="M79" s="100" t="s">
        <v>7</v>
      </c>
      <c r="N79" s="84" t="s">
        <v>5</v>
      </c>
      <c r="O79" s="85" t="s">
        <v>6</v>
      </c>
      <c r="P79" s="99" t="s">
        <v>4</v>
      </c>
      <c r="Q79" s="187" t="s">
        <v>3</v>
      </c>
      <c r="R79" s="187"/>
      <c r="S79" s="100" t="s">
        <v>7</v>
      </c>
      <c r="T79" s="84" t="s">
        <v>5</v>
      </c>
      <c r="U79" s="85" t="s">
        <v>6</v>
      </c>
      <c r="W79" s="91" t="s">
        <v>7</v>
      </c>
      <c r="X79" s="92" t="s">
        <v>5</v>
      </c>
      <c r="Y79" s="93" t="s">
        <v>6</v>
      </c>
    </row>
    <row r="80" spans="1:25" x14ac:dyDescent="0.35">
      <c r="A80" s="11">
        <f>A5</f>
        <v>44661.520833333336</v>
      </c>
      <c r="B80" s="5">
        <f>C80*24</f>
        <v>0</v>
      </c>
      <c r="C80" s="12">
        <f>A80-$A$5</f>
        <v>0</v>
      </c>
      <c r="D80" s="14">
        <v>1</v>
      </c>
      <c r="E80" s="4">
        <v>0.2</v>
      </c>
      <c r="F80" s="6"/>
      <c r="G80" s="24">
        <f t="shared" ref="G80:G81" si="91">IF(D80="",#N/A,AVERAGE(E80:F80)*D80)</f>
        <v>0.2</v>
      </c>
      <c r="H80" s="7" t="e">
        <f>_xlfn.STDEV.S(E80:F80)*D80</f>
        <v>#DIV/0!</v>
      </c>
      <c r="I80" s="15" t="e">
        <f>H80/G80</f>
        <v>#DIV/0!</v>
      </c>
      <c r="J80" s="14">
        <v>1</v>
      </c>
      <c r="K80" s="4">
        <v>0.2</v>
      </c>
      <c r="L80" s="4"/>
      <c r="M80" s="18">
        <f t="shared" ref="M80:M81" si="92">IF(J80="",#N/A,AVERAGE(K80:L80)*J80)</f>
        <v>0.2</v>
      </c>
      <c r="N80" s="7" t="e">
        <f t="shared" ref="N80:N90" si="93">_xlfn.STDEV.S(K80:L80)*J80</f>
        <v>#DIV/0!</v>
      </c>
      <c r="O80" s="15" t="e">
        <f t="shared" ref="O80:O90" si="94">N80/M80</f>
        <v>#DIV/0!</v>
      </c>
      <c r="P80" s="14">
        <v>1</v>
      </c>
      <c r="Q80" s="4">
        <v>0.2</v>
      </c>
      <c r="R80" s="4"/>
      <c r="S80" s="18">
        <f t="shared" ref="S80:S81" si="95">IF(P80="",#N/A,AVERAGE(Q80:R80)*P80)</f>
        <v>0.2</v>
      </c>
      <c r="T80" s="7" t="e">
        <f t="shared" ref="T80:T90" si="96">_xlfn.STDEV.S(Q80:R80)*P80</f>
        <v>#DIV/0!</v>
      </c>
      <c r="U80" s="15" t="e">
        <f t="shared" ref="U80:U90" si="97">T80/S80</f>
        <v>#DIV/0!</v>
      </c>
      <c r="W80" s="94">
        <f>AVERAGE(G80,M80,S80)</f>
        <v>0.20000000000000004</v>
      </c>
      <c r="X80" s="95" t="e">
        <f>_xlfn.STDEV.S(H80,N80,T80)</f>
        <v>#DIV/0!</v>
      </c>
      <c r="Y80" s="96" t="e">
        <f>X80/W80</f>
        <v>#DIV/0!</v>
      </c>
    </row>
    <row r="81" spans="1:25" x14ac:dyDescent="0.35">
      <c r="A81" s="11">
        <f t="shared" ref="A81:A90" si="98">A6</f>
        <v>44661.84375</v>
      </c>
      <c r="B81" s="5">
        <f t="shared" ref="B81:B90" si="99">C81*24</f>
        <v>7.7499999999417923</v>
      </c>
      <c r="C81" s="12">
        <f t="shared" ref="C81:C90" si="100">A81-$A$5</f>
        <v>0.32291666666424135</v>
      </c>
      <c r="D81" s="14">
        <v>4</v>
      </c>
      <c r="E81" s="4">
        <v>0.187</v>
      </c>
      <c r="F81" s="6">
        <v>0.188</v>
      </c>
      <c r="G81" s="18">
        <f t="shared" si="91"/>
        <v>0.75</v>
      </c>
      <c r="H81" s="7">
        <f t="shared" ref="H81:H90" si="101">_xlfn.STDEV.S(E81:F81)*D81</f>
        <v>2.8284271247461927E-3</v>
      </c>
      <c r="I81" s="15">
        <f t="shared" ref="I81:I90" si="102">H81/G81</f>
        <v>3.771236166328257E-3</v>
      </c>
      <c r="J81" s="14">
        <v>4</v>
      </c>
      <c r="K81" s="4">
        <v>0.188</v>
      </c>
      <c r="L81" s="4">
        <v>0.193</v>
      </c>
      <c r="M81" s="18">
        <f t="shared" si="92"/>
        <v>0.76200000000000001</v>
      </c>
      <c r="N81" s="7">
        <f t="shared" si="93"/>
        <v>1.4142135623730963E-2</v>
      </c>
      <c r="O81" s="15">
        <f t="shared" si="94"/>
        <v>1.8559233102009139E-2</v>
      </c>
      <c r="P81" s="14">
        <v>4</v>
      </c>
      <c r="Q81" s="4">
        <v>0.17699999999999999</v>
      </c>
      <c r="R81" s="4">
        <v>0.19400000000000001</v>
      </c>
      <c r="S81" s="18">
        <f t="shared" si="95"/>
        <v>0.74199999999999999</v>
      </c>
      <c r="T81" s="7">
        <f t="shared" si="96"/>
        <v>4.8083261120685276E-2</v>
      </c>
      <c r="U81" s="15">
        <f t="shared" si="97"/>
        <v>6.4802238707123011E-2</v>
      </c>
      <c r="W81" s="27">
        <f t="shared" ref="W81:W90" si="103">AVERAGE(G81,M81,S81)</f>
        <v>0.7513333333333333</v>
      </c>
      <c r="X81" s="4">
        <f t="shared" ref="X81:X90" si="104">_xlfn.STDEV.S(H81,N81,T81)</f>
        <v>2.3551362310207609E-2</v>
      </c>
      <c r="Y81" s="2">
        <f t="shared" ref="Y81:Y90" si="105">X81/W81</f>
        <v>3.1346090031332222E-2</v>
      </c>
    </row>
    <row r="82" spans="1:25" x14ac:dyDescent="0.35">
      <c r="A82" s="11">
        <f t="shared" si="98"/>
        <v>44662.34375</v>
      </c>
      <c r="B82" s="5">
        <f t="shared" si="99"/>
        <v>19.749999999941792</v>
      </c>
      <c r="C82" s="12">
        <f t="shared" si="100"/>
        <v>0.82291666666424135</v>
      </c>
      <c r="D82" s="14">
        <v>20</v>
      </c>
      <c r="E82" s="4">
        <v>7.8E-2</v>
      </c>
      <c r="F82" s="4">
        <v>7.5999999999999998E-2</v>
      </c>
      <c r="G82" s="18">
        <f>IF(D82="",#N/A,AVERAGE(E82:F82)*D82)</f>
        <v>1.54</v>
      </c>
      <c r="H82" s="7">
        <f t="shared" si="101"/>
        <v>2.8284271247461926E-2</v>
      </c>
      <c r="I82" s="15">
        <f t="shared" si="102"/>
        <v>1.8366409900949301E-2</v>
      </c>
      <c r="J82" s="14">
        <v>20</v>
      </c>
      <c r="K82" s="4">
        <v>7.4999999999999997E-2</v>
      </c>
      <c r="L82" s="4">
        <v>7.3999999999999996E-2</v>
      </c>
      <c r="M82" s="18">
        <f>IF(J82="",#N/A,AVERAGE(K82:L82)*J82)</f>
        <v>1.49</v>
      </c>
      <c r="N82" s="7">
        <f t="shared" si="93"/>
        <v>1.4142135623730963E-2</v>
      </c>
      <c r="O82" s="15">
        <f t="shared" si="94"/>
        <v>9.4913661904234645E-3</v>
      </c>
      <c r="P82" s="14">
        <v>20</v>
      </c>
      <c r="Q82" s="4">
        <v>7.6999999999999999E-2</v>
      </c>
      <c r="R82" s="4">
        <v>8.4000000000000005E-2</v>
      </c>
      <c r="S82" s="18">
        <f>IF(P82="",#N/A,AVERAGE(Q82:R82)*P82)</f>
        <v>1.61</v>
      </c>
      <c r="T82" s="7">
        <f t="shared" si="96"/>
        <v>9.8994949366116733E-2</v>
      </c>
      <c r="U82" s="15">
        <f t="shared" si="97"/>
        <v>6.1487546190134613E-2</v>
      </c>
      <c r="W82" s="27">
        <f t="shared" si="103"/>
        <v>1.5466666666666669</v>
      </c>
      <c r="X82" s="4">
        <f t="shared" si="104"/>
        <v>4.5460605656619558E-2</v>
      </c>
      <c r="Y82" s="2">
        <f t="shared" si="105"/>
        <v>2.9392632967641951E-2</v>
      </c>
    </row>
    <row r="83" spans="1:25" x14ac:dyDescent="0.35">
      <c r="A83" s="11">
        <f t="shared" si="98"/>
        <v>44662.71875</v>
      </c>
      <c r="B83" s="5">
        <f t="shared" si="99"/>
        <v>28.749999999941792</v>
      </c>
      <c r="C83" s="12">
        <f t="shared" si="100"/>
        <v>1.1979166666642413</v>
      </c>
      <c r="D83" s="14">
        <v>20</v>
      </c>
      <c r="E83" s="6">
        <v>0.10100000000000001</v>
      </c>
      <c r="F83" s="4">
        <v>9.8000000000000004E-2</v>
      </c>
      <c r="G83" s="18">
        <f t="shared" ref="G83:G90" si="106">IF(D83="",#N/A,AVERAGE(E83:F83)*D83)</f>
        <v>1.9900000000000002</v>
      </c>
      <c r="H83" s="7">
        <f t="shared" si="101"/>
        <v>4.2426406871192895E-2</v>
      </c>
      <c r="I83" s="15">
        <f t="shared" si="102"/>
        <v>2.1319802447835625E-2</v>
      </c>
      <c r="J83" s="14">
        <v>20</v>
      </c>
      <c r="K83" s="6">
        <v>9.8000000000000004E-2</v>
      </c>
      <c r="L83" s="4">
        <v>0.11600000000000001</v>
      </c>
      <c r="M83" s="18">
        <f t="shared" ref="M83:M90" si="107">IF(J83="",#N/A,AVERAGE(K83:L83)*J83)</f>
        <v>2.14</v>
      </c>
      <c r="N83" s="7">
        <f t="shared" si="93"/>
        <v>0.25455844122715715</v>
      </c>
      <c r="O83" s="15">
        <f t="shared" si="94"/>
        <v>0.11895254262951269</v>
      </c>
      <c r="P83" s="14">
        <v>20</v>
      </c>
      <c r="Q83" s="6">
        <v>0.112</v>
      </c>
      <c r="R83" s="4">
        <v>0.109</v>
      </c>
      <c r="S83" s="18">
        <f t="shared" ref="S83:S90" si="108">IF(P83="",#N/A,AVERAGE(Q83:R83)*P83)</f>
        <v>2.21</v>
      </c>
      <c r="T83" s="7">
        <f t="shared" si="96"/>
        <v>4.2426406871192895E-2</v>
      </c>
      <c r="U83" s="15">
        <f t="shared" si="97"/>
        <v>1.9197469172485472E-2</v>
      </c>
      <c r="W83" s="27">
        <f t="shared" si="103"/>
        <v>2.1133333333333337</v>
      </c>
      <c r="X83" s="4">
        <f t="shared" si="104"/>
        <v>0.12247448713915893</v>
      </c>
      <c r="Y83" s="2">
        <f t="shared" si="105"/>
        <v>5.7953227352914305E-2</v>
      </c>
    </row>
    <row r="84" spans="1:25" x14ac:dyDescent="0.35">
      <c r="A84" s="11">
        <f t="shared" si="98"/>
        <v>44663.354166666664</v>
      </c>
      <c r="B84" s="5">
        <f t="shared" si="99"/>
        <v>43.999999999883585</v>
      </c>
      <c r="C84" s="12">
        <f t="shared" si="100"/>
        <v>1.8333333333284827</v>
      </c>
      <c r="D84" s="14">
        <v>40</v>
      </c>
      <c r="E84" s="6">
        <v>9.9000000000000005E-2</v>
      </c>
      <c r="F84" s="6">
        <v>9.7000000000000003E-2</v>
      </c>
      <c r="G84" s="18">
        <f t="shared" si="106"/>
        <v>3.92</v>
      </c>
      <c r="H84" s="7">
        <f t="shared" si="101"/>
        <v>5.6568542494923851E-2</v>
      </c>
      <c r="I84" s="15">
        <f t="shared" si="102"/>
        <v>1.4430750636460167E-2</v>
      </c>
      <c r="J84" s="14">
        <v>40</v>
      </c>
      <c r="K84" s="6">
        <v>0.10199999999999999</v>
      </c>
      <c r="L84" s="6">
        <v>9.9000000000000005E-2</v>
      </c>
      <c r="M84" s="18">
        <f t="shared" si="107"/>
        <v>4.0200000000000005</v>
      </c>
      <c r="N84" s="7">
        <f t="shared" si="93"/>
        <v>8.4852813742385388E-2</v>
      </c>
      <c r="O84" s="15">
        <f t="shared" si="94"/>
        <v>2.1107665110046116E-2</v>
      </c>
      <c r="P84" s="14">
        <v>40</v>
      </c>
      <c r="Q84" s="6">
        <v>0.10299999999999999</v>
      </c>
      <c r="R84" s="6">
        <v>0.10100000000000001</v>
      </c>
      <c r="S84" s="18">
        <f t="shared" si="108"/>
        <v>4.08</v>
      </c>
      <c r="T84" s="7">
        <f t="shared" si="96"/>
        <v>5.6568542494923463E-2</v>
      </c>
      <c r="U84" s="15">
        <f t="shared" si="97"/>
        <v>1.3864838846794967E-2</v>
      </c>
      <c r="W84" s="27">
        <f t="shared" si="103"/>
        <v>4.0066666666666668</v>
      </c>
      <c r="X84" s="4">
        <f t="shared" si="104"/>
        <v>1.6329931618554446E-2</v>
      </c>
      <c r="Y84" s="2">
        <f t="shared" si="105"/>
        <v>4.0756900878255687E-3</v>
      </c>
    </row>
    <row r="85" spans="1:25" x14ac:dyDescent="0.35">
      <c r="A85" s="11">
        <f t="shared" si="98"/>
        <v>44663.677083333336</v>
      </c>
      <c r="B85" s="5">
        <f t="shared" si="99"/>
        <v>51.75</v>
      </c>
      <c r="C85" s="12">
        <f t="shared" si="100"/>
        <v>2.15625</v>
      </c>
      <c r="D85" s="14">
        <v>40</v>
      </c>
      <c r="E85" s="6">
        <v>0.152</v>
      </c>
      <c r="F85" s="6">
        <v>0.16300000000000001</v>
      </c>
      <c r="G85" s="18">
        <f t="shared" si="106"/>
        <v>6.3</v>
      </c>
      <c r="H85" s="7">
        <f t="shared" si="101"/>
        <v>0.3111269837220812</v>
      </c>
      <c r="I85" s="15">
        <f t="shared" si="102"/>
        <v>4.9385235511441458E-2</v>
      </c>
      <c r="J85" s="14">
        <v>40</v>
      </c>
      <c r="K85" s="6">
        <v>0.16</v>
      </c>
      <c r="L85" s="6">
        <v>0.159</v>
      </c>
      <c r="M85" s="18">
        <f t="shared" si="107"/>
        <v>6.38</v>
      </c>
      <c r="N85" s="7">
        <f t="shared" si="93"/>
        <v>2.8284271247461926E-2</v>
      </c>
      <c r="O85" s="15">
        <f t="shared" si="94"/>
        <v>4.4332713554015562E-3</v>
      </c>
      <c r="P85" s="14">
        <v>40</v>
      </c>
      <c r="Q85" s="6">
        <v>0.154</v>
      </c>
      <c r="R85" s="6">
        <v>0.154</v>
      </c>
      <c r="S85" s="18">
        <f t="shared" si="108"/>
        <v>6.16</v>
      </c>
      <c r="T85" s="7">
        <f t="shared" si="96"/>
        <v>0</v>
      </c>
      <c r="U85" s="15">
        <f t="shared" si="97"/>
        <v>0</v>
      </c>
      <c r="W85" s="27">
        <f t="shared" si="103"/>
        <v>6.28</v>
      </c>
      <c r="X85" s="4">
        <f t="shared" si="104"/>
        <v>0.1720465053408527</v>
      </c>
      <c r="Y85" s="2">
        <f t="shared" si="105"/>
        <v>2.7395940340900111E-2</v>
      </c>
    </row>
    <row r="86" spans="1:25" x14ac:dyDescent="0.35">
      <c r="A86" s="11">
        <f t="shared" si="98"/>
        <v>44664.361111111109</v>
      </c>
      <c r="B86" s="5">
        <f t="shared" si="99"/>
        <v>68.166666666569654</v>
      </c>
      <c r="C86" s="12">
        <f t="shared" si="100"/>
        <v>2.8402777777737356</v>
      </c>
      <c r="D86" s="14">
        <v>100</v>
      </c>
      <c r="E86" s="6">
        <v>0.11</v>
      </c>
      <c r="F86" s="6">
        <v>0.109</v>
      </c>
      <c r="G86" s="18">
        <f t="shared" si="106"/>
        <v>10.95</v>
      </c>
      <c r="H86" s="7">
        <f t="shared" si="101"/>
        <v>7.0710678118654821E-2</v>
      </c>
      <c r="I86" s="15">
        <f t="shared" si="102"/>
        <v>6.4575961752196187E-3</v>
      </c>
      <c r="J86" s="14">
        <v>100</v>
      </c>
      <c r="K86" s="6">
        <v>0.108</v>
      </c>
      <c r="L86" s="6">
        <v>0.108</v>
      </c>
      <c r="M86" s="18">
        <f t="shared" si="107"/>
        <v>10.8</v>
      </c>
      <c r="N86" s="7">
        <f t="shared" si="93"/>
        <v>0</v>
      </c>
      <c r="O86" s="15">
        <f t="shared" si="94"/>
        <v>0</v>
      </c>
      <c r="P86" s="14">
        <v>100</v>
      </c>
      <c r="Q86" s="6">
        <v>0.113</v>
      </c>
      <c r="R86" s="6">
        <v>0.11600000000000001</v>
      </c>
      <c r="S86" s="18">
        <f t="shared" si="108"/>
        <v>11.450000000000001</v>
      </c>
      <c r="T86" s="7">
        <f t="shared" si="96"/>
        <v>0.21213203435596445</v>
      </c>
      <c r="U86" s="15">
        <f t="shared" si="97"/>
        <v>1.8526815227595146E-2</v>
      </c>
      <c r="W86" s="27">
        <f t="shared" si="103"/>
        <v>11.066666666666668</v>
      </c>
      <c r="X86" s="4">
        <f t="shared" si="104"/>
        <v>0.10801234497346443</v>
      </c>
      <c r="Y86" s="2">
        <f t="shared" si="105"/>
        <v>9.7601516542287128E-3</v>
      </c>
    </row>
    <row r="87" spans="1:25" x14ac:dyDescent="0.35">
      <c r="A87" s="11">
        <f t="shared" si="98"/>
        <v>44664.677083333336</v>
      </c>
      <c r="B87" s="5">
        <f t="shared" si="99"/>
        <v>75.75</v>
      </c>
      <c r="C87" s="12">
        <f t="shared" si="100"/>
        <v>3.15625</v>
      </c>
      <c r="D87" s="14">
        <v>100</v>
      </c>
      <c r="E87" s="6">
        <v>0.13100000000000001</v>
      </c>
      <c r="F87" s="6">
        <v>0.13200000000000001</v>
      </c>
      <c r="G87" s="18">
        <f t="shared" si="106"/>
        <v>13.15</v>
      </c>
      <c r="H87" s="7">
        <f t="shared" si="101"/>
        <v>7.0710678118654821E-2</v>
      </c>
      <c r="I87" s="15">
        <f t="shared" si="102"/>
        <v>5.377237879745614E-3</v>
      </c>
      <c r="J87" s="14">
        <v>100</v>
      </c>
      <c r="K87" s="6">
        <v>0.13800000000000001</v>
      </c>
      <c r="L87" s="6">
        <v>0.13600000000000001</v>
      </c>
      <c r="M87" s="18">
        <f t="shared" si="107"/>
        <v>13.700000000000001</v>
      </c>
      <c r="N87" s="7">
        <f t="shared" si="93"/>
        <v>0.14142135623730964</v>
      </c>
      <c r="O87" s="15">
        <f t="shared" si="94"/>
        <v>1.0322726732650339E-2</v>
      </c>
      <c r="P87" s="14">
        <v>100</v>
      </c>
      <c r="Q87" s="6">
        <v>0.13</v>
      </c>
      <c r="R87" s="6">
        <v>0.13800000000000001</v>
      </c>
      <c r="S87" s="18">
        <f t="shared" si="108"/>
        <v>13.4</v>
      </c>
      <c r="T87" s="7">
        <f t="shared" si="96"/>
        <v>0.56568542494923857</v>
      </c>
      <c r="U87" s="15">
        <f t="shared" si="97"/>
        <v>4.2215330220092433E-2</v>
      </c>
      <c r="W87" s="27">
        <f t="shared" si="103"/>
        <v>13.416666666666666</v>
      </c>
      <c r="X87" s="4">
        <f t="shared" si="104"/>
        <v>0.26770630673681711</v>
      </c>
      <c r="Y87" s="2">
        <f t="shared" si="105"/>
        <v>1.9953265098396306E-2</v>
      </c>
    </row>
    <row r="88" spans="1:25" x14ac:dyDescent="0.35">
      <c r="A88" s="11">
        <f t="shared" si="98"/>
        <v>44665.34375</v>
      </c>
      <c r="B88" s="5">
        <f t="shared" si="99"/>
        <v>91.749999999941792</v>
      </c>
      <c r="C88" s="12">
        <f t="shared" si="100"/>
        <v>3.8229166666642413</v>
      </c>
      <c r="D88" s="14">
        <v>100</v>
      </c>
      <c r="E88" s="6">
        <v>0.19700000000000001</v>
      </c>
      <c r="F88" s="6">
        <v>0.20300000000000001</v>
      </c>
      <c r="G88" s="18">
        <f t="shared" si="106"/>
        <v>20</v>
      </c>
      <c r="H88" s="7">
        <f t="shared" si="101"/>
        <v>0.4242640687119289</v>
      </c>
      <c r="I88" s="15">
        <f t="shared" si="102"/>
        <v>2.1213203435596444E-2</v>
      </c>
      <c r="J88" s="14">
        <v>100</v>
      </c>
      <c r="K88" s="6">
        <v>0.217</v>
      </c>
      <c r="L88" s="6">
        <v>0.193</v>
      </c>
      <c r="M88" s="18">
        <f t="shared" si="107"/>
        <v>20.5</v>
      </c>
      <c r="N88" s="7">
        <f t="shared" si="93"/>
        <v>1.6970562748477136</v>
      </c>
      <c r="O88" s="15">
        <f t="shared" si="94"/>
        <v>8.2783232919400665E-2</v>
      </c>
      <c r="P88" s="14">
        <v>100</v>
      </c>
      <c r="Q88" s="6">
        <v>0.2</v>
      </c>
      <c r="R88" s="6">
        <v>0.20300000000000001</v>
      </c>
      <c r="S88" s="18">
        <f t="shared" si="108"/>
        <v>20.150000000000002</v>
      </c>
      <c r="T88" s="7">
        <f t="shared" si="96"/>
        <v>0.21213203435596445</v>
      </c>
      <c r="U88" s="15">
        <f t="shared" si="97"/>
        <v>1.0527644384911387E-2</v>
      </c>
      <c r="W88" s="27">
        <f t="shared" si="103"/>
        <v>20.216666666666669</v>
      </c>
      <c r="X88" s="4">
        <f t="shared" si="104"/>
        <v>0.80311892021045017</v>
      </c>
      <c r="Y88" s="2">
        <f t="shared" si="105"/>
        <v>3.9725585500929105E-2</v>
      </c>
    </row>
    <row r="89" spans="1:25" s="129" customFormat="1" x14ac:dyDescent="0.35">
      <c r="A89" s="11">
        <f t="shared" si="98"/>
        <v>44665.677083333336</v>
      </c>
      <c r="B89" s="5">
        <f t="shared" si="99"/>
        <v>99.75</v>
      </c>
      <c r="C89" s="12">
        <f t="shared" si="100"/>
        <v>4.15625</v>
      </c>
      <c r="D89" s="14">
        <v>100</v>
      </c>
      <c r="E89" s="6">
        <v>0.22700000000000001</v>
      </c>
      <c r="F89" s="6">
        <v>0.23300000000000001</v>
      </c>
      <c r="G89" s="18">
        <f t="shared" si="106"/>
        <v>23</v>
      </c>
      <c r="H89" s="7">
        <f t="shared" si="101"/>
        <v>0.4242640687119289</v>
      </c>
      <c r="I89" s="15">
        <f t="shared" si="102"/>
        <v>1.8446263857040388E-2</v>
      </c>
      <c r="J89" s="14">
        <v>100</v>
      </c>
      <c r="K89" s="6">
        <v>0.216</v>
      </c>
      <c r="L89" s="6">
        <v>0.216</v>
      </c>
      <c r="M89" s="18">
        <f t="shared" si="107"/>
        <v>21.6</v>
      </c>
      <c r="N89" s="7">
        <f t="shared" si="93"/>
        <v>0</v>
      </c>
      <c r="O89" s="15">
        <f t="shared" si="94"/>
        <v>0</v>
      </c>
      <c r="P89" s="14">
        <v>100</v>
      </c>
      <c r="Q89" s="6">
        <v>0.21199999999999999</v>
      </c>
      <c r="R89" s="6">
        <v>0.193</v>
      </c>
      <c r="S89" s="18">
        <f t="shared" si="108"/>
        <v>20.25</v>
      </c>
      <c r="T89" s="7">
        <f t="shared" si="96"/>
        <v>1.3435028842544394</v>
      </c>
      <c r="U89" s="15">
        <f t="shared" si="97"/>
        <v>6.634582144466368E-2</v>
      </c>
      <c r="W89" s="27">
        <f t="shared" si="103"/>
        <v>21.616666666666664</v>
      </c>
      <c r="X89" s="6">
        <f t="shared" si="104"/>
        <v>0.68677992593454995</v>
      </c>
      <c r="Y89" s="2">
        <f t="shared" si="105"/>
        <v>3.177085239481342E-2</v>
      </c>
    </row>
    <row r="90" spans="1:25" ht="15" thickBot="1" x14ac:dyDescent="0.4">
      <c r="A90" s="11">
        <f t="shared" si="98"/>
        <v>44666.385416666664</v>
      </c>
      <c r="B90" s="5">
        <f t="shared" si="99"/>
        <v>116.74999999988358</v>
      </c>
      <c r="C90" s="12">
        <f t="shared" si="100"/>
        <v>4.8645833333284827</v>
      </c>
      <c r="D90" s="14">
        <v>100</v>
      </c>
      <c r="E90" s="9">
        <v>0.23499999999999999</v>
      </c>
      <c r="F90" s="9">
        <v>0.23400000000000001</v>
      </c>
      <c r="G90" s="20">
        <f t="shared" si="106"/>
        <v>23.45</v>
      </c>
      <c r="H90" s="21">
        <f t="shared" si="101"/>
        <v>7.071067811865285E-2</v>
      </c>
      <c r="I90" s="17">
        <f t="shared" si="102"/>
        <v>3.0153807300065181E-3</v>
      </c>
      <c r="J90" s="14">
        <v>100</v>
      </c>
      <c r="K90" s="9">
        <v>0.22800000000000001</v>
      </c>
      <c r="L90" s="9">
        <v>0.23100000000000001</v>
      </c>
      <c r="M90" s="20">
        <f t="shared" si="107"/>
        <v>22.95</v>
      </c>
      <c r="N90" s="21">
        <f t="shared" si="93"/>
        <v>0.21213203435596445</v>
      </c>
      <c r="O90" s="17">
        <f t="shared" si="94"/>
        <v>9.2432258978633747E-3</v>
      </c>
      <c r="P90" s="14">
        <v>100</v>
      </c>
      <c r="Q90" s="9">
        <v>0.248</v>
      </c>
      <c r="R90" s="9">
        <v>0.24299999999999999</v>
      </c>
      <c r="S90" s="20">
        <f t="shared" si="108"/>
        <v>24.55</v>
      </c>
      <c r="T90" s="21">
        <f t="shared" si="96"/>
        <v>0.35355339059327406</v>
      </c>
      <c r="U90" s="17">
        <f t="shared" si="97"/>
        <v>1.4401360105632345E-2</v>
      </c>
      <c r="W90" s="28">
        <f t="shared" si="103"/>
        <v>23.650000000000002</v>
      </c>
      <c r="X90" s="9">
        <f t="shared" si="104"/>
        <v>0.1414213562373107</v>
      </c>
      <c r="Y90" s="10">
        <f t="shared" si="105"/>
        <v>5.9797613630998177E-3</v>
      </c>
    </row>
    <row r="91" spans="1:25" ht="15" thickBot="1" x14ac:dyDescent="0.4">
      <c r="A91" s="97"/>
      <c r="B91" s="4"/>
      <c r="C91" s="5"/>
      <c r="D91" s="4"/>
      <c r="E91" s="4"/>
      <c r="F91" s="4"/>
      <c r="G91" s="7"/>
      <c r="H91" s="7"/>
      <c r="I91" s="98"/>
      <c r="J91" s="4"/>
      <c r="K91" s="4"/>
      <c r="L91" s="4"/>
      <c r="M91" s="7"/>
      <c r="N91" s="7"/>
      <c r="O91" s="98"/>
      <c r="P91" s="4"/>
      <c r="Q91" s="4"/>
      <c r="R91" s="4"/>
      <c r="S91" s="7"/>
      <c r="T91" s="7"/>
      <c r="U91" s="98"/>
      <c r="W91" s="5"/>
      <c r="X91" s="4"/>
      <c r="Y91" s="4"/>
    </row>
    <row r="92" spans="1:25" ht="15" thickBot="1" x14ac:dyDescent="0.4">
      <c r="D92" s="191" t="str">
        <f>Overview!B19</f>
        <v>IMI507c3</v>
      </c>
      <c r="E92" s="192"/>
      <c r="F92" s="192"/>
      <c r="G92" s="192"/>
      <c r="H92" s="192"/>
      <c r="I92" s="192"/>
      <c r="J92" s="192"/>
      <c r="K92" s="192"/>
      <c r="L92" s="192"/>
      <c r="M92" s="192"/>
      <c r="N92" s="192"/>
      <c r="O92" s="192"/>
      <c r="P92" s="192"/>
      <c r="Q92" s="192"/>
      <c r="R92" s="192"/>
      <c r="S92" s="192"/>
      <c r="T92" s="192"/>
      <c r="U92" s="193"/>
    </row>
    <row r="93" spans="1:25" ht="15" thickBot="1" x14ac:dyDescent="0.4">
      <c r="D93" s="188">
        <v>1</v>
      </c>
      <c r="E93" s="189"/>
      <c r="F93" s="189"/>
      <c r="G93" s="189"/>
      <c r="H93" s="189"/>
      <c r="I93" s="190"/>
      <c r="J93" s="188">
        <v>2</v>
      </c>
      <c r="K93" s="189"/>
      <c r="L93" s="189"/>
      <c r="M93" s="189"/>
      <c r="N93" s="189"/>
      <c r="O93" s="190"/>
      <c r="P93" s="188">
        <v>3</v>
      </c>
      <c r="Q93" s="189"/>
      <c r="R93" s="189"/>
      <c r="S93" s="189"/>
      <c r="T93" s="189"/>
      <c r="U93" s="190"/>
      <c r="W93" s="188" t="e">
        <f>Overview!#REF!</f>
        <v>#REF!</v>
      </c>
      <c r="X93" s="189"/>
      <c r="Y93" s="190"/>
    </row>
    <row r="94" spans="1:25" ht="15" thickBot="1" x14ac:dyDescent="0.4">
      <c r="A94" s="83" t="s">
        <v>0</v>
      </c>
      <c r="B94" s="84" t="s">
        <v>1</v>
      </c>
      <c r="C94" s="85" t="s">
        <v>2</v>
      </c>
      <c r="D94" s="99" t="s">
        <v>4</v>
      </c>
      <c r="E94" s="187" t="s">
        <v>3</v>
      </c>
      <c r="F94" s="187"/>
      <c r="G94" s="100" t="s">
        <v>7</v>
      </c>
      <c r="H94" s="84" t="s">
        <v>5</v>
      </c>
      <c r="I94" s="85" t="s">
        <v>6</v>
      </c>
      <c r="J94" s="99" t="s">
        <v>4</v>
      </c>
      <c r="K94" s="187" t="s">
        <v>3</v>
      </c>
      <c r="L94" s="187"/>
      <c r="M94" s="100" t="s">
        <v>7</v>
      </c>
      <c r="N94" s="84" t="s">
        <v>5</v>
      </c>
      <c r="O94" s="85" t="s">
        <v>6</v>
      </c>
      <c r="P94" s="99" t="s">
        <v>4</v>
      </c>
      <c r="Q94" s="187" t="s">
        <v>3</v>
      </c>
      <c r="R94" s="187"/>
      <c r="S94" s="100" t="s">
        <v>7</v>
      </c>
      <c r="T94" s="84" t="s">
        <v>5</v>
      </c>
      <c r="U94" s="85" t="s">
        <v>6</v>
      </c>
      <c r="W94" s="86" t="s">
        <v>7</v>
      </c>
      <c r="X94" s="87" t="s">
        <v>5</v>
      </c>
      <c r="Y94" s="88" t="s">
        <v>6</v>
      </c>
    </row>
    <row r="95" spans="1:25" x14ac:dyDescent="0.35">
      <c r="A95" s="11">
        <f>A5</f>
        <v>44661.520833333336</v>
      </c>
      <c r="B95" s="5">
        <f>C95*24</f>
        <v>0</v>
      </c>
      <c r="C95" s="12">
        <f>A95-$A$5</f>
        <v>0</v>
      </c>
      <c r="D95" s="14">
        <v>1</v>
      </c>
      <c r="E95" s="4">
        <v>0.2</v>
      </c>
      <c r="F95" s="6"/>
      <c r="G95" s="24">
        <f t="shared" ref="G95:G96" si="109">IF(D95="",#N/A,AVERAGE(E95:F95)*D95)</f>
        <v>0.2</v>
      </c>
      <c r="H95" s="7" t="e">
        <f>_xlfn.STDEV.S(E95:F95)*D95</f>
        <v>#DIV/0!</v>
      </c>
      <c r="I95" s="15" t="e">
        <f>H95/G95</f>
        <v>#DIV/0!</v>
      </c>
      <c r="J95" s="14">
        <v>1</v>
      </c>
      <c r="K95" s="4">
        <v>0.2</v>
      </c>
      <c r="L95" s="4"/>
      <c r="M95" s="18">
        <f t="shared" ref="M95:M96" si="110">IF(J95="",#N/A,AVERAGE(K95:L95)*J95)</f>
        <v>0.2</v>
      </c>
      <c r="N95" s="7" t="e">
        <f t="shared" ref="N95:N105" si="111">_xlfn.STDEV.S(K95:L95)*J95</f>
        <v>#DIV/0!</v>
      </c>
      <c r="O95" s="15" t="e">
        <f t="shared" ref="O95:O105" si="112">N95/M95</f>
        <v>#DIV/0!</v>
      </c>
      <c r="P95" s="14">
        <v>1</v>
      </c>
      <c r="Q95" s="4">
        <v>0.2</v>
      </c>
      <c r="R95" s="4"/>
      <c r="S95" s="18">
        <f t="shared" ref="S95:S96" si="113">IF(P95="",#N/A,AVERAGE(Q95:R95)*P95)</f>
        <v>0.2</v>
      </c>
      <c r="T95" s="7" t="e">
        <f t="shared" ref="T95:T105" si="114">_xlfn.STDEV.S(Q95:R95)*P95</f>
        <v>#DIV/0!</v>
      </c>
      <c r="U95" s="15" t="e">
        <f t="shared" ref="U95:U105" si="115">T95/S95</f>
        <v>#DIV/0!</v>
      </c>
      <c r="W95" s="94">
        <f>AVERAGE(G95,M95,S95)</f>
        <v>0.20000000000000004</v>
      </c>
      <c r="X95" s="95" t="e">
        <f>_xlfn.STDEV.S(H95,N95,T95)</f>
        <v>#DIV/0!</v>
      </c>
      <c r="Y95" s="96" t="e">
        <f>X95/W95</f>
        <v>#DIV/0!</v>
      </c>
    </row>
    <row r="96" spans="1:25" x14ac:dyDescent="0.35">
      <c r="A96" s="11">
        <f t="shared" ref="A96:A105" si="116">A6</f>
        <v>44661.84375</v>
      </c>
      <c r="B96" s="5">
        <f t="shared" ref="B96:B105" si="117">C96*24</f>
        <v>7.7499999999417923</v>
      </c>
      <c r="C96" s="12">
        <f t="shared" ref="C96:C105" si="118">A96-$A$5</f>
        <v>0.32291666666424135</v>
      </c>
      <c r="D96" s="14">
        <v>4</v>
      </c>
      <c r="E96" s="4">
        <v>0.20399999999999999</v>
      </c>
      <c r="F96" s="6">
        <v>0.20300000000000001</v>
      </c>
      <c r="G96" s="18">
        <f t="shared" si="109"/>
        <v>0.81400000000000006</v>
      </c>
      <c r="H96" s="7">
        <f t="shared" ref="H96:H105" si="119">_xlfn.STDEV.S(E96:F96)*D96</f>
        <v>2.8284271247461142E-3</v>
      </c>
      <c r="I96" s="15">
        <f t="shared" ref="I96:I105" si="120">H96/G96</f>
        <v>3.4747261974767984E-3</v>
      </c>
      <c r="J96" s="14">
        <v>4</v>
      </c>
      <c r="K96" s="4">
        <v>0.23499999999999999</v>
      </c>
      <c r="L96" s="4">
        <v>0.23400000000000001</v>
      </c>
      <c r="M96" s="18">
        <f t="shared" si="110"/>
        <v>0.93799999999999994</v>
      </c>
      <c r="N96" s="7">
        <f t="shared" si="111"/>
        <v>2.8284271247461142E-3</v>
      </c>
      <c r="O96" s="15">
        <f t="shared" si="112"/>
        <v>3.0153807300065186E-3</v>
      </c>
      <c r="P96" s="14">
        <v>4</v>
      </c>
      <c r="Q96" s="4">
        <v>0.21199999999999999</v>
      </c>
      <c r="R96" s="4">
        <v>0.21199999999999999</v>
      </c>
      <c r="S96" s="18">
        <f t="shared" si="113"/>
        <v>0.84799999999999998</v>
      </c>
      <c r="T96" s="7">
        <f t="shared" si="114"/>
        <v>0</v>
      </c>
      <c r="U96" s="15">
        <f t="shared" si="115"/>
        <v>0</v>
      </c>
      <c r="W96" s="27">
        <f t="shared" ref="W96:W105" si="121">AVERAGE(G96,M96,S96)</f>
        <v>0.8666666666666667</v>
      </c>
      <c r="X96" s="4">
        <f t="shared" ref="X96:X105" si="122">_xlfn.STDEV.S(H96,N96,T96)</f>
        <v>1.6329931618554083E-3</v>
      </c>
      <c r="Y96" s="2">
        <f t="shared" ref="Y96:Y105" si="123">X96/W96</f>
        <v>1.8842228790639326E-3</v>
      </c>
    </row>
    <row r="97" spans="1:25" x14ac:dyDescent="0.35">
      <c r="A97" s="11">
        <f t="shared" si="116"/>
        <v>44662.34375</v>
      </c>
      <c r="B97" s="5">
        <f t="shared" si="117"/>
        <v>19.749999999941792</v>
      </c>
      <c r="C97" s="12">
        <f t="shared" si="118"/>
        <v>0.82291666666424135</v>
      </c>
      <c r="D97" s="14">
        <v>20</v>
      </c>
      <c r="E97" s="4">
        <v>0.124</v>
      </c>
      <c r="F97" s="4">
        <v>0.11600000000000001</v>
      </c>
      <c r="G97" s="18">
        <f>IF(D97="",#N/A,AVERAGE(E97:F97)*D97)</f>
        <v>2.4</v>
      </c>
      <c r="H97" s="7">
        <f t="shared" si="119"/>
        <v>0.11313708498984751</v>
      </c>
      <c r="I97" s="15">
        <f t="shared" si="120"/>
        <v>4.7140452079103133E-2</v>
      </c>
      <c r="J97" s="14">
        <v>20</v>
      </c>
      <c r="K97" s="4">
        <v>0.128</v>
      </c>
      <c r="L97" s="4">
        <v>0.128</v>
      </c>
      <c r="M97" s="18">
        <f>IF(J97="",#N/A,AVERAGE(K97:L97)*J97)</f>
        <v>2.56</v>
      </c>
      <c r="N97" s="7">
        <f t="shared" si="111"/>
        <v>0</v>
      </c>
      <c r="O97" s="15">
        <f t="shared" si="112"/>
        <v>0</v>
      </c>
      <c r="P97" s="14">
        <v>20</v>
      </c>
      <c r="Q97" s="4">
        <v>0.12</v>
      </c>
      <c r="R97" s="4">
        <v>0.121</v>
      </c>
      <c r="S97" s="18">
        <f>IF(P97="",#N/A,AVERAGE(Q97:R97)*P97)</f>
        <v>2.41</v>
      </c>
      <c r="T97" s="7">
        <f t="shared" si="114"/>
        <v>1.4142135623730963E-2</v>
      </c>
      <c r="U97" s="15">
        <f t="shared" si="115"/>
        <v>5.8681060679381582E-3</v>
      </c>
      <c r="W97" s="27">
        <f t="shared" si="121"/>
        <v>2.4566666666666666</v>
      </c>
      <c r="X97" s="4">
        <f t="shared" si="122"/>
        <v>6.1644140029689709E-2</v>
      </c>
      <c r="Y97" s="2">
        <f t="shared" si="123"/>
        <v>2.5092594313306533E-2</v>
      </c>
    </row>
    <row r="98" spans="1:25" x14ac:dyDescent="0.35">
      <c r="A98" s="11">
        <f t="shared" si="116"/>
        <v>44662.71875</v>
      </c>
      <c r="B98" s="5">
        <f t="shared" si="117"/>
        <v>28.749999999941792</v>
      </c>
      <c r="C98" s="12">
        <f t="shared" si="118"/>
        <v>1.1979166666642413</v>
      </c>
      <c r="D98" s="14">
        <v>20</v>
      </c>
      <c r="E98" s="6">
        <v>0.20300000000000001</v>
      </c>
      <c r="F98" s="4">
        <v>0.20300000000000001</v>
      </c>
      <c r="G98" s="18">
        <f t="shared" ref="G98:G105" si="124">IF(D98="",#N/A,AVERAGE(E98:F98)*D98)</f>
        <v>4.0600000000000005</v>
      </c>
      <c r="H98" s="7">
        <f t="shared" si="119"/>
        <v>0</v>
      </c>
      <c r="I98" s="15">
        <f t="shared" si="120"/>
        <v>0</v>
      </c>
      <c r="J98" s="14">
        <v>20</v>
      </c>
      <c r="K98" s="6">
        <v>0.21</v>
      </c>
      <c r="L98" s="4">
        <v>0.21099999999999999</v>
      </c>
      <c r="M98" s="18">
        <f t="shared" ref="M98:M105" si="125">IF(J98="",#N/A,AVERAGE(K98:L98)*J98)</f>
        <v>4.21</v>
      </c>
      <c r="N98" s="7">
        <f t="shared" si="111"/>
        <v>1.4142135623730963E-2</v>
      </c>
      <c r="O98" s="15">
        <f t="shared" si="112"/>
        <v>3.3591771077745754E-3</v>
      </c>
      <c r="P98" s="14">
        <v>20</v>
      </c>
      <c r="Q98" s="6">
        <v>0.20100000000000001</v>
      </c>
      <c r="R98" s="4">
        <v>0.19900000000000001</v>
      </c>
      <c r="S98" s="18">
        <f t="shared" ref="S98:S105" si="126">IF(P98="",#N/A,AVERAGE(Q98:R98)*P98)</f>
        <v>4</v>
      </c>
      <c r="T98" s="7">
        <f t="shared" si="114"/>
        <v>2.8284271247461926E-2</v>
      </c>
      <c r="U98" s="15">
        <f t="shared" si="115"/>
        <v>7.0710678118654814E-3</v>
      </c>
      <c r="W98" s="27">
        <f t="shared" si="121"/>
        <v>4.09</v>
      </c>
      <c r="X98" s="4">
        <f t="shared" si="122"/>
        <v>1.4142135623730963E-2</v>
      </c>
      <c r="Y98" s="2">
        <f t="shared" si="123"/>
        <v>3.4577348713278641E-3</v>
      </c>
    </row>
    <row r="99" spans="1:25" x14ac:dyDescent="0.35">
      <c r="A99" s="11">
        <f t="shared" si="116"/>
        <v>44663.354166666664</v>
      </c>
      <c r="B99" s="5">
        <f t="shared" si="117"/>
        <v>43.999999999883585</v>
      </c>
      <c r="C99" s="12">
        <f t="shared" si="118"/>
        <v>1.8333333333284827</v>
      </c>
      <c r="D99" s="14">
        <v>40</v>
      </c>
      <c r="E99" s="6">
        <v>0.26100000000000001</v>
      </c>
      <c r="F99" s="6">
        <v>0.25800000000000001</v>
      </c>
      <c r="G99" s="18">
        <f t="shared" si="124"/>
        <v>10.38</v>
      </c>
      <c r="H99" s="7">
        <f t="shared" si="119"/>
        <v>8.4852813742385791E-2</v>
      </c>
      <c r="I99" s="15">
        <f t="shared" si="120"/>
        <v>8.1746448692086495E-3</v>
      </c>
      <c r="J99" s="14">
        <v>40</v>
      </c>
      <c r="K99" s="6">
        <v>0.245</v>
      </c>
      <c r="L99" s="6">
        <v>0.246</v>
      </c>
      <c r="M99" s="18">
        <f t="shared" si="125"/>
        <v>9.82</v>
      </c>
      <c r="N99" s="7">
        <f t="shared" si="111"/>
        <v>2.8284271247461926E-2</v>
      </c>
      <c r="O99" s="15">
        <f t="shared" si="112"/>
        <v>2.8802720211264688E-3</v>
      </c>
      <c r="P99" s="14">
        <v>40</v>
      </c>
      <c r="Q99" s="6">
        <v>0.23699999999999999</v>
      </c>
      <c r="R99" s="6">
        <v>0.23300000000000001</v>
      </c>
      <c r="S99" s="18">
        <f t="shared" si="126"/>
        <v>9.3999999999999986</v>
      </c>
      <c r="T99" s="7">
        <f t="shared" si="114"/>
        <v>0.11313708498984693</v>
      </c>
      <c r="U99" s="15">
        <f t="shared" si="115"/>
        <v>1.2035860105302866E-2</v>
      </c>
      <c r="W99" s="27">
        <f t="shared" si="121"/>
        <v>9.8666666666666671</v>
      </c>
      <c r="X99" s="4">
        <f t="shared" si="122"/>
        <v>4.3204937989385427E-2</v>
      </c>
      <c r="Y99" s="2">
        <f t="shared" si="123"/>
        <v>4.3788788502755497E-3</v>
      </c>
    </row>
    <row r="100" spans="1:25" x14ac:dyDescent="0.35">
      <c r="A100" s="11">
        <f t="shared" si="116"/>
        <v>44663.677083333336</v>
      </c>
      <c r="B100" s="5">
        <f t="shared" si="117"/>
        <v>51.75</v>
      </c>
      <c r="C100" s="12">
        <f t="shared" si="118"/>
        <v>2.15625</v>
      </c>
      <c r="D100" s="14">
        <v>100</v>
      </c>
      <c r="E100" s="6">
        <v>0.14399999999999999</v>
      </c>
      <c r="F100" s="6">
        <v>0.13800000000000001</v>
      </c>
      <c r="G100" s="18">
        <f t="shared" si="124"/>
        <v>14.100000000000001</v>
      </c>
      <c r="H100" s="7">
        <f t="shared" si="119"/>
        <v>0.4242640687119269</v>
      </c>
      <c r="I100" s="15">
        <f t="shared" si="120"/>
        <v>3.0089650263257224E-2</v>
      </c>
      <c r="J100" s="14">
        <v>100</v>
      </c>
      <c r="K100" s="6">
        <v>0.152</v>
      </c>
      <c r="L100" s="6">
        <v>0.14799999999999999</v>
      </c>
      <c r="M100" s="18">
        <f t="shared" si="125"/>
        <v>15</v>
      </c>
      <c r="N100" s="7">
        <f t="shared" si="111"/>
        <v>0.28284271247461928</v>
      </c>
      <c r="O100" s="15">
        <f t="shared" si="112"/>
        <v>1.8856180831641287E-2</v>
      </c>
      <c r="P100" s="14">
        <v>100</v>
      </c>
      <c r="Q100" s="6">
        <v>0.14899999999999999</v>
      </c>
      <c r="R100" s="6">
        <v>0.14199999999999999</v>
      </c>
      <c r="S100" s="18">
        <f t="shared" si="126"/>
        <v>14.549999999999999</v>
      </c>
      <c r="T100" s="7">
        <f t="shared" si="114"/>
        <v>0.49497474683058368</v>
      </c>
      <c r="U100" s="15">
        <f t="shared" si="115"/>
        <v>3.4018882943682729E-2</v>
      </c>
      <c r="W100" s="27">
        <f t="shared" si="121"/>
        <v>14.549999999999999</v>
      </c>
      <c r="X100" s="4">
        <f t="shared" si="122"/>
        <v>0.10801234497346456</v>
      </c>
      <c r="Y100" s="2">
        <f t="shared" si="123"/>
        <v>7.4235288641556398E-3</v>
      </c>
    </row>
    <row r="101" spans="1:25" x14ac:dyDescent="0.35">
      <c r="A101" s="11">
        <f t="shared" si="116"/>
        <v>44664.361111111109</v>
      </c>
      <c r="B101" s="5">
        <f t="shared" si="117"/>
        <v>68.166666666569654</v>
      </c>
      <c r="C101" s="12">
        <f t="shared" si="118"/>
        <v>2.8402777777737356</v>
      </c>
      <c r="D101" s="14">
        <v>100</v>
      </c>
      <c r="E101" s="6">
        <v>0.22</v>
      </c>
      <c r="F101" s="6">
        <v>0.24299999999999999</v>
      </c>
      <c r="G101" s="18">
        <f t="shared" si="124"/>
        <v>23.15</v>
      </c>
      <c r="H101" s="7">
        <f t="shared" si="119"/>
        <v>1.6263455967290588</v>
      </c>
      <c r="I101" s="15">
        <f t="shared" si="120"/>
        <v>7.0252509577929112E-2</v>
      </c>
      <c r="J101" s="14">
        <v>100</v>
      </c>
      <c r="K101" s="6">
        <v>0.22900000000000001</v>
      </c>
      <c r="L101" s="6">
        <v>0.222</v>
      </c>
      <c r="M101" s="18">
        <f t="shared" si="125"/>
        <v>22.55</v>
      </c>
      <c r="N101" s="7">
        <f t="shared" si="111"/>
        <v>0.49497474683058368</v>
      </c>
      <c r="O101" s="15">
        <f t="shared" si="112"/>
        <v>2.1950099637719895E-2</v>
      </c>
      <c r="P101" s="14">
        <v>100</v>
      </c>
      <c r="Q101" s="6">
        <v>0.22500000000000001</v>
      </c>
      <c r="R101" s="6">
        <v>0.217</v>
      </c>
      <c r="S101" s="18">
        <f t="shared" si="126"/>
        <v>22.1</v>
      </c>
      <c r="T101" s="7">
        <f t="shared" si="114"/>
        <v>0.56568542494923857</v>
      </c>
      <c r="U101" s="15">
        <f t="shared" si="115"/>
        <v>2.5596625563313959E-2</v>
      </c>
      <c r="W101" s="27">
        <f t="shared" si="121"/>
        <v>22.600000000000005</v>
      </c>
      <c r="X101" s="4">
        <f t="shared" si="122"/>
        <v>0.63377177806105089</v>
      </c>
      <c r="Y101" s="2">
        <f t="shared" si="123"/>
        <v>2.8042999029250032E-2</v>
      </c>
    </row>
    <row r="102" spans="1:25" x14ac:dyDescent="0.35">
      <c r="A102" s="11">
        <f t="shared" si="116"/>
        <v>44664.677083333336</v>
      </c>
      <c r="B102" s="5">
        <f t="shared" si="117"/>
        <v>75.75</v>
      </c>
      <c r="C102" s="12">
        <f t="shared" si="118"/>
        <v>3.15625</v>
      </c>
      <c r="D102" s="14">
        <v>100</v>
      </c>
      <c r="E102" s="6">
        <v>0.28399999999999997</v>
      </c>
      <c r="F102" s="6">
        <v>0.27800000000000002</v>
      </c>
      <c r="G102" s="18">
        <f t="shared" si="124"/>
        <v>28.1</v>
      </c>
      <c r="H102" s="7">
        <f t="shared" si="119"/>
        <v>0.4242640687119249</v>
      </c>
      <c r="I102" s="15">
        <f t="shared" si="120"/>
        <v>1.5098365434588075E-2</v>
      </c>
      <c r="J102" s="14">
        <v>100</v>
      </c>
      <c r="K102" s="6">
        <v>0.28599999999999998</v>
      </c>
      <c r="L102" s="6">
        <v>0.28599999999999998</v>
      </c>
      <c r="M102" s="18">
        <f t="shared" si="125"/>
        <v>28.599999999999998</v>
      </c>
      <c r="N102" s="7">
        <f t="shared" si="111"/>
        <v>0</v>
      </c>
      <c r="O102" s="15">
        <f t="shared" si="112"/>
        <v>0</v>
      </c>
      <c r="P102" s="14">
        <v>100</v>
      </c>
      <c r="Q102" s="6">
        <v>0.27200000000000002</v>
      </c>
      <c r="R102" s="6">
        <v>0.26900000000000002</v>
      </c>
      <c r="S102" s="18">
        <f t="shared" si="126"/>
        <v>27.05</v>
      </c>
      <c r="T102" s="7">
        <f t="shared" si="114"/>
        <v>0.21213203435596445</v>
      </c>
      <c r="U102" s="15">
        <f t="shared" si="115"/>
        <v>7.8422193846936945E-3</v>
      </c>
      <c r="W102" s="27">
        <f t="shared" si="121"/>
        <v>27.916666666666668</v>
      </c>
      <c r="X102" s="4">
        <f t="shared" si="122"/>
        <v>0.21213203435596248</v>
      </c>
      <c r="Y102" s="2">
        <f t="shared" si="123"/>
        <v>7.5987594396165663E-3</v>
      </c>
    </row>
    <row r="103" spans="1:25" x14ac:dyDescent="0.35">
      <c r="A103" s="11">
        <f t="shared" si="116"/>
        <v>44665.34375</v>
      </c>
      <c r="B103" s="5">
        <f t="shared" si="117"/>
        <v>91.749999999941792</v>
      </c>
      <c r="C103" s="12">
        <f t="shared" si="118"/>
        <v>3.8229166666642413</v>
      </c>
      <c r="D103" s="14">
        <v>100</v>
      </c>
      <c r="E103" s="6">
        <v>0.26100000000000001</v>
      </c>
      <c r="F103" s="6">
        <v>0.26300000000000001</v>
      </c>
      <c r="G103" s="18">
        <f t="shared" si="124"/>
        <v>26.200000000000003</v>
      </c>
      <c r="H103" s="7">
        <f t="shared" si="119"/>
        <v>0.14142135623730964</v>
      </c>
      <c r="I103" s="15">
        <f t="shared" si="120"/>
        <v>5.3977616884469323E-3</v>
      </c>
      <c r="J103" s="14">
        <v>100</v>
      </c>
      <c r="K103" s="6">
        <v>0.26900000000000002</v>
      </c>
      <c r="L103" s="6">
        <v>0.25700000000000001</v>
      </c>
      <c r="M103" s="18">
        <f t="shared" si="125"/>
        <v>26.3</v>
      </c>
      <c r="N103" s="7">
        <f t="shared" si="111"/>
        <v>0.8485281374238578</v>
      </c>
      <c r="O103" s="15">
        <f t="shared" si="112"/>
        <v>3.2263427278473679E-2</v>
      </c>
      <c r="P103" s="14">
        <v>100</v>
      </c>
      <c r="Q103" s="6">
        <v>0.25800000000000001</v>
      </c>
      <c r="R103" s="6">
        <v>0.27</v>
      </c>
      <c r="S103" s="18">
        <f t="shared" si="126"/>
        <v>26.400000000000002</v>
      </c>
      <c r="T103" s="7">
        <f t="shared" si="114"/>
        <v>0.8485281374238578</v>
      </c>
      <c r="U103" s="15">
        <f t="shared" si="115"/>
        <v>3.2141217326661281E-2</v>
      </c>
      <c r="W103" s="27">
        <f t="shared" si="121"/>
        <v>26.3</v>
      </c>
      <c r="X103" s="4">
        <f t="shared" si="122"/>
        <v>0.40824829046386341</v>
      </c>
      <c r="Y103" s="2">
        <f t="shared" si="123"/>
        <v>1.5522748686838912E-2</v>
      </c>
    </row>
    <row r="104" spans="1:25" s="129" customFormat="1" x14ac:dyDescent="0.35">
      <c r="A104" s="11">
        <f t="shared" si="116"/>
        <v>44665.677083333336</v>
      </c>
      <c r="B104" s="5">
        <f t="shared" si="117"/>
        <v>99.75</v>
      </c>
      <c r="C104" s="12">
        <f t="shared" si="118"/>
        <v>4.15625</v>
      </c>
      <c r="D104" s="14">
        <v>100</v>
      </c>
      <c r="E104" s="6">
        <v>0.255</v>
      </c>
      <c r="F104" s="6">
        <v>0.25</v>
      </c>
      <c r="G104" s="18">
        <f t="shared" si="124"/>
        <v>25.25</v>
      </c>
      <c r="H104" s="7">
        <f t="shared" si="119"/>
        <v>0.35355339059327406</v>
      </c>
      <c r="I104" s="15">
        <f t="shared" si="120"/>
        <v>1.4002114478941547E-2</v>
      </c>
      <c r="J104" s="14">
        <v>100</v>
      </c>
      <c r="K104" s="6">
        <v>0.25800000000000001</v>
      </c>
      <c r="L104" s="6">
        <v>0.27300000000000002</v>
      </c>
      <c r="M104" s="18">
        <f t="shared" si="125"/>
        <v>26.55</v>
      </c>
      <c r="N104" s="7">
        <f t="shared" si="111"/>
        <v>1.0606601717798223</v>
      </c>
      <c r="O104" s="15">
        <f t="shared" si="112"/>
        <v>3.9949535660256962E-2</v>
      </c>
      <c r="P104" s="14">
        <v>100</v>
      </c>
      <c r="Q104" s="6">
        <v>0.27200000000000002</v>
      </c>
      <c r="R104" s="6">
        <v>0.26</v>
      </c>
      <c r="S104" s="18">
        <f t="shared" si="126"/>
        <v>26.6</v>
      </c>
      <c r="T104" s="7">
        <f t="shared" si="114"/>
        <v>0.8485281374238578</v>
      </c>
      <c r="U104" s="15">
        <f t="shared" si="115"/>
        <v>3.1899554038490895E-2</v>
      </c>
      <c r="W104" s="27">
        <f t="shared" si="121"/>
        <v>26.133333333333336</v>
      </c>
      <c r="X104" s="6">
        <f t="shared" si="122"/>
        <v>0.36285901761795469</v>
      </c>
      <c r="Y104" s="2">
        <f t="shared" si="123"/>
        <v>1.3884911388442143E-2</v>
      </c>
    </row>
    <row r="105" spans="1:25" ht="15" thickBot="1" x14ac:dyDescent="0.4">
      <c r="A105" s="11">
        <f t="shared" si="116"/>
        <v>44666.385416666664</v>
      </c>
      <c r="B105" s="5">
        <f t="shared" si="117"/>
        <v>116.74999999988358</v>
      </c>
      <c r="C105" s="12">
        <f t="shared" si="118"/>
        <v>4.8645833333284827</v>
      </c>
      <c r="D105" s="14">
        <v>100</v>
      </c>
      <c r="E105" s="9">
        <v>0.26500000000000001</v>
      </c>
      <c r="F105" s="9">
        <v>0.255</v>
      </c>
      <c r="G105" s="20">
        <f t="shared" si="124"/>
        <v>26</v>
      </c>
      <c r="H105" s="21">
        <f t="shared" si="119"/>
        <v>0.70710678118654813</v>
      </c>
      <c r="I105" s="17">
        <f t="shared" si="120"/>
        <v>2.719641466102108E-2</v>
      </c>
      <c r="J105" s="14">
        <v>100</v>
      </c>
      <c r="K105" s="9">
        <v>0.26800000000000002</v>
      </c>
      <c r="L105" s="9">
        <v>0.26400000000000001</v>
      </c>
      <c r="M105" s="20">
        <f t="shared" si="125"/>
        <v>26.6</v>
      </c>
      <c r="N105" s="21">
        <f t="shared" si="111"/>
        <v>0.28284271247461928</v>
      </c>
      <c r="O105" s="17">
        <f t="shared" si="112"/>
        <v>1.0633184679496964E-2</v>
      </c>
      <c r="P105" s="14">
        <v>100</v>
      </c>
      <c r="Q105" s="9">
        <v>0.26500000000000001</v>
      </c>
      <c r="R105" s="9">
        <v>0.26700000000000002</v>
      </c>
      <c r="S105" s="20">
        <f t="shared" si="126"/>
        <v>26.6</v>
      </c>
      <c r="T105" s="21">
        <f t="shared" si="114"/>
        <v>0.14142135623730964</v>
      </c>
      <c r="U105" s="17">
        <f t="shared" si="115"/>
        <v>5.3165923397484821E-3</v>
      </c>
      <c r="W105" s="28">
        <f t="shared" si="121"/>
        <v>26.400000000000002</v>
      </c>
      <c r="X105" s="9">
        <f t="shared" si="122"/>
        <v>0.29439202887759514</v>
      </c>
      <c r="Y105" s="10">
        <f t="shared" si="123"/>
        <v>1.1151213215060421E-2</v>
      </c>
    </row>
    <row r="106" spans="1:25" ht="15" thickBot="1" x14ac:dyDescent="0.4">
      <c r="A106" s="97"/>
      <c r="B106" s="4"/>
      <c r="C106" s="5"/>
      <c r="D106" s="4"/>
      <c r="E106" s="4"/>
      <c r="F106" s="4"/>
      <c r="G106" s="7"/>
      <c r="H106" s="7"/>
      <c r="I106" s="98"/>
      <c r="J106" s="4"/>
      <c r="K106" s="4"/>
      <c r="L106" s="4"/>
      <c r="M106" s="7"/>
      <c r="N106" s="7"/>
      <c r="O106" s="98"/>
      <c r="P106" s="4"/>
      <c r="Q106" s="4"/>
      <c r="R106" s="4"/>
      <c r="S106" s="7"/>
      <c r="T106" s="7"/>
      <c r="U106" s="98"/>
      <c r="W106" s="5"/>
      <c r="X106" s="4"/>
      <c r="Y106" s="4"/>
    </row>
    <row r="107" spans="1:25" ht="15" thickBot="1" x14ac:dyDescent="0.4">
      <c r="D107" s="191" t="str">
        <f>Overview!B20</f>
        <v>IMI508</v>
      </c>
      <c r="E107" s="192"/>
      <c r="F107" s="192"/>
      <c r="G107" s="192"/>
      <c r="H107" s="192"/>
      <c r="I107" s="192"/>
      <c r="J107" s="192"/>
      <c r="K107" s="192"/>
      <c r="L107" s="192"/>
      <c r="M107" s="192"/>
      <c r="N107" s="192"/>
      <c r="O107" s="192"/>
      <c r="P107" s="192"/>
      <c r="Q107" s="192"/>
      <c r="R107" s="192"/>
      <c r="S107" s="192"/>
      <c r="T107" s="192"/>
      <c r="U107" s="193"/>
    </row>
    <row r="108" spans="1:25" ht="15" thickBot="1" x14ac:dyDescent="0.4">
      <c r="D108" s="188">
        <v>1</v>
      </c>
      <c r="E108" s="189"/>
      <c r="F108" s="189"/>
      <c r="G108" s="189"/>
      <c r="H108" s="189"/>
      <c r="I108" s="190"/>
      <c r="J108" s="188">
        <v>2</v>
      </c>
      <c r="K108" s="189"/>
      <c r="L108" s="189"/>
      <c r="M108" s="189"/>
      <c r="N108" s="189"/>
      <c r="O108" s="190"/>
      <c r="P108" s="188">
        <v>3</v>
      </c>
      <c r="Q108" s="189"/>
      <c r="R108" s="189"/>
      <c r="S108" s="189"/>
      <c r="T108" s="189"/>
      <c r="U108" s="190"/>
      <c r="W108" s="191" t="str">
        <f>Overview!B21</f>
        <v>IMI510</v>
      </c>
      <c r="X108" s="192"/>
      <c r="Y108" s="193"/>
    </row>
    <row r="109" spans="1:25" ht="15" thickBot="1" x14ac:dyDescent="0.4">
      <c r="A109" s="83" t="s">
        <v>0</v>
      </c>
      <c r="B109" s="84" t="s">
        <v>1</v>
      </c>
      <c r="C109" s="85" t="s">
        <v>2</v>
      </c>
      <c r="D109" s="99" t="s">
        <v>4</v>
      </c>
      <c r="E109" s="187" t="s">
        <v>3</v>
      </c>
      <c r="F109" s="187"/>
      <c r="G109" s="100" t="s">
        <v>7</v>
      </c>
      <c r="H109" s="84" t="s">
        <v>5</v>
      </c>
      <c r="I109" s="85" t="s">
        <v>6</v>
      </c>
      <c r="J109" s="99" t="s">
        <v>4</v>
      </c>
      <c r="K109" s="187" t="s">
        <v>3</v>
      </c>
      <c r="L109" s="187"/>
      <c r="M109" s="100" t="s">
        <v>7</v>
      </c>
      <c r="N109" s="84" t="s">
        <v>5</v>
      </c>
      <c r="O109" s="85" t="s">
        <v>6</v>
      </c>
      <c r="P109" s="99" t="s">
        <v>4</v>
      </c>
      <c r="Q109" s="187" t="s">
        <v>3</v>
      </c>
      <c r="R109" s="187"/>
      <c r="S109" s="100" t="s">
        <v>7</v>
      </c>
      <c r="T109" s="84" t="s">
        <v>5</v>
      </c>
      <c r="U109" s="85" t="s">
        <v>6</v>
      </c>
      <c r="W109" s="91" t="s">
        <v>7</v>
      </c>
      <c r="X109" s="92" t="s">
        <v>5</v>
      </c>
      <c r="Y109" s="93" t="s">
        <v>6</v>
      </c>
    </row>
    <row r="110" spans="1:25" x14ac:dyDescent="0.35">
      <c r="A110" s="11">
        <f>A5</f>
        <v>44661.520833333336</v>
      </c>
      <c r="B110" s="5">
        <f>C110*24</f>
        <v>0</v>
      </c>
      <c r="C110" s="12">
        <f>A110-$A$5</f>
        <v>0</v>
      </c>
      <c r="D110" s="14">
        <v>1</v>
      </c>
      <c r="E110" s="4">
        <v>0.2</v>
      </c>
      <c r="F110" s="6"/>
      <c r="G110" s="24">
        <f t="shared" ref="G110:G111" si="127">IF(D110="",#N/A,AVERAGE(E110:F110)*D110)</f>
        <v>0.2</v>
      </c>
      <c r="H110" s="7" t="e">
        <f>_xlfn.STDEV.S(E110:F110)*D110</f>
        <v>#DIV/0!</v>
      </c>
      <c r="I110" s="15" t="e">
        <f>H110/G110</f>
        <v>#DIV/0!</v>
      </c>
      <c r="J110" s="14">
        <v>1</v>
      </c>
      <c r="K110" s="4">
        <v>0.2</v>
      </c>
      <c r="L110" s="4"/>
      <c r="M110" s="18">
        <f t="shared" ref="M110:M111" si="128">IF(J110="",#N/A,AVERAGE(K110:L110)*J110)</f>
        <v>0.2</v>
      </c>
      <c r="N110" s="7" t="e">
        <f t="shared" ref="N110:N120" si="129">_xlfn.STDEV.S(K110:L110)*J110</f>
        <v>#DIV/0!</v>
      </c>
      <c r="O110" s="15" t="e">
        <f t="shared" ref="O110:O120" si="130">N110/M110</f>
        <v>#DIV/0!</v>
      </c>
      <c r="P110" s="14">
        <v>1</v>
      </c>
      <c r="Q110" s="4">
        <v>0.2</v>
      </c>
      <c r="R110" s="4"/>
      <c r="S110" s="18">
        <f t="shared" ref="S110:S111" si="131">IF(P110="",#N/A,AVERAGE(Q110:R110)*P110)</f>
        <v>0.2</v>
      </c>
      <c r="T110" s="7" t="e">
        <f t="shared" ref="T110:T120" si="132">_xlfn.STDEV.S(Q110:R110)*P110</f>
        <v>#DIV/0!</v>
      </c>
      <c r="U110" s="15" t="e">
        <f t="shared" ref="U110:U120" si="133">T110/S110</f>
        <v>#DIV/0!</v>
      </c>
      <c r="W110" s="94">
        <f>AVERAGE(G110,M110,S110)</f>
        <v>0.20000000000000004</v>
      </c>
      <c r="X110" s="95" t="e">
        <f>_xlfn.STDEV.S(H110,N110,T110)</f>
        <v>#DIV/0!</v>
      </c>
      <c r="Y110" s="96" t="e">
        <f>X110/W110</f>
        <v>#DIV/0!</v>
      </c>
    </row>
    <row r="111" spans="1:25" x14ac:dyDescent="0.35">
      <c r="A111" s="11">
        <f t="shared" ref="A111:A120" si="134">A6</f>
        <v>44661.84375</v>
      </c>
      <c r="B111" s="5">
        <f t="shared" ref="B111:B120" si="135">C111*24</f>
        <v>7.7499999999417923</v>
      </c>
      <c r="C111" s="12">
        <f t="shared" ref="C111:C120" si="136">A111-$A$5</f>
        <v>0.32291666666424135</v>
      </c>
      <c r="D111" s="14">
        <v>4</v>
      </c>
      <c r="E111" s="4">
        <v>0.22</v>
      </c>
      <c r="F111" s="6">
        <v>0.221</v>
      </c>
      <c r="G111" s="18">
        <f t="shared" si="127"/>
        <v>0.88200000000000001</v>
      </c>
      <c r="H111" s="7">
        <f t="shared" ref="H111:H120" si="137">_xlfn.STDEV.S(E111:F111)*D111</f>
        <v>2.8284271247461927E-3</v>
      </c>
      <c r="I111" s="15">
        <f t="shared" ref="I111:I120" si="138">H111/G111</f>
        <v>3.2068334747689261E-3</v>
      </c>
      <c r="J111" s="14">
        <v>4</v>
      </c>
      <c r="K111" s="4">
        <v>0.20799999999999999</v>
      </c>
      <c r="L111" s="4">
        <v>0.21299999999999999</v>
      </c>
      <c r="M111" s="18">
        <f t="shared" si="128"/>
        <v>0.84199999999999997</v>
      </c>
      <c r="N111" s="7">
        <f t="shared" si="129"/>
        <v>1.4142135623730963E-2</v>
      </c>
      <c r="O111" s="15">
        <f t="shared" si="130"/>
        <v>1.6795885538872877E-2</v>
      </c>
      <c r="P111" s="14">
        <v>4</v>
      </c>
      <c r="Q111" s="4">
        <v>0.21299999999999999</v>
      </c>
      <c r="R111" s="4">
        <v>0.217</v>
      </c>
      <c r="S111" s="18">
        <f t="shared" si="131"/>
        <v>0.86</v>
      </c>
      <c r="T111" s="7">
        <f t="shared" si="132"/>
        <v>1.1313708498984771E-2</v>
      </c>
      <c r="U111" s="15">
        <f t="shared" si="133"/>
        <v>1.3155474998819501E-2</v>
      </c>
      <c r="W111" s="27">
        <f t="shared" ref="W111:W120" si="139">AVERAGE(G111,M111,S111)</f>
        <v>0.8613333333333334</v>
      </c>
      <c r="X111" s="4">
        <f t="shared" ref="X111:X120" si="140">_xlfn.STDEV.S(H111,N111,T111)</f>
        <v>5.8878405775519014E-3</v>
      </c>
      <c r="Y111" s="2">
        <f t="shared" ref="Y111:Y120" si="141">X111/W111</f>
        <v>6.8357282247119592E-3</v>
      </c>
    </row>
    <row r="112" spans="1:25" x14ac:dyDescent="0.35">
      <c r="A112" s="11">
        <f t="shared" si="134"/>
        <v>44662.34375</v>
      </c>
      <c r="B112" s="5">
        <f t="shared" si="135"/>
        <v>19.749999999941792</v>
      </c>
      <c r="C112" s="12">
        <f t="shared" si="136"/>
        <v>0.82291666666424135</v>
      </c>
      <c r="D112" s="14">
        <v>20</v>
      </c>
      <c r="E112" s="4">
        <v>0.13900000000000001</v>
      </c>
      <c r="F112" s="4">
        <v>0.14199999999999999</v>
      </c>
      <c r="G112" s="18">
        <f>IF(D112="",#N/A,AVERAGE(E112:F112)*D112)</f>
        <v>2.8100000000000005</v>
      </c>
      <c r="H112" s="7">
        <f t="shared" si="137"/>
        <v>4.2426406871192493E-2</v>
      </c>
      <c r="I112" s="15">
        <f t="shared" si="138"/>
        <v>1.5098365434588073E-2</v>
      </c>
      <c r="J112" s="14">
        <v>20</v>
      </c>
      <c r="K112" s="4">
        <v>0.13800000000000001</v>
      </c>
      <c r="L112" s="4">
        <v>0.13700000000000001</v>
      </c>
      <c r="M112" s="18">
        <f>IF(J112="",#N/A,AVERAGE(K112:L112)*J112)</f>
        <v>2.75</v>
      </c>
      <c r="N112" s="7">
        <f t="shared" si="129"/>
        <v>1.4142135623730963E-2</v>
      </c>
      <c r="O112" s="15">
        <f t="shared" si="130"/>
        <v>5.1425947722658046E-3</v>
      </c>
      <c r="P112" s="14">
        <v>20</v>
      </c>
      <c r="Q112" s="4">
        <v>0.13900000000000001</v>
      </c>
      <c r="R112" s="4">
        <v>0.13800000000000001</v>
      </c>
      <c r="S112" s="18">
        <f>IF(P112="",#N/A,AVERAGE(Q112:R112)*P112)</f>
        <v>2.7700000000000005</v>
      </c>
      <c r="T112" s="7">
        <f t="shared" si="132"/>
        <v>1.4142135623730963E-2</v>
      </c>
      <c r="U112" s="15">
        <f t="shared" si="133"/>
        <v>5.1054641240905994E-3</v>
      </c>
      <c r="W112" s="27">
        <f t="shared" si="139"/>
        <v>2.7766666666666673</v>
      </c>
      <c r="X112" s="4">
        <f t="shared" si="140"/>
        <v>1.6329931618554314E-2</v>
      </c>
      <c r="Y112" s="2">
        <f t="shared" si="141"/>
        <v>5.8811278338130775E-3</v>
      </c>
    </row>
    <row r="113" spans="1:25" x14ac:dyDescent="0.35">
      <c r="A113" s="11">
        <f t="shared" si="134"/>
        <v>44662.71875</v>
      </c>
      <c r="B113" s="5">
        <f t="shared" si="135"/>
        <v>28.749999999941792</v>
      </c>
      <c r="C113" s="12">
        <f t="shared" si="136"/>
        <v>1.1979166666642413</v>
      </c>
      <c r="D113" s="14">
        <v>40</v>
      </c>
      <c r="E113" s="6">
        <v>0.13400000000000001</v>
      </c>
      <c r="F113" s="4">
        <v>0.13300000000000001</v>
      </c>
      <c r="G113" s="18">
        <f t="shared" ref="G113:G120" si="142">IF(D113="",#N/A,AVERAGE(E113:F113)*D113)</f>
        <v>5.34</v>
      </c>
      <c r="H113" s="7">
        <f t="shared" si="137"/>
        <v>2.8284271247461926E-2</v>
      </c>
      <c r="I113" s="15">
        <f t="shared" si="138"/>
        <v>5.2966800088880012E-3</v>
      </c>
      <c r="J113" s="14">
        <v>40</v>
      </c>
      <c r="K113" s="6">
        <v>0.13300000000000001</v>
      </c>
      <c r="L113" s="4">
        <v>0.13500000000000001</v>
      </c>
      <c r="M113" s="18">
        <f t="shared" ref="M113:M120" si="143">IF(J113="",#N/A,AVERAGE(K113:L113)*J113)</f>
        <v>5.36</v>
      </c>
      <c r="N113" s="7">
        <f t="shared" si="129"/>
        <v>5.6568542494923851E-2</v>
      </c>
      <c r="O113" s="15">
        <f t="shared" si="130"/>
        <v>1.0553832555023106E-2</v>
      </c>
      <c r="P113" s="14">
        <v>40</v>
      </c>
      <c r="Q113" s="6">
        <v>0.13500000000000001</v>
      </c>
      <c r="R113" s="4">
        <v>0.129</v>
      </c>
      <c r="S113" s="18">
        <f t="shared" ref="S113:S120" si="144">IF(P113="",#N/A,AVERAGE(Q113:R113)*P113)</f>
        <v>5.28</v>
      </c>
      <c r="T113" s="7">
        <f t="shared" si="132"/>
        <v>0.16970562748477158</v>
      </c>
      <c r="U113" s="15">
        <f t="shared" si="133"/>
        <v>3.2141217326661281E-2</v>
      </c>
      <c r="W113" s="27">
        <f t="shared" si="139"/>
        <v>5.3266666666666671</v>
      </c>
      <c r="X113" s="4">
        <f t="shared" si="140"/>
        <v>7.4833147735478889E-2</v>
      </c>
      <c r="Y113" s="2">
        <f t="shared" si="141"/>
        <v>1.4048776170615561E-2</v>
      </c>
    </row>
    <row r="114" spans="1:25" x14ac:dyDescent="0.35">
      <c r="A114" s="11">
        <f t="shared" si="134"/>
        <v>44663.354166666664</v>
      </c>
      <c r="B114" s="5">
        <f t="shared" si="135"/>
        <v>43.999999999883585</v>
      </c>
      <c r="C114" s="12">
        <f t="shared" si="136"/>
        <v>1.8333333333284827</v>
      </c>
      <c r="D114" s="14">
        <v>100</v>
      </c>
      <c r="E114" s="6">
        <v>0.123</v>
      </c>
      <c r="F114" s="6">
        <v>0.113</v>
      </c>
      <c r="G114" s="18">
        <f t="shared" si="142"/>
        <v>11.799999999999999</v>
      </c>
      <c r="H114" s="7">
        <f t="shared" si="137"/>
        <v>0.70710678118654724</v>
      </c>
      <c r="I114" s="15">
        <f t="shared" si="138"/>
        <v>5.9924303490385362E-2</v>
      </c>
      <c r="J114" s="14">
        <v>100</v>
      </c>
      <c r="K114" s="6">
        <v>0.115</v>
      </c>
      <c r="L114" s="6">
        <v>0.113</v>
      </c>
      <c r="M114" s="18">
        <f t="shared" si="143"/>
        <v>11.4</v>
      </c>
      <c r="N114" s="7">
        <f t="shared" si="129"/>
        <v>0.14142135623730964</v>
      </c>
      <c r="O114" s="15">
        <f t="shared" si="130"/>
        <v>1.2405382126079792E-2</v>
      </c>
      <c r="P114" s="14">
        <v>100</v>
      </c>
      <c r="Q114" s="6">
        <v>0.121</v>
      </c>
      <c r="R114" s="6">
        <v>0.12</v>
      </c>
      <c r="S114" s="18">
        <f t="shared" si="144"/>
        <v>12.049999999999999</v>
      </c>
      <c r="T114" s="7">
        <f t="shared" si="132"/>
        <v>7.0710678118654821E-2</v>
      </c>
      <c r="U114" s="15">
        <f t="shared" si="133"/>
        <v>5.86810606793816E-3</v>
      </c>
      <c r="W114" s="27">
        <f t="shared" si="139"/>
        <v>11.75</v>
      </c>
      <c r="X114" s="4">
        <f t="shared" si="140"/>
        <v>0.34880749227427227</v>
      </c>
      <c r="Y114" s="2">
        <f t="shared" si="141"/>
        <v>2.9685744023342321E-2</v>
      </c>
    </row>
    <row r="115" spans="1:25" x14ac:dyDescent="0.35">
      <c r="A115" s="11">
        <f t="shared" si="134"/>
        <v>44663.677083333336</v>
      </c>
      <c r="B115" s="5">
        <f t="shared" si="135"/>
        <v>51.75</v>
      </c>
      <c r="C115" s="12">
        <f t="shared" si="136"/>
        <v>2.15625</v>
      </c>
      <c r="D115" s="14">
        <v>100</v>
      </c>
      <c r="E115" s="6">
        <v>0.159</v>
      </c>
      <c r="F115" s="6">
        <v>0.153</v>
      </c>
      <c r="G115" s="18">
        <f t="shared" si="142"/>
        <v>15.6</v>
      </c>
      <c r="H115" s="7">
        <f t="shared" si="137"/>
        <v>0.4242640687119289</v>
      </c>
      <c r="I115" s="15">
        <f t="shared" si="138"/>
        <v>2.7196414661021084E-2</v>
      </c>
      <c r="J115" s="14">
        <v>100</v>
      </c>
      <c r="K115" s="6">
        <v>0.157</v>
      </c>
      <c r="L115" s="6">
        <v>0.156</v>
      </c>
      <c r="M115" s="18">
        <f t="shared" si="143"/>
        <v>15.65</v>
      </c>
      <c r="N115" s="7">
        <f t="shared" si="129"/>
        <v>7.0710678118654821E-2</v>
      </c>
      <c r="O115" s="15">
        <f t="shared" si="130"/>
        <v>4.5182541928852921E-3</v>
      </c>
      <c r="P115" s="14">
        <v>100</v>
      </c>
      <c r="Q115" s="6">
        <v>0.159</v>
      </c>
      <c r="R115" s="6">
        <v>0.16500000000000001</v>
      </c>
      <c r="S115" s="18">
        <f t="shared" si="144"/>
        <v>16.2</v>
      </c>
      <c r="T115" s="7">
        <f t="shared" si="132"/>
        <v>0.4242640687119289</v>
      </c>
      <c r="U115" s="15">
        <f t="shared" si="133"/>
        <v>2.6189140043946228E-2</v>
      </c>
      <c r="W115" s="27">
        <f t="shared" si="139"/>
        <v>15.816666666666668</v>
      </c>
      <c r="X115" s="4">
        <f t="shared" si="140"/>
        <v>0.2041241452319317</v>
      </c>
      <c r="Y115" s="2">
        <f t="shared" si="141"/>
        <v>1.2905636157972498E-2</v>
      </c>
    </row>
    <row r="116" spans="1:25" x14ac:dyDescent="0.35">
      <c r="A116" s="11">
        <f t="shared" si="134"/>
        <v>44664.361111111109</v>
      </c>
      <c r="B116" s="5">
        <f t="shared" si="135"/>
        <v>68.166666666569654</v>
      </c>
      <c r="C116" s="12">
        <f t="shared" si="136"/>
        <v>2.8402777777737356</v>
      </c>
      <c r="D116" s="14">
        <v>100</v>
      </c>
      <c r="E116" s="6">
        <v>0.22700000000000001</v>
      </c>
      <c r="F116" s="6">
        <v>0.22600000000000001</v>
      </c>
      <c r="G116" s="18">
        <f t="shared" si="142"/>
        <v>22.650000000000002</v>
      </c>
      <c r="H116" s="7">
        <f t="shared" si="137"/>
        <v>7.0710678118654821E-2</v>
      </c>
      <c r="I116" s="15">
        <f t="shared" si="138"/>
        <v>3.121884243649219E-3</v>
      </c>
      <c r="J116" s="14">
        <v>100</v>
      </c>
      <c r="K116" s="6">
        <v>0.23599999999999999</v>
      </c>
      <c r="L116" s="6">
        <v>0.22900000000000001</v>
      </c>
      <c r="M116" s="18">
        <f t="shared" si="143"/>
        <v>23.25</v>
      </c>
      <c r="N116" s="7">
        <f t="shared" si="129"/>
        <v>0.49497474683058179</v>
      </c>
      <c r="O116" s="15">
        <f t="shared" si="130"/>
        <v>2.1289236422820722E-2</v>
      </c>
      <c r="P116" s="14">
        <v>100</v>
      </c>
      <c r="Q116" s="6">
        <v>0.224</v>
      </c>
      <c r="R116" s="6">
        <v>0.22600000000000001</v>
      </c>
      <c r="S116" s="18">
        <f t="shared" si="144"/>
        <v>22.5</v>
      </c>
      <c r="T116" s="7">
        <f t="shared" si="132"/>
        <v>0.14142135623730964</v>
      </c>
      <c r="U116" s="15">
        <f t="shared" si="133"/>
        <v>6.2853936105470949E-3</v>
      </c>
      <c r="W116" s="27">
        <f t="shared" si="139"/>
        <v>22.8</v>
      </c>
      <c r="X116" s="4">
        <f t="shared" si="140"/>
        <v>0.2273030282830967</v>
      </c>
      <c r="Y116" s="2">
        <f t="shared" si="141"/>
        <v>9.9694310650481014E-3</v>
      </c>
    </row>
    <row r="117" spans="1:25" x14ac:dyDescent="0.35">
      <c r="A117" s="11">
        <f t="shared" si="134"/>
        <v>44664.677083333336</v>
      </c>
      <c r="B117" s="5">
        <f t="shared" si="135"/>
        <v>75.75</v>
      </c>
      <c r="C117" s="12">
        <f t="shared" si="136"/>
        <v>3.15625</v>
      </c>
      <c r="D117" s="14">
        <v>100</v>
      </c>
      <c r="E117" s="6">
        <v>0.28199999999999997</v>
      </c>
      <c r="F117" s="6">
        <v>0.26800000000000002</v>
      </c>
      <c r="G117" s="18">
        <f t="shared" si="142"/>
        <v>27.500000000000004</v>
      </c>
      <c r="H117" s="7">
        <f t="shared" si="137"/>
        <v>0.98994949366116358</v>
      </c>
      <c r="I117" s="15">
        <f t="shared" si="138"/>
        <v>3.5998163405860491E-2</v>
      </c>
      <c r="J117" s="14">
        <v>100</v>
      </c>
      <c r="K117" s="6">
        <v>0.27100000000000002</v>
      </c>
      <c r="L117" s="6">
        <v>0.27400000000000002</v>
      </c>
      <c r="M117" s="18">
        <f t="shared" si="143"/>
        <v>27.250000000000004</v>
      </c>
      <c r="N117" s="7">
        <f t="shared" si="129"/>
        <v>0.21213203435596445</v>
      </c>
      <c r="O117" s="15">
        <f t="shared" si="130"/>
        <v>7.7846618112280518E-3</v>
      </c>
      <c r="P117" s="14">
        <v>100</v>
      </c>
      <c r="Q117" s="6">
        <v>0.26300000000000001</v>
      </c>
      <c r="R117" s="6">
        <v>0.25800000000000001</v>
      </c>
      <c r="S117" s="18">
        <f t="shared" si="144"/>
        <v>26.05</v>
      </c>
      <c r="T117" s="7">
        <f t="shared" si="132"/>
        <v>0.35355339059327406</v>
      </c>
      <c r="U117" s="15">
        <f t="shared" si="133"/>
        <v>1.3572107124501883E-2</v>
      </c>
      <c r="W117" s="27">
        <f t="shared" si="139"/>
        <v>26.933333333333337</v>
      </c>
      <c r="X117" s="4">
        <f t="shared" si="140"/>
        <v>0.41432676315520012</v>
      </c>
      <c r="Y117" s="2">
        <f t="shared" si="141"/>
        <v>1.538341942407921E-2</v>
      </c>
    </row>
    <row r="118" spans="1:25" x14ac:dyDescent="0.35">
      <c r="A118" s="11">
        <f t="shared" si="134"/>
        <v>44665.34375</v>
      </c>
      <c r="B118" s="5">
        <f t="shared" si="135"/>
        <v>91.749999999941792</v>
      </c>
      <c r="C118" s="12">
        <f t="shared" si="136"/>
        <v>3.8229166666642413</v>
      </c>
      <c r="D118" s="14">
        <v>100</v>
      </c>
      <c r="E118" s="6">
        <v>0.25900000000000001</v>
      </c>
      <c r="F118" s="6">
        <v>0.25600000000000001</v>
      </c>
      <c r="G118" s="18">
        <f t="shared" si="142"/>
        <v>25.75</v>
      </c>
      <c r="H118" s="7">
        <f t="shared" si="137"/>
        <v>0.21213203435596445</v>
      </c>
      <c r="I118" s="15">
        <f t="shared" si="138"/>
        <v>8.2381372565423095E-3</v>
      </c>
      <c r="J118" s="14">
        <v>100</v>
      </c>
      <c r="K118" s="6">
        <v>0.26700000000000002</v>
      </c>
      <c r="L118" s="6">
        <v>0.251</v>
      </c>
      <c r="M118" s="18">
        <f t="shared" si="143"/>
        <v>25.900000000000002</v>
      </c>
      <c r="N118" s="7">
        <f t="shared" si="129"/>
        <v>1.1313708498984771</v>
      </c>
      <c r="O118" s="15">
        <f t="shared" si="130"/>
        <v>4.3682272196852397E-2</v>
      </c>
      <c r="P118" s="14">
        <v>100</v>
      </c>
      <c r="Q118" s="6">
        <v>0.26500000000000001</v>
      </c>
      <c r="R118" s="6">
        <v>0.25800000000000001</v>
      </c>
      <c r="S118" s="18">
        <f t="shared" si="144"/>
        <v>26.150000000000002</v>
      </c>
      <c r="T118" s="7">
        <f t="shared" si="132"/>
        <v>0.49497474683058368</v>
      </c>
      <c r="U118" s="15">
        <f t="shared" si="133"/>
        <v>1.8928288597727865E-2</v>
      </c>
      <c r="W118" s="27">
        <f t="shared" si="139"/>
        <v>25.933333333333337</v>
      </c>
      <c r="X118" s="4">
        <f t="shared" si="140"/>
        <v>0.47081489639418495</v>
      </c>
      <c r="Y118" s="2">
        <f t="shared" si="141"/>
        <v>1.8154816056331038E-2</v>
      </c>
    </row>
    <row r="119" spans="1:25" s="129" customFormat="1" x14ac:dyDescent="0.35">
      <c r="A119" s="11">
        <f t="shared" si="134"/>
        <v>44665.677083333336</v>
      </c>
      <c r="B119" s="5">
        <f t="shared" si="135"/>
        <v>99.75</v>
      </c>
      <c r="C119" s="12">
        <f t="shared" si="136"/>
        <v>4.15625</v>
      </c>
      <c r="D119" s="14">
        <v>100</v>
      </c>
      <c r="E119" s="6">
        <v>0.26</v>
      </c>
      <c r="F119" s="6">
        <v>0.255</v>
      </c>
      <c r="G119" s="18">
        <f t="shared" si="142"/>
        <v>25.75</v>
      </c>
      <c r="H119" s="7">
        <f t="shared" si="137"/>
        <v>0.35355339059327406</v>
      </c>
      <c r="I119" s="15">
        <f t="shared" si="138"/>
        <v>1.3730228760903847E-2</v>
      </c>
      <c r="J119" s="14">
        <v>100</v>
      </c>
      <c r="K119" s="6">
        <v>0.249</v>
      </c>
      <c r="L119" s="6">
        <v>0.24199999999999999</v>
      </c>
      <c r="M119" s="18">
        <f t="shared" si="143"/>
        <v>24.55</v>
      </c>
      <c r="N119" s="7">
        <f t="shared" si="129"/>
        <v>0.49497474683058368</v>
      </c>
      <c r="O119" s="15">
        <f t="shared" si="130"/>
        <v>2.0161904147885282E-2</v>
      </c>
      <c r="P119" s="14">
        <v>100</v>
      </c>
      <c r="Q119" s="6">
        <v>0.251</v>
      </c>
      <c r="R119" s="6">
        <v>0.247</v>
      </c>
      <c r="S119" s="18">
        <f t="shared" si="144"/>
        <v>24.9</v>
      </c>
      <c r="T119" s="7">
        <f t="shared" si="132"/>
        <v>0.28284271247461928</v>
      </c>
      <c r="U119" s="15">
        <f t="shared" si="133"/>
        <v>1.1359145079301979E-2</v>
      </c>
      <c r="W119" s="27">
        <f t="shared" si="139"/>
        <v>25.066666666666663</v>
      </c>
      <c r="X119" s="6">
        <f t="shared" si="140"/>
        <v>0.10801234497346443</v>
      </c>
      <c r="Y119" s="2">
        <f t="shared" si="141"/>
        <v>4.309003123941401E-3</v>
      </c>
    </row>
    <row r="120" spans="1:25" ht="15" thickBot="1" x14ac:dyDescent="0.4">
      <c r="A120" s="11">
        <f t="shared" si="134"/>
        <v>44666.385416666664</v>
      </c>
      <c r="B120" s="5">
        <f t="shared" si="135"/>
        <v>116.74999999988358</v>
      </c>
      <c r="C120" s="12">
        <f t="shared" si="136"/>
        <v>4.8645833333284827</v>
      </c>
      <c r="D120" s="14">
        <v>100</v>
      </c>
      <c r="E120" s="9">
        <v>0.26400000000000001</v>
      </c>
      <c r="F120" s="9">
        <v>0.27100000000000002</v>
      </c>
      <c r="G120" s="20">
        <f t="shared" si="142"/>
        <v>26.75</v>
      </c>
      <c r="H120" s="21">
        <f t="shared" si="137"/>
        <v>0.49497474683058368</v>
      </c>
      <c r="I120" s="17">
        <f t="shared" si="138"/>
        <v>1.8503728853479763E-2</v>
      </c>
      <c r="J120" s="14">
        <v>100</v>
      </c>
      <c r="K120" s="9">
        <v>0.27100000000000002</v>
      </c>
      <c r="L120" s="9">
        <v>0.26900000000000002</v>
      </c>
      <c r="M120" s="20">
        <f t="shared" si="143"/>
        <v>27</v>
      </c>
      <c r="N120" s="21">
        <f t="shared" si="129"/>
        <v>0.14142135623730964</v>
      </c>
      <c r="O120" s="17">
        <f t="shared" si="130"/>
        <v>5.2378280087892462E-3</v>
      </c>
      <c r="P120" s="14">
        <v>100</v>
      </c>
      <c r="Q120" s="9">
        <v>0.25900000000000001</v>
      </c>
      <c r="R120" s="9">
        <v>0.26200000000000001</v>
      </c>
      <c r="S120" s="20">
        <f t="shared" si="144"/>
        <v>26.05</v>
      </c>
      <c r="T120" s="21">
        <f t="shared" si="132"/>
        <v>0.21213203435596445</v>
      </c>
      <c r="U120" s="17">
        <f t="shared" si="133"/>
        <v>8.1432642747011307E-3</v>
      </c>
      <c r="W120" s="28">
        <f t="shared" si="139"/>
        <v>26.599999999999998</v>
      </c>
      <c r="X120" s="9">
        <f t="shared" si="140"/>
        <v>0.18708286933869722</v>
      </c>
      <c r="Y120" s="10">
        <f t="shared" si="141"/>
        <v>7.0331905766427534E-3</v>
      </c>
    </row>
    <row r="121" spans="1:25" ht="15" thickBot="1" x14ac:dyDescent="0.4">
      <c r="A121" s="97"/>
      <c r="B121" s="4"/>
      <c r="C121" s="5"/>
      <c r="D121" s="4"/>
      <c r="E121" s="4"/>
      <c r="F121" s="4"/>
      <c r="G121" s="7"/>
      <c r="H121" s="7"/>
      <c r="I121" s="98"/>
      <c r="J121" s="4"/>
      <c r="K121" s="4"/>
      <c r="L121" s="4"/>
      <c r="M121" s="7"/>
      <c r="N121" s="7"/>
      <c r="O121" s="98"/>
      <c r="P121" s="4"/>
      <c r="Q121" s="4"/>
      <c r="R121" s="4"/>
      <c r="S121" s="7"/>
      <c r="T121" s="7"/>
      <c r="U121" s="98"/>
      <c r="W121" s="5"/>
      <c r="X121" s="4"/>
      <c r="Y121" s="4"/>
    </row>
    <row r="122" spans="1:25" ht="15" thickBot="1" x14ac:dyDescent="0.4">
      <c r="D122" s="191" t="str">
        <f>Overview!B21</f>
        <v>IMI510</v>
      </c>
      <c r="E122" s="192"/>
      <c r="F122" s="192"/>
      <c r="G122" s="192"/>
      <c r="H122" s="192"/>
      <c r="I122" s="192"/>
      <c r="J122" s="192"/>
      <c r="K122" s="192"/>
      <c r="L122" s="192"/>
      <c r="M122" s="192"/>
      <c r="N122" s="192"/>
      <c r="O122" s="192"/>
      <c r="P122" s="192"/>
      <c r="Q122" s="192"/>
      <c r="R122" s="192"/>
      <c r="S122" s="192"/>
      <c r="T122" s="192"/>
      <c r="U122" s="193"/>
    </row>
    <row r="123" spans="1:25" ht="15" thickBot="1" x14ac:dyDescent="0.4">
      <c r="D123" s="188">
        <v>1</v>
      </c>
      <c r="E123" s="189"/>
      <c r="F123" s="189"/>
      <c r="G123" s="189"/>
      <c r="H123" s="189"/>
      <c r="I123" s="190"/>
      <c r="J123" s="188">
        <v>2</v>
      </c>
      <c r="K123" s="189"/>
      <c r="L123" s="189"/>
      <c r="M123" s="189"/>
      <c r="N123" s="189"/>
      <c r="O123" s="190"/>
      <c r="P123" s="188">
        <v>3</v>
      </c>
      <c r="Q123" s="189"/>
      <c r="R123" s="189"/>
      <c r="S123" s="189"/>
      <c r="T123" s="189"/>
      <c r="U123" s="190"/>
      <c r="W123" s="191" t="str">
        <f>Overview!B22</f>
        <v>IMI511</v>
      </c>
      <c r="X123" s="192"/>
      <c r="Y123" s="193"/>
    </row>
    <row r="124" spans="1:25" ht="15" thickBot="1" x14ac:dyDescent="0.4">
      <c r="A124" s="83" t="s">
        <v>0</v>
      </c>
      <c r="B124" s="84" t="s">
        <v>1</v>
      </c>
      <c r="C124" s="85" t="s">
        <v>2</v>
      </c>
      <c r="D124" s="99" t="s">
        <v>4</v>
      </c>
      <c r="E124" s="187" t="s">
        <v>3</v>
      </c>
      <c r="F124" s="187"/>
      <c r="G124" s="100" t="s">
        <v>7</v>
      </c>
      <c r="H124" s="84" t="s">
        <v>5</v>
      </c>
      <c r="I124" s="85" t="s">
        <v>6</v>
      </c>
      <c r="J124" s="99" t="s">
        <v>4</v>
      </c>
      <c r="K124" s="187" t="s">
        <v>3</v>
      </c>
      <c r="L124" s="187"/>
      <c r="M124" s="100" t="s">
        <v>7</v>
      </c>
      <c r="N124" s="84" t="s">
        <v>5</v>
      </c>
      <c r="O124" s="85" t="s">
        <v>6</v>
      </c>
      <c r="P124" s="99" t="s">
        <v>4</v>
      </c>
      <c r="Q124" s="187" t="s">
        <v>3</v>
      </c>
      <c r="R124" s="187"/>
      <c r="S124" s="100" t="s">
        <v>7</v>
      </c>
      <c r="T124" s="84" t="s">
        <v>5</v>
      </c>
      <c r="U124" s="85" t="s">
        <v>6</v>
      </c>
      <c r="W124" s="91" t="s">
        <v>7</v>
      </c>
      <c r="X124" s="92" t="s">
        <v>5</v>
      </c>
      <c r="Y124" s="93" t="s">
        <v>6</v>
      </c>
    </row>
    <row r="125" spans="1:25" x14ac:dyDescent="0.35">
      <c r="A125" s="11">
        <f>A5</f>
        <v>44661.520833333336</v>
      </c>
      <c r="B125" s="5">
        <f>C125*24</f>
        <v>0</v>
      </c>
      <c r="C125" s="12">
        <f>A125-$A$5</f>
        <v>0</v>
      </c>
      <c r="D125" s="14">
        <v>1</v>
      </c>
      <c r="E125" s="4">
        <v>0.2</v>
      </c>
      <c r="F125" s="6"/>
      <c r="G125" s="24">
        <f t="shared" ref="G125:G126" si="145">IF(D125="",#N/A,AVERAGE(E125:F125)*D125)</f>
        <v>0.2</v>
      </c>
      <c r="H125" s="7" t="e">
        <f>_xlfn.STDEV.S(E125:F125)*D125</f>
        <v>#DIV/0!</v>
      </c>
      <c r="I125" s="15" t="e">
        <f>H125/G125</f>
        <v>#DIV/0!</v>
      </c>
      <c r="J125" s="14">
        <v>1</v>
      </c>
      <c r="K125" s="4">
        <v>0.2</v>
      </c>
      <c r="L125" s="4"/>
      <c r="M125" s="18">
        <f t="shared" ref="M125:M126" si="146">IF(J125="",#N/A,AVERAGE(K125:L125)*J125)</f>
        <v>0.2</v>
      </c>
      <c r="N125" s="7" t="e">
        <f t="shared" ref="N125:N135" si="147">_xlfn.STDEV.S(K125:L125)*J125</f>
        <v>#DIV/0!</v>
      </c>
      <c r="O125" s="15" t="e">
        <f t="shared" ref="O125:O135" si="148">N125/M125</f>
        <v>#DIV/0!</v>
      </c>
      <c r="P125" s="14">
        <v>1</v>
      </c>
      <c r="Q125" s="4">
        <v>0.2</v>
      </c>
      <c r="R125" s="4"/>
      <c r="S125" s="18">
        <f t="shared" ref="S125:S126" si="149">IF(P125="",#N/A,AVERAGE(Q125:R125)*P125)</f>
        <v>0.2</v>
      </c>
      <c r="T125" s="7" t="e">
        <f t="shared" ref="T125:T135" si="150">_xlfn.STDEV.S(Q125:R125)*P125</f>
        <v>#DIV/0!</v>
      </c>
      <c r="U125" s="15" t="e">
        <f t="shared" ref="U125:U135" si="151">T125/S125</f>
        <v>#DIV/0!</v>
      </c>
      <c r="W125" s="94">
        <f>AVERAGE(G125,M125,S125)</f>
        <v>0.20000000000000004</v>
      </c>
      <c r="X125" s="95" t="e">
        <f>_xlfn.STDEV.S(H125,N125,T125)</f>
        <v>#DIV/0!</v>
      </c>
      <c r="Y125" s="96" t="e">
        <f>X125/W125</f>
        <v>#DIV/0!</v>
      </c>
    </row>
    <row r="126" spans="1:25" x14ac:dyDescent="0.35">
      <c r="A126" s="11">
        <f t="shared" ref="A126:A135" si="152">A6</f>
        <v>44661.84375</v>
      </c>
      <c r="B126" s="5">
        <f t="shared" ref="B126:B135" si="153">C126*24</f>
        <v>7.7499999999417923</v>
      </c>
      <c r="C126" s="12">
        <f t="shared" ref="C126:C135" si="154">A126-$A$5</f>
        <v>0.32291666666424135</v>
      </c>
      <c r="D126" s="14">
        <v>4</v>
      </c>
      <c r="E126" s="4">
        <v>0.22900000000000001</v>
      </c>
      <c r="F126" s="6">
        <v>0.22900000000000001</v>
      </c>
      <c r="G126" s="18">
        <f t="shared" si="145"/>
        <v>0.91600000000000004</v>
      </c>
      <c r="H126" s="7">
        <f t="shared" ref="H126:H135" si="155">_xlfn.STDEV.S(E126:F126)*D126</f>
        <v>0</v>
      </c>
      <c r="I126" s="15">
        <f t="shared" ref="I126:I135" si="156">H126/G126</f>
        <v>0</v>
      </c>
      <c r="J126" s="14">
        <v>4</v>
      </c>
      <c r="K126" s="4">
        <v>0.23200000000000001</v>
      </c>
      <c r="L126" s="4">
        <v>0.22700000000000001</v>
      </c>
      <c r="M126" s="18">
        <f t="shared" si="146"/>
        <v>0.91800000000000004</v>
      </c>
      <c r="N126" s="7">
        <f t="shared" si="147"/>
        <v>1.4142135623730963E-2</v>
      </c>
      <c r="O126" s="15">
        <f t="shared" si="148"/>
        <v>1.5405376496438956E-2</v>
      </c>
      <c r="P126" s="14">
        <v>4</v>
      </c>
      <c r="Q126" s="4">
        <v>0.23400000000000001</v>
      </c>
      <c r="R126" s="4">
        <v>0.23400000000000001</v>
      </c>
      <c r="S126" s="18">
        <f t="shared" si="149"/>
        <v>0.93600000000000005</v>
      </c>
      <c r="T126" s="7">
        <f t="shared" si="150"/>
        <v>0</v>
      </c>
      <c r="U126" s="15">
        <f t="shared" si="151"/>
        <v>0</v>
      </c>
      <c r="W126" s="27">
        <f t="shared" ref="W126:W135" si="157">AVERAGE(G126,M126,S126)</f>
        <v>0.92333333333333334</v>
      </c>
      <c r="X126" s="4">
        <f t="shared" ref="X126:X135" si="158">_xlfn.STDEV.S(H126,N126,T126)</f>
        <v>8.1649658092772665E-3</v>
      </c>
      <c r="Y126" s="2">
        <f t="shared" ref="Y126:Y135" si="159">X126/W126</f>
        <v>8.8429232591450534E-3</v>
      </c>
    </row>
    <row r="127" spans="1:25" x14ac:dyDescent="0.35">
      <c r="A127" s="11">
        <f t="shared" si="152"/>
        <v>44662.34375</v>
      </c>
      <c r="B127" s="5">
        <f t="shared" si="153"/>
        <v>19.749999999941792</v>
      </c>
      <c r="C127" s="12">
        <f t="shared" si="154"/>
        <v>0.82291666666424135</v>
      </c>
      <c r="D127" s="14">
        <v>20</v>
      </c>
      <c r="E127" s="4">
        <v>0.154</v>
      </c>
      <c r="F127" s="4">
        <v>0.14399999999999999</v>
      </c>
      <c r="G127" s="18">
        <f>IF(D127="",#N/A,AVERAGE(E127:F127)*D127)</f>
        <v>2.98</v>
      </c>
      <c r="H127" s="7">
        <f t="shared" si="155"/>
        <v>0.14142135623730961</v>
      </c>
      <c r="I127" s="15">
        <f t="shared" si="156"/>
        <v>4.7456830952117321E-2</v>
      </c>
      <c r="J127" s="14">
        <v>20</v>
      </c>
      <c r="K127" s="4">
        <v>0.14599999999999999</v>
      </c>
      <c r="L127" s="4">
        <v>0.152</v>
      </c>
      <c r="M127" s="18">
        <f>IF(J127="",#N/A,AVERAGE(K127:L127)*J127)</f>
        <v>2.98</v>
      </c>
      <c r="N127" s="7">
        <f t="shared" si="147"/>
        <v>8.4852813742385791E-2</v>
      </c>
      <c r="O127" s="15">
        <f t="shared" si="148"/>
        <v>2.8474098571270399E-2</v>
      </c>
      <c r="P127" s="14">
        <v>20</v>
      </c>
      <c r="Q127" s="4">
        <v>0.157</v>
      </c>
      <c r="R127" s="4">
        <v>0.14599999999999999</v>
      </c>
      <c r="S127" s="18">
        <f>IF(P127="",#N/A,AVERAGE(Q127:R127)*P127)</f>
        <v>3.03</v>
      </c>
      <c r="T127" s="7">
        <f t="shared" si="150"/>
        <v>0.1555634918610406</v>
      </c>
      <c r="U127" s="15">
        <f t="shared" si="151"/>
        <v>5.1341086422785683E-2</v>
      </c>
      <c r="W127" s="27">
        <f t="shared" si="157"/>
        <v>2.9966666666666666</v>
      </c>
      <c r="X127" s="4">
        <f t="shared" si="158"/>
        <v>3.7416573867739486E-2</v>
      </c>
      <c r="Y127" s="2">
        <f t="shared" si="159"/>
        <v>1.2486064694462565E-2</v>
      </c>
    </row>
    <row r="128" spans="1:25" x14ac:dyDescent="0.35">
      <c r="A128" s="11">
        <f t="shared" si="152"/>
        <v>44662.71875</v>
      </c>
      <c r="B128" s="5">
        <f t="shared" si="153"/>
        <v>28.749999999941792</v>
      </c>
      <c r="C128" s="12">
        <f t="shared" si="154"/>
        <v>1.1979166666642413</v>
      </c>
      <c r="D128" s="14">
        <v>40</v>
      </c>
      <c r="E128" s="6">
        <v>0.14099999999999999</v>
      </c>
      <c r="F128" s="4">
        <v>0.14599999999999999</v>
      </c>
      <c r="G128" s="18">
        <f t="shared" ref="G128:G135" si="160">IF(D128="",#N/A,AVERAGE(E128:F128)*D128)</f>
        <v>5.7399999999999993</v>
      </c>
      <c r="H128" s="7">
        <f t="shared" si="155"/>
        <v>0.14142135623730961</v>
      </c>
      <c r="I128" s="15">
        <f t="shared" si="156"/>
        <v>2.4637866940297844E-2</v>
      </c>
      <c r="J128" s="14">
        <v>40</v>
      </c>
      <c r="K128" s="6">
        <v>0.13300000000000001</v>
      </c>
      <c r="L128" s="4">
        <v>0.13700000000000001</v>
      </c>
      <c r="M128" s="18">
        <f t="shared" ref="M128:M135" si="161">IF(J128="",#N/A,AVERAGE(K128:L128)*J128)</f>
        <v>5.4</v>
      </c>
      <c r="N128" s="7">
        <f t="shared" si="147"/>
        <v>0.1131370849898477</v>
      </c>
      <c r="O128" s="15">
        <f t="shared" si="148"/>
        <v>2.0951312035156981E-2</v>
      </c>
      <c r="P128" s="14">
        <v>40</v>
      </c>
      <c r="Q128" s="6">
        <v>0.151</v>
      </c>
      <c r="R128" s="4">
        <v>0.15</v>
      </c>
      <c r="S128" s="18">
        <f t="shared" ref="S128:S135" si="162">IF(P128="",#N/A,AVERAGE(Q128:R128)*P128)</f>
        <v>6.02</v>
      </c>
      <c r="T128" s="7">
        <f t="shared" si="150"/>
        <v>2.8284271247461926E-2</v>
      </c>
      <c r="U128" s="15">
        <f t="shared" si="151"/>
        <v>4.6983839281498222E-3</v>
      </c>
      <c r="W128" s="27">
        <f t="shared" si="157"/>
        <v>5.72</v>
      </c>
      <c r="X128" s="4">
        <f t="shared" si="158"/>
        <v>5.8878405775519019E-2</v>
      </c>
      <c r="Y128" s="2">
        <f t="shared" si="159"/>
        <v>1.0293427583132696E-2</v>
      </c>
    </row>
    <row r="129" spans="1:25" x14ac:dyDescent="0.35">
      <c r="A129" s="11">
        <f t="shared" si="152"/>
        <v>44663.354166666664</v>
      </c>
      <c r="B129" s="5">
        <f t="shared" si="153"/>
        <v>43.999999999883585</v>
      </c>
      <c r="C129" s="12">
        <f t="shared" si="154"/>
        <v>1.8333333333284827</v>
      </c>
      <c r="D129" s="14">
        <v>100</v>
      </c>
      <c r="E129" s="6">
        <v>0.126</v>
      </c>
      <c r="F129" s="6">
        <v>0.129</v>
      </c>
      <c r="G129" s="18">
        <f t="shared" si="160"/>
        <v>12.75</v>
      </c>
      <c r="H129" s="7">
        <f t="shared" si="155"/>
        <v>0.21213203435596445</v>
      </c>
      <c r="I129" s="15">
        <f t="shared" si="156"/>
        <v>1.6637806616154074E-2</v>
      </c>
      <c r="J129" s="14">
        <v>100</v>
      </c>
      <c r="K129" s="6">
        <v>0.125</v>
      </c>
      <c r="L129" s="6">
        <v>0.122</v>
      </c>
      <c r="M129" s="18">
        <f t="shared" si="161"/>
        <v>12.35</v>
      </c>
      <c r="N129" s="7">
        <f t="shared" si="147"/>
        <v>0.21213203435596445</v>
      </c>
      <c r="O129" s="15">
        <f t="shared" si="148"/>
        <v>1.7176682943802792E-2</v>
      </c>
      <c r="P129" s="14">
        <v>100</v>
      </c>
      <c r="Q129" s="6">
        <v>0.126</v>
      </c>
      <c r="R129" s="6">
        <v>0.13100000000000001</v>
      </c>
      <c r="S129" s="18">
        <f t="shared" si="162"/>
        <v>12.85</v>
      </c>
      <c r="T129" s="7">
        <f t="shared" si="150"/>
        <v>0.35355339059327406</v>
      </c>
      <c r="U129" s="15">
        <f t="shared" si="151"/>
        <v>2.7513882536441561E-2</v>
      </c>
      <c r="W129" s="27">
        <f t="shared" si="157"/>
        <v>12.65</v>
      </c>
      <c r="X129" s="4">
        <f t="shared" si="158"/>
        <v>8.1649658092772692E-2</v>
      </c>
      <c r="Y129" s="2">
        <f t="shared" si="159"/>
        <v>6.4545184263061417E-3</v>
      </c>
    </row>
    <row r="130" spans="1:25" x14ac:dyDescent="0.35">
      <c r="A130" s="11">
        <f t="shared" si="152"/>
        <v>44663.677083333336</v>
      </c>
      <c r="B130" s="5">
        <f t="shared" si="153"/>
        <v>51.75</v>
      </c>
      <c r="C130" s="12">
        <f t="shared" si="154"/>
        <v>2.15625</v>
      </c>
      <c r="D130" s="14">
        <v>100</v>
      </c>
      <c r="E130" s="6">
        <v>0.18</v>
      </c>
      <c r="F130" s="6">
        <v>0.16900000000000001</v>
      </c>
      <c r="G130" s="18">
        <f t="shared" si="160"/>
        <v>17.45</v>
      </c>
      <c r="H130" s="7">
        <f t="shared" si="155"/>
        <v>0.77781745930520096</v>
      </c>
      <c r="I130" s="15">
        <f t="shared" si="156"/>
        <v>4.457406643582814E-2</v>
      </c>
      <c r="J130" s="14">
        <v>100</v>
      </c>
      <c r="K130" s="6">
        <v>0.17799999999999999</v>
      </c>
      <c r="L130" s="6">
        <v>0.17399999999999999</v>
      </c>
      <c r="M130" s="18">
        <f t="shared" si="161"/>
        <v>17.599999999999998</v>
      </c>
      <c r="N130" s="7">
        <f t="shared" si="147"/>
        <v>0.28284271247461928</v>
      </c>
      <c r="O130" s="15">
        <f t="shared" si="148"/>
        <v>1.6070608663330644E-2</v>
      </c>
      <c r="P130" s="14">
        <v>100</v>
      </c>
      <c r="Q130" s="6">
        <v>0.17399999999999999</v>
      </c>
      <c r="R130" s="6">
        <v>0.17100000000000001</v>
      </c>
      <c r="S130" s="18">
        <f t="shared" si="162"/>
        <v>17.25</v>
      </c>
      <c r="T130" s="7">
        <f t="shared" si="150"/>
        <v>0.21213203435596245</v>
      </c>
      <c r="U130" s="15">
        <f t="shared" si="151"/>
        <v>1.2297509238026808E-2</v>
      </c>
      <c r="W130" s="27">
        <f t="shared" si="157"/>
        <v>17.433333333333334</v>
      </c>
      <c r="X130" s="4">
        <f t="shared" si="158"/>
        <v>0.3082207001484486</v>
      </c>
      <c r="Y130" s="2">
        <f t="shared" si="159"/>
        <v>1.7679963679643324E-2</v>
      </c>
    </row>
    <row r="131" spans="1:25" x14ac:dyDescent="0.35">
      <c r="A131" s="11">
        <f t="shared" si="152"/>
        <v>44664.361111111109</v>
      </c>
      <c r="B131" s="5">
        <f t="shared" si="153"/>
        <v>68.166666666569654</v>
      </c>
      <c r="C131" s="12">
        <f t="shared" si="154"/>
        <v>2.8402777777737356</v>
      </c>
      <c r="D131" s="14">
        <v>100</v>
      </c>
      <c r="E131" s="6">
        <v>0.248</v>
      </c>
      <c r="F131" s="6">
        <v>0.24299999999999999</v>
      </c>
      <c r="G131" s="18">
        <f t="shared" si="160"/>
        <v>24.55</v>
      </c>
      <c r="H131" s="7">
        <f t="shared" si="155"/>
        <v>0.35355339059327406</v>
      </c>
      <c r="I131" s="15">
        <f t="shared" si="156"/>
        <v>1.4401360105632345E-2</v>
      </c>
      <c r="J131" s="14">
        <v>100</v>
      </c>
      <c r="K131" s="6">
        <v>0.25700000000000001</v>
      </c>
      <c r="L131" s="6">
        <v>0.25900000000000001</v>
      </c>
      <c r="M131" s="18">
        <f t="shared" si="161"/>
        <v>25.8</v>
      </c>
      <c r="N131" s="7">
        <f t="shared" si="147"/>
        <v>0.14142135623730964</v>
      </c>
      <c r="O131" s="15">
        <f t="shared" si="148"/>
        <v>5.4814479161747918E-3</v>
      </c>
      <c r="P131" s="14">
        <v>100</v>
      </c>
      <c r="Q131" s="6">
        <v>0.247</v>
      </c>
      <c r="R131" s="6">
        <v>0.248</v>
      </c>
      <c r="S131" s="18">
        <f t="shared" si="162"/>
        <v>24.75</v>
      </c>
      <c r="T131" s="7">
        <f t="shared" si="150"/>
        <v>7.0710678118654821E-2</v>
      </c>
      <c r="U131" s="15">
        <f t="shared" si="151"/>
        <v>2.8569970957032253E-3</v>
      </c>
      <c r="W131" s="27">
        <f t="shared" si="157"/>
        <v>25.033333333333331</v>
      </c>
      <c r="X131" s="4">
        <f t="shared" si="158"/>
        <v>0.14719601443879757</v>
      </c>
      <c r="Y131" s="2">
        <f t="shared" si="159"/>
        <v>5.8800005767828591E-3</v>
      </c>
    </row>
    <row r="132" spans="1:25" x14ac:dyDescent="0.35">
      <c r="A132" s="11">
        <f t="shared" si="152"/>
        <v>44664.677083333336</v>
      </c>
      <c r="B132" s="5">
        <f t="shared" si="153"/>
        <v>75.75</v>
      </c>
      <c r="C132" s="12">
        <f t="shared" si="154"/>
        <v>3.15625</v>
      </c>
      <c r="D132" s="14">
        <v>100</v>
      </c>
      <c r="E132" s="6">
        <v>0.26800000000000002</v>
      </c>
      <c r="F132" s="6">
        <v>0.26900000000000002</v>
      </c>
      <c r="G132" s="18">
        <f t="shared" si="160"/>
        <v>26.85</v>
      </c>
      <c r="H132" s="7">
        <f t="shared" si="155"/>
        <v>7.0710678118654821E-2</v>
      </c>
      <c r="I132" s="15">
        <f t="shared" si="156"/>
        <v>2.6335448088884474E-3</v>
      </c>
      <c r="J132" s="14">
        <v>100</v>
      </c>
      <c r="K132" s="6">
        <v>0.27200000000000002</v>
      </c>
      <c r="L132" s="6">
        <v>0.27300000000000002</v>
      </c>
      <c r="M132" s="18">
        <f t="shared" si="161"/>
        <v>27.250000000000004</v>
      </c>
      <c r="N132" s="7">
        <f t="shared" si="147"/>
        <v>7.0710678118654821E-2</v>
      </c>
      <c r="O132" s="15">
        <f t="shared" si="148"/>
        <v>2.5948872704093509E-3</v>
      </c>
      <c r="P132" s="14">
        <v>100</v>
      </c>
      <c r="Q132" s="6">
        <v>0.27300000000000002</v>
      </c>
      <c r="R132" s="6">
        <v>0.27400000000000002</v>
      </c>
      <c r="S132" s="18">
        <f t="shared" si="162"/>
        <v>27.35</v>
      </c>
      <c r="T132" s="7">
        <f t="shared" si="150"/>
        <v>7.0710678118654821E-2</v>
      </c>
      <c r="U132" s="15">
        <f t="shared" si="151"/>
        <v>2.585399565581529E-3</v>
      </c>
      <c r="W132" s="27">
        <f t="shared" si="157"/>
        <v>27.150000000000006</v>
      </c>
      <c r="X132" s="4">
        <f t="shared" si="158"/>
        <v>0</v>
      </c>
      <c r="Y132" s="2">
        <f t="shared" si="159"/>
        <v>0</v>
      </c>
    </row>
    <row r="133" spans="1:25" x14ac:dyDescent="0.35">
      <c r="A133" s="11">
        <f t="shared" si="152"/>
        <v>44665.34375</v>
      </c>
      <c r="B133" s="5">
        <f t="shared" si="153"/>
        <v>91.749999999941792</v>
      </c>
      <c r="C133" s="12">
        <f t="shared" si="154"/>
        <v>3.8229166666642413</v>
      </c>
      <c r="D133" s="14">
        <v>100</v>
      </c>
      <c r="E133" s="6">
        <v>0.26400000000000001</v>
      </c>
      <c r="F133" s="6">
        <v>0.26500000000000001</v>
      </c>
      <c r="G133" s="18">
        <f t="shared" si="160"/>
        <v>26.450000000000003</v>
      </c>
      <c r="H133" s="7">
        <f t="shared" si="155"/>
        <v>7.0710678118654821E-2</v>
      </c>
      <c r="I133" s="15">
        <f t="shared" si="156"/>
        <v>2.6733715734841138E-3</v>
      </c>
      <c r="J133" s="14">
        <v>100</v>
      </c>
      <c r="K133" s="6">
        <v>0.27300000000000002</v>
      </c>
      <c r="L133" s="6">
        <v>0.26800000000000002</v>
      </c>
      <c r="M133" s="18">
        <f t="shared" si="161"/>
        <v>27.05</v>
      </c>
      <c r="N133" s="7">
        <f t="shared" si="147"/>
        <v>0.35355339059327406</v>
      </c>
      <c r="O133" s="15">
        <f t="shared" si="148"/>
        <v>1.3070365641156158E-2</v>
      </c>
      <c r="P133" s="14">
        <v>100</v>
      </c>
      <c r="Q133" s="6">
        <v>0.26</v>
      </c>
      <c r="R133" s="6">
        <v>0.26700000000000002</v>
      </c>
      <c r="S133" s="18">
        <f t="shared" si="162"/>
        <v>26.35</v>
      </c>
      <c r="T133" s="7">
        <f t="shared" si="150"/>
        <v>0.49497474683058368</v>
      </c>
      <c r="U133" s="15">
        <f t="shared" si="151"/>
        <v>1.8784620373077179E-2</v>
      </c>
      <c r="W133" s="27">
        <f t="shared" si="157"/>
        <v>26.616666666666664</v>
      </c>
      <c r="X133" s="4">
        <f t="shared" si="158"/>
        <v>0.21602468994692886</v>
      </c>
      <c r="Y133" s="2">
        <f t="shared" si="159"/>
        <v>8.1161436423392193E-3</v>
      </c>
    </row>
    <row r="134" spans="1:25" s="129" customFormat="1" x14ac:dyDescent="0.35">
      <c r="A134" s="11">
        <f t="shared" si="152"/>
        <v>44665.677083333336</v>
      </c>
      <c r="B134" s="5">
        <f t="shared" si="153"/>
        <v>99.75</v>
      </c>
      <c r="C134" s="12">
        <f t="shared" si="154"/>
        <v>4.15625</v>
      </c>
      <c r="D134" s="14">
        <v>100</v>
      </c>
      <c r="E134" s="6">
        <v>0.255</v>
      </c>
      <c r="F134" s="6">
        <v>0.251</v>
      </c>
      <c r="G134" s="18">
        <f t="shared" si="160"/>
        <v>25.3</v>
      </c>
      <c r="H134" s="7">
        <f t="shared" si="155"/>
        <v>0.28284271247461928</v>
      </c>
      <c r="I134" s="15">
        <f t="shared" si="156"/>
        <v>1.1179553852751749E-2</v>
      </c>
      <c r="J134" s="14">
        <v>100</v>
      </c>
      <c r="K134" s="6">
        <v>0.26600000000000001</v>
      </c>
      <c r="L134" s="6">
        <v>0.246</v>
      </c>
      <c r="M134" s="18">
        <f t="shared" si="161"/>
        <v>25.6</v>
      </c>
      <c r="N134" s="7">
        <f t="shared" si="147"/>
        <v>1.4142135623730963</v>
      </c>
      <c r="O134" s="15">
        <f t="shared" si="148"/>
        <v>5.5242717280199069E-2</v>
      </c>
      <c r="P134" s="14">
        <v>100</v>
      </c>
      <c r="Q134" s="6">
        <v>0.253</v>
      </c>
      <c r="R134" s="6">
        <v>0.23599999999999999</v>
      </c>
      <c r="S134" s="18">
        <f t="shared" si="162"/>
        <v>24.45</v>
      </c>
      <c r="T134" s="7">
        <f t="shared" si="150"/>
        <v>1.202081528017132</v>
      </c>
      <c r="U134" s="15">
        <f t="shared" si="151"/>
        <v>4.9164888671457345E-2</v>
      </c>
      <c r="W134" s="27">
        <f t="shared" si="157"/>
        <v>25.116666666666671</v>
      </c>
      <c r="X134" s="6">
        <f t="shared" si="158"/>
        <v>0.60138728508895789</v>
      </c>
      <c r="Y134" s="2">
        <f t="shared" si="159"/>
        <v>2.3943753885426321E-2</v>
      </c>
    </row>
    <row r="135" spans="1:25" ht="15" thickBot="1" x14ac:dyDescent="0.4">
      <c r="A135" s="11">
        <f t="shared" si="152"/>
        <v>44666.385416666664</v>
      </c>
      <c r="B135" s="5">
        <f t="shared" si="153"/>
        <v>116.74999999988358</v>
      </c>
      <c r="C135" s="12">
        <f t="shared" si="154"/>
        <v>4.8645833333284827</v>
      </c>
      <c r="D135" s="14">
        <v>100</v>
      </c>
      <c r="E135" s="9">
        <v>0.27700000000000002</v>
      </c>
      <c r="F135" s="9">
        <v>0.27600000000000002</v>
      </c>
      <c r="G135" s="20">
        <f t="shared" si="160"/>
        <v>27.650000000000002</v>
      </c>
      <c r="H135" s="21">
        <f t="shared" si="155"/>
        <v>7.0710678118654821E-2</v>
      </c>
      <c r="I135" s="17">
        <f t="shared" si="156"/>
        <v>2.557348214056232E-3</v>
      </c>
      <c r="J135" s="14">
        <v>100</v>
      </c>
      <c r="K135" s="9">
        <v>0.28100000000000003</v>
      </c>
      <c r="L135" s="9">
        <v>0.27800000000000002</v>
      </c>
      <c r="M135" s="20">
        <f t="shared" si="161"/>
        <v>27.950000000000003</v>
      </c>
      <c r="N135" s="21">
        <f t="shared" si="147"/>
        <v>0.21213203435596445</v>
      </c>
      <c r="O135" s="17">
        <f t="shared" si="148"/>
        <v>7.5896971147035577E-3</v>
      </c>
      <c r="P135" s="14">
        <v>100</v>
      </c>
      <c r="Q135" s="9">
        <v>0.27300000000000002</v>
      </c>
      <c r="R135" s="9">
        <v>0.28299999999999997</v>
      </c>
      <c r="S135" s="20">
        <f t="shared" si="162"/>
        <v>27.800000000000004</v>
      </c>
      <c r="T135" s="21">
        <f t="shared" si="150"/>
        <v>0.70710678118654424</v>
      </c>
      <c r="U135" s="17">
        <f t="shared" si="151"/>
        <v>2.5435495726134683E-2</v>
      </c>
      <c r="W135" s="28">
        <f t="shared" si="157"/>
        <v>27.8</v>
      </c>
      <c r="X135" s="9">
        <f t="shared" si="158"/>
        <v>0.33416562759605506</v>
      </c>
      <c r="Y135" s="10">
        <f t="shared" si="159"/>
        <v>1.2020346316404858E-2</v>
      </c>
    </row>
    <row r="136" spans="1:25" ht="15" thickBot="1" x14ac:dyDescent="0.4">
      <c r="A136" s="97"/>
      <c r="B136" s="4"/>
      <c r="C136" s="5"/>
      <c r="D136" s="4"/>
      <c r="E136" s="4"/>
      <c r="F136" s="4"/>
      <c r="G136" s="7"/>
      <c r="H136" s="7"/>
      <c r="I136" s="98"/>
      <c r="J136" s="4"/>
      <c r="K136" s="4"/>
      <c r="L136" s="4"/>
      <c r="M136" s="7"/>
      <c r="N136" s="7"/>
      <c r="O136" s="98"/>
      <c r="P136" s="4"/>
      <c r="Q136" s="4"/>
      <c r="R136" s="4"/>
      <c r="S136" s="7"/>
      <c r="T136" s="7"/>
      <c r="U136" s="98"/>
      <c r="W136" s="5"/>
      <c r="X136" s="4"/>
      <c r="Y136" s="4"/>
    </row>
    <row r="137" spans="1:25" ht="15" thickBot="1" x14ac:dyDescent="0.4">
      <c r="D137" s="191" t="str">
        <f>Overview!B22</f>
        <v>IMI511</v>
      </c>
      <c r="E137" s="192"/>
      <c r="F137" s="192"/>
      <c r="G137" s="192"/>
      <c r="H137" s="192"/>
      <c r="I137" s="192"/>
      <c r="J137" s="192"/>
      <c r="K137" s="192"/>
      <c r="L137" s="192"/>
      <c r="M137" s="192"/>
      <c r="N137" s="192"/>
      <c r="O137" s="192"/>
      <c r="P137" s="192"/>
      <c r="Q137" s="192"/>
      <c r="R137" s="192"/>
      <c r="S137" s="192"/>
      <c r="T137" s="192"/>
      <c r="U137" s="193"/>
    </row>
    <row r="138" spans="1:25" ht="15" thickBot="1" x14ac:dyDescent="0.4">
      <c r="D138" s="188">
        <v>1</v>
      </c>
      <c r="E138" s="189"/>
      <c r="F138" s="189"/>
      <c r="G138" s="189"/>
      <c r="H138" s="189"/>
      <c r="I138" s="190"/>
      <c r="J138" s="188">
        <v>2</v>
      </c>
      <c r="K138" s="189"/>
      <c r="L138" s="189"/>
      <c r="M138" s="189"/>
      <c r="N138" s="189"/>
      <c r="O138" s="190"/>
      <c r="P138" s="188">
        <v>3</v>
      </c>
      <c r="Q138" s="189"/>
      <c r="R138" s="189"/>
      <c r="S138" s="189"/>
      <c r="T138" s="189"/>
      <c r="U138" s="190"/>
      <c r="W138" s="191" t="str">
        <f>Overview!B23</f>
        <v>IMI512</v>
      </c>
      <c r="X138" s="192"/>
      <c r="Y138" s="193"/>
    </row>
    <row r="139" spans="1:25" ht="15" thickBot="1" x14ac:dyDescent="0.4">
      <c r="A139" s="83" t="s">
        <v>0</v>
      </c>
      <c r="B139" s="84" t="s">
        <v>1</v>
      </c>
      <c r="C139" s="85" t="s">
        <v>2</v>
      </c>
      <c r="D139" s="99" t="s">
        <v>4</v>
      </c>
      <c r="E139" s="187" t="s">
        <v>3</v>
      </c>
      <c r="F139" s="187"/>
      <c r="G139" s="100" t="s">
        <v>7</v>
      </c>
      <c r="H139" s="84" t="s">
        <v>5</v>
      </c>
      <c r="I139" s="85" t="s">
        <v>6</v>
      </c>
      <c r="J139" s="99" t="s">
        <v>4</v>
      </c>
      <c r="K139" s="187" t="s">
        <v>3</v>
      </c>
      <c r="L139" s="187"/>
      <c r="M139" s="100" t="s">
        <v>7</v>
      </c>
      <c r="N139" s="84" t="s">
        <v>5</v>
      </c>
      <c r="O139" s="85" t="s">
        <v>6</v>
      </c>
      <c r="P139" s="99" t="s">
        <v>4</v>
      </c>
      <c r="Q139" s="187" t="s">
        <v>3</v>
      </c>
      <c r="R139" s="187"/>
      <c r="S139" s="100" t="s">
        <v>7</v>
      </c>
      <c r="T139" s="84" t="s">
        <v>5</v>
      </c>
      <c r="U139" s="85" t="s">
        <v>6</v>
      </c>
      <c r="W139" s="91" t="s">
        <v>7</v>
      </c>
      <c r="X139" s="92" t="s">
        <v>5</v>
      </c>
      <c r="Y139" s="93" t="s">
        <v>6</v>
      </c>
    </row>
    <row r="140" spans="1:25" x14ac:dyDescent="0.35">
      <c r="A140" s="11">
        <f>A5</f>
        <v>44661.520833333336</v>
      </c>
      <c r="B140" s="5">
        <f>C140*24</f>
        <v>0</v>
      </c>
      <c r="C140" s="12">
        <f>A140-$A$5</f>
        <v>0</v>
      </c>
      <c r="D140" s="14">
        <v>1</v>
      </c>
      <c r="E140" s="4">
        <v>0.2</v>
      </c>
      <c r="F140" s="6"/>
      <c r="G140" s="24">
        <f t="shared" ref="G140:G141" si="163">IF(D140="",#N/A,AVERAGE(E140:F140)*D140)</f>
        <v>0.2</v>
      </c>
      <c r="H140" s="7" t="e">
        <f>_xlfn.STDEV.S(E140:F140)*D140</f>
        <v>#DIV/0!</v>
      </c>
      <c r="I140" s="15" t="e">
        <f>H140/G140</f>
        <v>#DIV/0!</v>
      </c>
      <c r="J140" s="14">
        <v>1</v>
      </c>
      <c r="K140" s="4">
        <v>0.2</v>
      </c>
      <c r="L140" s="4"/>
      <c r="M140" s="18">
        <f t="shared" ref="M140:M141" si="164">IF(J140="",#N/A,AVERAGE(K140:L140)*J140)</f>
        <v>0.2</v>
      </c>
      <c r="N140" s="7" t="e">
        <f t="shared" ref="N140:N148" si="165">_xlfn.STDEV.S(K140:L140)*J140</f>
        <v>#DIV/0!</v>
      </c>
      <c r="O140" s="15" t="e">
        <f t="shared" ref="O140:O150" si="166">N140/M140</f>
        <v>#DIV/0!</v>
      </c>
      <c r="P140" s="14">
        <v>1</v>
      </c>
      <c r="Q140" s="4">
        <v>0.2</v>
      </c>
      <c r="R140" s="4"/>
      <c r="S140" s="18">
        <f t="shared" ref="S140:S141" si="167">IF(P140="",#N/A,AVERAGE(Q140:R140)*P140)</f>
        <v>0.2</v>
      </c>
      <c r="T140" s="7" t="e">
        <f t="shared" ref="T140:T150" si="168">_xlfn.STDEV.S(Q140:R140)*P140</f>
        <v>#DIV/0!</v>
      </c>
      <c r="U140" s="15" t="e">
        <f t="shared" ref="U140:U150" si="169">T140/S140</f>
        <v>#DIV/0!</v>
      </c>
      <c r="W140" s="94">
        <f>AVERAGE(G140,M140,S140)</f>
        <v>0.20000000000000004</v>
      </c>
      <c r="X140" s="95" t="e">
        <f>_xlfn.STDEV.S(H140,N140,T140)</f>
        <v>#DIV/0!</v>
      </c>
      <c r="Y140" s="96" t="e">
        <f>X140/W140</f>
        <v>#DIV/0!</v>
      </c>
    </row>
    <row r="141" spans="1:25" x14ac:dyDescent="0.35">
      <c r="A141" s="11">
        <f t="shared" ref="A141:A150" si="170">A6</f>
        <v>44661.84375</v>
      </c>
      <c r="B141" s="5">
        <f t="shared" ref="B141:B150" si="171">C141*24</f>
        <v>7.7499999999417923</v>
      </c>
      <c r="C141" s="12">
        <f t="shared" ref="C141:C150" si="172">A141-$A$5</f>
        <v>0.32291666666424135</v>
      </c>
      <c r="D141" s="14">
        <v>4</v>
      </c>
      <c r="E141" s="4">
        <v>0.214</v>
      </c>
      <c r="F141" s="6">
        <v>0.21</v>
      </c>
      <c r="G141" s="18">
        <f t="shared" si="163"/>
        <v>0.84799999999999998</v>
      </c>
      <c r="H141" s="7">
        <f t="shared" ref="H141:H150" si="173">_xlfn.STDEV.S(E141:F141)*D141</f>
        <v>1.1313708498984771E-2</v>
      </c>
      <c r="I141" s="15">
        <f t="shared" ref="I141:I150" si="174">H141/G141</f>
        <v>1.3341637380878268E-2</v>
      </c>
      <c r="J141" s="14">
        <v>4</v>
      </c>
      <c r="K141" s="4">
        <v>0.216</v>
      </c>
      <c r="L141" s="4">
        <v>0.21299999999999999</v>
      </c>
      <c r="M141" s="18">
        <f t="shared" si="164"/>
        <v>0.85799999999999998</v>
      </c>
      <c r="N141" s="7">
        <f t="shared" si="165"/>
        <v>8.4852813742385784E-3</v>
      </c>
      <c r="O141" s="15">
        <f t="shared" si="166"/>
        <v>9.8896053312803947E-3</v>
      </c>
      <c r="P141" s="14">
        <v>4</v>
      </c>
      <c r="Q141" s="4">
        <v>0.20300000000000001</v>
      </c>
      <c r="R141" s="4">
        <v>0.214</v>
      </c>
      <c r="S141" s="18">
        <f t="shared" si="167"/>
        <v>0.83400000000000007</v>
      </c>
      <c r="T141" s="7">
        <f t="shared" si="168"/>
        <v>3.111269837220804E-2</v>
      </c>
      <c r="U141" s="15">
        <f t="shared" si="169"/>
        <v>3.7305393731664312E-2</v>
      </c>
      <c r="W141" s="27">
        <f t="shared" ref="W141:W150" si="175">AVERAGE(G141,M141,S141)</f>
        <v>0.84666666666666668</v>
      </c>
      <c r="X141" s="4">
        <f t="shared" ref="X141:X150" si="176">_xlfn.STDEV.S(H141,N141,T141)</f>
        <v>1.2328828005937915E-2</v>
      </c>
      <c r="Y141" s="2">
        <f t="shared" ref="Y141:Y150" si="177">X141/W141</f>
        <v>1.4561607881029033E-2</v>
      </c>
    </row>
    <row r="142" spans="1:25" x14ac:dyDescent="0.35">
      <c r="A142" s="11">
        <f t="shared" si="170"/>
        <v>44662.34375</v>
      </c>
      <c r="B142" s="5">
        <f t="shared" si="171"/>
        <v>19.749999999941792</v>
      </c>
      <c r="C142" s="12">
        <f t="shared" si="172"/>
        <v>0.82291666666424135</v>
      </c>
      <c r="D142" s="14">
        <v>20</v>
      </c>
      <c r="E142" s="4">
        <v>0.13400000000000001</v>
      </c>
      <c r="F142" s="4">
        <v>0.13400000000000001</v>
      </c>
      <c r="G142" s="18">
        <f>IF(D142="",#N/A,AVERAGE(E142:F142)*D142)</f>
        <v>2.68</v>
      </c>
      <c r="H142" s="7">
        <f t="shared" si="173"/>
        <v>0</v>
      </c>
      <c r="I142" s="15">
        <f t="shared" si="174"/>
        <v>0</v>
      </c>
      <c r="J142" s="14">
        <v>20</v>
      </c>
      <c r="K142" s="4">
        <v>0.13600000000000001</v>
      </c>
      <c r="L142" s="4">
        <v>0.13700000000000001</v>
      </c>
      <c r="M142" s="18">
        <f>IF(J142="",#N/A,AVERAGE(K142:L142)*J142)</f>
        <v>2.7300000000000004</v>
      </c>
      <c r="N142" s="7">
        <f t="shared" si="165"/>
        <v>1.4142135623730963E-2</v>
      </c>
      <c r="O142" s="15">
        <f t="shared" si="166"/>
        <v>5.18026945924211E-3</v>
      </c>
      <c r="P142" s="14">
        <v>20</v>
      </c>
      <c r="Q142" s="4">
        <v>0.14199999999999999</v>
      </c>
      <c r="R142" s="4">
        <v>0.13300000000000001</v>
      </c>
      <c r="S142" s="18">
        <f>IF(P142="",#N/A,AVERAGE(Q142:R142)*P142)</f>
        <v>2.75</v>
      </c>
      <c r="T142" s="7">
        <f t="shared" si="168"/>
        <v>0.12727922061357827</v>
      </c>
      <c r="U142" s="15">
        <f t="shared" si="169"/>
        <v>4.6283352950392098E-2</v>
      </c>
      <c r="W142" s="27">
        <f t="shared" si="175"/>
        <v>2.72</v>
      </c>
      <c r="X142" s="4">
        <f t="shared" si="176"/>
        <v>6.9761498454854326E-2</v>
      </c>
      <c r="Y142" s="2">
        <f t="shared" si="177"/>
        <v>2.5647609726049382E-2</v>
      </c>
    </row>
    <row r="143" spans="1:25" x14ac:dyDescent="0.35">
      <c r="A143" s="11">
        <f t="shared" si="170"/>
        <v>44662.71875</v>
      </c>
      <c r="B143" s="5">
        <f t="shared" si="171"/>
        <v>28.749999999941792</v>
      </c>
      <c r="C143" s="12">
        <f t="shared" si="172"/>
        <v>1.1979166666642413</v>
      </c>
      <c r="D143" s="14">
        <v>40</v>
      </c>
      <c r="E143" s="6">
        <v>0.126</v>
      </c>
      <c r="F143" s="4">
        <v>0.13200000000000001</v>
      </c>
      <c r="G143" s="18">
        <f t="shared" ref="G143:G150" si="178">IF(D143="",#N/A,AVERAGE(E143:F143)*D143)</f>
        <v>5.16</v>
      </c>
      <c r="H143" s="7">
        <f t="shared" si="173"/>
        <v>0.16970562748477158</v>
      </c>
      <c r="I143" s="15">
        <f t="shared" si="174"/>
        <v>3.2888687497048756E-2</v>
      </c>
      <c r="J143" s="14">
        <v>40</v>
      </c>
      <c r="K143" s="6">
        <v>0.13500000000000001</v>
      </c>
      <c r="L143" s="4">
        <v>0.13400000000000001</v>
      </c>
      <c r="M143" s="18">
        <f t="shared" ref="M143:M148" si="179">IF(J143="",#N/A,AVERAGE(K143:L143)*J143)</f>
        <v>5.3800000000000008</v>
      </c>
      <c r="N143" s="7">
        <f t="shared" si="165"/>
        <v>2.8284271247461926E-2</v>
      </c>
      <c r="O143" s="15">
        <f t="shared" si="166"/>
        <v>5.2572994883758216E-3</v>
      </c>
      <c r="P143" s="14">
        <v>40</v>
      </c>
      <c r="Q143" s="6">
        <v>0.14199999999999999</v>
      </c>
      <c r="R143" s="4">
        <v>0.14000000000000001</v>
      </c>
      <c r="S143" s="18">
        <f t="shared" ref="S143:S150" si="180">IF(P143="",#N/A,AVERAGE(Q143:R143)*P143)</f>
        <v>5.6400000000000006</v>
      </c>
      <c r="T143" s="7">
        <f t="shared" si="168"/>
        <v>5.656854249492306E-2</v>
      </c>
      <c r="U143" s="15">
        <f t="shared" si="169"/>
        <v>1.0029883421085649E-2</v>
      </c>
      <c r="W143" s="27">
        <f t="shared" si="175"/>
        <v>5.3933333333333335</v>
      </c>
      <c r="X143" s="4">
        <f t="shared" si="176"/>
        <v>7.4833147735479083E-2</v>
      </c>
      <c r="Y143" s="2">
        <f t="shared" si="177"/>
        <v>1.3875120099285368E-2</v>
      </c>
    </row>
    <row r="144" spans="1:25" x14ac:dyDescent="0.35">
      <c r="A144" s="11">
        <f t="shared" si="170"/>
        <v>44663.354166666664</v>
      </c>
      <c r="B144" s="5">
        <f t="shared" si="171"/>
        <v>43.999999999883585</v>
      </c>
      <c r="C144" s="12">
        <f t="shared" si="172"/>
        <v>1.8333333333284827</v>
      </c>
      <c r="D144" s="14">
        <v>100</v>
      </c>
      <c r="E144" s="6">
        <v>0.125</v>
      </c>
      <c r="F144" s="6">
        <v>0.129</v>
      </c>
      <c r="G144" s="18">
        <f t="shared" si="178"/>
        <v>12.7</v>
      </c>
      <c r="H144" s="7">
        <f t="shared" si="173"/>
        <v>0.28284271247461928</v>
      </c>
      <c r="I144" s="15">
        <f t="shared" si="174"/>
        <v>2.2271079722410967E-2</v>
      </c>
      <c r="J144" s="14">
        <v>100</v>
      </c>
      <c r="K144" s="6">
        <v>0.123</v>
      </c>
      <c r="L144" s="6">
        <v>0.13200000000000001</v>
      </c>
      <c r="M144" s="18">
        <f t="shared" si="179"/>
        <v>12.75</v>
      </c>
      <c r="N144" s="7">
        <f t="shared" si="165"/>
        <v>0.63639610306789329</v>
      </c>
      <c r="O144" s="15">
        <f t="shared" si="166"/>
        <v>4.9913419848462218E-2</v>
      </c>
      <c r="P144" s="14">
        <v>100</v>
      </c>
      <c r="Q144" s="6">
        <v>0.125</v>
      </c>
      <c r="R144" s="6">
        <v>0.125</v>
      </c>
      <c r="S144" s="18">
        <f t="shared" si="180"/>
        <v>12.5</v>
      </c>
      <c r="T144" s="7">
        <f t="shared" si="168"/>
        <v>0</v>
      </c>
      <c r="U144" s="15">
        <f t="shared" si="169"/>
        <v>0</v>
      </c>
      <c r="W144" s="27">
        <f t="shared" si="175"/>
        <v>12.65</v>
      </c>
      <c r="X144" s="4">
        <f t="shared" si="176"/>
        <v>0.31885210782848339</v>
      </c>
      <c r="Y144" s="2">
        <f t="shared" si="177"/>
        <v>2.5205700223595525E-2</v>
      </c>
    </row>
    <row r="145" spans="1:25" x14ac:dyDescent="0.35">
      <c r="A145" s="11">
        <f t="shared" si="170"/>
        <v>44663.677083333336</v>
      </c>
      <c r="B145" s="5">
        <f t="shared" si="171"/>
        <v>51.75</v>
      </c>
      <c r="C145" s="12">
        <f t="shared" si="172"/>
        <v>2.15625</v>
      </c>
      <c r="D145" s="14">
        <v>100</v>
      </c>
      <c r="E145" s="6">
        <v>0.17399999999999999</v>
      </c>
      <c r="F145" s="6">
        <v>0.16900000000000001</v>
      </c>
      <c r="G145" s="18">
        <f t="shared" si="178"/>
        <v>17.149999999999999</v>
      </c>
      <c r="H145" s="7">
        <f t="shared" si="173"/>
        <v>0.35355339059327212</v>
      </c>
      <c r="I145" s="15">
        <f t="shared" si="174"/>
        <v>2.0615358052085839E-2</v>
      </c>
      <c r="J145" s="14">
        <v>100</v>
      </c>
      <c r="K145" s="6">
        <v>0.17699999999999999</v>
      </c>
      <c r="L145" s="6">
        <v>0.18099999999999999</v>
      </c>
      <c r="M145" s="18">
        <f t="shared" si="179"/>
        <v>17.899999999999999</v>
      </c>
      <c r="N145" s="7">
        <f t="shared" si="165"/>
        <v>0.28284271247461928</v>
      </c>
      <c r="O145" s="15">
        <f t="shared" si="166"/>
        <v>1.5801268853330688E-2</v>
      </c>
      <c r="P145" s="14">
        <v>100</v>
      </c>
      <c r="Q145" s="6">
        <v>0.17299999999999999</v>
      </c>
      <c r="R145" s="6">
        <v>0.17</v>
      </c>
      <c r="S145" s="18">
        <f t="shared" si="180"/>
        <v>17.149999999999999</v>
      </c>
      <c r="T145" s="7">
        <f t="shared" si="168"/>
        <v>0.21213203435596245</v>
      </c>
      <c r="U145" s="15">
        <f t="shared" si="169"/>
        <v>1.2369214831251456E-2</v>
      </c>
      <c r="W145" s="27">
        <f t="shared" si="175"/>
        <v>17.399999999999999</v>
      </c>
      <c r="X145" s="4">
        <f t="shared" si="176"/>
        <v>7.0710678118654877E-2</v>
      </c>
      <c r="Y145" s="2">
        <f t="shared" si="177"/>
        <v>4.0638320757847637E-3</v>
      </c>
    </row>
    <row r="146" spans="1:25" x14ac:dyDescent="0.35">
      <c r="A146" s="11">
        <f t="shared" si="170"/>
        <v>44664.361111111109</v>
      </c>
      <c r="B146" s="5">
        <f t="shared" si="171"/>
        <v>68.166666666569654</v>
      </c>
      <c r="C146" s="12">
        <f t="shared" si="172"/>
        <v>2.8402777777737356</v>
      </c>
      <c r="D146" s="14">
        <v>100</v>
      </c>
      <c r="E146" s="6">
        <v>0.23599999999999999</v>
      </c>
      <c r="F146" s="6">
        <v>0.24099999999999999</v>
      </c>
      <c r="G146" s="18">
        <f t="shared" si="178"/>
        <v>23.849999999999998</v>
      </c>
      <c r="H146" s="7">
        <f t="shared" si="173"/>
        <v>0.35355339059327406</v>
      </c>
      <c r="I146" s="15">
        <f t="shared" si="174"/>
        <v>1.4824041534309187E-2</v>
      </c>
      <c r="J146" s="14">
        <v>100</v>
      </c>
      <c r="K146" s="6">
        <v>0.24099999999999999</v>
      </c>
      <c r="L146" s="6">
        <v>0.24</v>
      </c>
      <c r="M146" s="18">
        <f t="shared" si="179"/>
        <v>24.05</v>
      </c>
      <c r="N146" s="7">
        <f t="shared" si="165"/>
        <v>7.0710678118654821E-2</v>
      </c>
      <c r="O146" s="15">
        <f t="shared" si="166"/>
        <v>2.9401529363266036E-3</v>
      </c>
      <c r="P146" s="14">
        <v>100</v>
      </c>
      <c r="Q146" s="6">
        <v>0.247</v>
      </c>
      <c r="R146" s="6">
        <v>0.24399999999999999</v>
      </c>
      <c r="S146" s="18">
        <f t="shared" si="180"/>
        <v>24.55</v>
      </c>
      <c r="T146" s="7">
        <f t="shared" si="168"/>
        <v>0.21213203435596445</v>
      </c>
      <c r="U146" s="15">
        <f t="shared" si="169"/>
        <v>8.6408160633794067E-3</v>
      </c>
      <c r="W146" s="27">
        <f t="shared" si="175"/>
        <v>24.150000000000002</v>
      </c>
      <c r="X146" s="4">
        <f t="shared" si="176"/>
        <v>0.14142135623730973</v>
      </c>
      <c r="Y146" s="2">
        <f t="shared" si="177"/>
        <v>5.8559567800128241E-3</v>
      </c>
    </row>
    <row r="147" spans="1:25" x14ac:dyDescent="0.35">
      <c r="A147" s="11">
        <f t="shared" si="170"/>
        <v>44664.677083333336</v>
      </c>
      <c r="B147" s="5">
        <f t="shared" si="171"/>
        <v>75.75</v>
      </c>
      <c r="C147" s="12">
        <f t="shared" si="172"/>
        <v>3.15625</v>
      </c>
      <c r="D147" s="14">
        <v>100</v>
      </c>
      <c r="E147" s="6">
        <v>0.27400000000000002</v>
      </c>
      <c r="F147" s="6">
        <v>0.27700000000000002</v>
      </c>
      <c r="G147" s="18">
        <f t="shared" si="178"/>
        <v>27.55</v>
      </c>
      <c r="H147" s="7">
        <f t="shared" si="173"/>
        <v>0.21213203435596445</v>
      </c>
      <c r="I147" s="15">
        <f t="shared" si="174"/>
        <v>7.6998923541184913E-3</v>
      </c>
      <c r="J147" s="14">
        <v>100</v>
      </c>
      <c r="K147" s="6">
        <v>0.26900000000000002</v>
      </c>
      <c r="L147" s="6">
        <v>0.28199999999999997</v>
      </c>
      <c r="M147" s="18">
        <f t="shared" si="179"/>
        <v>27.549999999999997</v>
      </c>
      <c r="N147" s="7">
        <f t="shared" si="165"/>
        <v>0.91923881554250875</v>
      </c>
      <c r="O147" s="15">
        <f t="shared" si="166"/>
        <v>3.3366200201179995E-2</v>
      </c>
      <c r="P147" s="14">
        <v>100</v>
      </c>
      <c r="Q147" s="6">
        <v>0.26500000000000001</v>
      </c>
      <c r="R147" s="6">
        <v>0.26300000000000001</v>
      </c>
      <c r="S147" s="18">
        <f t="shared" si="180"/>
        <v>26.400000000000002</v>
      </c>
      <c r="T147" s="7">
        <f t="shared" si="168"/>
        <v>0.14142135623730964</v>
      </c>
      <c r="U147" s="15">
        <f t="shared" si="169"/>
        <v>5.3568695544435468E-3</v>
      </c>
      <c r="W147" s="27">
        <f t="shared" si="175"/>
        <v>27.166666666666668</v>
      </c>
      <c r="X147" s="4">
        <f t="shared" si="176"/>
        <v>0.43011626335212949</v>
      </c>
      <c r="Y147" s="2">
        <f t="shared" si="177"/>
        <v>1.5832500491489428E-2</v>
      </c>
    </row>
    <row r="148" spans="1:25" s="129" customFormat="1" x14ac:dyDescent="0.35">
      <c r="A148" s="11">
        <f t="shared" si="170"/>
        <v>44665.34375</v>
      </c>
      <c r="B148" s="5">
        <f t="shared" si="171"/>
        <v>91.749999999941792</v>
      </c>
      <c r="C148" s="12">
        <f t="shared" si="172"/>
        <v>3.8229166666642413</v>
      </c>
      <c r="D148" s="14">
        <v>100</v>
      </c>
      <c r="E148" s="6">
        <v>0.26300000000000001</v>
      </c>
      <c r="F148" s="6">
        <v>0.27</v>
      </c>
      <c r="G148" s="18">
        <f t="shared" si="178"/>
        <v>26.650000000000002</v>
      </c>
      <c r="H148" s="7">
        <f t="shared" si="173"/>
        <v>0.49497474683058368</v>
      </c>
      <c r="I148" s="15">
        <f t="shared" si="174"/>
        <v>1.8573161231916834E-2</v>
      </c>
      <c r="J148" s="14">
        <v>100</v>
      </c>
      <c r="K148" s="6">
        <v>0.27700000000000002</v>
      </c>
      <c r="L148" s="6">
        <v>0.27600000000000002</v>
      </c>
      <c r="M148" s="18">
        <f t="shared" si="179"/>
        <v>27.650000000000002</v>
      </c>
      <c r="N148" s="7">
        <f t="shared" si="165"/>
        <v>7.0710678118654821E-2</v>
      </c>
      <c r="O148" s="15">
        <f t="shared" si="166"/>
        <v>2.557348214056232E-3</v>
      </c>
      <c r="P148" s="14">
        <v>100</v>
      </c>
      <c r="Q148" s="6">
        <v>0.26400000000000001</v>
      </c>
      <c r="R148" s="6">
        <v>0.25</v>
      </c>
      <c r="S148" s="18">
        <f t="shared" si="180"/>
        <v>25.7</v>
      </c>
      <c r="T148" s="7">
        <f t="shared" si="168"/>
        <v>0.98994949366116736</v>
      </c>
      <c r="U148" s="15">
        <f t="shared" si="169"/>
        <v>3.8519435551018187E-2</v>
      </c>
      <c r="W148" s="27">
        <f t="shared" si="175"/>
        <v>26.666666666666668</v>
      </c>
      <c r="X148" s="6">
        <f t="shared" si="176"/>
        <v>0.46007245806140912</v>
      </c>
      <c r="Y148" s="2">
        <f t="shared" si="177"/>
        <v>1.725271717730284E-2</v>
      </c>
    </row>
    <row r="149" spans="1:25" x14ac:dyDescent="0.35">
      <c r="A149" s="11">
        <f t="shared" si="170"/>
        <v>44665.677083333336</v>
      </c>
      <c r="B149" s="5">
        <f t="shared" si="171"/>
        <v>99.75</v>
      </c>
      <c r="C149" s="12">
        <f t="shared" si="172"/>
        <v>4.15625</v>
      </c>
      <c r="D149" s="14">
        <v>100</v>
      </c>
      <c r="E149" s="6">
        <v>0.25700000000000001</v>
      </c>
      <c r="F149" s="6">
        <v>0.25</v>
      </c>
      <c r="G149" s="18">
        <f t="shared" si="178"/>
        <v>25.35</v>
      </c>
      <c r="H149" s="7">
        <f t="shared" si="173"/>
        <v>0.49497474683058368</v>
      </c>
      <c r="I149" s="15">
        <f t="shared" si="174"/>
        <v>1.9525631038681802E-2</v>
      </c>
      <c r="J149" s="14">
        <v>100</v>
      </c>
      <c r="K149" s="6">
        <v>0.25900000000000001</v>
      </c>
      <c r="L149" s="6">
        <v>0.253</v>
      </c>
      <c r="M149" s="18">
        <f>IF(J149="",#N/A,AVERAGE(K149:L149)*J149)</f>
        <v>25.6</v>
      </c>
      <c r="N149" s="7">
        <f>_xlfn.STDEV.S(K149:L149)*J149</f>
        <v>0.4242640687119289</v>
      </c>
      <c r="O149" s="15">
        <f t="shared" si="166"/>
        <v>1.657281518405972E-2</v>
      </c>
      <c r="P149" s="14">
        <v>100</v>
      </c>
      <c r="Q149" s="6">
        <v>0.26</v>
      </c>
      <c r="R149" s="6">
        <v>0.255</v>
      </c>
      <c r="S149" s="18">
        <f t="shared" si="180"/>
        <v>25.75</v>
      </c>
      <c r="T149" s="7">
        <f t="shared" si="168"/>
        <v>0.35355339059327406</v>
      </c>
      <c r="U149" s="15">
        <f t="shared" si="169"/>
        <v>1.3730228760903847E-2</v>
      </c>
      <c r="W149" s="27">
        <f t="shared" si="175"/>
        <v>25.566666666666666</v>
      </c>
      <c r="X149" s="4">
        <f t="shared" si="176"/>
        <v>7.0710678118655182E-2</v>
      </c>
      <c r="Y149" s="2">
        <f t="shared" si="177"/>
        <v>2.76573708417165E-3</v>
      </c>
    </row>
    <row r="150" spans="1:25" ht="15" thickBot="1" x14ac:dyDescent="0.4">
      <c r="A150" s="11">
        <f t="shared" si="170"/>
        <v>44666.385416666664</v>
      </c>
      <c r="B150" s="5">
        <f t="shared" si="171"/>
        <v>116.74999999988358</v>
      </c>
      <c r="C150" s="12">
        <f t="shared" si="172"/>
        <v>4.8645833333284827</v>
      </c>
      <c r="D150" s="14">
        <v>100</v>
      </c>
      <c r="E150" s="9">
        <v>0.255</v>
      </c>
      <c r="F150" s="9">
        <v>0.26300000000000001</v>
      </c>
      <c r="G150" s="20">
        <f t="shared" si="178"/>
        <v>25.900000000000002</v>
      </c>
      <c r="H150" s="21">
        <f t="shared" si="173"/>
        <v>0.56568542494923857</v>
      </c>
      <c r="I150" s="17">
        <f t="shared" si="174"/>
        <v>2.1841136098426198E-2</v>
      </c>
      <c r="J150" s="14">
        <v>100</v>
      </c>
      <c r="K150" s="9">
        <v>0.27500000000000002</v>
      </c>
      <c r="L150" s="9">
        <v>0.28100000000000003</v>
      </c>
      <c r="M150" s="20">
        <f>IF(J150="",#N/A,AVERAGE(K150:L150)*J150)</f>
        <v>27.800000000000004</v>
      </c>
      <c r="N150" s="21">
        <f>_xlfn.STDEV.S(K150:L150)*J150</f>
        <v>0.4242640687119289</v>
      </c>
      <c r="O150" s="17">
        <f t="shared" si="166"/>
        <v>1.5261297435680892E-2</v>
      </c>
      <c r="P150" s="14">
        <v>100</v>
      </c>
      <c r="Q150" s="9">
        <v>0.27500000000000002</v>
      </c>
      <c r="R150" s="9">
        <v>0.26600000000000001</v>
      </c>
      <c r="S150" s="20">
        <f t="shared" si="180"/>
        <v>27.05</v>
      </c>
      <c r="T150" s="21">
        <f t="shared" si="168"/>
        <v>0.63639610306789329</v>
      </c>
      <c r="U150" s="17">
        <f t="shared" si="169"/>
        <v>2.3526658154081084E-2</v>
      </c>
      <c r="W150" s="28">
        <f t="shared" si="175"/>
        <v>26.916666666666668</v>
      </c>
      <c r="X150" s="9">
        <f t="shared" si="176"/>
        <v>0.10801234497346431</v>
      </c>
      <c r="Y150" s="10">
        <f t="shared" si="177"/>
        <v>4.0128425377138439E-3</v>
      </c>
    </row>
    <row r="151" spans="1:25" s="167" customFormat="1" ht="15" thickBot="1" x14ac:dyDescent="0.4">
      <c r="A151" s="107"/>
      <c r="B151" s="5"/>
      <c r="C151" s="5"/>
      <c r="D151" s="1"/>
      <c r="E151" s="9"/>
      <c r="F151" s="9"/>
      <c r="G151" s="21"/>
      <c r="H151" s="21"/>
      <c r="I151" s="170"/>
      <c r="J151" s="4"/>
      <c r="K151" s="9"/>
      <c r="L151" s="9"/>
      <c r="M151" s="21"/>
      <c r="N151" s="21"/>
      <c r="O151" s="170"/>
      <c r="P151" s="4"/>
      <c r="Q151" s="9"/>
      <c r="R151" s="9"/>
      <c r="S151" s="21"/>
      <c r="T151" s="21"/>
      <c r="U151" s="17"/>
      <c r="W151" s="5"/>
      <c r="X151" s="4"/>
      <c r="Y151" s="4"/>
    </row>
    <row r="152" spans="1:25" s="167" customFormat="1" ht="15" thickBot="1" x14ac:dyDescent="0.4">
      <c r="D152" s="191" t="str">
        <f>Overview!B23</f>
        <v>IMI512</v>
      </c>
      <c r="E152" s="192"/>
      <c r="F152" s="192"/>
      <c r="G152" s="192"/>
      <c r="H152" s="192"/>
      <c r="I152" s="192"/>
      <c r="J152" s="192"/>
      <c r="K152" s="192"/>
      <c r="L152" s="192"/>
      <c r="M152" s="192"/>
      <c r="N152" s="192"/>
      <c r="O152" s="192"/>
      <c r="P152" s="192"/>
      <c r="Q152" s="192"/>
      <c r="R152" s="192"/>
      <c r="S152" s="192"/>
      <c r="T152" s="192"/>
      <c r="U152" s="193"/>
    </row>
    <row r="153" spans="1:25" s="167" customFormat="1" ht="15" thickBot="1" x14ac:dyDescent="0.4">
      <c r="D153" s="188">
        <v>1</v>
      </c>
      <c r="E153" s="189"/>
      <c r="F153" s="189"/>
      <c r="G153" s="189"/>
      <c r="H153" s="189"/>
      <c r="I153" s="190"/>
      <c r="J153" s="188">
        <v>2</v>
      </c>
      <c r="K153" s="189"/>
      <c r="L153" s="189"/>
      <c r="M153" s="189"/>
      <c r="N153" s="189"/>
      <c r="O153" s="190"/>
      <c r="P153" s="188">
        <v>3</v>
      </c>
      <c r="Q153" s="189"/>
      <c r="R153" s="189"/>
      <c r="S153" s="189"/>
      <c r="T153" s="189"/>
      <c r="U153" s="190"/>
      <c r="W153" s="191">
        <f>Overview!B37</f>
        <v>0</v>
      </c>
      <c r="X153" s="192"/>
      <c r="Y153" s="193"/>
    </row>
    <row r="154" spans="1:25" s="167" customFormat="1" x14ac:dyDescent="0.35">
      <c r="A154" s="168" t="s">
        <v>0</v>
      </c>
      <c r="B154" s="166" t="s">
        <v>1</v>
      </c>
      <c r="C154" s="169" t="s">
        <v>2</v>
      </c>
      <c r="D154" s="99" t="s">
        <v>4</v>
      </c>
      <c r="E154" s="187" t="s">
        <v>3</v>
      </c>
      <c r="F154" s="187"/>
      <c r="G154" s="100" t="s">
        <v>7</v>
      </c>
      <c r="H154" s="171" t="s">
        <v>5</v>
      </c>
      <c r="I154" s="173" t="s">
        <v>6</v>
      </c>
      <c r="J154" s="99" t="s">
        <v>4</v>
      </c>
      <c r="K154" s="187" t="s">
        <v>3</v>
      </c>
      <c r="L154" s="187"/>
      <c r="M154" s="100" t="s">
        <v>7</v>
      </c>
      <c r="N154" s="171" t="s">
        <v>5</v>
      </c>
      <c r="O154" s="173" t="s">
        <v>6</v>
      </c>
      <c r="P154" s="99" t="s">
        <v>4</v>
      </c>
      <c r="Q154" s="187" t="s">
        <v>3</v>
      </c>
      <c r="R154" s="187"/>
      <c r="S154" s="100" t="s">
        <v>7</v>
      </c>
      <c r="T154" s="171" t="s">
        <v>5</v>
      </c>
      <c r="U154" s="173" t="s">
        <v>6</v>
      </c>
      <c r="W154" s="91" t="s">
        <v>7</v>
      </c>
      <c r="X154" s="92" t="s">
        <v>5</v>
      </c>
      <c r="Y154" s="93" t="s">
        <v>6</v>
      </c>
    </row>
    <row r="155" spans="1:25" s="167" customFormat="1" x14ac:dyDescent="0.35">
      <c r="A155" s="11">
        <f t="shared" ref="A155:A165" si="181">A20</f>
        <v>44661.520833333336</v>
      </c>
      <c r="B155" s="5">
        <f t="shared" ref="B155:B164" si="182">C155*24</f>
        <v>0</v>
      </c>
      <c r="C155" s="12">
        <f t="shared" ref="C155:C164" si="183">A155-$A$5</f>
        <v>0</v>
      </c>
      <c r="D155" s="14">
        <v>1</v>
      </c>
      <c r="E155" s="167">
        <v>0.2</v>
      </c>
      <c r="G155" s="24">
        <f>IF(D155="",#N/A,AVERAGE(E155:F155)*D155)</f>
        <v>0.2</v>
      </c>
      <c r="H155" s="7" t="e">
        <f>_xlfn.STDEV.S(E155:F155)*D155</f>
        <v>#DIV/0!</v>
      </c>
      <c r="I155" s="15" t="e">
        <f>H155/G155</f>
        <v>#DIV/0!</v>
      </c>
      <c r="J155" s="14">
        <v>1</v>
      </c>
      <c r="K155" s="4">
        <v>0.2</v>
      </c>
      <c r="L155" s="4"/>
      <c r="M155" s="24">
        <f>IF(J155="",#N/A,AVERAGE(K155:L155)*J155)</f>
        <v>0.2</v>
      </c>
      <c r="N155" s="7" t="e">
        <f>_xlfn.STDEV.S(K155:L155)*J155</f>
        <v>#DIV/0!</v>
      </c>
      <c r="O155" s="15" t="e">
        <f>N155/M155</f>
        <v>#DIV/0!</v>
      </c>
      <c r="P155" s="14">
        <v>1</v>
      </c>
      <c r="Q155" s="167">
        <v>0.2</v>
      </c>
      <c r="S155" s="24">
        <f>IF(P155="",#N/A,AVERAGE(Q155:R155)*P155)</f>
        <v>0.2</v>
      </c>
      <c r="T155" s="7" t="e">
        <f>_xlfn.STDEV.S(Q155:R155)*P155</f>
        <v>#DIV/0!</v>
      </c>
      <c r="U155" s="15" t="e">
        <f>T155/S155</f>
        <v>#DIV/0!</v>
      </c>
      <c r="W155" s="27">
        <f t="shared" ref="W155:W164" si="184">AVERAGE(G155,M155,S155)</f>
        <v>0.20000000000000004</v>
      </c>
      <c r="X155" s="4" t="e">
        <f t="shared" ref="X155:X164" si="185">_xlfn.STDEV.S(H155,N155,T155)</f>
        <v>#DIV/0!</v>
      </c>
      <c r="Y155" s="2" t="e">
        <f t="shared" ref="Y155:Y164" si="186">X155/W155</f>
        <v>#DIV/0!</v>
      </c>
    </row>
    <row r="156" spans="1:25" s="167" customFormat="1" x14ac:dyDescent="0.35">
      <c r="A156" s="11">
        <f t="shared" si="181"/>
        <v>44661.84375</v>
      </c>
      <c r="B156" s="5">
        <f t="shared" si="182"/>
        <v>7.7499999999417923</v>
      </c>
      <c r="C156" s="12">
        <f t="shared" si="183"/>
        <v>0.32291666666424135</v>
      </c>
      <c r="D156" s="14">
        <v>4</v>
      </c>
      <c r="E156" s="4">
        <v>0.20300000000000001</v>
      </c>
      <c r="F156" s="6">
        <v>0.2</v>
      </c>
      <c r="G156" s="24">
        <f t="shared" ref="G156:G165" si="187">IF(D156="",#N/A,AVERAGE(E156:F156)*D156)</f>
        <v>0.80600000000000005</v>
      </c>
      <c r="H156" s="7">
        <f t="shared" ref="H156:H165" si="188">_xlfn.STDEV.S(E156:F156)*D156</f>
        <v>8.4852813742385784E-3</v>
      </c>
      <c r="I156" s="15">
        <f t="shared" ref="I156:I165" si="189">H156/G156</f>
        <v>1.0527644384911387E-2</v>
      </c>
      <c r="J156" s="14">
        <v>4</v>
      </c>
      <c r="K156" s="4">
        <v>0.20599999999999999</v>
      </c>
      <c r="L156" s="4">
        <v>0.19700000000000001</v>
      </c>
      <c r="M156" s="24">
        <f t="shared" ref="M156:M165" si="190">IF(J156="",#N/A,AVERAGE(K156:L156)*J156)</f>
        <v>0.80600000000000005</v>
      </c>
      <c r="N156" s="7">
        <f t="shared" ref="N156:N165" si="191">_xlfn.STDEV.S(K156:L156)*J156</f>
        <v>2.5455844122715655E-2</v>
      </c>
      <c r="O156" s="15">
        <f t="shared" ref="O156:O165" si="192">N156/M156</f>
        <v>3.1582933154734059E-2</v>
      </c>
      <c r="P156" s="14">
        <v>4</v>
      </c>
      <c r="Q156" s="4">
        <v>0.19700000000000001</v>
      </c>
      <c r="R156" s="4">
        <v>0.20799999999999999</v>
      </c>
      <c r="S156" s="24">
        <f t="shared" ref="S156:S165" si="193">IF(P156="",#N/A,AVERAGE(Q156:R156)*P156)</f>
        <v>0.81</v>
      </c>
      <c r="T156" s="7">
        <f t="shared" ref="T156:T165" si="194">_xlfn.STDEV.S(Q156:R156)*P156</f>
        <v>3.111269837220804E-2</v>
      </c>
      <c r="U156" s="15">
        <f t="shared" ref="U156:U165" si="195">T156/S156</f>
        <v>3.8410738731121032E-2</v>
      </c>
      <c r="W156" s="27">
        <f t="shared" si="184"/>
        <v>0.80733333333333335</v>
      </c>
      <c r="X156" s="4">
        <f t="shared" si="185"/>
        <v>1.1775681155103766E-2</v>
      </c>
      <c r="Y156" s="2">
        <f t="shared" si="186"/>
        <v>1.4585897384521594E-2</v>
      </c>
    </row>
    <row r="157" spans="1:25" s="167" customFormat="1" x14ac:dyDescent="0.35">
      <c r="A157" s="11">
        <f t="shared" si="181"/>
        <v>44662.34375</v>
      </c>
      <c r="B157" s="5">
        <f t="shared" si="182"/>
        <v>19.749999999941792</v>
      </c>
      <c r="C157" s="12">
        <f t="shared" si="183"/>
        <v>0.82291666666424135</v>
      </c>
      <c r="D157" s="14">
        <v>20</v>
      </c>
      <c r="E157" s="4">
        <v>9.5000000000000001E-2</v>
      </c>
      <c r="F157" s="4">
        <v>0.10299999999999999</v>
      </c>
      <c r="G157" s="24">
        <f t="shared" si="187"/>
        <v>1.98</v>
      </c>
      <c r="H157" s="7">
        <f t="shared" si="188"/>
        <v>0.11313708498984751</v>
      </c>
      <c r="I157" s="15">
        <f t="shared" si="189"/>
        <v>5.71399419140644E-2</v>
      </c>
      <c r="J157" s="14">
        <v>20</v>
      </c>
      <c r="K157" s="4">
        <v>0.111</v>
      </c>
      <c r="L157" s="4">
        <v>0.10299999999999999</v>
      </c>
      <c r="M157" s="24">
        <f t="shared" si="190"/>
        <v>2.14</v>
      </c>
      <c r="N157" s="7">
        <f t="shared" si="191"/>
        <v>0.1131370849898477</v>
      </c>
      <c r="O157" s="15">
        <f t="shared" si="192"/>
        <v>5.2867796724227895E-2</v>
      </c>
      <c r="P157" s="14">
        <v>20</v>
      </c>
      <c r="Q157" s="4">
        <v>0.10299999999999999</v>
      </c>
      <c r="R157" s="4">
        <v>0.112</v>
      </c>
      <c r="S157" s="24">
        <f t="shared" si="193"/>
        <v>2.15</v>
      </c>
      <c r="T157" s="7">
        <f t="shared" si="194"/>
        <v>0.12727922061357866</v>
      </c>
      <c r="U157" s="15">
        <f t="shared" si="195"/>
        <v>5.9199637494687748E-2</v>
      </c>
      <c r="W157" s="27">
        <f t="shared" si="184"/>
        <v>2.09</v>
      </c>
      <c r="X157" s="4">
        <f t="shared" si="185"/>
        <v>8.1649658092773202E-3</v>
      </c>
      <c r="Y157" s="2">
        <f t="shared" si="186"/>
        <v>3.9066822053958469E-3</v>
      </c>
    </row>
    <row r="158" spans="1:25" s="167" customFormat="1" x14ac:dyDescent="0.35">
      <c r="A158" s="11">
        <f t="shared" si="181"/>
        <v>44662.71875</v>
      </c>
      <c r="B158" s="5">
        <f t="shared" si="182"/>
        <v>28.749999999941792</v>
      </c>
      <c r="C158" s="12">
        <f t="shared" si="183"/>
        <v>1.1979166666642413</v>
      </c>
      <c r="D158" s="14">
        <v>20</v>
      </c>
      <c r="E158" s="6">
        <v>0.158</v>
      </c>
      <c r="F158" s="4">
        <v>0.151</v>
      </c>
      <c r="G158" s="24">
        <f t="shared" si="187"/>
        <v>3.09</v>
      </c>
      <c r="H158" s="7">
        <f t="shared" si="188"/>
        <v>9.8994949366116733E-2</v>
      </c>
      <c r="I158" s="15">
        <f t="shared" si="189"/>
        <v>3.2037200442108976E-2</v>
      </c>
      <c r="J158" s="14">
        <v>20</v>
      </c>
      <c r="K158" s="6">
        <v>0.16600000000000001</v>
      </c>
      <c r="L158" s="4">
        <v>0.15</v>
      </c>
      <c r="M158" s="24">
        <f t="shared" si="190"/>
        <v>3.16</v>
      </c>
      <c r="N158" s="7">
        <f t="shared" si="191"/>
        <v>0.22627416997969541</v>
      </c>
      <c r="O158" s="15">
        <f t="shared" si="192"/>
        <v>7.1605749993574497E-2</v>
      </c>
      <c r="P158" s="14">
        <v>20</v>
      </c>
      <c r="Q158" s="6">
        <v>0.159</v>
      </c>
      <c r="R158" s="4">
        <v>0.152</v>
      </c>
      <c r="S158" s="24">
        <f t="shared" si="193"/>
        <v>3.11</v>
      </c>
      <c r="T158" s="7">
        <f t="shared" si="194"/>
        <v>9.8994949366116733E-2</v>
      </c>
      <c r="U158" s="15">
        <f t="shared" si="195"/>
        <v>3.1831173429619532E-2</v>
      </c>
      <c r="W158" s="27">
        <f t="shared" si="184"/>
        <v>3.1199999999999997</v>
      </c>
      <c r="X158" s="4">
        <f t="shared" si="185"/>
        <v>7.3484692283495398E-2</v>
      </c>
      <c r="Y158" s="2">
        <f t="shared" si="186"/>
        <v>2.355278598829981E-2</v>
      </c>
    </row>
    <row r="159" spans="1:25" s="167" customFormat="1" x14ac:dyDescent="0.35">
      <c r="A159" s="11">
        <f t="shared" si="181"/>
        <v>44663.354166666664</v>
      </c>
      <c r="B159" s="5">
        <f t="shared" si="182"/>
        <v>43.999999999883585</v>
      </c>
      <c r="C159" s="12">
        <f t="shared" si="183"/>
        <v>1.8333333333284827</v>
      </c>
      <c r="D159" s="14">
        <v>40</v>
      </c>
      <c r="E159" s="6">
        <v>0.17499999999999999</v>
      </c>
      <c r="F159" s="6">
        <v>0.17100000000000001</v>
      </c>
      <c r="G159" s="24">
        <f t="shared" si="187"/>
        <v>6.92</v>
      </c>
      <c r="H159" s="7">
        <f t="shared" si="188"/>
        <v>0.11313708498984693</v>
      </c>
      <c r="I159" s="15">
        <f t="shared" si="189"/>
        <v>1.6349289738417185E-2</v>
      </c>
      <c r="J159" s="14">
        <v>40</v>
      </c>
      <c r="K159" s="6">
        <v>0.16600000000000001</v>
      </c>
      <c r="L159" s="6">
        <v>0.16700000000000001</v>
      </c>
      <c r="M159" s="24">
        <f t="shared" si="190"/>
        <v>6.66</v>
      </c>
      <c r="N159" s="7">
        <f t="shared" si="191"/>
        <v>2.8284271247461926E-2</v>
      </c>
      <c r="O159" s="15">
        <f t="shared" si="192"/>
        <v>4.2468875746939829E-3</v>
      </c>
      <c r="P159" s="14">
        <v>40</v>
      </c>
      <c r="Q159" s="6">
        <v>0.17</v>
      </c>
      <c r="R159" s="6">
        <v>0.17100000000000001</v>
      </c>
      <c r="S159" s="24">
        <f t="shared" si="193"/>
        <v>6.82</v>
      </c>
      <c r="T159" s="7">
        <f t="shared" si="194"/>
        <v>2.8284271247461926E-2</v>
      </c>
      <c r="U159" s="15">
        <f t="shared" si="195"/>
        <v>4.1472538486014548E-3</v>
      </c>
      <c r="W159" s="27">
        <f t="shared" si="184"/>
        <v>6.8</v>
      </c>
      <c r="X159" s="4">
        <f t="shared" si="185"/>
        <v>4.8989794855663175E-2</v>
      </c>
      <c r="Y159" s="2">
        <f t="shared" si="186"/>
        <v>7.2043815964210551E-3</v>
      </c>
    </row>
    <row r="160" spans="1:25" s="167" customFormat="1" x14ac:dyDescent="0.35">
      <c r="A160" s="11">
        <f t="shared" si="181"/>
        <v>44663.677083333336</v>
      </c>
      <c r="B160" s="5">
        <f t="shared" si="182"/>
        <v>51.75</v>
      </c>
      <c r="C160" s="12">
        <f t="shared" si="183"/>
        <v>2.15625</v>
      </c>
      <c r="D160" s="14">
        <v>40</v>
      </c>
      <c r="E160" s="6">
        <v>0.248</v>
      </c>
      <c r="F160" s="6">
        <v>0.245</v>
      </c>
      <c r="G160" s="24">
        <f t="shared" si="187"/>
        <v>9.86</v>
      </c>
      <c r="H160" s="7">
        <f t="shared" si="188"/>
        <v>8.4852813742385791E-2</v>
      </c>
      <c r="I160" s="15">
        <f t="shared" si="189"/>
        <v>8.6057620428383157E-3</v>
      </c>
      <c r="J160" s="14">
        <v>40</v>
      </c>
      <c r="K160" s="6">
        <v>0.249</v>
      </c>
      <c r="L160" s="6">
        <v>0.24399999999999999</v>
      </c>
      <c r="M160" s="24">
        <f t="shared" si="190"/>
        <v>9.86</v>
      </c>
      <c r="N160" s="7">
        <f t="shared" si="191"/>
        <v>0.14142135623730961</v>
      </c>
      <c r="O160" s="15">
        <f t="shared" si="192"/>
        <v>1.4342936738063855E-2</v>
      </c>
      <c r="P160" s="14">
        <v>40</v>
      </c>
      <c r="Q160" s="6">
        <v>0.246</v>
      </c>
      <c r="R160" s="6">
        <v>0.255</v>
      </c>
      <c r="S160" s="24">
        <f t="shared" si="193"/>
        <v>10.02</v>
      </c>
      <c r="T160" s="7">
        <f t="shared" si="194"/>
        <v>0.25455844122715732</v>
      </c>
      <c r="U160" s="15">
        <f t="shared" si="195"/>
        <v>2.5405034054606521E-2</v>
      </c>
      <c r="W160" s="27">
        <f t="shared" si="184"/>
        <v>9.9133333333333322</v>
      </c>
      <c r="X160" s="4">
        <f t="shared" si="185"/>
        <v>8.6409875978771533E-2</v>
      </c>
      <c r="Y160" s="2">
        <f t="shared" si="186"/>
        <v>8.7165308653770895E-3</v>
      </c>
    </row>
    <row r="161" spans="1:25" s="167" customFormat="1" x14ac:dyDescent="0.35">
      <c r="A161" s="11">
        <f t="shared" si="181"/>
        <v>44664.361111111109</v>
      </c>
      <c r="B161" s="5">
        <f t="shared" si="182"/>
        <v>68.166666666569654</v>
      </c>
      <c r="C161" s="12">
        <f t="shared" si="183"/>
        <v>2.8402777777737356</v>
      </c>
      <c r="D161" s="14">
        <v>100</v>
      </c>
      <c r="E161" s="6">
        <v>0.16200000000000001</v>
      </c>
      <c r="F161" s="6">
        <v>0.16500000000000001</v>
      </c>
      <c r="G161" s="24">
        <f t="shared" si="187"/>
        <v>16.350000000000001</v>
      </c>
      <c r="H161" s="7">
        <f t="shared" si="188"/>
        <v>0.21213203435596445</v>
      </c>
      <c r="I161" s="15">
        <f t="shared" si="189"/>
        <v>1.2974436352046754E-2</v>
      </c>
      <c r="J161" s="14">
        <v>100</v>
      </c>
      <c r="K161" s="6">
        <v>0.153</v>
      </c>
      <c r="L161" s="6">
        <v>0.14599999999999999</v>
      </c>
      <c r="M161" s="24">
        <f t="shared" si="190"/>
        <v>14.95</v>
      </c>
      <c r="N161" s="7">
        <f t="shared" si="191"/>
        <v>0.49497474683058368</v>
      </c>
      <c r="O161" s="15">
        <f t="shared" si="192"/>
        <v>3.3108678717764795E-2</v>
      </c>
      <c r="P161" s="14">
        <v>100</v>
      </c>
      <c r="Q161" s="6">
        <v>0.157</v>
      </c>
      <c r="R161" s="6">
        <v>0.159</v>
      </c>
      <c r="S161" s="24">
        <f t="shared" si="193"/>
        <v>15.8</v>
      </c>
      <c r="T161" s="7">
        <f t="shared" si="194"/>
        <v>0.14142135623730964</v>
      </c>
      <c r="U161" s="15">
        <f t="shared" si="195"/>
        <v>8.9507187491968121E-3</v>
      </c>
      <c r="W161" s="27">
        <f t="shared" si="184"/>
        <v>15.700000000000001</v>
      </c>
      <c r="X161" s="4">
        <f t="shared" si="185"/>
        <v>0.18708286933869714</v>
      </c>
      <c r="Y161" s="2">
        <f t="shared" si="186"/>
        <v>1.191610632730555E-2</v>
      </c>
    </row>
    <row r="162" spans="1:25" s="167" customFormat="1" x14ac:dyDescent="0.35">
      <c r="A162" s="11">
        <f t="shared" si="181"/>
        <v>44664.677083333336</v>
      </c>
      <c r="B162" s="5">
        <f t="shared" si="182"/>
        <v>75.75</v>
      </c>
      <c r="C162" s="12">
        <f t="shared" si="183"/>
        <v>3.15625</v>
      </c>
      <c r="D162" s="14">
        <v>100</v>
      </c>
      <c r="E162" s="6">
        <v>0.191</v>
      </c>
      <c r="F162" s="6">
        <v>0.19800000000000001</v>
      </c>
      <c r="G162" s="24">
        <f t="shared" si="187"/>
        <v>19.45</v>
      </c>
      <c r="H162" s="7">
        <f t="shared" si="188"/>
        <v>0.49497474683058368</v>
      </c>
      <c r="I162" s="15">
        <f t="shared" si="189"/>
        <v>2.5448573101829495E-2</v>
      </c>
      <c r="J162" s="14">
        <v>100</v>
      </c>
      <c r="K162" s="6">
        <v>0.188</v>
      </c>
      <c r="L162" s="6">
        <v>0.183</v>
      </c>
      <c r="M162" s="24">
        <f t="shared" si="190"/>
        <v>18.55</v>
      </c>
      <c r="N162" s="7">
        <f t="shared" si="191"/>
        <v>0.35355339059327406</v>
      </c>
      <c r="O162" s="15">
        <f t="shared" si="192"/>
        <v>1.9059481972683236E-2</v>
      </c>
      <c r="P162" s="14">
        <v>100</v>
      </c>
      <c r="Q162" s="6">
        <v>0.191</v>
      </c>
      <c r="R162" s="6">
        <v>0.188</v>
      </c>
      <c r="S162" s="24">
        <f t="shared" si="193"/>
        <v>18.95</v>
      </c>
      <c r="T162" s="7">
        <f t="shared" si="194"/>
        <v>0.21213203435596445</v>
      </c>
      <c r="U162" s="15">
        <f t="shared" si="195"/>
        <v>1.1194302604536382E-2</v>
      </c>
      <c r="W162" s="27">
        <f t="shared" si="184"/>
        <v>18.983333333333334</v>
      </c>
      <c r="X162" s="6">
        <f t="shared" si="185"/>
        <v>0.14142135623730956</v>
      </c>
      <c r="Y162" s="2">
        <f t="shared" si="186"/>
        <v>7.4497641564868948E-3</v>
      </c>
    </row>
    <row r="163" spans="1:25" s="167" customFormat="1" x14ac:dyDescent="0.35">
      <c r="A163" s="11">
        <f t="shared" si="181"/>
        <v>44665.34375</v>
      </c>
      <c r="B163" s="5">
        <f t="shared" si="182"/>
        <v>91.749999999941792</v>
      </c>
      <c r="C163" s="12">
        <f t="shared" si="183"/>
        <v>3.8229166666642413</v>
      </c>
      <c r="D163" s="14">
        <v>100</v>
      </c>
      <c r="E163" s="6">
        <v>0.25700000000000001</v>
      </c>
      <c r="F163" s="6">
        <v>0.26200000000000001</v>
      </c>
      <c r="G163" s="24">
        <f t="shared" si="187"/>
        <v>25.95</v>
      </c>
      <c r="H163" s="7">
        <f t="shared" si="188"/>
        <v>0.35355339059327406</v>
      </c>
      <c r="I163" s="15">
        <f t="shared" si="189"/>
        <v>1.3624408115347748E-2</v>
      </c>
      <c r="J163" s="14">
        <v>100</v>
      </c>
      <c r="K163" s="6">
        <v>0.218</v>
      </c>
      <c r="L163" s="6">
        <v>0.217</v>
      </c>
      <c r="M163" s="24">
        <f t="shared" si="190"/>
        <v>21.75</v>
      </c>
      <c r="N163" s="7">
        <f t="shared" si="191"/>
        <v>7.0710678118654821E-2</v>
      </c>
      <c r="O163" s="15">
        <f t="shared" si="192"/>
        <v>3.2510656606278077E-3</v>
      </c>
      <c r="P163" s="14">
        <v>100</v>
      </c>
      <c r="Q163" s="6">
        <v>0.22900000000000001</v>
      </c>
      <c r="R163" s="6">
        <v>0.221</v>
      </c>
      <c r="S163" s="24">
        <f t="shared" si="193"/>
        <v>22.5</v>
      </c>
      <c r="T163" s="7">
        <f t="shared" si="194"/>
        <v>0.56568542494923857</v>
      </c>
      <c r="U163" s="15">
        <f t="shared" si="195"/>
        <v>2.514157444218838E-2</v>
      </c>
      <c r="W163" s="27">
        <f t="shared" si="184"/>
        <v>23.400000000000002</v>
      </c>
      <c r="X163" s="4">
        <f t="shared" si="185"/>
        <v>0.24832774042918923</v>
      </c>
      <c r="Y163" s="2">
        <f t="shared" si="186"/>
        <v>1.0612296599538001E-2</v>
      </c>
    </row>
    <row r="164" spans="1:25" s="167" customFormat="1" x14ac:dyDescent="0.35">
      <c r="A164" s="11">
        <f t="shared" si="181"/>
        <v>44665.677083333336</v>
      </c>
      <c r="B164" s="5">
        <f t="shared" si="182"/>
        <v>99.75</v>
      </c>
      <c r="C164" s="12">
        <f t="shared" si="183"/>
        <v>4.15625</v>
      </c>
      <c r="D164" s="14">
        <v>100</v>
      </c>
      <c r="E164" s="25">
        <v>0.23899999999999999</v>
      </c>
      <c r="F164" s="6">
        <v>0.22700000000000001</v>
      </c>
      <c r="G164" s="24">
        <f t="shared" si="187"/>
        <v>23.299999999999997</v>
      </c>
      <c r="H164" s="7">
        <f t="shared" si="188"/>
        <v>0.8485281374238558</v>
      </c>
      <c r="I164" s="15">
        <f t="shared" si="189"/>
        <v>3.6417516627633303E-2</v>
      </c>
      <c r="J164" s="14">
        <v>100</v>
      </c>
      <c r="K164" s="6">
        <v>0.23599999999999999</v>
      </c>
      <c r="L164" s="175">
        <v>0.25</v>
      </c>
      <c r="M164" s="24">
        <f t="shared" si="190"/>
        <v>24.3</v>
      </c>
      <c r="N164" s="7">
        <f t="shared" si="191"/>
        <v>0.98994949366116736</v>
      </c>
      <c r="O164" s="15">
        <f t="shared" si="192"/>
        <v>4.0738662290583018E-2</v>
      </c>
      <c r="P164" s="14">
        <v>100</v>
      </c>
      <c r="Q164" s="6">
        <v>0.224</v>
      </c>
      <c r="R164" s="175">
        <v>0.23100000000000001</v>
      </c>
      <c r="S164" s="24">
        <f t="shared" si="193"/>
        <v>22.75</v>
      </c>
      <c r="T164" s="7">
        <f t="shared" si="194"/>
        <v>0.49497474683058368</v>
      </c>
      <c r="U164" s="15">
        <f t="shared" si="195"/>
        <v>2.1757131728816863E-2</v>
      </c>
      <c r="W164" s="27">
        <f t="shared" si="184"/>
        <v>23.45</v>
      </c>
      <c r="X164" s="4">
        <f t="shared" si="185"/>
        <v>0.25495097567963937</v>
      </c>
      <c r="Y164" s="2">
        <f t="shared" si="186"/>
        <v>1.0872109837084835E-2</v>
      </c>
    </row>
    <row r="165" spans="1:25" s="174" customFormat="1" ht="15" thickBot="1" x14ac:dyDescent="0.4">
      <c r="A165" s="11">
        <f t="shared" si="181"/>
        <v>44666.385416666664</v>
      </c>
      <c r="B165" s="5">
        <f t="shared" ref="B165" si="196">C165*24</f>
        <v>116.74999999988358</v>
      </c>
      <c r="C165" s="12">
        <f t="shared" ref="C165" si="197">A165-$A$5</f>
        <v>4.8645833333284827</v>
      </c>
      <c r="D165" s="16">
        <v>100</v>
      </c>
      <c r="E165" s="9">
        <v>0.23799999999999999</v>
      </c>
      <c r="F165" s="9">
        <v>0.245</v>
      </c>
      <c r="G165" s="24">
        <f t="shared" si="187"/>
        <v>24.15</v>
      </c>
      <c r="H165" s="7">
        <f t="shared" si="188"/>
        <v>0.49497474683058368</v>
      </c>
      <c r="I165" s="15">
        <f t="shared" si="189"/>
        <v>2.0495848730044872E-2</v>
      </c>
      <c r="J165" s="16">
        <v>100</v>
      </c>
      <c r="K165" s="26">
        <v>0.22700000000000001</v>
      </c>
      <c r="L165" s="9">
        <v>0.24199999999999999</v>
      </c>
      <c r="M165" s="24">
        <f t="shared" si="190"/>
        <v>23.45</v>
      </c>
      <c r="N165" s="7">
        <f t="shared" si="191"/>
        <v>1.0606601717798203</v>
      </c>
      <c r="O165" s="15">
        <f t="shared" si="192"/>
        <v>4.5230710950098951E-2</v>
      </c>
      <c r="P165" s="16">
        <v>100</v>
      </c>
      <c r="Q165" s="26">
        <v>0.216</v>
      </c>
      <c r="R165" s="9">
        <v>0.224</v>
      </c>
      <c r="S165" s="24">
        <f t="shared" si="193"/>
        <v>22</v>
      </c>
      <c r="T165" s="7">
        <f t="shared" si="194"/>
        <v>0.56568542494923857</v>
      </c>
      <c r="U165" s="15">
        <f t="shared" si="195"/>
        <v>2.5712973861329026E-2</v>
      </c>
      <c r="W165" s="28">
        <f t="shared" ref="W165" si="198">AVERAGE(G165,M165,S165)</f>
        <v>23.2</v>
      </c>
      <c r="X165" s="9">
        <f t="shared" ref="X165" si="199">_xlfn.STDEV.S(H165,N165,T165)</f>
        <v>0.30822070014844821</v>
      </c>
      <c r="Y165" s="10">
        <f t="shared" ref="Y165" si="200">X165/W165</f>
        <v>1.328537500639863E-2</v>
      </c>
    </row>
    <row r="166" spans="1:25" ht="15" thickBot="1" x14ac:dyDescent="0.4"/>
    <row r="167" spans="1:25" ht="15" thickBot="1" x14ac:dyDescent="0.4">
      <c r="D167" s="188" t="s">
        <v>100</v>
      </c>
      <c r="E167" s="189"/>
      <c r="F167" s="189"/>
      <c r="G167" s="189"/>
      <c r="H167" s="189"/>
      <c r="I167" s="190"/>
    </row>
    <row r="168" spans="1:25" x14ac:dyDescent="0.35">
      <c r="A168" s="83" t="s">
        <v>0</v>
      </c>
      <c r="B168" s="84" t="s">
        <v>1</v>
      </c>
      <c r="C168" s="85" t="s">
        <v>2</v>
      </c>
      <c r="D168" s="99" t="s">
        <v>4</v>
      </c>
      <c r="E168" s="187" t="s">
        <v>3</v>
      </c>
      <c r="F168" s="187"/>
      <c r="G168" s="100" t="s">
        <v>7</v>
      </c>
      <c r="H168" s="84" t="s">
        <v>5</v>
      </c>
      <c r="I168" s="85" t="s">
        <v>6</v>
      </c>
    </row>
    <row r="169" spans="1:25" x14ac:dyDescent="0.35">
      <c r="A169" s="11">
        <f t="shared" ref="A169:A179" si="201">A5</f>
        <v>44661.520833333336</v>
      </c>
      <c r="B169" s="130">
        <f>C169*24</f>
        <v>0</v>
      </c>
      <c r="C169" s="131">
        <f>A169-$A$5</f>
        <v>0</v>
      </c>
      <c r="D169" s="14">
        <v>1</v>
      </c>
      <c r="E169" s="4"/>
      <c r="F169" s="6"/>
      <c r="G169" s="24" t="e">
        <f t="shared" ref="G169:G170" si="202">IF(D169="",#N/A,AVERAGE(E169:F169)*D169)</f>
        <v>#DIV/0!</v>
      </c>
      <c r="H169" s="7" t="e">
        <f>_xlfn.STDEV.S(E169:F169)*D169</f>
        <v>#DIV/0!</v>
      </c>
      <c r="I169" s="15" t="e">
        <f>H169/G169</f>
        <v>#DIV/0!</v>
      </c>
    </row>
    <row r="170" spans="1:25" x14ac:dyDescent="0.35">
      <c r="A170" s="11">
        <f t="shared" si="201"/>
        <v>44661.84375</v>
      </c>
      <c r="B170" s="130">
        <f t="shared" ref="B170:B179" si="203">C170*24</f>
        <v>7.7499999999417923</v>
      </c>
      <c r="C170" s="131">
        <f t="shared" ref="C170:C179" si="204">A170-$A$5</f>
        <v>0.32291666666424135</v>
      </c>
      <c r="D170" s="14">
        <v>1</v>
      </c>
      <c r="E170" s="4"/>
      <c r="F170" s="6"/>
      <c r="G170" s="18" t="e">
        <f t="shared" si="202"/>
        <v>#DIV/0!</v>
      </c>
      <c r="H170" s="7" t="e">
        <f t="shared" ref="H170:H179" si="205">_xlfn.STDEV.S(E170:F170)*D170</f>
        <v>#DIV/0!</v>
      </c>
      <c r="I170" s="15" t="e">
        <f t="shared" ref="I170:I179" si="206">H170/G170</f>
        <v>#DIV/0!</v>
      </c>
    </row>
    <row r="171" spans="1:25" x14ac:dyDescent="0.35">
      <c r="A171" s="11">
        <f t="shared" si="201"/>
        <v>44662.34375</v>
      </c>
      <c r="B171" s="130">
        <f t="shared" si="203"/>
        <v>19.749999999941792</v>
      </c>
      <c r="C171" s="131">
        <f t="shared" si="204"/>
        <v>0.82291666666424135</v>
      </c>
      <c r="D171" s="14">
        <v>1</v>
      </c>
      <c r="E171" s="4"/>
      <c r="F171" s="4"/>
      <c r="G171" s="18" t="e">
        <f>IF(D171="",#N/A,AVERAGE(E171:F171)*D171)</f>
        <v>#DIV/0!</v>
      </c>
      <c r="H171" s="7" t="e">
        <f t="shared" si="205"/>
        <v>#DIV/0!</v>
      </c>
      <c r="I171" s="15" t="e">
        <f t="shared" si="206"/>
        <v>#DIV/0!</v>
      </c>
    </row>
    <row r="172" spans="1:25" x14ac:dyDescent="0.35">
      <c r="A172" s="11">
        <f t="shared" si="201"/>
        <v>44662.71875</v>
      </c>
      <c r="B172" s="130">
        <f t="shared" si="203"/>
        <v>28.749999999941792</v>
      </c>
      <c r="C172" s="131">
        <f t="shared" si="204"/>
        <v>1.1979166666642413</v>
      </c>
      <c r="D172" s="14"/>
      <c r="E172" s="6"/>
      <c r="F172" s="4"/>
      <c r="G172" s="18" t="e">
        <f t="shared" ref="G172:G179" si="207">IF(D172="",#N/A,AVERAGE(E172:F172)*D172)</f>
        <v>#N/A</v>
      </c>
      <c r="H172" s="7" t="e">
        <f t="shared" si="205"/>
        <v>#DIV/0!</v>
      </c>
      <c r="I172" s="15" t="e">
        <f t="shared" si="206"/>
        <v>#DIV/0!</v>
      </c>
    </row>
    <row r="173" spans="1:25" x14ac:dyDescent="0.35">
      <c r="A173" s="11">
        <f t="shared" si="201"/>
        <v>44663.354166666664</v>
      </c>
      <c r="B173" s="130">
        <f t="shared" si="203"/>
        <v>43.999999999883585</v>
      </c>
      <c r="C173" s="131">
        <f t="shared" si="204"/>
        <v>1.8333333333284827</v>
      </c>
      <c r="D173" s="14">
        <v>1</v>
      </c>
      <c r="E173" s="6"/>
      <c r="F173" s="4"/>
      <c r="G173" s="18" t="e">
        <f t="shared" si="207"/>
        <v>#DIV/0!</v>
      </c>
      <c r="H173" s="7" t="e">
        <f t="shared" si="205"/>
        <v>#DIV/0!</v>
      </c>
      <c r="I173" s="15" t="e">
        <f t="shared" si="206"/>
        <v>#DIV/0!</v>
      </c>
    </row>
    <row r="174" spans="1:25" x14ac:dyDescent="0.35">
      <c r="A174" s="11">
        <f t="shared" si="201"/>
        <v>44663.677083333336</v>
      </c>
      <c r="B174" s="130">
        <f t="shared" si="203"/>
        <v>51.75</v>
      </c>
      <c r="C174" s="131">
        <f t="shared" si="204"/>
        <v>2.15625</v>
      </c>
      <c r="D174" s="14">
        <v>1</v>
      </c>
      <c r="E174" s="6"/>
      <c r="F174" s="4"/>
      <c r="G174" s="18" t="e">
        <f t="shared" si="207"/>
        <v>#DIV/0!</v>
      </c>
      <c r="H174" s="7" t="e">
        <f t="shared" si="205"/>
        <v>#DIV/0!</v>
      </c>
      <c r="I174" s="15" t="e">
        <f t="shared" si="206"/>
        <v>#DIV/0!</v>
      </c>
    </row>
    <row r="175" spans="1:25" x14ac:dyDescent="0.35">
      <c r="A175" s="11">
        <f t="shared" si="201"/>
        <v>44664.361111111109</v>
      </c>
      <c r="B175" s="130">
        <f t="shared" si="203"/>
        <v>68.166666666569654</v>
      </c>
      <c r="C175" s="131">
        <f t="shared" si="204"/>
        <v>2.8402777777737356</v>
      </c>
      <c r="D175" s="14">
        <v>1</v>
      </c>
      <c r="E175" s="6"/>
      <c r="F175" s="4"/>
      <c r="G175" s="18" t="e">
        <f t="shared" si="207"/>
        <v>#DIV/0!</v>
      </c>
      <c r="H175" s="7" t="e">
        <f t="shared" si="205"/>
        <v>#DIV/0!</v>
      </c>
      <c r="I175" s="15" t="e">
        <f t="shared" si="206"/>
        <v>#DIV/0!</v>
      </c>
    </row>
    <row r="176" spans="1:25" x14ac:dyDescent="0.35">
      <c r="A176" s="11">
        <f t="shared" si="201"/>
        <v>44664.677083333336</v>
      </c>
      <c r="B176" s="130">
        <f t="shared" si="203"/>
        <v>75.75</v>
      </c>
      <c r="C176" s="131">
        <f t="shared" si="204"/>
        <v>3.15625</v>
      </c>
      <c r="D176" s="14">
        <v>1</v>
      </c>
      <c r="E176" s="6"/>
      <c r="F176" s="4"/>
      <c r="G176" s="18" t="e">
        <f t="shared" si="207"/>
        <v>#DIV/0!</v>
      </c>
      <c r="H176" s="7" t="e">
        <f t="shared" si="205"/>
        <v>#DIV/0!</v>
      </c>
      <c r="I176" s="15" t="e">
        <f t="shared" si="206"/>
        <v>#DIV/0!</v>
      </c>
    </row>
    <row r="177" spans="1:9" x14ac:dyDescent="0.35">
      <c r="A177" s="11">
        <f t="shared" si="201"/>
        <v>44665.34375</v>
      </c>
      <c r="B177" s="130">
        <f t="shared" si="203"/>
        <v>91.749999999941792</v>
      </c>
      <c r="C177" s="131">
        <f t="shared" si="204"/>
        <v>3.8229166666642413</v>
      </c>
      <c r="D177" s="14">
        <v>1</v>
      </c>
      <c r="E177" s="6"/>
      <c r="F177" s="6"/>
      <c r="G177" s="18" t="e">
        <f t="shared" si="207"/>
        <v>#DIV/0!</v>
      </c>
      <c r="H177" s="7" t="e">
        <f t="shared" si="205"/>
        <v>#DIV/0!</v>
      </c>
      <c r="I177" s="15" t="e">
        <f t="shared" si="206"/>
        <v>#DIV/0!</v>
      </c>
    </row>
    <row r="178" spans="1:9" s="129" customFormat="1" x14ac:dyDescent="0.35">
      <c r="A178" s="11">
        <f t="shared" si="201"/>
        <v>44665.677083333336</v>
      </c>
      <c r="B178" s="130">
        <f t="shared" si="203"/>
        <v>99.75</v>
      </c>
      <c r="C178" s="131">
        <f t="shared" si="204"/>
        <v>4.15625</v>
      </c>
      <c r="D178" s="14">
        <v>1</v>
      </c>
      <c r="E178" s="6"/>
      <c r="F178" s="6"/>
      <c r="G178" s="18" t="e">
        <f t="shared" si="207"/>
        <v>#DIV/0!</v>
      </c>
      <c r="H178" s="7" t="e">
        <f t="shared" si="205"/>
        <v>#DIV/0!</v>
      </c>
      <c r="I178" s="15" t="e">
        <f t="shared" si="206"/>
        <v>#DIV/0!</v>
      </c>
    </row>
    <row r="179" spans="1:9" ht="15" thickBot="1" x14ac:dyDescent="0.4">
      <c r="A179" s="11">
        <f t="shared" si="201"/>
        <v>44666.385416666664</v>
      </c>
      <c r="B179" s="130">
        <f t="shared" si="203"/>
        <v>116.74999999988358</v>
      </c>
      <c r="C179" s="131">
        <f t="shared" si="204"/>
        <v>4.8645833333284827</v>
      </c>
      <c r="D179" s="16">
        <v>1</v>
      </c>
      <c r="E179" s="9"/>
      <c r="F179" s="9"/>
      <c r="G179" s="20" t="e">
        <f t="shared" si="207"/>
        <v>#DIV/0!</v>
      </c>
      <c r="H179" s="21" t="e">
        <f t="shared" si="205"/>
        <v>#DIV/0!</v>
      </c>
      <c r="I179" s="17" t="e">
        <f t="shared" si="206"/>
        <v>#DIV/0!</v>
      </c>
    </row>
  </sheetData>
  <mergeCells count="90">
    <mergeCell ref="D153:I153"/>
    <mergeCell ref="J153:O153"/>
    <mergeCell ref="P153:U153"/>
    <mergeCell ref="W153:Y153"/>
    <mergeCell ref="D122:U122"/>
    <mergeCell ref="D137:U137"/>
    <mergeCell ref="D92:U92"/>
    <mergeCell ref="D107:U107"/>
    <mergeCell ref="E109:F109"/>
    <mergeCell ref="K109:L109"/>
    <mergeCell ref="Q109:R109"/>
    <mergeCell ref="D93:I93"/>
    <mergeCell ref="J93:O93"/>
    <mergeCell ref="P93:U93"/>
    <mergeCell ref="E94:F94"/>
    <mergeCell ref="K94:L94"/>
    <mergeCell ref="Q94:R94"/>
    <mergeCell ref="D108:I108"/>
    <mergeCell ref="J108:O108"/>
    <mergeCell ref="P108:U108"/>
    <mergeCell ref="D2:U2"/>
    <mergeCell ref="D17:U17"/>
    <mergeCell ref="D32:U32"/>
    <mergeCell ref="D47:U47"/>
    <mergeCell ref="P78:U78"/>
    <mergeCell ref="D48:I48"/>
    <mergeCell ref="J48:O48"/>
    <mergeCell ref="P48:U48"/>
    <mergeCell ref="E49:F49"/>
    <mergeCell ref="K49:L49"/>
    <mergeCell ref="Q49:R49"/>
    <mergeCell ref="D33:I33"/>
    <mergeCell ref="J33:O33"/>
    <mergeCell ref="P33:U33"/>
    <mergeCell ref="E34:F34"/>
    <mergeCell ref="D63:I63"/>
    <mergeCell ref="D167:I167"/>
    <mergeCell ref="K139:L139"/>
    <mergeCell ref="Q139:R139"/>
    <mergeCell ref="D123:I123"/>
    <mergeCell ref="J123:O123"/>
    <mergeCell ref="P123:U123"/>
    <mergeCell ref="E124:F124"/>
    <mergeCell ref="K124:L124"/>
    <mergeCell ref="Q124:R124"/>
    <mergeCell ref="J138:O138"/>
    <mergeCell ref="P138:U138"/>
    <mergeCell ref="E139:F139"/>
    <mergeCell ref="E154:F154"/>
    <mergeCell ref="K154:L154"/>
    <mergeCell ref="Q154:R154"/>
    <mergeCell ref="D152:U152"/>
    <mergeCell ref="E168:F168"/>
    <mergeCell ref="W3:Y3"/>
    <mergeCell ref="W18:Y18"/>
    <mergeCell ref="W33:Y33"/>
    <mergeCell ref="W48:Y48"/>
    <mergeCell ref="W63:Y63"/>
    <mergeCell ref="W78:Y78"/>
    <mergeCell ref="W93:Y93"/>
    <mergeCell ref="W108:Y108"/>
    <mergeCell ref="W123:Y123"/>
    <mergeCell ref="W138:Y138"/>
    <mergeCell ref="D62:U62"/>
    <mergeCell ref="D138:I138"/>
    <mergeCell ref="E79:F79"/>
    <mergeCell ref="K79:L79"/>
    <mergeCell ref="Q79:R79"/>
    <mergeCell ref="J78:O78"/>
    <mergeCell ref="K34:L34"/>
    <mergeCell ref="Q34:R34"/>
    <mergeCell ref="D18:I18"/>
    <mergeCell ref="J18:O18"/>
    <mergeCell ref="P18:U18"/>
    <mergeCell ref="E19:F19"/>
    <mergeCell ref="K19:L19"/>
    <mergeCell ref="Q19:R19"/>
    <mergeCell ref="J63:O63"/>
    <mergeCell ref="P63:U63"/>
    <mergeCell ref="E64:F64"/>
    <mergeCell ref="K64:L64"/>
    <mergeCell ref="Q64:R64"/>
    <mergeCell ref="D77:U77"/>
    <mergeCell ref="D78:I78"/>
    <mergeCell ref="E4:F4"/>
    <mergeCell ref="D3:I3"/>
    <mergeCell ref="J3:O3"/>
    <mergeCell ref="K4:L4"/>
    <mergeCell ref="P3:U3"/>
    <mergeCell ref="Q4:R4"/>
  </mergeCells>
  <conditionalFormatting sqref="I5:I7 O5:O7 O10:O14 I10:I14 I16 O16 U16 I31 O31 U31 I46 O46 U46 I61 O61 U61 I76 O76 U76 I91 O91 U91 I106 O106 U106 I121 O121 U121 I136 O136 U136 I155:I165">
    <cfRule type="cellIs" dxfId="325" priority="128" operator="greaterThan">
      <formula>0.1</formula>
    </cfRule>
  </conditionalFormatting>
  <conditionalFormatting sqref="I8 O8">
    <cfRule type="cellIs" dxfId="324" priority="127" operator="greaterThan">
      <formula>0.1</formula>
    </cfRule>
  </conditionalFormatting>
  <conditionalFormatting sqref="I15 O15">
    <cfRule type="cellIs" dxfId="323" priority="126" operator="greaterThan">
      <formula>0.1</formula>
    </cfRule>
  </conditionalFormatting>
  <conditionalFormatting sqref="I9 O9">
    <cfRule type="cellIs" dxfId="322" priority="125" operator="greaterThan">
      <formula>0.1</formula>
    </cfRule>
  </conditionalFormatting>
  <conditionalFormatting sqref="U5:U7 U10:U14">
    <cfRule type="cellIs" dxfId="321" priority="124" operator="greaterThan">
      <formula>0.1</formula>
    </cfRule>
  </conditionalFormatting>
  <conditionalFormatting sqref="U8">
    <cfRule type="cellIs" dxfId="320" priority="123" operator="greaterThan">
      <formula>0.1</formula>
    </cfRule>
  </conditionalFormatting>
  <conditionalFormatting sqref="U15">
    <cfRule type="cellIs" dxfId="319" priority="122" operator="greaterThan">
      <formula>0.1</formula>
    </cfRule>
  </conditionalFormatting>
  <conditionalFormatting sqref="U9">
    <cfRule type="cellIs" dxfId="318" priority="121" operator="greaterThan">
      <formula>0.1</formula>
    </cfRule>
  </conditionalFormatting>
  <conditionalFormatting sqref="O20:O22 O25:O29 I20:I30">
    <cfRule type="cellIs" dxfId="317" priority="88" operator="greaterThan">
      <formula>0.1</formula>
    </cfRule>
  </conditionalFormatting>
  <conditionalFormatting sqref="O23">
    <cfRule type="cellIs" dxfId="316" priority="87" operator="greaterThan">
      <formula>0.1</formula>
    </cfRule>
  </conditionalFormatting>
  <conditionalFormatting sqref="O30">
    <cfRule type="cellIs" dxfId="315" priority="86" operator="greaterThan">
      <formula>0.1</formula>
    </cfRule>
  </conditionalFormatting>
  <conditionalFormatting sqref="O24">
    <cfRule type="cellIs" dxfId="314" priority="85" operator="greaterThan">
      <formula>0.1</formula>
    </cfRule>
  </conditionalFormatting>
  <conditionalFormatting sqref="U20:U22 U25:U29">
    <cfRule type="cellIs" dxfId="313" priority="84" operator="greaterThan">
      <formula>0.1</formula>
    </cfRule>
  </conditionalFormatting>
  <conditionalFormatting sqref="U23">
    <cfRule type="cellIs" dxfId="312" priority="83" operator="greaterThan">
      <formula>0.1</formula>
    </cfRule>
  </conditionalFormatting>
  <conditionalFormatting sqref="U30">
    <cfRule type="cellIs" dxfId="311" priority="82" operator="greaterThan">
      <formula>0.1</formula>
    </cfRule>
  </conditionalFormatting>
  <conditionalFormatting sqref="U24">
    <cfRule type="cellIs" dxfId="310" priority="81" operator="greaterThan">
      <formula>0.1</formula>
    </cfRule>
  </conditionalFormatting>
  <conditionalFormatting sqref="I35:I37 O35:O37 O40:O44 I40:I44">
    <cfRule type="cellIs" dxfId="309" priority="80" operator="greaterThan">
      <formula>0.1</formula>
    </cfRule>
  </conditionalFormatting>
  <conditionalFormatting sqref="I38 O38">
    <cfRule type="cellIs" dxfId="308" priority="79" operator="greaterThan">
      <formula>0.1</formula>
    </cfRule>
  </conditionalFormatting>
  <conditionalFormatting sqref="I45 O45">
    <cfRule type="cellIs" dxfId="307" priority="78" operator="greaterThan">
      <formula>0.1</formula>
    </cfRule>
  </conditionalFormatting>
  <conditionalFormatting sqref="I39 O39">
    <cfRule type="cellIs" dxfId="306" priority="77" operator="greaterThan">
      <formula>0.1</formula>
    </cfRule>
  </conditionalFormatting>
  <conditionalFormatting sqref="U35:U37 U40:U44">
    <cfRule type="cellIs" dxfId="305" priority="76" operator="greaterThan">
      <formula>0.1</formula>
    </cfRule>
  </conditionalFormatting>
  <conditionalFormatting sqref="U38">
    <cfRule type="cellIs" dxfId="304" priority="75" operator="greaterThan">
      <formula>0.1</formula>
    </cfRule>
  </conditionalFormatting>
  <conditionalFormatting sqref="U45">
    <cfRule type="cellIs" dxfId="303" priority="74" operator="greaterThan">
      <formula>0.1</formula>
    </cfRule>
  </conditionalFormatting>
  <conditionalFormatting sqref="U39">
    <cfRule type="cellIs" dxfId="302" priority="73" operator="greaterThan">
      <formula>0.1</formula>
    </cfRule>
  </conditionalFormatting>
  <conditionalFormatting sqref="I50:I52 O50:O52 O55:O59 I55:I59">
    <cfRule type="cellIs" dxfId="301" priority="72" operator="greaterThan">
      <formula>0.1</formula>
    </cfRule>
  </conditionalFormatting>
  <conditionalFormatting sqref="I53 O53">
    <cfRule type="cellIs" dxfId="300" priority="71" operator="greaterThan">
      <formula>0.1</formula>
    </cfRule>
  </conditionalFormatting>
  <conditionalFormatting sqref="I60 O60">
    <cfRule type="cellIs" dxfId="299" priority="70" operator="greaterThan">
      <formula>0.1</formula>
    </cfRule>
  </conditionalFormatting>
  <conditionalFormatting sqref="I54 O54">
    <cfRule type="cellIs" dxfId="298" priority="69" operator="greaterThan">
      <formula>0.1</formula>
    </cfRule>
  </conditionalFormatting>
  <conditionalFormatting sqref="U50:U52 U55:U59">
    <cfRule type="cellIs" dxfId="297" priority="68" operator="greaterThan">
      <formula>0.1</formula>
    </cfRule>
  </conditionalFormatting>
  <conditionalFormatting sqref="U53">
    <cfRule type="cellIs" dxfId="296" priority="67" operator="greaterThan">
      <formula>0.1</formula>
    </cfRule>
  </conditionalFormatting>
  <conditionalFormatting sqref="U60">
    <cfRule type="cellIs" dxfId="295" priority="66" operator="greaterThan">
      <formula>0.1</formula>
    </cfRule>
  </conditionalFormatting>
  <conditionalFormatting sqref="U54">
    <cfRule type="cellIs" dxfId="294" priority="65" operator="greaterThan">
      <formula>0.1</formula>
    </cfRule>
  </conditionalFormatting>
  <conditionalFormatting sqref="I65:I67 O65:O67 O70:O74 I70:I74">
    <cfRule type="cellIs" dxfId="293" priority="64" operator="greaterThan">
      <formula>0.1</formula>
    </cfRule>
  </conditionalFormatting>
  <conditionalFormatting sqref="I68 O68">
    <cfRule type="cellIs" dxfId="292" priority="63" operator="greaterThan">
      <formula>0.1</formula>
    </cfRule>
  </conditionalFormatting>
  <conditionalFormatting sqref="I75 O75">
    <cfRule type="cellIs" dxfId="291" priority="62" operator="greaterThan">
      <formula>0.1</formula>
    </cfRule>
  </conditionalFormatting>
  <conditionalFormatting sqref="I69 O69">
    <cfRule type="cellIs" dxfId="290" priority="61" operator="greaterThan">
      <formula>0.1</formula>
    </cfRule>
  </conditionalFormatting>
  <conditionalFormatting sqref="U65:U67 U70:U74">
    <cfRule type="cellIs" dxfId="289" priority="60" operator="greaterThan">
      <formula>0.1</formula>
    </cfRule>
  </conditionalFormatting>
  <conditionalFormatting sqref="U68">
    <cfRule type="cellIs" dxfId="288" priority="59" operator="greaterThan">
      <formula>0.1</formula>
    </cfRule>
  </conditionalFormatting>
  <conditionalFormatting sqref="U75">
    <cfRule type="cellIs" dxfId="287" priority="58" operator="greaterThan">
      <formula>0.1</formula>
    </cfRule>
  </conditionalFormatting>
  <conditionalFormatting sqref="U69">
    <cfRule type="cellIs" dxfId="286" priority="57" operator="greaterThan">
      <formula>0.1</formula>
    </cfRule>
  </conditionalFormatting>
  <conditionalFormatting sqref="I80:I82 O80:O82 O85:O89 I85:I89">
    <cfRule type="cellIs" dxfId="285" priority="56" operator="greaterThan">
      <formula>0.1</formula>
    </cfRule>
  </conditionalFormatting>
  <conditionalFormatting sqref="I83 O83">
    <cfRule type="cellIs" dxfId="284" priority="55" operator="greaterThan">
      <formula>0.1</formula>
    </cfRule>
  </conditionalFormatting>
  <conditionalFormatting sqref="I90 O90">
    <cfRule type="cellIs" dxfId="283" priority="54" operator="greaterThan">
      <formula>0.1</formula>
    </cfRule>
  </conditionalFormatting>
  <conditionalFormatting sqref="I84 O84">
    <cfRule type="cellIs" dxfId="282" priority="53" operator="greaterThan">
      <formula>0.1</formula>
    </cfRule>
  </conditionalFormatting>
  <conditionalFormatting sqref="U80:U82 U85:U89">
    <cfRule type="cellIs" dxfId="281" priority="52" operator="greaterThan">
      <formula>0.1</formula>
    </cfRule>
  </conditionalFormatting>
  <conditionalFormatting sqref="U83">
    <cfRule type="cellIs" dxfId="280" priority="51" operator="greaterThan">
      <formula>0.1</formula>
    </cfRule>
  </conditionalFormatting>
  <conditionalFormatting sqref="U90">
    <cfRule type="cellIs" dxfId="279" priority="50" operator="greaterThan">
      <formula>0.1</formula>
    </cfRule>
  </conditionalFormatting>
  <conditionalFormatting sqref="U84">
    <cfRule type="cellIs" dxfId="278" priority="49" operator="greaterThan">
      <formula>0.1</formula>
    </cfRule>
  </conditionalFormatting>
  <conditionalFormatting sqref="I95:I97 O95:O97 O100:O104 I100:I104">
    <cfRule type="cellIs" dxfId="277" priority="48" operator="greaterThan">
      <formula>0.1</formula>
    </cfRule>
  </conditionalFormatting>
  <conditionalFormatting sqref="I98 O98">
    <cfRule type="cellIs" dxfId="276" priority="47" operator="greaterThan">
      <formula>0.1</formula>
    </cfRule>
  </conditionalFormatting>
  <conditionalFormatting sqref="I105 O105">
    <cfRule type="cellIs" dxfId="275" priority="46" operator="greaterThan">
      <formula>0.1</formula>
    </cfRule>
  </conditionalFormatting>
  <conditionalFormatting sqref="I99 O99">
    <cfRule type="cellIs" dxfId="274" priority="45" operator="greaterThan">
      <formula>0.1</formula>
    </cfRule>
  </conditionalFormatting>
  <conditionalFormatting sqref="U95:U97 U100:U104">
    <cfRule type="cellIs" dxfId="273" priority="44" operator="greaterThan">
      <formula>0.1</formula>
    </cfRule>
  </conditionalFormatting>
  <conditionalFormatting sqref="U98">
    <cfRule type="cellIs" dxfId="272" priority="43" operator="greaterThan">
      <formula>0.1</formula>
    </cfRule>
  </conditionalFormatting>
  <conditionalFormatting sqref="U105">
    <cfRule type="cellIs" dxfId="271" priority="42" operator="greaterThan">
      <formula>0.1</formula>
    </cfRule>
  </conditionalFormatting>
  <conditionalFormatting sqref="U99">
    <cfRule type="cellIs" dxfId="270" priority="41" operator="greaterThan">
      <formula>0.1</formula>
    </cfRule>
  </conditionalFormatting>
  <conditionalFormatting sqref="I110:I112 O110:O112 O115:O119 I115:I119">
    <cfRule type="cellIs" dxfId="269" priority="40" operator="greaterThan">
      <formula>0.1</formula>
    </cfRule>
  </conditionalFormatting>
  <conditionalFormatting sqref="I113 O113">
    <cfRule type="cellIs" dxfId="268" priority="39" operator="greaterThan">
      <formula>0.1</formula>
    </cfRule>
  </conditionalFormatting>
  <conditionalFormatting sqref="I120 O120">
    <cfRule type="cellIs" dxfId="267" priority="38" operator="greaterThan">
      <formula>0.1</formula>
    </cfRule>
  </conditionalFormatting>
  <conditionalFormatting sqref="I114 O114">
    <cfRule type="cellIs" dxfId="266" priority="37" operator="greaterThan">
      <formula>0.1</formula>
    </cfRule>
  </conditionalFormatting>
  <conditionalFormatting sqref="U110:U112 U115:U119">
    <cfRule type="cellIs" dxfId="265" priority="36" operator="greaterThan">
      <formula>0.1</formula>
    </cfRule>
  </conditionalFormatting>
  <conditionalFormatting sqref="U113">
    <cfRule type="cellIs" dxfId="264" priority="35" operator="greaterThan">
      <formula>0.1</formula>
    </cfRule>
  </conditionalFormatting>
  <conditionalFormatting sqref="U120">
    <cfRule type="cellIs" dxfId="263" priority="34" operator="greaterThan">
      <formula>0.1</formula>
    </cfRule>
  </conditionalFormatting>
  <conditionalFormatting sqref="U114">
    <cfRule type="cellIs" dxfId="262" priority="33" operator="greaterThan">
      <formula>0.1</formula>
    </cfRule>
  </conditionalFormatting>
  <conditionalFormatting sqref="I125:I127 O125:O127 O130:O134 I130:I134">
    <cfRule type="cellIs" dxfId="261" priority="32" operator="greaterThan">
      <formula>0.1</formula>
    </cfRule>
  </conditionalFormatting>
  <conditionalFormatting sqref="I128 O128">
    <cfRule type="cellIs" dxfId="260" priority="31" operator="greaterThan">
      <formula>0.1</formula>
    </cfRule>
  </conditionalFormatting>
  <conditionalFormatting sqref="I135 O135">
    <cfRule type="cellIs" dxfId="259" priority="30" operator="greaterThan">
      <formula>0.1</formula>
    </cfRule>
  </conditionalFormatting>
  <conditionalFormatting sqref="I129 O129">
    <cfRule type="cellIs" dxfId="258" priority="29" operator="greaterThan">
      <formula>0.1</formula>
    </cfRule>
  </conditionalFormatting>
  <conditionalFormatting sqref="U125:U127 U130:U134">
    <cfRule type="cellIs" dxfId="257" priority="28" operator="greaterThan">
      <formula>0.1</formula>
    </cfRule>
  </conditionalFormatting>
  <conditionalFormatting sqref="U128">
    <cfRule type="cellIs" dxfId="256" priority="27" operator="greaterThan">
      <formula>0.1</formula>
    </cfRule>
  </conditionalFormatting>
  <conditionalFormatting sqref="U135">
    <cfRule type="cellIs" dxfId="255" priority="26" operator="greaterThan">
      <formula>0.1</formula>
    </cfRule>
  </conditionalFormatting>
  <conditionalFormatting sqref="U129">
    <cfRule type="cellIs" dxfId="254" priority="25" operator="greaterThan">
      <formula>0.1</formula>
    </cfRule>
  </conditionalFormatting>
  <conditionalFormatting sqref="I140:I142 O140:O142 O145:O149 I145:I149">
    <cfRule type="cellIs" dxfId="253" priority="24" operator="greaterThan">
      <formula>0.1</formula>
    </cfRule>
  </conditionalFormatting>
  <conditionalFormatting sqref="I143 O143">
    <cfRule type="cellIs" dxfId="252" priority="23" operator="greaterThan">
      <formula>0.1</formula>
    </cfRule>
  </conditionalFormatting>
  <conditionalFormatting sqref="I150:I151 O150:O151">
    <cfRule type="cellIs" dxfId="251" priority="22" operator="greaterThan">
      <formula>0.1</formula>
    </cfRule>
  </conditionalFormatting>
  <conditionalFormatting sqref="I144 O144">
    <cfRule type="cellIs" dxfId="250" priority="21" operator="greaterThan">
      <formula>0.1</formula>
    </cfRule>
  </conditionalFormatting>
  <conditionalFormatting sqref="U140:U142 U145:U149">
    <cfRule type="cellIs" dxfId="249" priority="20" operator="greaterThan">
      <formula>0.1</formula>
    </cfRule>
  </conditionalFormatting>
  <conditionalFormatting sqref="U143">
    <cfRule type="cellIs" dxfId="248" priority="19" operator="greaterThan">
      <formula>0.1</formula>
    </cfRule>
  </conditionalFormatting>
  <conditionalFormatting sqref="U150:U151">
    <cfRule type="cellIs" dxfId="247" priority="18" operator="greaterThan">
      <formula>0.1</formula>
    </cfRule>
  </conditionalFormatting>
  <conditionalFormatting sqref="U144">
    <cfRule type="cellIs" dxfId="246" priority="17" operator="greaterThan">
      <formula>0.1</formula>
    </cfRule>
  </conditionalFormatting>
  <conditionalFormatting sqref="I169:I171 I174:I178">
    <cfRule type="cellIs" dxfId="245" priority="16" operator="greaterThan">
      <formula>0.1</formula>
    </cfRule>
  </conditionalFormatting>
  <conditionalFormatting sqref="I172">
    <cfRule type="cellIs" dxfId="244" priority="15" operator="greaterThan">
      <formula>0.1</formula>
    </cfRule>
  </conditionalFormatting>
  <conditionalFormatting sqref="I179">
    <cfRule type="cellIs" dxfId="243" priority="14" operator="greaterThan">
      <formula>0.1</formula>
    </cfRule>
  </conditionalFormatting>
  <conditionalFormatting sqref="I173">
    <cfRule type="cellIs" dxfId="242" priority="13" operator="greaterThan">
      <formula>0.1</formula>
    </cfRule>
  </conditionalFormatting>
  <conditionalFormatting sqref="O155:O165">
    <cfRule type="cellIs" dxfId="241" priority="2" operator="greaterThan">
      <formula>0.1</formula>
    </cfRule>
  </conditionalFormatting>
  <conditionalFormatting sqref="U155:U165">
    <cfRule type="cellIs" dxfId="240" priority="1" operator="greaterThan">
      <formula>0.1</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510"/>
  <sheetViews>
    <sheetView topLeftCell="E46" zoomScale="55" zoomScaleNormal="55" workbookViewId="0">
      <selection activeCell="AU1" sqref="AU1:AU1048576"/>
    </sheetView>
  </sheetViews>
  <sheetFormatPr defaultRowHeight="14.5" x14ac:dyDescent="0.35"/>
  <cols>
    <col min="1" max="1" width="15.7265625" customWidth="1"/>
    <col min="2" max="2" width="8.453125" bestFit="1" customWidth="1"/>
    <col min="3" max="3" width="11.26953125" bestFit="1" customWidth="1"/>
    <col min="4" max="15" width="11.26953125" customWidth="1"/>
  </cols>
  <sheetData>
    <row r="1" spans="1:52" ht="15" thickBot="1" x14ac:dyDescent="0.4">
      <c r="D1" s="205" t="str">
        <f>Overview!$B$13</f>
        <v>CBS1483</v>
      </c>
      <c r="E1" s="206"/>
      <c r="F1" s="206"/>
      <c r="G1" s="206"/>
      <c r="H1" s="206"/>
      <c r="I1" s="206"/>
      <c r="J1" s="206"/>
      <c r="K1" s="206"/>
      <c r="L1" s="206"/>
      <c r="M1" s="206"/>
      <c r="N1" s="206"/>
      <c r="O1" s="207"/>
    </row>
    <row r="2" spans="1:52" ht="15" thickBot="1" x14ac:dyDescent="0.4">
      <c r="D2" s="205">
        <v>1</v>
      </c>
      <c r="E2" s="206"/>
      <c r="F2" s="206"/>
      <c r="G2" s="206"/>
      <c r="H2" s="206"/>
      <c r="I2" s="206"/>
      <c r="J2" s="206"/>
      <c r="K2" s="206"/>
      <c r="L2" s="206"/>
      <c r="M2" s="206"/>
      <c r="N2" s="206"/>
      <c r="O2" s="207"/>
    </row>
    <row r="3" spans="1:52" ht="15" thickBot="1" x14ac:dyDescent="0.4">
      <c r="D3" s="208" t="s">
        <v>26</v>
      </c>
      <c r="E3" s="209"/>
      <c r="F3" s="209"/>
      <c r="G3" s="209"/>
      <c r="H3" s="209"/>
      <c r="I3" s="210"/>
      <c r="J3" s="208" t="s">
        <v>26</v>
      </c>
      <c r="K3" s="209"/>
      <c r="L3" s="209"/>
      <c r="M3" s="209"/>
      <c r="N3" s="209"/>
      <c r="O3" s="210"/>
      <c r="P3" s="208" t="s">
        <v>9</v>
      </c>
      <c r="Q3" s="209"/>
      <c r="R3" s="210"/>
      <c r="S3" s="208" t="s">
        <v>10</v>
      </c>
      <c r="T3" s="209"/>
      <c r="U3" s="210"/>
      <c r="V3" s="208" t="s">
        <v>11</v>
      </c>
      <c r="W3" s="209"/>
      <c r="X3" s="210"/>
      <c r="Y3" s="208" t="s">
        <v>12</v>
      </c>
      <c r="Z3" s="209"/>
      <c r="AA3" s="210"/>
      <c r="AB3" s="208" t="s">
        <v>13</v>
      </c>
      <c r="AC3" s="209"/>
      <c r="AD3" s="210"/>
      <c r="AE3" s="208" t="s">
        <v>14</v>
      </c>
      <c r="AF3" s="209"/>
      <c r="AG3" s="210"/>
      <c r="AH3" s="92"/>
      <c r="AI3" s="208" t="s">
        <v>9</v>
      </c>
      <c r="AJ3" s="209"/>
      <c r="AK3" s="210"/>
      <c r="AL3" s="208" t="s">
        <v>10</v>
      </c>
      <c r="AM3" s="209"/>
      <c r="AN3" s="210"/>
      <c r="AO3" s="208" t="s">
        <v>11</v>
      </c>
      <c r="AP3" s="209"/>
      <c r="AQ3" s="210"/>
      <c r="AR3" s="208" t="s">
        <v>12</v>
      </c>
      <c r="AS3" s="209"/>
      <c r="AT3" s="210"/>
      <c r="AU3" s="208" t="s">
        <v>13</v>
      </c>
      <c r="AV3" s="209"/>
      <c r="AW3" s="210"/>
      <c r="AX3" s="208" t="s">
        <v>14</v>
      </c>
      <c r="AY3" s="209"/>
      <c r="AZ3" s="210"/>
    </row>
    <row r="4" spans="1:52" ht="15" thickBot="1" x14ac:dyDescent="0.4">
      <c r="A4" s="83" t="s">
        <v>0</v>
      </c>
      <c r="B4" s="84" t="s">
        <v>1</v>
      </c>
      <c r="C4" s="85" t="s">
        <v>2</v>
      </c>
      <c r="D4" s="199" t="s">
        <v>27</v>
      </c>
      <c r="E4" s="200"/>
      <c r="F4" s="200"/>
      <c r="G4" s="200"/>
      <c r="H4" s="200"/>
      <c r="I4" s="201"/>
      <c r="J4" s="199" t="s">
        <v>28</v>
      </c>
      <c r="K4" s="200"/>
      <c r="L4" s="200"/>
      <c r="M4" s="200"/>
      <c r="N4" s="200"/>
      <c r="O4" s="201"/>
      <c r="P4" s="102" t="s">
        <v>8</v>
      </c>
      <c r="Q4" s="103" t="s">
        <v>5</v>
      </c>
      <c r="R4" s="104" t="s">
        <v>6</v>
      </c>
      <c r="S4" s="105" t="s">
        <v>8</v>
      </c>
      <c r="T4" s="103" t="s">
        <v>5</v>
      </c>
      <c r="U4" s="104" t="s">
        <v>6</v>
      </c>
      <c r="V4" s="105" t="s">
        <v>8</v>
      </c>
      <c r="W4" s="103" t="s">
        <v>5</v>
      </c>
      <c r="X4" s="104" t="s">
        <v>6</v>
      </c>
      <c r="Y4" s="105" t="s">
        <v>8</v>
      </c>
      <c r="Z4" s="103" t="s">
        <v>5</v>
      </c>
      <c r="AA4" s="104" t="s">
        <v>6</v>
      </c>
      <c r="AB4" s="105" t="s">
        <v>8</v>
      </c>
      <c r="AC4" s="103" t="s">
        <v>5</v>
      </c>
      <c r="AD4" s="104" t="s">
        <v>6</v>
      </c>
      <c r="AE4" s="105" t="s">
        <v>8</v>
      </c>
      <c r="AF4" s="103" t="s">
        <v>5</v>
      </c>
      <c r="AG4" s="104" t="s">
        <v>6</v>
      </c>
      <c r="AH4" s="110"/>
      <c r="AI4" s="139" t="s">
        <v>8</v>
      </c>
      <c r="AJ4" s="140" t="s">
        <v>5</v>
      </c>
      <c r="AK4" s="141" t="s">
        <v>6</v>
      </c>
      <c r="AL4" s="142" t="s">
        <v>8</v>
      </c>
      <c r="AM4" s="140" t="s">
        <v>5</v>
      </c>
      <c r="AN4" s="141" t="s">
        <v>6</v>
      </c>
      <c r="AO4" s="142" t="s">
        <v>8</v>
      </c>
      <c r="AP4" s="140" t="s">
        <v>5</v>
      </c>
      <c r="AQ4" s="141" t="s">
        <v>6</v>
      </c>
      <c r="AR4" s="142" t="s">
        <v>8</v>
      </c>
      <c r="AS4" s="140" t="s">
        <v>5</v>
      </c>
      <c r="AT4" s="141" t="s">
        <v>6</v>
      </c>
      <c r="AU4" s="142" t="s">
        <v>8</v>
      </c>
      <c r="AV4" s="140" t="s">
        <v>5</v>
      </c>
      <c r="AW4" s="141" t="s">
        <v>6</v>
      </c>
      <c r="AX4" s="142" t="s">
        <v>8</v>
      </c>
      <c r="AY4" s="140" t="s">
        <v>5</v>
      </c>
      <c r="AZ4" s="141" t="s">
        <v>6</v>
      </c>
    </row>
    <row r="5" spans="1:52" x14ac:dyDescent="0.35">
      <c r="A5" s="11">
        <f>'OD660'!$A$5</f>
        <v>44661.520833333336</v>
      </c>
      <c r="B5" s="4">
        <f>C5*24</f>
        <v>0</v>
      </c>
      <c r="C5" s="2">
        <f>A5-$A$5</f>
        <v>0</v>
      </c>
      <c r="D5" s="176">
        <v>8.34</v>
      </c>
      <c r="E5" s="176">
        <v>23.99</v>
      </c>
      <c r="F5" s="176">
        <v>7.11</v>
      </c>
      <c r="G5" s="176">
        <v>2.66</v>
      </c>
      <c r="H5" s="176">
        <v>0</v>
      </c>
      <c r="I5" s="176">
        <v>0</v>
      </c>
      <c r="J5" s="176">
        <v>8.35</v>
      </c>
      <c r="K5" s="176">
        <v>23.99</v>
      </c>
      <c r="L5" s="176">
        <v>7.11</v>
      </c>
      <c r="M5" s="176">
        <v>2.66</v>
      </c>
      <c r="N5" s="176">
        <v>0</v>
      </c>
      <c r="O5" s="176">
        <v>0</v>
      </c>
      <c r="P5" s="29">
        <f>IF(D5="",#N/A,AVERAGE(D5,J5))</f>
        <v>8.3449999999999989</v>
      </c>
      <c r="Q5" s="7">
        <f>_xlfn.STDEV.S(D5,J5)</f>
        <v>7.0710678118653244E-3</v>
      </c>
      <c r="R5" s="22">
        <f>Q5/P5</f>
        <v>8.4734185882148901E-4</v>
      </c>
      <c r="S5" s="18">
        <f>IF(E5="",#N/A,AVERAGE(E5,K5))</f>
        <v>23.99</v>
      </c>
      <c r="T5" s="7">
        <f>_xlfn.STDEV.S(E5,K5)</f>
        <v>0</v>
      </c>
      <c r="U5" s="22">
        <f>T5/S5</f>
        <v>0</v>
      </c>
      <c r="V5" s="18">
        <f>IF(F5="",#N/A,AVERAGE(F5,L5))</f>
        <v>7.11</v>
      </c>
      <c r="W5" s="7">
        <f>_xlfn.STDEV.S(F5,L5)</f>
        <v>0</v>
      </c>
      <c r="X5" s="22">
        <f t="shared" ref="X5" si="0">W5/V5</f>
        <v>0</v>
      </c>
      <c r="Y5" s="18">
        <f>IF(G5="",#N/A,AVERAGE(G5,M5))</f>
        <v>2.66</v>
      </c>
      <c r="Z5" s="7">
        <f>_xlfn.STDEV.S(G5,M5)</f>
        <v>0</v>
      </c>
      <c r="AA5" s="22">
        <f>Z5/Y5</f>
        <v>0</v>
      </c>
      <c r="AB5" s="18">
        <f>IF(H5="",#N/A,AVERAGE(H5,N5))</f>
        <v>0</v>
      </c>
      <c r="AC5" s="7">
        <f>_xlfn.STDEV.S(H5,N5)</f>
        <v>0</v>
      </c>
      <c r="AD5" s="22" t="e">
        <f>AC5/AB5</f>
        <v>#DIV/0!</v>
      </c>
      <c r="AE5" s="18">
        <f>IF(I5="",#N/A,AVERAGE(I5,O5))</f>
        <v>0</v>
      </c>
      <c r="AF5" s="7">
        <f>_xlfn.STDEV.S(I5,O5)</f>
        <v>0</v>
      </c>
      <c r="AG5" s="22" t="e">
        <f>AF5/AE5</f>
        <v>#DIV/0!</v>
      </c>
      <c r="AH5" s="108"/>
      <c r="AI5" s="143">
        <f>AVERAGE(P5,P20,P35)</f>
        <v>8.3449999999999989</v>
      </c>
      <c r="AJ5" s="144">
        <f>_xlfn.STDEV.S(Q5,Q20,Q35)</f>
        <v>0</v>
      </c>
      <c r="AK5" s="145">
        <f>AJ5/AI5</f>
        <v>0</v>
      </c>
      <c r="AL5" s="143">
        <f>AVERAGE(S5,S20,S35)</f>
        <v>23.99</v>
      </c>
      <c r="AM5" s="144">
        <f>_xlfn.STDEV.S(T5,T20,T35)</f>
        <v>0</v>
      </c>
      <c r="AN5" s="145">
        <f>AM5/AL5</f>
        <v>0</v>
      </c>
      <c r="AO5" s="143">
        <f>AVERAGE(V5,V20,V35)</f>
        <v>7.11</v>
      </c>
      <c r="AP5" s="144">
        <f>_xlfn.STDEV.S(W5,W20,W35)</f>
        <v>0</v>
      </c>
      <c r="AQ5" s="145">
        <f t="shared" ref="AQ5" si="1">AP5/AO5</f>
        <v>0</v>
      </c>
      <c r="AR5" s="143">
        <f>AVERAGE(Y5,Y20,Y35)</f>
        <v>2.66</v>
      </c>
      <c r="AS5" s="144">
        <f>_xlfn.STDEV.S(Z5,Z20,Z35)</f>
        <v>0</v>
      </c>
      <c r="AT5" s="145">
        <f>AS5/AR5</f>
        <v>0</v>
      </c>
      <c r="AU5" s="143">
        <f>AVERAGE(AB5,AB20,AB35)</f>
        <v>0</v>
      </c>
      <c r="AV5" s="144">
        <f>_xlfn.STDEV.S(AC5,AC20,AC35)</f>
        <v>0</v>
      </c>
      <c r="AW5" s="145" t="e">
        <f>AV5/AU5</f>
        <v>#DIV/0!</v>
      </c>
      <c r="AX5" s="143">
        <f>AVERAGE(AE5,AE20,AE35)</f>
        <v>0</v>
      </c>
      <c r="AY5" s="144">
        <f>_xlfn.STDEV.S(AF5,AF20,AF35)</f>
        <v>0</v>
      </c>
      <c r="AZ5" s="145" t="e">
        <f>AY5/AX5</f>
        <v>#DIV/0!</v>
      </c>
    </row>
    <row r="6" spans="1:52" x14ac:dyDescent="0.35">
      <c r="A6" s="11">
        <f>'OD660'!$A$6</f>
        <v>44661.84375</v>
      </c>
      <c r="B6" s="4">
        <f t="shared" ref="B6:B15" si="2">C6*24</f>
        <v>7.7499999999417923</v>
      </c>
      <c r="C6" s="12">
        <f t="shared" ref="C6:C15" si="3">A6-$A$5</f>
        <v>0.32291666666424135</v>
      </c>
      <c r="D6" s="176">
        <v>8.3699999999999992</v>
      </c>
      <c r="E6" s="176">
        <v>25.28</v>
      </c>
      <c r="F6" s="176">
        <v>6.69</v>
      </c>
      <c r="G6" s="176">
        <v>2.85</v>
      </c>
      <c r="H6" s="176">
        <v>0</v>
      </c>
      <c r="I6" s="176">
        <v>0.31</v>
      </c>
      <c r="J6" s="176">
        <v>8.25</v>
      </c>
      <c r="K6" s="176">
        <v>24.81</v>
      </c>
      <c r="L6" s="176">
        <v>6.56</v>
      </c>
      <c r="M6" s="176">
        <v>2.79</v>
      </c>
      <c r="N6" s="176">
        <v>0</v>
      </c>
      <c r="O6" s="176">
        <v>0.3</v>
      </c>
      <c r="P6" s="29">
        <f t="shared" ref="P6:P15" si="4">IF(D6="",#N/A,AVERAGE(D6,J6))</f>
        <v>8.3099999999999987</v>
      </c>
      <c r="Q6" s="7">
        <f t="shared" ref="Q6:Q15" si="5">_xlfn.STDEV.S(D6,J6)</f>
        <v>8.4852813742385153E-2</v>
      </c>
      <c r="R6" s="22">
        <f t="shared" ref="R6:R15" si="6">Q6/P6</f>
        <v>1.0210928248181128E-2</v>
      </c>
      <c r="S6" s="18">
        <f t="shared" ref="S6:S15" si="7">IF(E6="",#N/A,AVERAGE(E6,K6))</f>
        <v>25.045000000000002</v>
      </c>
      <c r="T6" s="7">
        <f t="shared" ref="T6:T15" si="8">_xlfn.STDEV.S(E6,K6)</f>
        <v>0.33234018715767905</v>
      </c>
      <c r="U6" s="22">
        <f t="shared" ref="U6:U15" si="9">T6/S6</f>
        <v>1.3269721986731046E-2</v>
      </c>
      <c r="V6" s="18">
        <f t="shared" ref="V6:V15" si="10">IF(F6="",#N/A,AVERAGE(F6,L6))</f>
        <v>6.625</v>
      </c>
      <c r="W6" s="7">
        <f t="shared" ref="W6:W15" si="11">_xlfn.STDEV.S(F6,L6)</f>
        <v>9.1923881554251727E-2</v>
      </c>
      <c r="X6" s="22">
        <f t="shared" ref="X6:X15" si="12">W6/V6</f>
        <v>1.3875302876113469E-2</v>
      </c>
      <c r="Y6" s="18">
        <f t="shared" ref="Y6:Y15" si="13">IF(G6="",#N/A,AVERAGE(G6,M6))</f>
        <v>2.8200000000000003</v>
      </c>
      <c r="Z6" s="7">
        <f t="shared" ref="Z6:Z15" si="14">_xlfn.STDEV.S(G6,M6)</f>
        <v>4.2426406871192889E-2</v>
      </c>
      <c r="AA6" s="22">
        <f t="shared" ref="AA6:AA15" si="15">Z6/Y6</f>
        <v>1.5044825131628683E-2</v>
      </c>
      <c r="AB6" s="18">
        <f t="shared" ref="AB6:AB15" si="16">IF(H6="",#N/A,AVERAGE(H6,N6))</f>
        <v>0</v>
      </c>
      <c r="AC6" s="7">
        <f t="shared" ref="AC6:AC15" si="17">_xlfn.STDEV.S(H6,N6)</f>
        <v>0</v>
      </c>
      <c r="AD6" s="22" t="e">
        <f t="shared" ref="AD6:AD15" si="18">AC6/AB6</f>
        <v>#DIV/0!</v>
      </c>
      <c r="AE6" s="18">
        <f t="shared" ref="AE6:AE15" si="19">IF(I6="",#N/A,AVERAGE(I6,O6))</f>
        <v>0.30499999999999999</v>
      </c>
      <c r="AF6" s="7">
        <f t="shared" ref="AF6:AF15" si="20">_xlfn.STDEV.S(I6,O6)</f>
        <v>7.0710678118654814E-3</v>
      </c>
      <c r="AG6" s="22">
        <f t="shared" ref="AG6:AG15" si="21">AF6/AE6</f>
        <v>2.3183828891362234E-2</v>
      </c>
      <c r="AH6" s="108"/>
      <c r="AI6" s="29">
        <f t="shared" ref="AI6:AI15" si="22">AVERAGE(P6,P21,P36)</f>
        <v>8.2150000000000016</v>
      </c>
      <c r="AJ6" s="7">
        <f t="shared" ref="AJ6:AJ15" si="23">_xlfn.STDEV.S(Q6,Q21,Q36)</f>
        <v>4.4158804331638796E-2</v>
      </c>
      <c r="AK6" s="22">
        <f t="shared" ref="AK6:AK15" si="24">AJ6/AI6</f>
        <v>5.3753870154155557E-3</v>
      </c>
      <c r="AL6" s="29">
        <f t="shared" ref="AL6:AL15" si="25">AVERAGE(S6,S21,S36)</f>
        <v>24.76</v>
      </c>
      <c r="AM6" s="7">
        <f t="shared" ref="AM6:AM15" si="26">_xlfn.STDEV.S(T6,T21,T36)</f>
        <v>0.16837458240482756</v>
      </c>
      <c r="AN6" s="22">
        <f t="shared" ref="AN6:AN15" si="27">AM6/AL6</f>
        <v>6.8002658483371382E-3</v>
      </c>
      <c r="AO6" s="29">
        <f t="shared" ref="AO6:AO15" si="28">AVERAGE(V6,V21,V36)</f>
        <v>6.544999999999999</v>
      </c>
      <c r="AP6" s="7">
        <f t="shared" ref="AP6:AP15" si="29">_xlfn.STDEV.S(W6,W21,W36)</f>
        <v>4.5460605656619857E-2</v>
      </c>
      <c r="AQ6" s="22">
        <f t="shared" ref="AQ6:AQ15" si="30">AP6/AO6</f>
        <v>6.9458526595293909E-3</v>
      </c>
      <c r="AR6" s="29">
        <f t="shared" ref="AR6:AR15" si="31">AVERAGE(Y6,Y21,Y36)</f>
        <v>2.7833333333333337</v>
      </c>
      <c r="AS6" s="7">
        <f t="shared" ref="AS6:AS15" si="32">_xlfn.STDEV.S(Z6,Z21,Z36)</f>
        <v>2.041241452319317E-2</v>
      </c>
      <c r="AT6" s="22">
        <f t="shared" ref="AT6:AT15" si="33">AS6/AR6</f>
        <v>7.3338016250993412E-3</v>
      </c>
      <c r="AU6" s="29">
        <f t="shared" ref="AU6:AU15" si="34">AVERAGE(AB6,AB21,AB36)</f>
        <v>0</v>
      </c>
      <c r="AV6" s="7">
        <f t="shared" ref="AV6:AV15" si="35">_xlfn.STDEV.S(AC6,AC21,AC36)</f>
        <v>0</v>
      </c>
      <c r="AW6" s="22" t="e">
        <f t="shared" ref="AW6:AW15" si="36">AV6/AU6</f>
        <v>#DIV/0!</v>
      </c>
      <c r="AX6" s="29">
        <f t="shared" ref="AX6:AX15" si="37">AVERAGE(AE6,AE21,AE36)</f>
        <v>0.27666666666666667</v>
      </c>
      <c r="AY6" s="7">
        <f t="shared" ref="AY6:AY15" si="38">_xlfn.STDEV.S(AF6,AF21,AF36)</f>
        <v>4.0824829046386332E-3</v>
      </c>
      <c r="AZ6" s="22">
        <f t="shared" ref="AZ6:AZ15" si="39">AY6/AX6</f>
        <v>1.4755962305922771E-2</v>
      </c>
    </row>
    <row r="7" spans="1:52" x14ac:dyDescent="0.35">
      <c r="A7" s="11">
        <f>'OD660'!$A$7</f>
        <v>44662.34375</v>
      </c>
      <c r="B7" s="4">
        <f t="shared" si="2"/>
        <v>19.749999999941792</v>
      </c>
      <c r="C7" s="12">
        <f t="shared" si="3"/>
        <v>0.82291666666424135</v>
      </c>
      <c r="D7" s="176">
        <v>8.35</v>
      </c>
      <c r="E7" s="176">
        <v>25.26</v>
      </c>
      <c r="F7" s="176">
        <v>5.01</v>
      </c>
      <c r="G7" s="176">
        <v>2.63</v>
      </c>
      <c r="H7" s="176">
        <v>0.08</v>
      </c>
      <c r="I7" s="176">
        <v>0.86</v>
      </c>
      <c r="J7" s="176">
        <v>8.2200000000000006</v>
      </c>
      <c r="K7" s="176">
        <v>24.86</v>
      </c>
      <c r="L7" s="176">
        <v>4.96</v>
      </c>
      <c r="M7" s="176">
        <v>2.59</v>
      </c>
      <c r="N7" s="176">
        <v>0</v>
      </c>
      <c r="O7" s="176">
        <v>0.87</v>
      </c>
      <c r="P7" s="29">
        <f t="shared" si="4"/>
        <v>8.2850000000000001</v>
      </c>
      <c r="Q7" s="7">
        <f t="shared" si="5"/>
        <v>9.1923881554250478E-2</v>
      </c>
      <c r="R7" s="22">
        <f t="shared" si="6"/>
        <v>1.1095218051207058E-2</v>
      </c>
      <c r="S7" s="18">
        <f t="shared" si="7"/>
        <v>25.060000000000002</v>
      </c>
      <c r="T7" s="7">
        <f t="shared" si="8"/>
        <v>0.28284271247462051</v>
      </c>
      <c r="U7" s="22">
        <f t="shared" si="9"/>
        <v>1.1286620609521967E-2</v>
      </c>
      <c r="V7" s="18">
        <f t="shared" si="10"/>
        <v>4.9849999999999994</v>
      </c>
      <c r="W7" s="7">
        <f t="shared" si="11"/>
        <v>3.5355339059327251E-2</v>
      </c>
      <c r="X7" s="22">
        <f t="shared" si="12"/>
        <v>7.0923448464046647E-3</v>
      </c>
      <c r="Y7" s="18">
        <f t="shared" si="13"/>
        <v>2.61</v>
      </c>
      <c r="Z7" s="7">
        <f t="shared" si="14"/>
        <v>2.8284271247461926E-2</v>
      </c>
      <c r="AA7" s="22">
        <f t="shared" si="15"/>
        <v>1.0836885535426026E-2</v>
      </c>
      <c r="AB7" s="18">
        <f t="shared" si="16"/>
        <v>0.04</v>
      </c>
      <c r="AC7" s="7">
        <f t="shared" si="17"/>
        <v>5.6568542494923803E-2</v>
      </c>
      <c r="AD7" s="22">
        <f t="shared" si="18"/>
        <v>1.4142135623730951</v>
      </c>
      <c r="AE7" s="18">
        <f t="shared" si="19"/>
        <v>0.86499999999999999</v>
      </c>
      <c r="AF7" s="7">
        <f t="shared" si="20"/>
        <v>7.0710678118654814E-3</v>
      </c>
      <c r="AG7" s="22">
        <f t="shared" si="21"/>
        <v>8.1746448692086495E-3</v>
      </c>
      <c r="AH7" s="108"/>
      <c r="AI7" s="29">
        <f t="shared" si="22"/>
        <v>8.15</v>
      </c>
      <c r="AJ7" s="7">
        <f t="shared" si="23"/>
        <v>4.7081489639418168E-2</v>
      </c>
      <c r="AK7" s="22">
        <f t="shared" si="24"/>
        <v>5.7768698944071373E-3</v>
      </c>
      <c r="AL7" s="29">
        <f t="shared" si="25"/>
        <v>24.666666666666668</v>
      </c>
      <c r="AM7" s="7">
        <f t="shared" si="26"/>
        <v>0.13235054464061288</v>
      </c>
      <c r="AN7" s="22">
        <f t="shared" si="27"/>
        <v>5.3655626205653872E-3</v>
      </c>
      <c r="AO7" s="29">
        <f t="shared" si="28"/>
        <v>5.0766666666666671</v>
      </c>
      <c r="AP7" s="7">
        <f t="shared" si="29"/>
        <v>1.8708286933869663E-2</v>
      </c>
      <c r="AQ7" s="22">
        <f t="shared" si="30"/>
        <v>3.6851517269605376E-3</v>
      </c>
      <c r="AR7" s="29">
        <f t="shared" si="31"/>
        <v>2.6</v>
      </c>
      <c r="AS7" s="7">
        <f t="shared" si="32"/>
        <v>1.4142135623730963E-2</v>
      </c>
      <c r="AT7" s="22">
        <f t="shared" si="33"/>
        <v>5.4392829322042159E-3</v>
      </c>
      <c r="AU7" s="29">
        <f t="shared" si="34"/>
        <v>1.3333333333333334E-2</v>
      </c>
      <c r="AV7" s="7">
        <f t="shared" si="35"/>
        <v>3.2659863237109045E-2</v>
      </c>
      <c r="AW7" s="22">
        <f t="shared" si="36"/>
        <v>2.4494897427831783</v>
      </c>
      <c r="AX7" s="29">
        <f t="shared" si="37"/>
        <v>0.82</v>
      </c>
      <c r="AY7" s="7">
        <f t="shared" si="38"/>
        <v>4.0824829046386332E-3</v>
      </c>
      <c r="AZ7" s="22">
        <f t="shared" si="39"/>
        <v>4.9786376885836998E-3</v>
      </c>
    </row>
    <row r="8" spans="1:52" x14ac:dyDescent="0.35">
      <c r="A8" s="11">
        <f>'OD660'!$A$8</f>
        <v>44662.71875</v>
      </c>
      <c r="B8" s="4">
        <f t="shared" si="2"/>
        <v>28.749999999941792</v>
      </c>
      <c r="C8" s="12">
        <f t="shared" si="3"/>
        <v>1.1979166666642413</v>
      </c>
      <c r="D8" s="176">
        <v>8.19</v>
      </c>
      <c r="E8" s="176">
        <v>24.76</v>
      </c>
      <c r="F8" s="176">
        <v>3.28</v>
      </c>
      <c r="G8" s="176">
        <v>2.2999999999999998</v>
      </c>
      <c r="H8" s="176">
        <v>0.09</v>
      </c>
      <c r="I8" s="176">
        <v>1.72</v>
      </c>
      <c r="J8" s="176">
        <v>8.06</v>
      </c>
      <c r="K8" s="176">
        <v>24.42</v>
      </c>
      <c r="L8" s="176">
        <v>3.24</v>
      </c>
      <c r="M8" s="176">
        <v>2.2599999999999998</v>
      </c>
      <c r="N8" s="176">
        <v>0.1</v>
      </c>
      <c r="O8" s="176">
        <v>1.82</v>
      </c>
      <c r="P8" s="29">
        <f t="shared" si="4"/>
        <v>8.125</v>
      </c>
      <c r="Q8" s="7">
        <f t="shared" si="5"/>
        <v>9.1923881554250478E-2</v>
      </c>
      <c r="R8" s="22">
        <f t="shared" si="6"/>
        <v>1.1313708498984673E-2</v>
      </c>
      <c r="S8" s="18">
        <f t="shared" si="7"/>
        <v>24.590000000000003</v>
      </c>
      <c r="T8" s="7">
        <f t="shared" si="8"/>
        <v>0.24041630560342606</v>
      </c>
      <c r="U8" s="22">
        <f t="shared" si="9"/>
        <v>9.7769949411722658E-3</v>
      </c>
      <c r="V8" s="18">
        <f t="shared" si="10"/>
        <v>3.26</v>
      </c>
      <c r="W8" s="7">
        <f t="shared" si="11"/>
        <v>2.8284271247461613E-2</v>
      </c>
      <c r="X8" s="22">
        <f t="shared" si="12"/>
        <v>8.676156824374729E-3</v>
      </c>
      <c r="Y8" s="18">
        <f t="shared" si="13"/>
        <v>2.2799999999999998</v>
      </c>
      <c r="Z8" s="7">
        <f t="shared" si="14"/>
        <v>2.8284271247461926E-2</v>
      </c>
      <c r="AA8" s="22">
        <f t="shared" si="15"/>
        <v>1.2405382126079794E-2</v>
      </c>
      <c r="AB8" s="18">
        <f t="shared" si="16"/>
        <v>9.5000000000000001E-2</v>
      </c>
      <c r="AC8" s="7">
        <f t="shared" si="17"/>
        <v>7.0710678118654814E-3</v>
      </c>
      <c r="AD8" s="22">
        <f t="shared" si="18"/>
        <v>7.4432292756478752E-2</v>
      </c>
      <c r="AE8" s="18">
        <f t="shared" si="19"/>
        <v>1.77</v>
      </c>
      <c r="AF8" s="7">
        <f t="shared" si="20"/>
        <v>7.0710678118654821E-2</v>
      </c>
      <c r="AG8" s="22">
        <f t="shared" si="21"/>
        <v>3.9949535660256962E-2</v>
      </c>
      <c r="AH8" s="108"/>
      <c r="AI8" s="29">
        <f t="shared" si="22"/>
        <v>8.0416666666666661</v>
      </c>
      <c r="AJ8" s="7">
        <f t="shared" si="23"/>
        <v>4.4907311951024334E-2</v>
      </c>
      <c r="AK8" s="22">
        <f t="shared" si="24"/>
        <v>5.5843289472776378E-3</v>
      </c>
      <c r="AL8" s="29">
        <f t="shared" si="25"/>
        <v>24.356666666666666</v>
      </c>
      <c r="AM8" s="7">
        <f t="shared" si="26"/>
        <v>0.11839200423452065</v>
      </c>
      <c r="AN8" s="22">
        <f t="shared" si="27"/>
        <v>4.860763825147967E-3</v>
      </c>
      <c r="AO8" s="29">
        <f t="shared" si="28"/>
        <v>3.1433333333333331</v>
      </c>
      <c r="AP8" s="7">
        <f t="shared" si="29"/>
        <v>1.6329931618554356E-2</v>
      </c>
      <c r="AQ8" s="22">
        <f t="shared" si="30"/>
        <v>5.1951001967829348E-3</v>
      </c>
      <c r="AR8" s="29">
        <f t="shared" si="31"/>
        <v>2.2333333333333329</v>
      </c>
      <c r="AS8" s="7">
        <f t="shared" si="32"/>
        <v>1.6329931618554533E-2</v>
      </c>
      <c r="AT8" s="22">
        <f t="shared" si="33"/>
        <v>7.3119096799497919E-3</v>
      </c>
      <c r="AU8" s="29">
        <f t="shared" si="34"/>
        <v>9.3333333333333338E-2</v>
      </c>
      <c r="AV8" s="7">
        <f t="shared" si="35"/>
        <v>4.0824829046386332E-3</v>
      </c>
      <c r="AW8" s="22">
        <f t="shared" si="36"/>
        <v>4.3740888263985353E-2</v>
      </c>
      <c r="AX8" s="29">
        <f t="shared" si="37"/>
        <v>1.8699999999999999</v>
      </c>
      <c r="AY8" s="7">
        <f t="shared" si="38"/>
        <v>3.6742346141747706E-2</v>
      </c>
      <c r="AZ8" s="22">
        <f t="shared" si="39"/>
        <v>1.9648313444784869E-2</v>
      </c>
    </row>
    <row r="9" spans="1:52" x14ac:dyDescent="0.35">
      <c r="A9" s="11">
        <f>'OD660'!$A$9</f>
        <v>44663.354166666664</v>
      </c>
      <c r="B9" s="4">
        <f t="shared" si="2"/>
        <v>43.999999999883585</v>
      </c>
      <c r="C9" s="12">
        <f t="shared" si="3"/>
        <v>1.8333333333284827</v>
      </c>
      <c r="D9" s="176">
        <v>8.01</v>
      </c>
      <c r="E9" s="176">
        <v>21.55</v>
      </c>
      <c r="F9" s="176">
        <v>0</v>
      </c>
      <c r="G9" s="176">
        <v>0</v>
      </c>
      <c r="H9" s="176">
        <v>0</v>
      </c>
      <c r="I9" s="176">
        <v>4.9000000000000004</v>
      </c>
      <c r="J9" s="176">
        <v>7.93</v>
      </c>
      <c r="K9" s="176">
        <v>21.43</v>
      </c>
      <c r="L9" s="176">
        <v>0</v>
      </c>
      <c r="M9" s="176">
        <v>0</v>
      </c>
      <c r="N9" s="176">
        <v>0</v>
      </c>
      <c r="O9" s="176">
        <v>5.27</v>
      </c>
      <c r="P9" s="29">
        <f t="shared" si="4"/>
        <v>7.97</v>
      </c>
      <c r="Q9" s="7">
        <f t="shared" si="5"/>
        <v>5.6568542494923851E-2</v>
      </c>
      <c r="R9" s="22">
        <f t="shared" si="6"/>
        <v>7.097684127343018E-3</v>
      </c>
      <c r="S9" s="18">
        <f t="shared" si="7"/>
        <v>21.490000000000002</v>
      </c>
      <c r="T9" s="7">
        <f t="shared" si="8"/>
        <v>8.4852813742386402E-2</v>
      </c>
      <c r="U9" s="22">
        <f t="shared" si="9"/>
        <v>3.9484790015070449E-3</v>
      </c>
      <c r="V9" s="18">
        <f t="shared" si="10"/>
        <v>0</v>
      </c>
      <c r="W9" s="7">
        <f t="shared" si="11"/>
        <v>0</v>
      </c>
      <c r="X9" s="22" t="e">
        <f t="shared" si="12"/>
        <v>#DIV/0!</v>
      </c>
      <c r="Y9" s="18">
        <f t="shared" si="13"/>
        <v>0</v>
      </c>
      <c r="Z9" s="7">
        <f t="shared" si="14"/>
        <v>0</v>
      </c>
      <c r="AA9" s="22" t="e">
        <f t="shared" si="15"/>
        <v>#DIV/0!</v>
      </c>
      <c r="AB9" s="18">
        <f t="shared" si="16"/>
        <v>0</v>
      </c>
      <c r="AC9" s="7">
        <f t="shared" si="17"/>
        <v>0</v>
      </c>
      <c r="AD9" s="22" t="e">
        <f t="shared" si="18"/>
        <v>#DIV/0!</v>
      </c>
      <c r="AE9" s="18">
        <f t="shared" si="19"/>
        <v>5.085</v>
      </c>
      <c r="AF9" s="7">
        <f t="shared" si="20"/>
        <v>0.26162950903902205</v>
      </c>
      <c r="AG9" s="22">
        <f t="shared" si="21"/>
        <v>5.1451230882796864E-2</v>
      </c>
      <c r="AH9" s="108"/>
      <c r="AI9" s="29">
        <f t="shared" si="22"/>
        <v>7.9283333333333337</v>
      </c>
      <c r="AJ9" s="7">
        <f t="shared" si="23"/>
        <v>2.8577380332470433E-2</v>
      </c>
      <c r="AK9" s="22">
        <f t="shared" si="24"/>
        <v>3.6044625182851081E-3</v>
      </c>
      <c r="AL9" s="29">
        <f t="shared" si="25"/>
        <v>21.303333333333331</v>
      </c>
      <c r="AM9" s="7">
        <f t="shared" si="26"/>
        <v>4.0207793606049036E-2</v>
      </c>
      <c r="AN9" s="22">
        <f t="shared" si="27"/>
        <v>1.8873944737622769E-3</v>
      </c>
      <c r="AO9" s="29">
        <f t="shared" si="28"/>
        <v>0</v>
      </c>
      <c r="AP9" s="7">
        <f t="shared" si="29"/>
        <v>0</v>
      </c>
      <c r="AQ9" s="22" t="e">
        <f t="shared" si="30"/>
        <v>#DIV/0!</v>
      </c>
      <c r="AR9" s="29">
        <f t="shared" si="31"/>
        <v>0</v>
      </c>
      <c r="AS9" s="7">
        <f t="shared" si="32"/>
        <v>0</v>
      </c>
      <c r="AT9" s="22" t="e">
        <f t="shared" si="33"/>
        <v>#DIV/0!</v>
      </c>
      <c r="AU9" s="29">
        <f t="shared" si="34"/>
        <v>0</v>
      </c>
      <c r="AV9" s="7">
        <f t="shared" si="35"/>
        <v>0</v>
      </c>
      <c r="AW9" s="22" t="e">
        <f t="shared" si="36"/>
        <v>#DIV/0!</v>
      </c>
      <c r="AX9" s="29">
        <f t="shared" si="37"/>
        <v>5.1449999999999996</v>
      </c>
      <c r="AY9" s="7">
        <f t="shared" si="38"/>
        <v>0.12832251036613415</v>
      </c>
      <c r="AZ9" s="22">
        <f t="shared" si="39"/>
        <v>2.4941207068247651E-2</v>
      </c>
    </row>
    <row r="10" spans="1:52" x14ac:dyDescent="0.35">
      <c r="A10" s="11">
        <f>'OD660'!$A$10</f>
        <v>44663.677083333336</v>
      </c>
      <c r="B10" s="4">
        <f t="shared" si="2"/>
        <v>51.75</v>
      </c>
      <c r="C10" s="12">
        <f t="shared" si="3"/>
        <v>2.15625</v>
      </c>
      <c r="D10" s="176">
        <v>7.64</v>
      </c>
      <c r="E10" s="176">
        <v>16.13</v>
      </c>
      <c r="F10" s="176">
        <v>0</v>
      </c>
      <c r="G10" s="176">
        <v>0</v>
      </c>
      <c r="H10" s="176">
        <v>0.27</v>
      </c>
      <c r="I10" s="176">
        <v>8.0399999999999991</v>
      </c>
      <c r="J10" s="176">
        <v>7.63</v>
      </c>
      <c r="K10" s="176">
        <v>16.100000000000001</v>
      </c>
      <c r="L10" s="176">
        <v>0</v>
      </c>
      <c r="M10" s="176">
        <v>0</v>
      </c>
      <c r="N10" s="176">
        <v>0.26</v>
      </c>
      <c r="O10" s="176">
        <v>8.07</v>
      </c>
      <c r="P10" s="29">
        <f t="shared" si="4"/>
        <v>7.6349999999999998</v>
      </c>
      <c r="Q10" s="7">
        <f t="shared" si="5"/>
        <v>7.0710678118653244E-3</v>
      </c>
      <c r="R10" s="22">
        <f t="shared" si="6"/>
        <v>9.2613854772302879E-4</v>
      </c>
      <c r="S10" s="18">
        <f t="shared" si="7"/>
        <v>16.115000000000002</v>
      </c>
      <c r="T10" s="7">
        <f t="shared" si="8"/>
        <v>2.1213203435594716E-2</v>
      </c>
      <c r="U10" s="22">
        <f t="shared" si="9"/>
        <v>1.316363849555986E-3</v>
      </c>
      <c r="V10" s="18">
        <f t="shared" si="10"/>
        <v>0</v>
      </c>
      <c r="W10" s="7">
        <f t="shared" si="11"/>
        <v>0</v>
      </c>
      <c r="X10" s="22" t="e">
        <f t="shared" si="12"/>
        <v>#DIV/0!</v>
      </c>
      <c r="Y10" s="18">
        <f t="shared" si="13"/>
        <v>0</v>
      </c>
      <c r="Z10" s="7">
        <f t="shared" si="14"/>
        <v>0</v>
      </c>
      <c r="AA10" s="22" t="e">
        <f t="shared" si="15"/>
        <v>#DIV/0!</v>
      </c>
      <c r="AB10" s="18">
        <f t="shared" si="16"/>
        <v>0.26500000000000001</v>
      </c>
      <c r="AC10" s="7">
        <f t="shared" si="17"/>
        <v>7.0710678118654814E-3</v>
      </c>
      <c r="AD10" s="22">
        <f t="shared" si="18"/>
        <v>2.6683274761756533E-2</v>
      </c>
      <c r="AE10" s="18">
        <f t="shared" si="19"/>
        <v>8.0549999999999997</v>
      </c>
      <c r="AF10" s="7">
        <f t="shared" si="20"/>
        <v>2.1213203435597228E-2</v>
      </c>
      <c r="AG10" s="22">
        <f t="shared" si="21"/>
        <v>2.6335448088885449E-3</v>
      </c>
      <c r="AH10" s="108"/>
      <c r="AI10" s="29">
        <f t="shared" si="22"/>
        <v>7.6083333333333334</v>
      </c>
      <c r="AJ10" s="7">
        <f t="shared" si="23"/>
        <v>4.082482904638543E-3</v>
      </c>
      <c r="AK10" s="22">
        <f t="shared" si="24"/>
        <v>5.3658044748808894E-4</v>
      </c>
      <c r="AL10" s="29">
        <f t="shared" si="25"/>
        <v>16.02</v>
      </c>
      <c r="AM10" s="7">
        <f t="shared" si="26"/>
        <v>1.0801234497347299E-2</v>
      </c>
      <c r="AN10" s="22">
        <f t="shared" si="27"/>
        <v>6.7423436313029331E-4</v>
      </c>
      <c r="AO10" s="29">
        <f t="shared" si="28"/>
        <v>0</v>
      </c>
      <c r="AP10" s="7">
        <f t="shared" si="29"/>
        <v>0</v>
      </c>
      <c r="AQ10" s="22" t="e">
        <f t="shared" si="30"/>
        <v>#DIV/0!</v>
      </c>
      <c r="AR10" s="29">
        <f t="shared" si="31"/>
        <v>0</v>
      </c>
      <c r="AS10" s="7">
        <f t="shared" si="32"/>
        <v>0</v>
      </c>
      <c r="AT10" s="22" t="e">
        <f t="shared" si="33"/>
        <v>#DIV/0!</v>
      </c>
      <c r="AU10" s="29">
        <f t="shared" si="34"/>
        <v>0.25833333333333336</v>
      </c>
      <c r="AV10" s="7">
        <f t="shared" si="35"/>
        <v>4.0824829046386332E-3</v>
      </c>
      <c r="AW10" s="22">
        <f t="shared" si="36"/>
        <v>1.5803159630859223E-2</v>
      </c>
      <c r="AX10" s="29">
        <f t="shared" si="37"/>
        <v>8.1116666666666664</v>
      </c>
      <c r="AY10" s="7">
        <f t="shared" si="38"/>
        <v>9.4162979278836739E-2</v>
      </c>
      <c r="AZ10" s="22">
        <f t="shared" si="39"/>
        <v>1.1608339339901796E-2</v>
      </c>
    </row>
    <row r="11" spans="1:52" x14ac:dyDescent="0.35">
      <c r="A11" s="11">
        <f>'OD660'!$A$11</f>
        <v>44664.361111111109</v>
      </c>
      <c r="B11" s="4">
        <f t="shared" si="2"/>
        <v>68.166666666569654</v>
      </c>
      <c r="C11" s="12">
        <f t="shared" si="3"/>
        <v>2.8402777777737356</v>
      </c>
      <c r="D11" s="176">
        <v>6.97</v>
      </c>
      <c r="E11" s="176">
        <v>3.15</v>
      </c>
      <c r="F11" s="176">
        <v>0</v>
      </c>
      <c r="G11" s="176">
        <v>0</v>
      </c>
      <c r="H11" s="176">
        <v>0.78</v>
      </c>
      <c r="I11" s="176">
        <v>12.55</v>
      </c>
      <c r="J11" s="176">
        <v>6.86</v>
      </c>
      <c r="K11" s="176">
        <v>3.1</v>
      </c>
      <c r="L11" s="176">
        <v>0</v>
      </c>
      <c r="M11" s="176">
        <v>0</v>
      </c>
      <c r="N11" s="176">
        <v>0.76</v>
      </c>
      <c r="O11" s="176">
        <v>13.25</v>
      </c>
      <c r="P11" s="29">
        <f t="shared" si="4"/>
        <v>6.915</v>
      </c>
      <c r="Q11" s="7">
        <f t="shared" si="5"/>
        <v>7.7781745930519827E-2</v>
      </c>
      <c r="R11" s="22">
        <f t="shared" si="6"/>
        <v>1.1248264053582042E-2</v>
      </c>
      <c r="S11" s="18">
        <f t="shared" si="7"/>
        <v>3.125</v>
      </c>
      <c r="T11" s="7">
        <f t="shared" si="8"/>
        <v>3.5355339059327251E-2</v>
      </c>
      <c r="U11" s="22">
        <f t="shared" si="9"/>
        <v>1.131370849898472E-2</v>
      </c>
      <c r="V11" s="18">
        <f t="shared" si="10"/>
        <v>0</v>
      </c>
      <c r="W11" s="7">
        <f t="shared" si="11"/>
        <v>0</v>
      </c>
      <c r="X11" s="22" t="e">
        <f t="shared" si="12"/>
        <v>#DIV/0!</v>
      </c>
      <c r="Y11" s="18">
        <f t="shared" si="13"/>
        <v>0</v>
      </c>
      <c r="Z11" s="7">
        <f t="shared" si="14"/>
        <v>0</v>
      </c>
      <c r="AA11" s="22" t="e">
        <f t="shared" si="15"/>
        <v>#DIV/0!</v>
      </c>
      <c r="AB11" s="18">
        <f t="shared" si="16"/>
        <v>0.77</v>
      </c>
      <c r="AC11" s="7">
        <f t="shared" si="17"/>
        <v>1.4142135623730963E-2</v>
      </c>
      <c r="AD11" s="22">
        <f t="shared" si="18"/>
        <v>1.8366409900949301E-2</v>
      </c>
      <c r="AE11" s="18">
        <f t="shared" si="19"/>
        <v>12.9</v>
      </c>
      <c r="AF11" s="7">
        <f t="shared" si="20"/>
        <v>0.49497474683058273</v>
      </c>
      <c r="AG11" s="22">
        <f t="shared" si="21"/>
        <v>3.8370135413223469E-2</v>
      </c>
      <c r="AH11" s="108"/>
      <c r="AI11" s="29">
        <f t="shared" si="22"/>
        <v>6.833333333333333</v>
      </c>
      <c r="AJ11" s="7">
        <f t="shared" si="23"/>
        <v>3.4880749227427225E-2</v>
      </c>
      <c r="AK11" s="22">
        <f t="shared" si="24"/>
        <v>5.1044998869405698E-3</v>
      </c>
      <c r="AL11" s="29">
        <f t="shared" si="25"/>
        <v>3.125</v>
      </c>
      <c r="AM11" s="7">
        <f t="shared" si="26"/>
        <v>1.6329931618554536E-2</v>
      </c>
      <c r="AN11" s="22">
        <f t="shared" si="27"/>
        <v>5.2255781179374513E-3</v>
      </c>
      <c r="AO11" s="29">
        <f t="shared" si="28"/>
        <v>0</v>
      </c>
      <c r="AP11" s="7">
        <f t="shared" si="29"/>
        <v>0</v>
      </c>
      <c r="AQ11" s="22" t="e">
        <f t="shared" si="30"/>
        <v>#DIV/0!</v>
      </c>
      <c r="AR11" s="29">
        <f t="shared" si="31"/>
        <v>0</v>
      </c>
      <c r="AS11" s="7">
        <f t="shared" si="32"/>
        <v>0</v>
      </c>
      <c r="AT11" s="22" t="e">
        <f t="shared" si="33"/>
        <v>#DIV/0!</v>
      </c>
      <c r="AU11" s="29">
        <f t="shared" si="34"/>
        <v>0.7533333333333333</v>
      </c>
      <c r="AV11" s="7">
        <f t="shared" si="35"/>
        <v>8.1649658092772665E-3</v>
      </c>
      <c r="AW11" s="22">
        <f t="shared" si="36"/>
        <v>1.0838450189306107E-2</v>
      </c>
      <c r="AX11" s="29">
        <f t="shared" si="37"/>
        <v>13.248333333333335</v>
      </c>
      <c r="AY11" s="7">
        <f t="shared" si="38"/>
        <v>0.26928918780126787</v>
      </c>
      <c r="AZ11" s="22">
        <f t="shared" si="39"/>
        <v>2.0326269050290693E-2</v>
      </c>
    </row>
    <row r="12" spans="1:52" x14ac:dyDescent="0.35">
      <c r="A12" s="11">
        <f>'OD660'!$A$12</f>
        <v>44664.677083333336</v>
      </c>
      <c r="B12" s="4">
        <f t="shared" si="2"/>
        <v>75.75</v>
      </c>
      <c r="C12" s="12">
        <f t="shared" si="3"/>
        <v>3.15625</v>
      </c>
      <c r="D12" s="176">
        <v>6.24</v>
      </c>
      <c r="E12" s="176">
        <v>1.25</v>
      </c>
      <c r="F12" s="176">
        <v>0</v>
      </c>
      <c r="G12" s="176">
        <v>0</v>
      </c>
      <c r="H12" s="176">
        <v>0.82</v>
      </c>
      <c r="I12" s="176">
        <v>14.51</v>
      </c>
      <c r="J12" s="176">
        <v>6.23</v>
      </c>
      <c r="K12" s="176">
        <v>1.25</v>
      </c>
      <c r="L12" s="176">
        <v>0</v>
      </c>
      <c r="M12" s="176">
        <v>0</v>
      </c>
      <c r="N12" s="176">
        <v>0.81</v>
      </c>
      <c r="O12" s="176">
        <v>14.25</v>
      </c>
      <c r="P12" s="29">
        <f t="shared" si="4"/>
        <v>6.2350000000000003</v>
      </c>
      <c r="Q12" s="7">
        <f t="shared" si="5"/>
        <v>7.0710678118653244E-3</v>
      </c>
      <c r="R12" s="22">
        <f t="shared" si="6"/>
        <v>1.1340926723120007E-3</v>
      </c>
      <c r="S12" s="18">
        <f t="shared" si="7"/>
        <v>1.25</v>
      </c>
      <c r="T12" s="7">
        <f t="shared" si="8"/>
        <v>0</v>
      </c>
      <c r="U12" s="22">
        <f t="shared" si="9"/>
        <v>0</v>
      </c>
      <c r="V12" s="18">
        <f t="shared" si="10"/>
        <v>0</v>
      </c>
      <c r="W12" s="7">
        <f t="shared" si="11"/>
        <v>0</v>
      </c>
      <c r="X12" s="22" t="e">
        <f t="shared" si="12"/>
        <v>#DIV/0!</v>
      </c>
      <c r="Y12" s="18">
        <f t="shared" si="13"/>
        <v>0</v>
      </c>
      <c r="Z12" s="7">
        <f t="shared" si="14"/>
        <v>0</v>
      </c>
      <c r="AA12" s="22" t="e">
        <f t="shared" si="15"/>
        <v>#DIV/0!</v>
      </c>
      <c r="AB12" s="18">
        <f t="shared" si="16"/>
        <v>0.81499999999999995</v>
      </c>
      <c r="AC12" s="7">
        <f t="shared" si="17"/>
        <v>7.0710678118654034E-3</v>
      </c>
      <c r="AD12" s="22">
        <f t="shared" si="18"/>
        <v>8.676156824374729E-3</v>
      </c>
      <c r="AE12" s="18">
        <f t="shared" si="19"/>
        <v>14.379999999999999</v>
      </c>
      <c r="AF12" s="7">
        <f t="shared" si="20"/>
        <v>0.1838477631085022</v>
      </c>
      <c r="AG12" s="22">
        <f t="shared" si="21"/>
        <v>1.2784962664012672E-2</v>
      </c>
      <c r="AH12" s="108"/>
      <c r="AI12" s="29">
        <f t="shared" si="22"/>
        <v>6.169999999999999</v>
      </c>
      <c r="AJ12" s="7">
        <f t="shared" si="23"/>
        <v>4.082482904638903E-3</v>
      </c>
      <c r="AK12" s="22">
        <f t="shared" si="24"/>
        <v>6.6166659718620803E-4</v>
      </c>
      <c r="AL12" s="29">
        <f t="shared" si="25"/>
        <v>1.2266666666666666</v>
      </c>
      <c r="AM12" s="7">
        <f t="shared" si="26"/>
        <v>4.0824829046386332E-3</v>
      </c>
      <c r="AN12" s="22">
        <f t="shared" si="27"/>
        <v>3.3281110635641036E-3</v>
      </c>
      <c r="AO12" s="29">
        <f t="shared" si="28"/>
        <v>0</v>
      </c>
      <c r="AP12" s="7">
        <f t="shared" si="29"/>
        <v>0</v>
      </c>
      <c r="AQ12" s="22" t="e">
        <f t="shared" si="30"/>
        <v>#DIV/0!</v>
      </c>
      <c r="AR12" s="29">
        <f t="shared" si="31"/>
        <v>0</v>
      </c>
      <c r="AS12" s="7">
        <f t="shared" si="32"/>
        <v>0</v>
      </c>
      <c r="AT12" s="22" t="e">
        <f t="shared" si="33"/>
        <v>#DIV/0!</v>
      </c>
      <c r="AU12" s="29">
        <f t="shared" si="34"/>
        <v>0.79833333333333334</v>
      </c>
      <c r="AV12" s="7">
        <f t="shared" si="35"/>
        <v>7.0710678118654832E-3</v>
      </c>
      <c r="AW12" s="22">
        <f t="shared" si="36"/>
        <v>8.8572874470131315E-3</v>
      </c>
      <c r="AX12" s="29">
        <f t="shared" si="37"/>
        <v>14.87</v>
      </c>
      <c r="AY12" s="7">
        <f t="shared" si="38"/>
        <v>8.1955272354294673E-2</v>
      </c>
      <c r="AZ12" s="22">
        <f t="shared" si="39"/>
        <v>5.5114507299458427E-3</v>
      </c>
    </row>
    <row r="13" spans="1:52" x14ac:dyDescent="0.35">
      <c r="A13" s="11">
        <f>'OD660'!$A$13</f>
        <v>44665.34375</v>
      </c>
      <c r="B13" s="4">
        <f t="shared" si="2"/>
        <v>91.749999999941792</v>
      </c>
      <c r="C13" s="12">
        <f t="shared" si="3"/>
        <v>3.8229166666642413</v>
      </c>
      <c r="D13" s="176">
        <v>4.34</v>
      </c>
      <c r="E13" s="176">
        <v>1.01</v>
      </c>
      <c r="F13" s="176">
        <v>0</v>
      </c>
      <c r="G13" s="176">
        <v>0</v>
      </c>
      <c r="H13" s="176">
        <v>0.81</v>
      </c>
      <c r="I13" s="176">
        <v>16.54</v>
      </c>
      <c r="J13" s="176">
        <v>4.37</v>
      </c>
      <c r="K13" s="176">
        <v>1.01</v>
      </c>
      <c r="L13" s="176">
        <v>0</v>
      </c>
      <c r="M13" s="176">
        <v>0</v>
      </c>
      <c r="N13" s="176">
        <v>0.81</v>
      </c>
      <c r="O13" s="176">
        <v>16</v>
      </c>
      <c r="P13" s="29">
        <f t="shared" si="4"/>
        <v>4.3550000000000004</v>
      </c>
      <c r="Q13" s="7">
        <f t="shared" si="5"/>
        <v>2.12132034355966E-2</v>
      </c>
      <c r="R13" s="22">
        <f t="shared" si="6"/>
        <v>4.8709996407799308E-3</v>
      </c>
      <c r="S13" s="18">
        <f t="shared" si="7"/>
        <v>1.01</v>
      </c>
      <c r="T13" s="7">
        <f t="shared" si="8"/>
        <v>0</v>
      </c>
      <c r="U13" s="22">
        <f t="shared" si="9"/>
        <v>0</v>
      </c>
      <c r="V13" s="18">
        <f t="shared" si="10"/>
        <v>0</v>
      </c>
      <c r="W13" s="7">
        <f t="shared" si="11"/>
        <v>0</v>
      </c>
      <c r="X13" s="22" t="e">
        <f t="shared" si="12"/>
        <v>#DIV/0!</v>
      </c>
      <c r="Y13" s="18">
        <f t="shared" si="13"/>
        <v>0</v>
      </c>
      <c r="Z13" s="7">
        <f t="shared" si="14"/>
        <v>0</v>
      </c>
      <c r="AA13" s="22" t="e">
        <f t="shared" si="15"/>
        <v>#DIV/0!</v>
      </c>
      <c r="AB13" s="18">
        <f t="shared" si="16"/>
        <v>0.81</v>
      </c>
      <c r="AC13" s="7">
        <f t="shared" si="17"/>
        <v>0</v>
      </c>
      <c r="AD13" s="22">
        <f t="shared" si="18"/>
        <v>0</v>
      </c>
      <c r="AE13" s="18">
        <f t="shared" si="19"/>
        <v>16.27</v>
      </c>
      <c r="AF13" s="7">
        <f t="shared" si="20"/>
        <v>0.38183766184073509</v>
      </c>
      <c r="AG13" s="22">
        <f t="shared" si="21"/>
        <v>2.346881756857622E-2</v>
      </c>
      <c r="AH13" s="108"/>
      <c r="AI13" s="29">
        <f t="shared" si="22"/>
        <v>4.3683333333333332</v>
      </c>
      <c r="AJ13" s="7">
        <f t="shared" si="23"/>
        <v>1.0801234497346546E-2</v>
      </c>
      <c r="AK13" s="22">
        <f t="shared" si="24"/>
        <v>2.4726214034368286E-3</v>
      </c>
      <c r="AL13" s="29">
        <f t="shared" si="25"/>
        <v>1.0016666666666667</v>
      </c>
      <c r="AM13" s="7">
        <f t="shared" si="26"/>
        <v>4.0824829046386332E-3</v>
      </c>
      <c r="AN13" s="22">
        <f t="shared" si="27"/>
        <v>4.0756900878255904E-3</v>
      </c>
      <c r="AO13" s="29">
        <f t="shared" si="28"/>
        <v>0</v>
      </c>
      <c r="AP13" s="7">
        <f t="shared" si="29"/>
        <v>0</v>
      </c>
      <c r="AQ13" s="22" t="e">
        <f t="shared" si="30"/>
        <v>#DIV/0!</v>
      </c>
      <c r="AR13" s="29">
        <f t="shared" si="31"/>
        <v>0</v>
      </c>
      <c r="AS13" s="7">
        <f t="shared" si="32"/>
        <v>0</v>
      </c>
      <c r="AT13" s="22" t="e">
        <f t="shared" si="33"/>
        <v>#DIV/0!</v>
      </c>
      <c r="AU13" s="29">
        <f t="shared" si="34"/>
        <v>0.79833333333333334</v>
      </c>
      <c r="AV13" s="7">
        <f t="shared" si="35"/>
        <v>4.0824829046386332E-3</v>
      </c>
      <c r="AW13" s="22">
        <f t="shared" si="36"/>
        <v>5.1137572918229226E-3</v>
      </c>
      <c r="AX13" s="29">
        <f t="shared" si="37"/>
        <v>16.528333333333336</v>
      </c>
      <c r="AY13" s="7">
        <f t="shared" si="38"/>
        <v>0.21027759430492457</v>
      </c>
      <c r="AZ13" s="22">
        <f t="shared" si="39"/>
        <v>1.2722250336084977E-2</v>
      </c>
    </row>
    <row r="14" spans="1:52" s="135" customFormat="1" x14ac:dyDescent="0.35">
      <c r="A14" s="11">
        <f>'OD660'!$A$14</f>
        <v>44665.677083333336</v>
      </c>
      <c r="B14" s="4">
        <f t="shared" ref="B14" si="40">C14*24</f>
        <v>99.75</v>
      </c>
      <c r="C14" s="12">
        <f t="shared" ref="C14" si="41">A14-$A$5</f>
        <v>4.15625</v>
      </c>
      <c r="D14" s="176">
        <v>4.46</v>
      </c>
      <c r="E14" s="176">
        <v>1.2</v>
      </c>
      <c r="F14" s="176">
        <v>0</v>
      </c>
      <c r="G14" s="176">
        <v>0</v>
      </c>
      <c r="H14" s="176">
        <v>1.05</v>
      </c>
      <c r="I14" s="176">
        <v>9.59</v>
      </c>
      <c r="J14" s="176">
        <v>4.26</v>
      </c>
      <c r="K14" s="176">
        <v>1.0900000000000001</v>
      </c>
      <c r="L14" s="176">
        <v>0</v>
      </c>
      <c r="M14" s="176">
        <v>0</v>
      </c>
      <c r="N14" s="176">
        <v>0.96</v>
      </c>
      <c r="O14" s="176">
        <v>10.64</v>
      </c>
      <c r="P14" s="29">
        <f t="shared" si="4"/>
        <v>4.3599999999999994</v>
      </c>
      <c r="Q14" s="7">
        <f t="shared" si="5"/>
        <v>0.14142135623730964</v>
      </c>
      <c r="R14" s="22">
        <f t="shared" si="6"/>
        <v>3.2436090880116897E-2</v>
      </c>
      <c r="S14" s="18">
        <f t="shared" si="7"/>
        <v>1.145</v>
      </c>
      <c r="T14" s="7">
        <f t="shared" si="8"/>
        <v>7.7781745930520133E-2</v>
      </c>
      <c r="U14" s="22">
        <f t="shared" si="9"/>
        <v>6.7931655834515395E-2</v>
      </c>
      <c r="V14" s="18">
        <f t="shared" si="10"/>
        <v>0</v>
      </c>
      <c r="W14" s="7">
        <f t="shared" si="11"/>
        <v>0</v>
      </c>
      <c r="X14" s="22" t="e">
        <f t="shared" si="12"/>
        <v>#DIV/0!</v>
      </c>
      <c r="Y14" s="18">
        <f t="shared" si="13"/>
        <v>0</v>
      </c>
      <c r="Z14" s="7">
        <f t="shared" si="14"/>
        <v>0</v>
      </c>
      <c r="AA14" s="22" t="e">
        <f t="shared" si="15"/>
        <v>#DIV/0!</v>
      </c>
      <c r="AB14" s="18">
        <f t="shared" si="16"/>
        <v>1.0049999999999999</v>
      </c>
      <c r="AC14" s="7">
        <f t="shared" si="17"/>
        <v>6.3639610306789343E-2</v>
      </c>
      <c r="AD14" s="22">
        <f t="shared" si="18"/>
        <v>6.3322995330138659E-2</v>
      </c>
      <c r="AE14" s="18">
        <f t="shared" si="19"/>
        <v>10.115</v>
      </c>
      <c r="AF14" s="7">
        <f t="shared" si="20"/>
        <v>0.74246212024587543</v>
      </c>
      <c r="AG14" s="22">
        <f t="shared" si="21"/>
        <v>7.3402088012444425E-2</v>
      </c>
      <c r="AH14" s="108"/>
      <c r="AI14" s="29">
        <f t="shared" si="22"/>
        <v>4.165</v>
      </c>
      <c r="AJ14" s="7">
        <f t="shared" si="23"/>
        <v>7.0828431202919095E-2</v>
      </c>
      <c r="AK14" s="22">
        <f t="shared" si="24"/>
        <v>1.700562573899618E-2</v>
      </c>
      <c r="AL14" s="29">
        <f t="shared" si="25"/>
        <v>1.0716666666666665</v>
      </c>
      <c r="AM14" s="7">
        <f t="shared" si="26"/>
        <v>3.7416573867739347E-2</v>
      </c>
      <c r="AN14" s="22">
        <f t="shared" si="27"/>
        <v>3.4914376859476841E-2</v>
      </c>
      <c r="AO14" s="29">
        <f t="shared" si="28"/>
        <v>0</v>
      </c>
      <c r="AP14" s="7">
        <f t="shared" si="29"/>
        <v>0</v>
      </c>
      <c r="AQ14" s="22" t="e">
        <f t="shared" si="30"/>
        <v>#DIV/0!</v>
      </c>
      <c r="AR14" s="29">
        <f t="shared" si="31"/>
        <v>0</v>
      </c>
      <c r="AS14" s="7">
        <f t="shared" si="32"/>
        <v>0</v>
      </c>
      <c r="AT14" s="22" t="e">
        <f t="shared" si="33"/>
        <v>#DIV/0!</v>
      </c>
      <c r="AU14" s="29">
        <f t="shared" si="34"/>
        <v>0.93</v>
      </c>
      <c r="AV14" s="7">
        <f t="shared" si="35"/>
        <v>2.857738033247044E-2</v>
      </c>
      <c r="AW14" s="22">
        <f t="shared" si="36"/>
        <v>3.0728365948892944E-2</v>
      </c>
      <c r="AX14" s="29">
        <f t="shared" si="37"/>
        <v>11.143333333333333</v>
      </c>
      <c r="AY14" s="7">
        <f t="shared" si="38"/>
        <v>0.32850672240711726</v>
      </c>
      <c r="AZ14" s="22">
        <f t="shared" si="39"/>
        <v>2.9480112689840018E-2</v>
      </c>
    </row>
    <row r="15" spans="1:52" ht="15" thickBot="1" x14ac:dyDescent="0.4">
      <c r="A15" s="11">
        <f>'OD660'!$A$15</f>
        <v>44666.385416666664</v>
      </c>
      <c r="B15" s="9">
        <f t="shared" si="2"/>
        <v>116.74999999988358</v>
      </c>
      <c r="C15" s="13">
        <f t="shared" si="3"/>
        <v>4.8645833333284827</v>
      </c>
      <c r="D15" s="176">
        <v>2.67</v>
      </c>
      <c r="E15" s="176">
        <v>0.97</v>
      </c>
      <c r="F15" s="176">
        <v>0</v>
      </c>
      <c r="G15" s="176">
        <v>0</v>
      </c>
      <c r="H15" s="176">
        <v>1.02</v>
      </c>
      <c r="I15" s="176">
        <v>10.210000000000001</v>
      </c>
      <c r="J15" s="176">
        <v>2.4</v>
      </c>
      <c r="K15" s="176">
        <v>0.83</v>
      </c>
      <c r="L15" s="176">
        <v>0</v>
      </c>
      <c r="M15" s="176">
        <v>0</v>
      </c>
      <c r="N15" s="176">
        <v>0.87</v>
      </c>
      <c r="O15" s="176">
        <v>12.1</v>
      </c>
      <c r="P15" s="30">
        <f t="shared" si="4"/>
        <v>2.5350000000000001</v>
      </c>
      <c r="Q15" s="21">
        <f t="shared" si="5"/>
        <v>0.19091883092036785</v>
      </c>
      <c r="R15" s="23">
        <f t="shared" si="6"/>
        <v>7.5313148292058318E-2</v>
      </c>
      <c r="S15" s="20">
        <f t="shared" si="7"/>
        <v>0.89999999999999991</v>
      </c>
      <c r="T15" s="21">
        <f t="shared" si="8"/>
        <v>9.8994949366116664E-2</v>
      </c>
      <c r="U15" s="23">
        <f t="shared" si="9"/>
        <v>0.10999438818457408</v>
      </c>
      <c r="V15" s="20">
        <f t="shared" si="10"/>
        <v>0</v>
      </c>
      <c r="W15" s="21">
        <f t="shared" si="11"/>
        <v>0</v>
      </c>
      <c r="X15" s="23" t="e">
        <f t="shared" si="12"/>
        <v>#DIV/0!</v>
      </c>
      <c r="Y15" s="20">
        <f t="shared" si="13"/>
        <v>0</v>
      </c>
      <c r="Z15" s="21">
        <f t="shared" si="14"/>
        <v>0</v>
      </c>
      <c r="AA15" s="23" t="e">
        <f t="shared" si="15"/>
        <v>#DIV/0!</v>
      </c>
      <c r="AB15" s="20">
        <f t="shared" si="16"/>
        <v>0.94500000000000006</v>
      </c>
      <c r="AC15" s="21">
        <f t="shared" si="17"/>
        <v>0.10606601717798214</v>
      </c>
      <c r="AD15" s="23">
        <f t="shared" si="18"/>
        <v>0.11223917161691231</v>
      </c>
      <c r="AE15" s="20">
        <f t="shared" si="19"/>
        <v>11.155000000000001</v>
      </c>
      <c r="AF15" s="21">
        <f t="shared" si="20"/>
        <v>1.3364318164425739</v>
      </c>
      <c r="AG15" s="23">
        <f t="shared" si="21"/>
        <v>0.11980563123644768</v>
      </c>
      <c r="AH15" s="108"/>
      <c r="AI15" s="30">
        <f t="shared" si="22"/>
        <v>2.4250000000000003</v>
      </c>
      <c r="AJ15" s="21">
        <f t="shared" si="23"/>
        <v>0.10614455552060437</v>
      </c>
      <c r="AK15" s="23">
        <f t="shared" si="24"/>
        <v>4.3770950730146127E-2</v>
      </c>
      <c r="AL15" s="30">
        <f t="shared" si="25"/>
        <v>0.83833333333333337</v>
      </c>
      <c r="AM15" s="21">
        <f t="shared" si="26"/>
        <v>5.5226805085936304E-2</v>
      </c>
      <c r="AN15" s="23">
        <f t="shared" si="27"/>
        <v>6.5876904675073122E-2</v>
      </c>
      <c r="AO15" s="30">
        <f t="shared" si="28"/>
        <v>0</v>
      </c>
      <c r="AP15" s="21">
        <f t="shared" si="29"/>
        <v>0</v>
      </c>
      <c r="AQ15" s="23" t="e">
        <f t="shared" si="30"/>
        <v>#DIV/0!</v>
      </c>
      <c r="AR15" s="30">
        <f t="shared" si="31"/>
        <v>0</v>
      </c>
      <c r="AS15" s="21">
        <f t="shared" si="32"/>
        <v>0</v>
      </c>
      <c r="AT15" s="23" t="e">
        <f t="shared" si="33"/>
        <v>#DIV/0!</v>
      </c>
      <c r="AU15" s="30">
        <f t="shared" si="34"/>
        <v>0.87333333333333341</v>
      </c>
      <c r="AV15" s="21">
        <f t="shared" si="35"/>
        <v>5.522680508593631E-2</v>
      </c>
      <c r="AW15" s="23">
        <f t="shared" si="36"/>
        <v>6.3236799716720957E-2</v>
      </c>
      <c r="AX15" s="30">
        <f t="shared" si="37"/>
        <v>12.743333333333334</v>
      </c>
      <c r="AY15" s="21">
        <f t="shared" si="38"/>
        <v>0.65131917418932594</v>
      </c>
      <c r="AZ15" s="23">
        <f t="shared" si="39"/>
        <v>5.1110581286109805E-2</v>
      </c>
    </row>
    <row r="16" spans="1:52" ht="15" thickBot="1" x14ac:dyDescent="0.4">
      <c r="A16" s="107"/>
      <c r="B16" s="4"/>
      <c r="C16" s="5"/>
      <c r="D16" s="106"/>
      <c r="E16" s="106"/>
      <c r="F16" s="106"/>
      <c r="G16" s="106"/>
      <c r="H16" s="106"/>
      <c r="I16" s="106"/>
      <c r="J16" s="106"/>
      <c r="K16" s="106"/>
      <c r="L16" s="106"/>
      <c r="M16" s="106"/>
      <c r="N16" s="106"/>
      <c r="O16" s="106"/>
      <c r="P16" s="7"/>
      <c r="Q16" s="7"/>
      <c r="R16" s="108"/>
      <c r="S16" s="7"/>
      <c r="T16" s="7"/>
      <c r="U16" s="108"/>
      <c r="V16" s="7"/>
      <c r="W16" s="7"/>
      <c r="X16" s="108"/>
      <c r="Y16" s="7"/>
      <c r="Z16" s="7"/>
      <c r="AA16" s="108"/>
      <c r="AB16" s="7"/>
      <c r="AC16" s="7"/>
      <c r="AD16" s="108"/>
      <c r="AE16" s="7"/>
      <c r="AF16" s="7"/>
      <c r="AG16" s="108"/>
      <c r="AH16" s="108"/>
      <c r="AI16" s="108"/>
      <c r="AJ16" s="108"/>
      <c r="AK16" s="108"/>
      <c r="AL16" s="108"/>
      <c r="AM16" s="108"/>
      <c r="AN16" s="108"/>
      <c r="AO16" s="108"/>
      <c r="AP16" s="108"/>
      <c r="AQ16" s="108"/>
      <c r="AR16" s="108"/>
      <c r="AS16" s="108"/>
      <c r="AT16" s="108"/>
      <c r="AU16" s="108"/>
      <c r="AV16" s="108"/>
      <c r="AW16" s="108"/>
      <c r="AX16" s="108"/>
    </row>
    <row r="17" spans="1:52" ht="15" thickBot="1" x14ac:dyDescent="0.4">
      <c r="D17" s="205">
        <v>2</v>
      </c>
      <c r="E17" s="206"/>
      <c r="F17" s="206"/>
      <c r="G17" s="206"/>
      <c r="H17" s="206"/>
      <c r="I17" s="206"/>
      <c r="J17" s="206"/>
      <c r="K17" s="206"/>
      <c r="L17" s="206"/>
      <c r="M17" s="206"/>
      <c r="N17" s="206"/>
      <c r="O17" s="207"/>
    </row>
    <row r="18" spans="1:52" ht="15" thickBot="1" x14ac:dyDescent="0.4">
      <c r="D18" s="208" t="s">
        <v>26</v>
      </c>
      <c r="E18" s="209"/>
      <c r="F18" s="209"/>
      <c r="G18" s="209"/>
      <c r="H18" s="209"/>
      <c r="I18" s="210"/>
      <c r="J18" s="208" t="s">
        <v>26</v>
      </c>
      <c r="K18" s="209"/>
      <c r="L18" s="209"/>
      <c r="M18" s="209"/>
      <c r="N18" s="209"/>
      <c r="O18" s="210"/>
      <c r="P18" s="208" t="s">
        <v>9</v>
      </c>
      <c r="Q18" s="209"/>
      <c r="R18" s="210"/>
      <c r="S18" s="208" t="s">
        <v>10</v>
      </c>
      <c r="T18" s="209"/>
      <c r="U18" s="210"/>
      <c r="V18" s="208" t="s">
        <v>11</v>
      </c>
      <c r="W18" s="209"/>
      <c r="X18" s="210"/>
      <c r="Y18" s="208" t="s">
        <v>12</v>
      </c>
      <c r="Z18" s="209"/>
      <c r="AA18" s="210"/>
      <c r="AB18" s="208" t="s">
        <v>13</v>
      </c>
      <c r="AC18" s="209"/>
      <c r="AD18" s="210"/>
      <c r="AE18" s="208" t="s">
        <v>14</v>
      </c>
      <c r="AF18" s="209"/>
      <c r="AG18" s="210"/>
      <c r="AH18" s="92"/>
      <c r="AI18" s="92"/>
      <c r="AJ18" s="92"/>
      <c r="AK18" s="92"/>
      <c r="AL18" s="92"/>
      <c r="AM18" s="92"/>
      <c r="AN18" s="92"/>
      <c r="AO18" s="92"/>
      <c r="AP18" s="92"/>
      <c r="AQ18" s="92"/>
      <c r="AR18" s="92"/>
      <c r="AS18" s="92"/>
      <c r="AT18" s="92"/>
      <c r="AU18" s="92"/>
      <c r="AV18" s="92"/>
      <c r="AW18" s="92"/>
      <c r="AX18" s="92"/>
    </row>
    <row r="19" spans="1:52" ht="15" thickBot="1" x14ac:dyDescent="0.4">
      <c r="A19" s="83" t="s">
        <v>0</v>
      </c>
      <c r="B19" s="84" t="s">
        <v>1</v>
      </c>
      <c r="C19" s="85" t="s">
        <v>2</v>
      </c>
      <c r="D19" s="199" t="s">
        <v>27</v>
      </c>
      <c r="E19" s="200"/>
      <c r="F19" s="200"/>
      <c r="G19" s="200"/>
      <c r="H19" s="200"/>
      <c r="I19" s="201"/>
      <c r="J19" s="199" t="s">
        <v>28</v>
      </c>
      <c r="K19" s="200"/>
      <c r="L19" s="200"/>
      <c r="M19" s="200"/>
      <c r="N19" s="200"/>
      <c r="O19" s="201"/>
      <c r="P19" s="139" t="s">
        <v>8</v>
      </c>
      <c r="Q19" s="140" t="s">
        <v>5</v>
      </c>
      <c r="R19" s="141" t="s">
        <v>6</v>
      </c>
      <c r="S19" s="142" t="s">
        <v>8</v>
      </c>
      <c r="T19" s="140" t="s">
        <v>5</v>
      </c>
      <c r="U19" s="141" t="s">
        <v>6</v>
      </c>
      <c r="V19" s="142" t="s">
        <v>8</v>
      </c>
      <c r="W19" s="140" t="s">
        <v>5</v>
      </c>
      <c r="X19" s="141" t="s">
        <v>6</v>
      </c>
      <c r="Y19" s="142" t="s">
        <v>8</v>
      </c>
      <c r="Z19" s="140" t="s">
        <v>5</v>
      </c>
      <c r="AA19" s="141" t="s">
        <v>6</v>
      </c>
      <c r="AB19" s="142" t="s">
        <v>8</v>
      </c>
      <c r="AC19" s="140" t="s">
        <v>5</v>
      </c>
      <c r="AD19" s="141" t="s">
        <v>6</v>
      </c>
      <c r="AE19" s="142" t="s">
        <v>8</v>
      </c>
      <c r="AF19" s="140" t="s">
        <v>5</v>
      </c>
      <c r="AG19" s="141" t="s">
        <v>6</v>
      </c>
      <c r="AH19" s="110"/>
      <c r="AI19" s="110"/>
      <c r="AJ19" s="110"/>
      <c r="AK19" s="110"/>
      <c r="AL19" s="110"/>
      <c r="AM19" s="110"/>
      <c r="AN19" s="110"/>
      <c r="AO19" s="110"/>
      <c r="AP19" s="110"/>
      <c r="AQ19" s="110"/>
      <c r="AR19" s="110"/>
      <c r="AS19" s="110"/>
      <c r="AT19" s="110"/>
      <c r="AU19" s="110"/>
      <c r="AV19" s="110"/>
      <c r="AW19" s="110"/>
      <c r="AX19" s="110"/>
    </row>
    <row r="20" spans="1:52" x14ac:dyDescent="0.35">
      <c r="A20" s="11">
        <f>'OD660'!$A$5</f>
        <v>44661.520833333336</v>
      </c>
      <c r="B20" s="4">
        <f>C20*24</f>
        <v>0</v>
      </c>
      <c r="C20" s="2">
        <f>A20-$A$5</f>
        <v>0</v>
      </c>
      <c r="D20" s="176">
        <v>8.34</v>
      </c>
      <c r="E20" s="176">
        <v>23.99</v>
      </c>
      <c r="F20" s="176">
        <v>7.11</v>
      </c>
      <c r="G20" s="176">
        <v>2.66</v>
      </c>
      <c r="H20" s="176">
        <v>0</v>
      </c>
      <c r="I20" s="176">
        <v>0</v>
      </c>
      <c r="J20" s="176">
        <v>8.35</v>
      </c>
      <c r="K20" s="176">
        <v>23.99</v>
      </c>
      <c r="L20" s="176">
        <v>7.11</v>
      </c>
      <c r="M20" s="176">
        <v>2.66</v>
      </c>
      <c r="N20" s="176">
        <v>0</v>
      </c>
      <c r="O20" s="176">
        <v>0</v>
      </c>
      <c r="P20" s="143">
        <f>IF(D20="",#N/A,AVERAGE(D20,J20))</f>
        <v>8.3449999999999989</v>
      </c>
      <c r="Q20" s="144">
        <f>_xlfn.STDEV.S(D20,J20)</f>
        <v>7.0710678118653244E-3</v>
      </c>
      <c r="R20" s="145">
        <f>Q20/P20</f>
        <v>8.4734185882148901E-4</v>
      </c>
      <c r="S20" s="146">
        <f>IF(E20="",#N/A,AVERAGE(E20,K20))</f>
        <v>23.99</v>
      </c>
      <c r="T20" s="144">
        <f>_xlfn.STDEV.S(E20,K20)</f>
        <v>0</v>
      </c>
      <c r="U20" s="145">
        <f>T20/S20</f>
        <v>0</v>
      </c>
      <c r="V20" s="146">
        <f>IF(F20="",#N/A,AVERAGE(F20,L20))</f>
        <v>7.11</v>
      </c>
      <c r="W20" s="144">
        <f>_xlfn.STDEV.S(F20,L20)</f>
        <v>0</v>
      </c>
      <c r="X20" s="145">
        <f t="shared" ref="X20" si="42">W20/V20</f>
        <v>0</v>
      </c>
      <c r="Y20" s="146">
        <f>IF(G20="",#N/A,AVERAGE(G20,M20))</f>
        <v>2.66</v>
      </c>
      <c r="Z20" s="144">
        <f>_xlfn.STDEV.S(G20,M20)</f>
        <v>0</v>
      </c>
      <c r="AA20" s="145">
        <f>Z20/Y20</f>
        <v>0</v>
      </c>
      <c r="AB20" s="146">
        <f>IF(H20="",#N/A,AVERAGE(H20,N20))</f>
        <v>0</v>
      </c>
      <c r="AC20" s="144">
        <f>_xlfn.STDEV.S(H20,N20)</f>
        <v>0</v>
      </c>
      <c r="AD20" s="145" t="e">
        <f>AC20/AB20</f>
        <v>#DIV/0!</v>
      </c>
      <c r="AE20" s="146">
        <f>IF(I20="",#N/A,AVERAGE(I20,O20))</f>
        <v>0</v>
      </c>
      <c r="AF20" s="144">
        <f>_xlfn.STDEV.S(I20,O20)</f>
        <v>0</v>
      </c>
      <c r="AG20" s="145" t="e">
        <f>AF20/AE20</f>
        <v>#DIV/0!</v>
      </c>
      <c r="AH20" s="108"/>
      <c r="AI20" s="108"/>
      <c r="AJ20" s="108"/>
      <c r="AK20" s="108"/>
      <c r="AL20" s="108"/>
      <c r="AM20" s="108"/>
      <c r="AN20" s="108"/>
      <c r="AO20" s="108"/>
      <c r="AP20" s="108"/>
      <c r="AQ20" s="108"/>
      <c r="AR20" s="108"/>
      <c r="AS20" s="108"/>
      <c r="AT20" s="108"/>
      <c r="AU20" s="108"/>
      <c r="AV20" s="108"/>
      <c r="AW20" s="108"/>
      <c r="AX20" s="108"/>
    </row>
    <row r="21" spans="1:52" x14ac:dyDescent="0.35">
      <c r="A21" s="11">
        <f>'OD660'!$A$6</f>
        <v>44661.84375</v>
      </c>
      <c r="B21" s="4">
        <f t="shared" ref="B21:B30" si="43">C21*24</f>
        <v>7.7499999999417923</v>
      </c>
      <c r="C21" s="12">
        <f t="shared" ref="C21:C30" si="44">A21-$A$5</f>
        <v>0.32291666666424135</v>
      </c>
      <c r="D21" s="176">
        <v>8.2200000000000006</v>
      </c>
      <c r="E21" s="176">
        <v>24.79</v>
      </c>
      <c r="F21" s="176">
        <v>6.57</v>
      </c>
      <c r="G21" s="176">
        <v>2.79</v>
      </c>
      <c r="H21" s="176">
        <v>0</v>
      </c>
      <c r="I21" s="176">
        <v>0.28000000000000003</v>
      </c>
      <c r="J21" s="176">
        <v>8.19</v>
      </c>
      <c r="K21" s="176">
        <v>24.68</v>
      </c>
      <c r="L21" s="176">
        <v>6.54</v>
      </c>
      <c r="M21" s="176">
        <v>2.78</v>
      </c>
      <c r="N21" s="176">
        <v>0</v>
      </c>
      <c r="O21" s="176">
        <v>0.28000000000000003</v>
      </c>
      <c r="P21" s="29">
        <f t="shared" ref="P21:P30" si="45">IF(D21="",#N/A,AVERAGE(D21,J21))</f>
        <v>8.2050000000000001</v>
      </c>
      <c r="Q21" s="7">
        <f t="shared" ref="Q21:Q30" si="46">_xlfn.STDEV.S(D21,J21)</f>
        <v>2.1213203435597228E-2</v>
      </c>
      <c r="R21" s="22">
        <f t="shared" ref="R21:R30" si="47">Q21/P21</f>
        <v>2.5853995655816244E-3</v>
      </c>
      <c r="S21" s="18">
        <f t="shared" ref="S21:S30" si="48">IF(E21="",#N/A,AVERAGE(E21,K21))</f>
        <v>24.734999999999999</v>
      </c>
      <c r="T21" s="7">
        <f t="shared" ref="T21:T30" si="49">_xlfn.STDEV.S(E21,K21)</f>
        <v>7.7781745930519827E-2</v>
      </c>
      <c r="U21" s="22">
        <f t="shared" ref="U21:U30" si="50">T21/S21</f>
        <v>3.1446026250462836E-3</v>
      </c>
      <c r="V21" s="18">
        <f t="shared" ref="V21:V30" si="51">IF(F21="",#N/A,AVERAGE(F21,L21))</f>
        <v>6.5549999999999997</v>
      </c>
      <c r="W21" s="7">
        <f t="shared" ref="W21:W30" si="52">_xlfn.STDEV.S(F21,L21)</f>
        <v>2.12132034355966E-2</v>
      </c>
      <c r="X21" s="22">
        <f t="shared" ref="X21:X30" si="53">W21/V21</f>
        <v>3.2361866415860567E-3</v>
      </c>
      <c r="Y21" s="18">
        <f t="shared" ref="Y21:Y30" si="54">IF(G21="",#N/A,AVERAGE(G21,M21))</f>
        <v>2.7850000000000001</v>
      </c>
      <c r="Z21" s="7">
        <f t="shared" ref="Z21:Z30" si="55">_xlfn.STDEV.S(G21,M21)</f>
        <v>7.0710678118656384E-3</v>
      </c>
      <c r="AA21" s="22">
        <f t="shared" ref="AA21:AA30" si="56">Z21/Y21</f>
        <v>2.5389830563251844E-3</v>
      </c>
      <c r="AB21" s="18">
        <f t="shared" ref="AB21:AB30" si="57">IF(H21="",#N/A,AVERAGE(H21,N21))</f>
        <v>0</v>
      </c>
      <c r="AC21" s="7">
        <f t="shared" ref="AC21:AC30" si="58">_xlfn.STDEV.S(H21,N21)</f>
        <v>0</v>
      </c>
      <c r="AD21" s="22" t="e">
        <f t="shared" ref="AD21:AD30" si="59">AC21/AB21</f>
        <v>#DIV/0!</v>
      </c>
      <c r="AE21" s="18">
        <f t="shared" ref="AE21:AE30" si="60">IF(I21="",#N/A,AVERAGE(I21,O21))</f>
        <v>0.28000000000000003</v>
      </c>
      <c r="AF21" s="7">
        <f t="shared" ref="AF21:AF30" si="61">_xlfn.STDEV.S(I21,O21)</f>
        <v>0</v>
      </c>
      <c r="AG21" s="22">
        <f t="shared" ref="AG21:AG30" si="62">AF21/AE21</f>
        <v>0</v>
      </c>
      <c r="AH21" s="108"/>
      <c r="AI21" s="108"/>
      <c r="AJ21" s="108"/>
      <c r="AK21" s="108"/>
      <c r="AL21" s="108"/>
      <c r="AM21" s="108"/>
      <c r="AN21" s="108"/>
      <c r="AO21" s="108"/>
      <c r="AP21" s="108"/>
      <c r="AQ21" s="108"/>
      <c r="AR21" s="108"/>
      <c r="AS21" s="108"/>
      <c r="AT21" s="108"/>
      <c r="AU21" s="108"/>
      <c r="AV21" s="108"/>
      <c r="AW21" s="108"/>
      <c r="AX21" s="108"/>
    </row>
    <row r="22" spans="1:52" x14ac:dyDescent="0.35">
      <c r="A22" s="11">
        <f>'OD660'!$A$7</f>
        <v>44662.34375</v>
      </c>
      <c r="B22" s="4">
        <f t="shared" si="43"/>
        <v>19.749999999941792</v>
      </c>
      <c r="C22" s="12">
        <f t="shared" si="44"/>
        <v>0.82291666666424135</v>
      </c>
      <c r="D22" s="176">
        <v>8.15</v>
      </c>
      <c r="E22" s="176">
        <v>24.68</v>
      </c>
      <c r="F22" s="176">
        <v>5.18</v>
      </c>
      <c r="G22" s="176">
        <v>2.62</v>
      </c>
      <c r="H22" s="176">
        <v>0</v>
      </c>
      <c r="I22" s="176">
        <v>0.79</v>
      </c>
      <c r="J22" s="176">
        <v>8.1300000000000008</v>
      </c>
      <c r="K22" s="176">
        <v>24.57</v>
      </c>
      <c r="L22" s="176">
        <v>5.17</v>
      </c>
      <c r="M22" s="176">
        <v>2.62</v>
      </c>
      <c r="N22" s="176">
        <v>0</v>
      </c>
      <c r="O22" s="176">
        <v>0.8</v>
      </c>
      <c r="P22" s="29">
        <f t="shared" si="45"/>
        <v>8.14</v>
      </c>
      <c r="Q22" s="7">
        <f t="shared" si="46"/>
        <v>1.4142135623730649E-2</v>
      </c>
      <c r="R22" s="22">
        <f t="shared" si="47"/>
        <v>1.7373630987384087E-3</v>
      </c>
      <c r="S22" s="18">
        <f t="shared" si="48"/>
        <v>24.625</v>
      </c>
      <c r="T22" s="7">
        <f t="shared" si="49"/>
        <v>7.7781745930519827E-2</v>
      </c>
      <c r="U22" s="22">
        <f t="shared" si="50"/>
        <v>3.1586495809348154E-3</v>
      </c>
      <c r="V22" s="18">
        <f t="shared" si="51"/>
        <v>5.1749999999999998</v>
      </c>
      <c r="W22" s="7">
        <f t="shared" si="52"/>
        <v>7.0710678118653244E-3</v>
      </c>
      <c r="X22" s="22">
        <f t="shared" si="53"/>
        <v>1.3663899153362946E-3</v>
      </c>
      <c r="Y22" s="18">
        <f t="shared" si="54"/>
        <v>2.62</v>
      </c>
      <c r="Z22" s="7">
        <f t="shared" si="55"/>
        <v>0</v>
      </c>
      <c r="AA22" s="22">
        <f t="shared" si="56"/>
        <v>0</v>
      </c>
      <c r="AB22" s="18">
        <f t="shared" si="57"/>
        <v>0</v>
      </c>
      <c r="AC22" s="7">
        <f t="shared" si="58"/>
        <v>0</v>
      </c>
      <c r="AD22" s="22" t="e">
        <f t="shared" si="59"/>
        <v>#DIV/0!</v>
      </c>
      <c r="AE22" s="18">
        <f t="shared" si="60"/>
        <v>0.79500000000000004</v>
      </c>
      <c r="AF22" s="7">
        <f t="shared" si="61"/>
        <v>7.0710678118654814E-3</v>
      </c>
      <c r="AG22" s="22">
        <f t="shared" si="62"/>
        <v>8.8944249205855103E-3</v>
      </c>
      <c r="AH22" s="108"/>
      <c r="AI22" s="108"/>
      <c r="AJ22" s="108"/>
      <c r="AK22" s="108"/>
      <c r="AL22" s="108"/>
      <c r="AM22" s="108"/>
      <c r="AN22" s="108"/>
      <c r="AO22" s="108"/>
      <c r="AP22" s="108"/>
      <c r="AQ22" s="108"/>
      <c r="AR22" s="108"/>
      <c r="AS22" s="108"/>
      <c r="AT22" s="108"/>
      <c r="AU22" s="108"/>
      <c r="AV22" s="108"/>
      <c r="AW22" s="108"/>
      <c r="AX22" s="108"/>
    </row>
    <row r="23" spans="1:52" x14ac:dyDescent="0.35">
      <c r="A23" s="11">
        <f>'OD660'!$A$8</f>
        <v>44662.71875</v>
      </c>
      <c r="B23" s="4">
        <f t="shared" si="43"/>
        <v>28.749999999941792</v>
      </c>
      <c r="C23" s="12">
        <f t="shared" si="44"/>
        <v>1.1979166666642413</v>
      </c>
      <c r="D23" s="176">
        <v>8.0500000000000007</v>
      </c>
      <c r="E23" s="176">
        <v>24.38</v>
      </c>
      <c r="F23" s="176">
        <v>3.15</v>
      </c>
      <c r="G23" s="176">
        <v>2.2400000000000002</v>
      </c>
      <c r="H23" s="176">
        <v>0.1</v>
      </c>
      <c r="I23" s="176">
        <v>1.9</v>
      </c>
      <c r="J23" s="176">
        <v>8.0299999999999994</v>
      </c>
      <c r="K23" s="176">
        <v>24.33</v>
      </c>
      <c r="L23" s="176">
        <v>3.15</v>
      </c>
      <c r="M23" s="176">
        <v>2.2400000000000002</v>
      </c>
      <c r="N23" s="176">
        <v>0.09</v>
      </c>
      <c r="O23" s="176">
        <v>1.89</v>
      </c>
      <c r="P23" s="29">
        <f t="shared" si="45"/>
        <v>8.0399999999999991</v>
      </c>
      <c r="Q23" s="7">
        <f t="shared" si="46"/>
        <v>1.4142135623731905E-2</v>
      </c>
      <c r="R23" s="22">
        <f t="shared" si="47"/>
        <v>1.7589720925039684E-3</v>
      </c>
      <c r="S23" s="18">
        <f t="shared" si="48"/>
        <v>24.354999999999997</v>
      </c>
      <c r="T23" s="7">
        <f t="shared" si="49"/>
        <v>3.5355339059327882E-2</v>
      </c>
      <c r="U23" s="22">
        <f t="shared" si="50"/>
        <v>1.4516665596110813E-3</v>
      </c>
      <c r="V23" s="18">
        <f t="shared" si="51"/>
        <v>3.15</v>
      </c>
      <c r="W23" s="7">
        <f t="shared" si="52"/>
        <v>0</v>
      </c>
      <c r="X23" s="22">
        <f t="shared" si="53"/>
        <v>0</v>
      </c>
      <c r="Y23" s="18">
        <f t="shared" si="54"/>
        <v>2.2400000000000002</v>
      </c>
      <c r="Z23" s="7">
        <f t="shared" si="55"/>
        <v>0</v>
      </c>
      <c r="AA23" s="22">
        <f t="shared" si="56"/>
        <v>0</v>
      </c>
      <c r="AB23" s="18">
        <f t="shared" si="57"/>
        <v>9.5000000000000001E-2</v>
      </c>
      <c r="AC23" s="7">
        <f t="shared" si="58"/>
        <v>7.0710678118654814E-3</v>
      </c>
      <c r="AD23" s="22">
        <f t="shared" si="59"/>
        <v>7.4432292756478752E-2</v>
      </c>
      <c r="AE23" s="18">
        <f t="shared" si="60"/>
        <v>1.895</v>
      </c>
      <c r="AF23" s="7">
        <f t="shared" si="61"/>
        <v>7.0710678118654814E-3</v>
      </c>
      <c r="AG23" s="22">
        <f t="shared" si="62"/>
        <v>3.7314342015121274E-3</v>
      </c>
      <c r="AH23" s="108"/>
      <c r="AI23" s="108"/>
      <c r="AJ23" s="108"/>
      <c r="AK23" s="108"/>
      <c r="AL23" s="108"/>
      <c r="AM23" s="108"/>
      <c r="AN23" s="108"/>
      <c r="AO23" s="108"/>
      <c r="AP23" s="108"/>
      <c r="AQ23" s="108"/>
      <c r="AR23" s="108"/>
      <c r="AS23" s="108"/>
      <c r="AT23" s="108"/>
      <c r="AU23" s="108"/>
      <c r="AV23" s="108"/>
      <c r="AW23" s="108"/>
      <c r="AX23" s="108"/>
    </row>
    <row r="24" spans="1:52" x14ac:dyDescent="0.35">
      <c r="A24" s="11">
        <f>'OD660'!$A$9</f>
        <v>44663.354166666664</v>
      </c>
      <c r="B24" s="4">
        <f t="shared" si="43"/>
        <v>43.999999999883585</v>
      </c>
      <c r="C24" s="12">
        <f t="shared" si="44"/>
        <v>1.8333333333284827</v>
      </c>
      <c r="D24" s="176">
        <v>7.96</v>
      </c>
      <c r="E24" s="176">
        <v>21.39</v>
      </c>
      <c r="F24" s="176">
        <v>0</v>
      </c>
      <c r="G24" s="176">
        <v>0</v>
      </c>
      <c r="H24" s="176">
        <v>0</v>
      </c>
      <c r="I24" s="176">
        <v>5.34</v>
      </c>
      <c r="J24" s="176">
        <v>7.96</v>
      </c>
      <c r="K24" s="176">
        <v>21.38</v>
      </c>
      <c r="L24" s="176">
        <v>0</v>
      </c>
      <c r="M24" s="176">
        <v>0</v>
      </c>
      <c r="N24" s="176">
        <v>0</v>
      </c>
      <c r="O24" s="176">
        <v>5.1100000000000003</v>
      </c>
      <c r="P24" s="29">
        <f t="shared" si="45"/>
        <v>7.96</v>
      </c>
      <c r="Q24" s="7">
        <f t="shared" si="46"/>
        <v>0</v>
      </c>
      <c r="R24" s="22">
        <f t="shared" si="47"/>
        <v>0</v>
      </c>
      <c r="S24" s="18">
        <f t="shared" si="48"/>
        <v>21.384999999999998</v>
      </c>
      <c r="T24" s="7">
        <f t="shared" si="49"/>
        <v>7.0710678118665812E-3</v>
      </c>
      <c r="U24" s="22">
        <f t="shared" si="50"/>
        <v>3.3065549739848407E-4</v>
      </c>
      <c r="V24" s="18">
        <f t="shared" si="51"/>
        <v>0</v>
      </c>
      <c r="W24" s="7">
        <f t="shared" si="52"/>
        <v>0</v>
      </c>
      <c r="X24" s="22" t="e">
        <f t="shared" si="53"/>
        <v>#DIV/0!</v>
      </c>
      <c r="Y24" s="18">
        <f t="shared" si="54"/>
        <v>0</v>
      </c>
      <c r="Z24" s="7">
        <f t="shared" si="55"/>
        <v>0</v>
      </c>
      <c r="AA24" s="22" t="e">
        <f t="shared" si="56"/>
        <v>#DIV/0!</v>
      </c>
      <c r="AB24" s="18">
        <f t="shared" si="57"/>
        <v>0</v>
      </c>
      <c r="AC24" s="7">
        <f t="shared" si="58"/>
        <v>0</v>
      </c>
      <c r="AD24" s="22" t="e">
        <f t="shared" si="59"/>
        <v>#DIV/0!</v>
      </c>
      <c r="AE24" s="18">
        <f t="shared" si="60"/>
        <v>5.2249999999999996</v>
      </c>
      <c r="AF24" s="7">
        <f t="shared" si="61"/>
        <v>0.1626345596729056</v>
      </c>
      <c r="AG24" s="22">
        <f t="shared" si="62"/>
        <v>3.1126231516345571E-2</v>
      </c>
      <c r="AH24" s="108"/>
      <c r="AI24" s="108"/>
      <c r="AJ24" s="108"/>
      <c r="AK24" s="108"/>
      <c r="AL24" s="108"/>
      <c r="AM24" s="108"/>
      <c r="AN24" s="108"/>
      <c r="AO24" s="108"/>
      <c r="AP24" s="108"/>
      <c r="AQ24" s="108"/>
      <c r="AR24" s="108"/>
      <c r="AS24" s="108"/>
      <c r="AT24" s="108"/>
      <c r="AU24" s="108"/>
      <c r="AV24" s="108"/>
      <c r="AW24" s="108"/>
      <c r="AX24" s="108"/>
    </row>
    <row r="25" spans="1:52" x14ac:dyDescent="0.35">
      <c r="A25" s="11">
        <f>'OD660'!$A$10</f>
        <v>44663.677083333336</v>
      </c>
      <c r="B25" s="4">
        <f t="shared" si="43"/>
        <v>51.75</v>
      </c>
      <c r="C25" s="12">
        <f t="shared" si="44"/>
        <v>2.15625</v>
      </c>
      <c r="D25" s="176">
        <v>7.62</v>
      </c>
      <c r="E25" s="176">
        <v>16.05</v>
      </c>
      <c r="F25" s="176">
        <v>0</v>
      </c>
      <c r="G25" s="176">
        <v>0</v>
      </c>
      <c r="H25" s="176">
        <v>0.26</v>
      </c>
      <c r="I25" s="176">
        <v>8.09</v>
      </c>
      <c r="J25" s="176">
        <v>7.62</v>
      </c>
      <c r="K25" s="176">
        <v>16.059999999999999</v>
      </c>
      <c r="L25" s="176">
        <v>0</v>
      </c>
      <c r="M25" s="176">
        <v>0</v>
      </c>
      <c r="N25" s="176">
        <v>0.26</v>
      </c>
      <c r="O25" s="176">
        <v>8.34</v>
      </c>
      <c r="P25" s="29">
        <f t="shared" si="45"/>
        <v>7.62</v>
      </c>
      <c r="Q25" s="7">
        <f t="shared" si="46"/>
        <v>0</v>
      </c>
      <c r="R25" s="22">
        <f t="shared" si="47"/>
        <v>0</v>
      </c>
      <c r="S25" s="18">
        <f t="shared" si="48"/>
        <v>16.055</v>
      </c>
      <c r="T25" s="7">
        <f t="shared" si="49"/>
        <v>7.0710678118640685E-3</v>
      </c>
      <c r="U25" s="22">
        <f t="shared" si="50"/>
        <v>4.404277677897271E-4</v>
      </c>
      <c r="V25" s="18">
        <f t="shared" si="51"/>
        <v>0</v>
      </c>
      <c r="W25" s="7">
        <f t="shared" si="52"/>
        <v>0</v>
      </c>
      <c r="X25" s="22" t="e">
        <f t="shared" si="53"/>
        <v>#DIV/0!</v>
      </c>
      <c r="Y25" s="18">
        <f t="shared" si="54"/>
        <v>0</v>
      </c>
      <c r="Z25" s="7">
        <f t="shared" si="55"/>
        <v>0</v>
      </c>
      <c r="AA25" s="22" t="e">
        <f t="shared" si="56"/>
        <v>#DIV/0!</v>
      </c>
      <c r="AB25" s="18">
        <f t="shared" si="57"/>
        <v>0.26</v>
      </c>
      <c r="AC25" s="7">
        <f t="shared" si="58"/>
        <v>0</v>
      </c>
      <c r="AD25" s="22">
        <f t="shared" si="59"/>
        <v>0</v>
      </c>
      <c r="AE25" s="18">
        <f t="shared" si="60"/>
        <v>8.2149999999999999</v>
      </c>
      <c r="AF25" s="7">
        <f t="shared" si="61"/>
        <v>0.17677669529663689</v>
      </c>
      <c r="AG25" s="22">
        <f t="shared" si="62"/>
        <v>2.1518769969158479E-2</v>
      </c>
      <c r="AH25" s="108"/>
      <c r="AI25" s="108"/>
      <c r="AJ25" s="108"/>
      <c r="AK25" s="108"/>
      <c r="AL25" s="108"/>
      <c r="AM25" s="108"/>
      <c r="AN25" s="108"/>
      <c r="AO25" s="108"/>
      <c r="AP25" s="108"/>
      <c r="AQ25" s="108"/>
      <c r="AR25" s="108"/>
      <c r="AS25" s="108"/>
      <c r="AT25" s="108"/>
      <c r="AU25" s="108"/>
      <c r="AV25" s="108"/>
      <c r="AW25" s="108"/>
      <c r="AX25" s="108"/>
    </row>
    <row r="26" spans="1:52" x14ac:dyDescent="0.35">
      <c r="A26" s="11">
        <f>'OD660'!$A$11</f>
        <v>44664.361111111109</v>
      </c>
      <c r="B26" s="4">
        <f t="shared" si="43"/>
        <v>68.166666666569654</v>
      </c>
      <c r="C26" s="12">
        <f t="shared" si="44"/>
        <v>2.8402777777737356</v>
      </c>
      <c r="D26" s="176">
        <v>6.85</v>
      </c>
      <c r="E26" s="176">
        <v>3.09</v>
      </c>
      <c r="F26" s="176">
        <v>0</v>
      </c>
      <c r="G26" s="176">
        <v>0</v>
      </c>
      <c r="H26" s="176">
        <v>0.76</v>
      </c>
      <c r="I26" s="176">
        <v>13.39</v>
      </c>
      <c r="J26" s="176">
        <v>6.82</v>
      </c>
      <c r="K26" s="176">
        <v>3.08</v>
      </c>
      <c r="L26" s="176">
        <v>0</v>
      </c>
      <c r="M26" s="176">
        <v>0</v>
      </c>
      <c r="N26" s="176">
        <v>0.76</v>
      </c>
      <c r="O26" s="176">
        <v>13.48</v>
      </c>
      <c r="P26" s="29">
        <f t="shared" si="45"/>
        <v>6.835</v>
      </c>
      <c r="Q26" s="7">
        <f t="shared" si="46"/>
        <v>2.1213203435595972E-2</v>
      </c>
      <c r="R26" s="22">
        <f t="shared" si="47"/>
        <v>3.1036142553907786E-3</v>
      </c>
      <c r="S26" s="18">
        <f t="shared" si="48"/>
        <v>3.085</v>
      </c>
      <c r="T26" s="7">
        <f t="shared" si="49"/>
        <v>7.0710678118653244E-3</v>
      </c>
      <c r="U26" s="22">
        <f t="shared" si="50"/>
        <v>2.2920803279952431E-3</v>
      </c>
      <c r="V26" s="18">
        <f t="shared" si="51"/>
        <v>0</v>
      </c>
      <c r="W26" s="7">
        <f t="shared" si="52"/>
        <v>0</v>
      </c>
      <c r="X26" s="22" t="e">
        <f t="shared" si="53"/>
        <v>#DIV/0!</v>
      </c>
      <c r="Y26" s="18">
        <f t="shared" si="54"/>
        <v>0</v>
      </c>
      <c r="Z26" s="7">
        <f t="shared" si="55"/>
        <v>0</v>
      </c>
      <c r="AA26" s="22" t="e">
        <f t="shared" si="56"/>
        <v>#DIV/0!</v>
      </c>
      <c r="AB26" s="18">
        <f t="shared" si="57"/>
        <v>0.76</v>
      </c>
      <c r="AC26" s="7">
        <f t="shared" si="58"/>
        <v>0</v>
      </c>
      <c r="AD26" s="22">
        <f t="shared" si="59"/>
        <v>0</v>
      </c>
      <c r="AE26" s="18">
        <f t="shared" si="60"/>
        <v>13.435</v>
      </c>
      <c r="AF26" s="7">
        <f t="shared" si="61"/>
        <v>6.3639610306789177E-2</v>
      </c>
      <c r="AG26" s="22">
        <f t="shared" si="62"/>
        <v>4.7368522744167599E-3</v>
      </c>
      <c r="AH26" s="108"/>
      <c r="AI26" s="108"/>
      <c r="AJ26" s="108"/>
      <c r="AK26" s="108"/>
      <c r="AL26" s="108"/>
      <c r="AM26" s="108"/>
      <c r="AN26" s="108"/>
      <c r="AO26" s="108"/>
      <c r="AP26" s="108"/>
      <c r="AQ26" s="108"/>
      <c r="AR26" s="108"/>
      <c r="AS26" s="108"/>
      <c r="AT26" s="108"/>
      <c r="AU26" s="108"/>
      <c r="AV26" s="108"/>
      <c r="AW26" s="108"/>
      <c r="AX26" s="108"/>
    </row>
    <row r="27" spans="1:52" x14ac:dyDescent="0.35">
      <c r="A27" s="11">
        <f>'OD660'!$A$12</f>
        <v>44664.677083333336</v>
      </c>
      <c r="B27" s="4">
        <f t="shared" si="43"/>
        <v>75.75</v>
      </c>
      <c r="C27" s="12">
        <f t="shared" si="44"/>
        <v>3.15625</v>
      </c>
      <c r="D27" s="176">
        <v>6.17</v>
      </c>
      <c r="E27" s="176">
        <v>1.23</v>
      </c>
      <c r="F27" s="176">
        <v>0</v>
      </c>
      <c r="G27" s="176">
        <v>0</v>
      </c>
      <c r="H27" s="176">
        <v>0.79</v>
      </c>
      <c r="I27" s="176">
        <v>15.16</v>
      </c>
      <c r="J27" s="176">
        <v>6.18</v>
      </c>
      <c r="K27" s="176">
        <v>1.24</v>
      </c>
      <c r="L27" s="176">
        <v>0</v>
      </c>
      <c r="M27" s="176">
        <v>0</v>
      </c>
      <c r="N27" s="176">
        <v>0.81</v>
      </c>
      <c r="O27" s="176">
        <v>15.23</v>
      </c>
      <c r="P27" s="29">
        <f t="shared" si="45"/>
        <v>6.1749999999999998</v>
      </c>
      <c r="Q27" s="7">
        <f t="shared" si="46"/>
        <v>7.0710678118653244E-3</v>
      </c>
      <c r="R27" s="22">
        <f t="shared" si="47"/>
        <v>1.1451121962534939E-3</v>
      </c>
      <c r="S27" s="18">
        <f t="shared" si="48"/>
        <v>1.2349999999999999</v>
      </c>
      <c r="T27" s="7">
        <f t="shared" si="49"/>
        <v>7.0710678118654814E-3</v>
      </c>
      <c r="U27" s="22">
        <f t="shared" si="50"/>
        <v>5.7255609812675969E-3</v>
      </c>
      <c r="V27" s="18">
        <f t="shared" si="51"/>
        <v>0</v>
      </c>
      <c r="W27" s="7">
        <f t="shared" si="52"/>
        <v>0</v>
      </c>
      <c r="X27" s="22" t="e">
        <f t="shared" si="53"/>
        <v>#DIV/0!</v>
      </c>
      <c r="Y27" s="18">
        <f t="shared" si="54"/>
        <v>0</v>
      </c>
      <c r="Z27" s="7">
        <f t="shared" si="55"/>
        <v>0</v>
      </c>
      <c r="AA27" s="22" t="e">
        <f t="shared" si="56"/>
        <v>#DIV/0!</v>
      </c>
      <c r="AB27" s="18">
        <f t="shared" si="57"/>
        <v>0.8</v>
      </c>
      <c r="AC27" s="7">
        <f t="shared" si="58"/>
        <v>1.4142135623730963E-2</v>
      </c>
      <c r="AD27" s="22">
        <f t="shared" si="59"/>
        <v>1.7677669529663702E-2</v>
      </c>
      <c r="AE27" s="18">
        <f t="shared" si="60"/>
        <v>15.195</v>
      </c>
      <c r="AF27" s="7">
        <f t="shared" si="61"/>
        <v>4.9497474683058526E-2</v>
      </c>
      <c r="AG27" s="22">
        <f t="shared" si="62"/>
        <v>3.2574843490002321E-3</v>
      </c>
      <c r="AH27" s="108"/>
      <c r="AI27" s="108"/>
      <c r="AJ27" s="108"/>
      <c r="AK27" s="108"/>
      <c r="AL27" s="108"/>
      <c r="AM27" s="108"/>
      <c r="AN27" s="108"/>
      <c r="AO27" s="108"/>
      <c r="AP27" s="108"/>
      <c r="AQ27" s="108"/>
      <c r="AR27" s="108"/>
      <c r="AS27" s="108"/>
      <c r="AT27" s="108"/>
      <c r="AU27" s="108"/>
      <c r="AV27" s="108"/>
      <c r="AW27" s="108"/>
      <c r="AX27" s="108"/>
    </row>
    <row r="28" spans="1:52" x14ac:dyDescent="0.35">
      <c r="A28" s="11">
        <f>'OD660'!$A$13</f>
        <v>44665.34375</v>
      </c>
      <c r="B28" s="4">
        <f t="shared" si="43"/>
        <v>91.749999999941792</v>
      </c>
      <c r="C28" s="12">
        <f t="shared" si="44"/>
        <v>3.8229166666642413</v>
      </c>
      <c r="D28" s="176">
        <v>4.4000000000000004</v>
      </c>
      <c r="E28" s="176">
        <v>1</v>
      </c>
      <c r="F28" s="176">
        <v>0</v>
      </c>
      <c r="G28" s="176">
        <v>0</v>
      </c>
      <c r="H28" s="176">
        <v>0.8</v>
      </c>
      <c r="I28" s="176">
        <v>16.71</v>
      </c>
      <c r="J28" s="176">
        <v>4.38</v>
      </c>
      <c r="K28" s="176">
        <v>1</v>
      </c>
      <c r="L28" s="176">
        <v>0</v>
      </c>
      <c r="M28" s="176">
        <v>0</v>
      </c>
      <c r="N28" s="176">
        <v>0.79</v>
      </c>
      <c r="O28" s="176">
        <v>16.739999999999998</v>
      </c>
      <c r="P28" s="29">
        <f t="shared" si="45"/>
        <v>4.3900000000000006</v>
      </c>
      <c r="Q28" s="7">
        <f t="shared" si="46"/>
        <v>1.4142135623731277E-2</v>
      </c>
      <c r="R28" s="22">
        <f t="shared" si="47"/>
        <v>3.2214431944718167E-3</v>
      </c>
      <c r="S28" s="18">
        <f t="shared" si="48"/>
        <v>1</v>
      </c>
      <c r="T28" s="7">
        <f t="shared" si="49"/>
        <v>0</v>
      </c>
      <c r="U28" s="22">
        <f t="shared" si="50"/>
        <v>0</v>
      </c>
      <c r="V28" s="18">
        <f t="shared" si="51"/>
        <v>0</v>
      </c>
      <c r="W28" s="7">
        <f t="shared" si="52"/>
        <v>0</v>
      </c>
      <c r="X28" s="22" t="e">
        <f t="shared" si="53"/>
        <v>#DIV/0!</v>
      </c>
      <c r="Y28" s="18">
        <f t="shared" si="54"/>
        <v>0</v>
      </c>
      <c r="Z28" s="7">
        <f t="shared" si="55"/>
        <v>0</v>
      </c>
      <c r="AA28" s="22" t="e">
        <f t="shared" si="56"/>
        <v>#DIV/0!</v>
      </c>
      <c r="AB28" s="18">
        <f t="shared" si="57"/>
        <v>0.79500000000000004</v>
      </c>
      <c r="AC28" s="7">
        <f t="shared" si="58"/>
        <v>7.0710678118654814E-3</v>
      </c>
      <c r="AD28" s="22">
        <f t="shared" si="59"/>
        <v>8.8944249205855103E-3</v>
      </c>
      <c r="AE28" s="18">
        <f t="shared" si="60"/>
        <v>16.725000000000001</v>
      </c>
      <c r="AF28" s="7">
        <f t="shared" si="61"/>
        <v>2.1213203435594716E-2</v>
      </c>
      <c r="AG28" s="22">
        <f t="shared" si="62"/>
        <v>1.2683529707380994E-3</v>
      </c>
      <c r="AH28" s="108"/>
      <c r="AI28" s="108"/>
      <c r="AJ28" s="108"/>
      <c r="AK28" s="108"/>
      <c r="AL28" s="108"/>
      <c r="AM28" s="108"/>
      <c r="AN28" s="108"/>
      <c r="AO28" s="108"/>
      <c r="AP28" s="108"/>
      <c r="AQ28" s="108"/>
      <c r="AR28" s="108"/>
      <c r="AS28" s="108"/>
      <c r="AT28" s="108"/>
      <c r="AU28" s="108"/>
      <c r="AV28" s="108"/>
      <c r="AW28" s="108"/>
      <c r="AX28" s="108"/>
    </row>
    <row r="29" spans="1:52" s="135" customFormat="1" x14ac:dyDescent="0.35">
      <c r="A29" s="11">
        <f>'OD660'!$A$14</f>
        <v>44665.677083333336</v>
      </c>
      <c r="B29" s="4">
        <f t="shared" si="43"/>
        <v>99.75</v>
      </c>
      <c r="C29" s="12">
        <f t="shared" si="44"/>
        <v>4.15625</v>
      </c>
      <c r="D29" s="176">
        <v>4.1900000000000004</v>
      </c>
      <c r="E29" s="176">
        <v>1.06</v>
      </c>
      <c r="F29" s="176">
        <v>0</v>
      </c>
      <c r="G29" s="176">
        <v>0</v>
      </c>
      <c r="H29" s="176">
        <v>0.93</v>
      </c>
      <c r="I29" s="176">
        <v>11.34</v>
      </c>
      <c r="J29" s="176">
        <v>4.03</v>
      </c>
      <c r="K29" s="176">
        <v>1.03</v>
      </c>
      <c r="L29" s="176">
        <v>0</v>
      </c>
      <c r="M29" s="176">
        <v>0</v>
      </c>
      <c r="N29" s="176">
        <v>0.89</v>
      </c>
      <c r="O29" s="176">
        <v>11.74</v>
      </c>
      <c r="P29" s="29">
        <f t="shared" si="45"/>
        <v>4.1100000000000003</v>
      </c>
      <c r="Q29" s="7">
        <f t="shared" si="46"/>
        <v>0.1131370849898477</v>
      </c>
      <c r="R29" s="22">
        <f t="shared" si="47"/>
        <v>2.7527271287067567E-2</v>
      </c>
      <c r="S29" s="18">
        <f t="shared" si="48"/>
        <v>1.0449999999999999</v>
      </c>
      <c r="T29" s="7">
        <f t="shared" si="49"/>
        <v>2.1213203435596444E-2</v>
      </c>
      <c r="U29" s="22">
        <f t="shared" si="50"/>
        <v>2.029971620631239E-2</v>
      </c>
      <c r="V29" s="18">
        <f t="shared" si="51"/>
        <v>0</v>
      </c>
      <c r="W29" s="7">
        <f t="shared" si="52"/>
        <v>0</v>
      </c>
      <c r="X29" s="22" t="e">
        <f t="shared" si="53"/>
        <v>#DIV/0!</v>
      </c>
      <c r="Y29" s="18">
        <f t="shared" si="54"/>
        <v>0</v>
      </c>
      <c r="Z29" s="7">
        <f t="shared" si="55"/>
        <v>0</v>
      </c>
      <c r="AA29" s="22" t="e">
        <f t="shared" si="56"/>
        <v>#DIV/0!</v>
      </c>
      <c r="AB29" s="18">
        <f t="shared" si="57"/>
        <v>0.91</v>
      </c>
      <c r="AC29" s="7">
        <f t="shared" si="58"/>
        <v>2.8284271247461926E-2</v>
      </c>
      <c r="AD29" s="22">
        <f t="shared" si="59"/>
        <v>3.1081616755452665E-2</v>
      </c>
      <c r="AE29" s="18">
        <f t="shared" si="60"/>
        <v>11.54</v>
      </c>
      <c r="AF29" s="7">
        <f t="shared" si="61"/>
        <v>0.28284271247461928</v>
      </c>
      <c r="AG29" s="22">
        <f t="shared" si="62"/>
        <v>2.4509767112185381E-2</v>
      </c>
      <c r="AH29" s="108"/>
      <c r="AI29" s="29"/>
      <c r="AJ29" s="7"/>
      <c r="AK29" s="22"/>
      <c r="AL29" s="29"/>
      <c r="AM29" s="7"/>
      <c r="AN29" s="22"/>
      <c r="AO29" s="29"/>
      <c r="AP29" s="7"/>
      <c r="AQ29" s="22"/>
      <c r="AR29" s="29"/>
      <c r="AS29" s="7"/>
      <c r="AT29" s="22"/>
      <c r="AU29" s="29"/>
      <c r="AV29" s="7"/>
      <c r="AW29" s="22"/>
      <c r="AX29" s="29"/>
      <c r="AY29" s="7"/>
      <c r="AZ29" s="22"/>
    </row>
    <row r="30" spans="1:52" ht="15" thickBot="1" x14ac:dyDescent="0.4">
      <c r="A30" s="11">
        <f>'OD660'!$A$15</f>
        <v>44666.385416666664</v>
      </c>
      <c r="B30" s="9">
        <f t="shared" si="43"/>
        <v>116.74999999988358</v>
      </c>
      <c r="C30" s="13">
        <f t="shared" si="44"/>
        <v>4.8645833333284827</v>
      </c>
      <c r="D30" s="176">
        <v>2.37</v>
      </c>
      <c r="E30" s="176">
        <v>0.81</v>
      </c>
      <c r="F30" s="176">
        <v>0</v>
      </c>
      <c r="G30" s="176">
        <v>0</v>
      </c>
      <c r="H30" s="176">
        <v>0.84</v>
      </c>
      <c r="I30" s="176">
        <v>13.08</v>
      </c>
      <c r="J30" s="176">
        <v>2.36</v>
      </c>
      <c r="K30" s="176">
        <v>0.81</v>
      </c>
      <c r="L30" s="176">
        <v>0</v>
      </c>
      <c r="M30" s="176">
        <v>0</v>
      </c>
      <c r="N30" s="176">
        <v>0.85</v>
      </c>
      <c r="O30" s="176">
        <v>13.49</v>
      </c>
      <c r="P30" s="30">
        <f t="shared" si="45"/>
        <v>2.3650000000000002</v>
      </c>
      <c r="Q30" s="21">
        <f t="shared" si="46"/>
        <v>7.0710678118656384E-3</v>
      </c>
      <c r="R30" s="23">
        <f t="shared" si="47"/>
        <v>2.9898806815499526E-3</v>
      </c>
      <c r="S30" s="20">
        <f t="shared" si="48"/>
        <v>0.81</v>
      </c>
      <c r="T30" s="21">
        <f t="shared" si="49"/>
        <v>0</v>
      </c>
      <c r="U30" s="23">
        <f t="shared" si="50"/>
        <v>0</v>
      </c>
      <c r="V30" s="20">
        <f t="shared" si="51"/>
        <v>0</v>
      </c>
      <c r="W30" s="21">
        <f t="shared" si="52"/>
        <v>0</v>
      </c>
      <c r="X30" s="23" t="e">
        <f t="shared" si="53"/>
        <v>#DIV/0!</v>
      </c>
      <c r="Y30" s="20">
        <f t="shared" si="54"/>
        <v>0</v>
      </c>
      <c r="Z30" s="21">
        <f t="shared" si="55"/>
        <v>0</v>
      </c>
      <c r="AA30" s="23" t="e">
        <f t="shared" si="56"/>
        <v>#DIV/0!</v>
      </c>
      <c r="AB30" s="20">
        <f t="shared" si="57"/>
        <v>0.84499999999999997</v>
      </c>
      <c r="AC30" s="21">
        <f t="shared" si="58"/>
        <v>7.0710678118654814E-3</v>
      </c>
      <c r="AD30" s="23">
        <f t="shared" si="59"/>
        <v>8.3681275880064868E-3</v>
      </c>
      <c r="AE30" s="20">
        <f t="shared" si="60"/>
        <v>13.285</v>
      </c>
      <c r="AF30" s="21">
        <f t="shared" si="61"/>
        <v>0.28991378028648457</v>
      </c>
      <c r="AG30" s="23">
        <f t="shared" si="62"/>
        <v>2.1822640593638282E-2</v>
      </c>
      <c r="AH30" s="108"/>
      <c r="AI30" s="108"/>
      <c r="AJ30" s="108"/>
      <c r="AK30" s="108"/>
      <c r="AL30" s="108"/>
      <c r="AM30" s="108"/>
      <c r="AN30" s="108"/>
      <c r="AO30" s="108"/>
      <c r="AP30" s="108"/>
      <c r="AQ30" s="108"/>
      <c r="AR30" s="108"/>
      <c r="AS30" s="108"/>
      <c r="AT30" s="108"/>
      <c r="AU30" s="108"/>
      <c r="AV30" s="108"/>
      <c r="AW30" s="108"/>
      <c r="AX30" s="108"/>
    </row>
    <row r="31" spans="1:52" ht="15" thickBot="1" x14ac:dyDescent="0.4"/>
    <row r="32" spans="1:52" ht="15" thickBot="1" x14ac:dyDescent="0.4">
      <c r="D32" s="205">
        <v>3</v>
      </c>
      <c r="E32" s="206"/>
      <c r="F32" s="206"/>
      <c r="G32" s="206"/>
      <c r="H32" s="206"/>
      <c r="I32" s="206"/>
      <c r="J32" s="206"/>
      <c r="K32" s="206"/>
      <c r="L32" s="206"/>
      <c r="M32" s="206"/>
      <c r="N32" s="206"/>
      <c r="O32" s="207"/>
    </row>
    <row r="33" spans="1:52" ht="15" thickBot="1" x14ac:dyDescent="0.4">
      <c r="D33" s="208" t="s">
        <v>26</v>
      </c>
      <c r="E33" s="209"/>
      <c r="F33" s="209"/>
      <c r="G33" s="209"/>
      <c r="H33" s="209"/>
      <c r="I33" s="210"/>
      <c r="J33" s="208" t="s">
        <v>26</v>
      </c>
      <c r="K33" s="209"/>
      <c r="L33" s="209"/>
      <c r="M33" s="209"/>
      <c r="N33" s="209"/>
      <c r="O33" s="210"/>
      <c r="P33" s="208" t="s">
        <v>9</v>
      </c>
      <c r="Q33" s="209"/>
      <c r="R33" s="210"/>
      <c r="S33" s="208" t="s">
        <v>10</v>
      </c>
      <c r="T33" s="209"/>
      <c r="U33" s="210"/>
      <c r="V33" s="208" t="s">
        <v>11</v>
      </c>
      <c r="W33" s="209"/>
      <c r="X33" s="210"/>
      <c r="Y33" s="208" t="s">
        <v>12</v>
      </c>
      <c r="Z33" s="209"/>
      <c r="AA33" s="210"/>
      <c r="AB33" s="208" t="s">
        <v>13</v>
      </c>
      <c r="AC33" s="209"/>
      <c r="AD33" s="210"/>
      <c r="AE33" s="208" t="s">
        <v>14</v>
      </c>
      <c r="AF33" s="209"/>
      <c r="AG33" s="210"/>
      <c r="AH33" s="92"/>
      <c r="AI33" s="92"/>
      <c r="AJ33" s="92"/>
      <c r="AK33" s="92"/>
      <c r="AL33" s="92"/>
      <c r="AM33" s="92"/>
      <c r="AN33" s="92"/>
      <c r="AO33" s="92"/>
      <c r="AP33" s="92"/>
      <c r="AQ33" s="92"/>
      <c r="AR33" s="92"/>
      <c r="AS33" s="92"/>
      <c r="AT33" s="92"/>
      <c r="AU33" s="92"/>
      <c r="AV33" s="92"/>
      <c r="AW33" s="92"/>
      <c r="AX33" s="92"/>
    </row>
    <row r="34" spans="1:52" ht="15" thickBot="1" x14ac:dyDescent="0.4">
      <c r="A34" s="133" t="s">
        <v>0</v>
      </c>
      <c r="B34" s="132" t="s">
        <v>1</v>
      </c>
      <c r="C34" s="134" t="s">
        <v>2</v>
      </c>
      <c r="D34" s="211" t="s">
        <v>27</v>
      </c>
      <c r="E34" s="203"/>
      <c r="F34" s="203"/>
      <c r="G34" s="203"/>
      <c r="H34" s="203"/>
      <c r="I34" s="204"/>
      <c r="J34" s="199" t="s">
        <v>28</v>
      </c>
      <c r="K34" s="200"/>
      <c r="L34" s="200"/>
      <c r="M34" s="200"/>
      <c r="N34" s="200"/>
      <c r="O34" s="201"/>
      <c r="P34" s="139" t="s">
        <v>8</v>
      </c>
      <c r="Q34" s="140" t="s">
        <v>5</v>
      </c>
      <c r="R34" s="141" t="s">
        <v>6</v>
      </c>
      <c r="S34" s="142" t="s">
        <v>8</v>
      </c>
      <c r="T34" s="140" t="s">
        <v>5</v>
      </c>
      <c r="U34" s="141" t="s">
        <v>6</v>
      </c>
      <c r="V34" s="142" t="s">
        <v>8</v>
      </c>
      <c r="W34" s="140" t="s">
        <v>5</v>
      </c>
      <c r="X34" s="141" t="s">
        <v>6</v>
      </c>
      <c r="Y34" s="142" t="s">
        <v>8</v>
      </c>
      <c r="Z34" s="140" t="s">
        <v>5</v>
      </c>
      <c r="AA34" s="141" t="s">
        <v>6</v>
      </c>
      <c r="AB34" s="142" t="s">
        <v>8</v>
      </c>
      <c r="AC34" s="140" t="s">
        <v>5</v>
      </c>
      <c r="AD34" s="141" t="s">
        <v>6</v>
      </c>
      <c r="AE34" s="142" t="s">
        <v>8</v>
      </c>
      <c r="AF34" s="140" t="s">
        <v>5</v>
      </c>
      <c r="AG34" s="141" t="s">
        <v>6</v>
      </c>
      <c r="AH34" s="110"/>
      <c r="AI34" s="110"/>
      <c r="AJ34" s="110"/>
      <c r="AK34" s="110"/>
      <c r="AL34" s="110"/>
      <c r="AM34" s="110"/>
      <c r="AN34" s="110"/>
      <c r="AO34" s="110"/>
      <c r="AP34" s="110"/>
      <c r="AQ34" s="110"/>
      <c r="AR34" s="110"/>
      <c r="AS34" s="110"/>
      <c r="AT34" s="110"/>
      <c r="AU34" s="110"/>
      <c r="AV34" s="110"/>
      <c r="AW34" s="110"/>
      <c r="AX34" s="110"/>
    </row>
    <row r="35" spans="1:52" x14ac:dyDescent="0.35">
      <c r="A35" s="11">
        <f>'OD660'!$A$5</f>
        <v>44661.520833333336</v>
      </c>
      <c r="B35" s="4">
        <f>C35*24</f>
        <v>0</v>
      </c>
      <c r="C35" s="2">
        <f>A35-$A$5</f>
        <v>0</v>
      </c>
      <c r="D35" s="176">
        <v>8.34</v>
      </c>
      <c r="E35" s="176">
        <v>23.99</v>
      </c>
      <c r="F35" s="176">
        <v>7.11</v>
      </c>
      <c r="G35" s="176">
        <v>2.66</v>
      </c>
      <c r="H35" s="176">
        <v>0</v>
      </c>
      <c r="I35" s="176">
        <v>0</v>
      </c>
      <c r="J35" s="176">
        <v>8.35</v>
      </c>
      <c r="K35" s="176">
        <v>23.99</v>
      </c>
      <c r="L35" s="176">
        <v>7.11</v>
      </c>
      <c r="M35" s="176">
        <v>2.66</v>
      </c>
      <c r="N35" s="176">
        <v>0</v>
      </c>
      <c r="O35" s="176">
        <v>0</v>
      </c>
      <c r="P35" s="143">
        <f>IF(D35="",#N/A,AVERAGE(D35,J35))</f>
        <v>8.3449999999999989</v>
      </c>
      <c r="Q35" s="144">
        <f>_xlfn.STDEV.S(D35,J35)</f>
        <v>7.0710678118653244E-3</v>
      </c>
      <c r="R35" s="145">
        <f>Q35/P35</f>
        <v>8.4734185882148901E-4</v>
      </c>
      <c r="S35" s="146">
        <f>IF(E35="",#N/A,AVERAGE(E35,K35))</f>
        <v>23.99</v>
      </c>
      <c r="T35" s="144">
        <f>_xlfn.STDEV.S(E35,K35)</f>
        <v>0</v>
      </c>
      <c r="U35" s="145">
        <f>T35/S35</f>
        <v>0</v>
      </c>
      <c r="V35" s="146">
        <f>IF(F35="",#N/A,AVERAGE(F35,L35))</f>
        <v>7.11</v>
      </c>
      <c r="W35" s="144">
        <f>_xlfn.STDEV.S(F35,L35)</f>
        <v>0</v>
      </c>
      <c r="X35" s="145">
        <f t="shared" ref="X35" si="63">W35/V35</f>
        <v>0</v>
      </c>
      <c r="Y35" s="146">
        <f>IF(G35="",#N/A,AVERAGE(G35,M35))</f>
        <v>2.66</v>
      </c>
      <c r="Z35" s="144">
        <f>_xlfn.STDEV.S(G35,M35)</f>
        <v>0</v>
      </c>
      <c r="AA35" s="145">
        <f>Z35/Y35</f>
        <v>0</v>
      </c>
      <c r="AB35" s="146">
        <f>IF(H35="",#N/A,AVERAGE(H35,N35))</f>
        <v>0</v>
      </c>
      <c r="AC35" s="144">
        <f>_xlfn.STDEV.S(H35,N35)</f>
        <v>0</v>
      </c>
      <c r="AD35" s="145" t="e">
        <f>AC35/AB35</f>
        <v>#DIV/0!</v>
      </c>
      <c r="AE35" s="146">
        <f>IF(I35="",#N/A,AVERAGE(I35,O35))</f>
        <v>0</v>
      </c>
      <c r="AF35" s="144">
        <f>_xlfn.STDEV.S(I35,O35)</f>
        <v>0</v>
      </c>
      <c r="AG35" s="145" t="e">
        <f>AF35/AE35</f>
        <v>#DIV/0!</v>
      </c>
      <c r="AH35" s="108"/>
      <c r="AI35" s="108"/>
      <c r="AJ35" s="108"/>
      <c r="AK35" s="108"/>
      <c r="AL35" s="108"/>
      <c r="AM35" s="108"/>
      <c r="AN35" s="108"/>
      <c r="AO35" s="108"/>
      <c r="AP35" s="108"/>
      <c r="AQ35" s="108"/>
      <c r="AR35" s="108"/>
      <c r="AS35" s="108"/>
      <c r="AT35" s="108"/>
      <c r="AU35" s="108"/>
      <c r="AV35" s="108"/>
      <c r="AW35" s="108"/>
      <c r="AX35" s="108"/>
    </row>
    <row r="36" spans="1:52" x14ac:dyDescent="0.35">
      <c r="A36" s="11">
        <f>'OD660'!$A$6</f>
        <v>44661.84375</v>
      </c>
      <c r="B36" s="4">
        <f t="shared" ref="B36:B45" si="64">C36*24</f>
        <v>7.7499999999417923</v>
      </c>
      <c r="C36" s="12">
        <f t="shared" ref="C36:C45" si="65">A36-$A$5</f>
        <v>0.32291666666424135</v>
      </c>
      <c r="D36" s="56">
        <v>8.1300000000000008</v>
      </c>
      <c r="E36" s="56">
        <v>24.51</v>
      </c>
      <c r="F36" s="56">
        <v>6.46</v>
      </c>
      <c r="G36" s="56">
        <v>2.75</v>
      </c>
      <c r="H36" s="56">
        <v>0</v>
      </c>
      <c r="I36" s="56">
        <v>0.25</v>
      </c>
      <c r="J36" s="56">
        <v>8.1300000000000008</v>
      </c>
      <c r="K36" s="56">
        <v>24.49</v>
      </c>
      <c r="L36" s="56">
        <v>6.45</v>
      </c>
      <c r="M36" s="56">
        <v>2.74</v>
      </c>
      <c r="N36" s="56">
        <v>0</v>
      </c>
      <c r="O36" s="56">
        <v>0.24</v>
      </c>
      <c r="P36" s="29">
        <f t="shared" ref="P36:P45" si="66">IF(D36="",#N/A,AVERAGE(D36,J36))</f>
        <v>8.1300000000000008</v>
      </c>
      <c r="Q36" s="7">
        <f t="shared" ref="Q36:Q45" si="67">_xlfn.STDEV.S(D36,J36)</f>
        <v>0</v>
      </c>
      <c r="R36" s="22">
        <f t="shared" ref="R36:R45" si="68">Q36/P36</f>
        <v>0</v>
      </c>
      <c r="S36" s="18">
        <f t="shared" ref="S36:S45" si="69">IF(E36="",#N/A,AVERAGE(E36,K36))</f>
        <v>24.5</v>
      </c>
      <c r="T36" s="7">
        <f t="shared" ref="T36:T45" si="70">_xlfn.STDEV.S(E36,K36)</f>
        <v>1.4142135623733162E-2</v>
      </c>
      <c r="U36" s="22">
        <f t="shared" ref="U36:U45" si="71">T36/S36</f>
        <v>5.772300254584964E-4</v>
      </c>
      <c r="V36" s="18">
        <f t="shared" ref="V36:V45" si="72">IF(F36="",#N/A,AVERAGE(F36,L36))</f>
        <v>6.4550000000000001</v>
      </c>
      <c r="W36" s="7">
        <f t="shared" ref="W36:W45" si="73">_xlfn.STDEV.S(F36,L36)</f>
        <v>7.0710678118653244E-3</v>
      </c>
      <c r="X36" s="22">
        <f t="shared" ref="X36:X45" si="74">W36/V36</f>
        <v>1.0954404046266963E-3</v>
      </c>
      <c r="Y36" s="18">
        <f t="shared" ref="Y36:Y45" si="75">IF(G36="",#N/A,AVERAGE(G36,M36))</f>
        <v>2.7450000000000001</v>
      </c>
      <c r="Z36" s="7">
        <f t="shared" ref="Z36:Z45" si="76">_xlfn.STDEV.S(G36,M36)</f>
        <v>7.0710678118653244E-3</v>
      </c>
      <c r="AA36" s="22">
        <f t="shared" ref="AA36:AA45" si="77">Z36/Y36</f>
        <v>2.57598098792908E-3</v>
      </c>
      <c r="AB36" s="18">
        <f t="shared" ref="AB36:AB45" si="78">IF(H36="",#N/A,AVERAGE(H36,N36))</f>
        <v>0</v>
      </c>
      <c r="AC36" s="7">
        <f t="shared" ref="AC36:AC45" si="79">_xlfn.STDEV.S(H36,N36)</f>
        <v>0</v>
      </c>
      <c r="AD36" s="22" t="e">
        <f t="shared" ref="AD36:AD45" si="80">AC36/AB36</f>
        <v>#DIV/0!</v>
      </c>
      <c r="AE36" s="18">
        <f t="shared" ref="AE36:AE45" si="81">IF(I36="",#N/A,AVERAGE(I36,O36))</f>
        <v>0.245</v>
      </c>
      <c r="AF36" s="7">
        <f t="shared" ref="AF36:AF45" si="82">_xlfn.STDEV.S(I36,O36)</f>
        <v>7.0710678118654814E-3</v>
      </c>
      <c r="AG36" s="22">
        <f t="shared" ref="AG36:AG45" si="83">AF36/AE36</f>
        <v>2.8861501272920333E-2</v>
      </c>
      <c r="AH36" s="108"/>
      <c r="AI36" s="108"/>
      <c r="AJ36" s="108"/>
      <c r="AK36" s="108"/>
      <c r="AL36" s="108"/>
      <c r="AM36" s="108"/>
      <c r="AN36" s="108"/>
      <c r="AO36" s="108"/>
      <c r="AP36" s="108"/>
      <c r="AQ36" s="108"/>
      <c r="AR36" s="108"/>
      <c r="AS36" s="108"/>
      <c r="AT36" s="108"/>
      <c r="AU36" s="108"/>
      <c r="AV36" s="108"/>
      <c r="AW36" s="108"/>
      <c r="AX36" s="108"/>
    </row>
    <row r="37" spans="1:52" x14ac:dyDescent="0.35">
      <c r="A37" s="11">
        <f>'OD660'!$A$7</f>
        <v>44662.34375</v>
      </c>
      <c r="B37" s="4">
        <f t="shared" si="64"/>
        <v>19.749999999941792</v>
      </c>
      <c r="C37" s="12">
        <f t="shared" si="65"/>
        <v>0.82291666666424135</v>
      </c>
      <c r="D37" s="176">
        <v>8.02</v>
      </c>
      <c r="E37" s="176">
        <v>24.29</v>
      </c>
      <c r="F37" s="176">
        <v>5.07</v>
      </c>
      <c r="G37" s="176">
        <v>2.58</v>
      </c>
      <c r="H37" s="176">
        <v>0</v>
      </c>
      <c r="I37" s="176">
        <v>0.8</v>
      </c>
      <c r="J37" s="176">
        <v>8.0299999999999994</v>
      </c>
      <c r="K37" s="176">
        <v>24.34</v>
      </c>
      <c r="L37" s="176">
        <v>5.07</v>
      </c>
      <c r="M37" s="176">
        <v>2.56</v>
      </c>
      <c r="N37" s="176">
        <v>0</v>
      </c>
      <c r="O37" s="176">
        <v>0.8</v>
      </c>
      <c r="P37" s="29">
        <f t="shared" si="66"/>
        <v>8.0249999999999986</v>
      </c>
      <c r="Q37" s="7">
        <f t="shared" si="67"/>
        <v>7.0710678118653244E-3</v>
      </c>
      <c r="R37" s="22">
        <f t="shared" si="68"/>
        <v>8.8112994540377894E-4</v>
      </c>
      <c r="S37" s="18">
        <f t="shared" si="69"/>
        <v>24.314999999999998</v>
      </c>
      <c r="T37" s="7">
        <f t="shared" si="70"/>
        <v>3.5355339059327882E-2</v>
      </c>
      <c r="U37" s="22">
        <f t="shared" si="71"/>
        <v>1.4540546600587245E-3</v>
      </c>
      <c r="V37" s="18">
        <f t="shared" si="72"/>
        <v>5.07</v>
      </c>
      <c r="W37" s="7">
        <f t="shared" si="73"/>
        <v>0</v>
      </c>
      <c r="X37" s="22">
        <f t="shared" si="74"/>
        <v>0</v>
      </c>
      <c r="Y37" s="18">
        <f t="shared" si="75"/>
        <v>2.5700000000000003</v>
      </c>
      <c r="Z37" s="7">
        <f t="shared" si="76"/>
        <v>1.4142135623730963E-2</v>
      </c>
      <c r="AA37" s="22">
        <f t="shared" si="77"/>
        <v>5.5027765072883121E-3</v>
      </c>
      <c r="AB37" s="18">
        <f t="shared" si="78"/>
        <v>0</v>
      </c>
      <c r="AC37" s="7">
        <f t="shared" si="79"/>
        <v>0</v>
      </c>
      <c r="AD37" s="22" t="e">
        <f t="shared" si="80"/>
        <v>#DIV/0!</v>
      </c>
      <c r="AE37" s="18">
        <f t="shared" si="81"/>
        <v>0.8</v>
      </c>
      <c r="AF37" s="7">
        <f t="shared" si="82"/>
        <v>0</v>
      </c>
      <c r="AG37" s="22">
        <f t="shared" si="83"/>
        <v>0</v>
      </c>
      <c r="AH37" s="108"/>
      <c r="AI37" s="108"/>
      <c r="AJ37" s="108"/>
      <c r="AK37" s="108"/>
      <c r="AL37" s="108"/>
      <c r="AM37" s="108"/>
      <c r="AN37" s="108"/>
      <c r="AO37" s="108"/>
      <c r="AP37" s="108"/>
      <c r="AQ37" s="108"/>
      <c r="AR37" s="108"/>
      <c r="AS37" s="108"/>
      <c r="AT37" s="108"/>
      <c r="AU37" s="108"/>
      <c r="AV37" s="108"/>
      <c r="AW37" s="108"/>
      <c r="AX37" s="108"/>
    </row>
    <row r="38" spans="1:52" x14ac:dyDescent="0.35">
      <c r="A38" s="11">
        <f>'OD660'!$A$8</f>
        <v>44662.71875</v>
      </c>
      <c r="B38" s="4">
        <f t="shared" si="64"/>
        <v>28.749999999941792</v>
      </c>
      <c r="C38" s="12">
        <f t="shared" si="65"/>
        <v>1.1979166666642413</v>
      </c>
      <c r="D38" s="176">
        <v>7.95</v>
      </c>
      <c r="E38" s="176">
        <v>24.15</v>
      </c>
      <c r="F38" s="176">
        <v>3.02</v>
      </c>
      <c r="G38" s="176">
        <v>2.1800000000000002</v>
      </c>
      <c r="H38" s="176">
        <v>0.09</v>
      </c>
      <c r="I38" s="176">
        <v>1.95</v>
      </c>
      <c r="J38" s="176">
        <v>7.97</v>
      </c>
      <c r="K38" s="176">
        <v>24.1</v>
      </c>
      <c r="L38" s="176">
        <v>3.02</v>
      </c>
      <c r="M38" s="176">
        <v>2.1800000000000002</v>
      </c>
      <c r="N38" s="176">
        <v>0.09</v>
      </c>
      <c r="O38" s="176">
        <v>1.94</v>
      </c>
      <c r="P38" s="29">
        <f t="shared" si="66"/>
        <v>7.96</v>
      </c>
      <c r="Q38" s="7">
        <f t="shared" si="67"/>
        <v>1.4142135623730649E-2</v>
      </c>
      <c r="R38" s="22">
        <f t="shared" si="68"/>
        <v>1.7766502039862624E-3</v>
      </c>
      <c r="S38" s="18">
        <f t="shared" si="69"/>
        <v>24.125</v>
      </c>
      <c r="T38" s="7">
        <f t="shared" si="70"/>
        <v>3.5355339059325371E-2</v>
      </c>
      <c r="U38" s="22">
        <f t="shared" si="71"/>
        <v>1.4655062822518288E-3</v>
      </c>
      <c r="V38" s="18">
        <f t="shared" si="72"/>
        <v>3.02</v>
      </c>
      <c r="W38" s="7">
        <f t="shared" si="73"/>
        <v>0</v>
      </c>
      <c r="X38" s="22">
        <f t="shared" si="74"/>
        <v>0</v>
      </c>
      <c r="Y38" s="18">
        <f t="shared" si="75"/>
        <v>2.1800000000000002</v>
      </c>
      <c r="Z38" s="7">
        <f t="shared" si="76"/>
        <v>0</v>
      </c>
      <c r="AA38" s="22">
        <f t="shared" si="77"/>
        <v>0</v>
      </c>
      <c r="AB38" s="18">
        <f t="shared" si="78"/>
        <v>0.09</v>
      </c>
      <c r="AC38" s="7">
        <f t="shared" si="79"/>
        <v>0</v>
      </c>
      <c r="AD38" s="22">
        <f t="shared" si="80"/>
        <v>0</v>
      </c>
      <c r="AE38" s="18">
        <f t="shared" si="81"/>
        <v>1.9449999999999998</v>
      </c>
      <c r="AF38" s="7">
        <f t="shared" si="82"/>
        <v>7.0710678118654814E-3</v>
      </c>
      <c r="AG38" s="22">
        <f t="shared" si="83"/>
        <v>3.6355104431184996E-3</v>
      </c>
      <c r="AH38" s="108"/>
      <c r="AI38" s="108"/>
      <c r="AJ38" s="108"/>
      <c r="AK38" s="108"/>
      <c r="AL38" s="108"/>
      <c r="AM38" s="108"/>
      <c r="AN38" s="108"/>
      <c r="AO38" s="108"/>
      <c r="AP38" s="108"/>
      <c r="AQ38" s="108"/>
      <c r="AR38" s="108"/>
      <c r="AS38" s="108"/>
      <c r="AT38" s="108"/>
      <c r="AU38" s="108"/>
      <c r="AV38" s="108"/>
      <c r="AW38" s="108"/>
      <c r="AX38" s="108"/>
    </row>
    <row r="39" spans="1:52" x14ac:dyDescent="0.35">
      <c r="A39" s="11">
        <f>'OD660'!$A$9</f>
        <v>44663.354166666664</v>
      </c>
      <c r="B39" s="4">
        <f t="shared" si="64"/>
        <v>43.999999999883585</v>
      </c>
      <c r="C39" s="12">
        <f t="shared" si="65"/>
        <v>1.8333333333284827</v>
      </c>
      <c r="D39" s="176">
        <v>7.83</v>
      </c>
      <c r="E39" s="176">
        <v>20.99</v>
      </c>
      <c r="F39" s="176">
        <v>0</v>
      </c>
      <c r="G39" s="176">
        <v>0</v>
      </c>
      <c r="H39" s="176">
        <v>0</v>
      </c>
      <c r="I39" s="176">
        <v>5.13</v>
      </c>
      <c r="J39" s="176">
        <v>7.88</v>
      </c>
      <c r="K39" s="176">
        <v>21.08</v>
      </c>
      <c r="L39" s="176">
        <v>0</v>
      </c>
      <c r="M39" s="176">
        <v>0</v>
      </c>
      <c r="N39" s="176">
        <v>0</v>
      </c>
      <c r="O39" s="176">
        <v>5.12</v>
      </c>
      <c r="P39" s="29">
        <f t="shared" si="66"/>
        <v>7.8550000000000004</v>
      </c>
      <c r="Q39" s="7">
        <f t="shared" si="67"/>
        <v>3.5355339059327251E-2</v>
      </c>
      <c r="R39" s="22">
        <f t="shared" si="68"/>
        <v>4.5009979706336408E-3</v>
      </c>
      <c r="S39" s="18">
        <f t="shared" si="69"/>
        <v>21.034999999999997</v>
      </c>
      <c r="T39" s="7">
        <f t="shared" si="70"/>
        <v>6.3639610306789177E-2</v>
      </c>
      <c r="U39" s="22">
        <f t="shared" si="71"/>
        <v>3.0254152748651858E-3</v>
      </c>
      <c r="V39" s="18">
        <f t="shared" si="72"/>
        <v>0</v>
      </c>
      <c r="W39" s="7">
        <f t="shared" si="73"/>
        <v>0</v>
      </c>
      <c r="X39" s="22" t="e">
        <f t="shared" si="74"/>
        <v>#DIV/0!</v>
      </c>
      <c r="Y39" s="18">
        <f t="shared" si="75"/>
        <v>0</v>
      </c>
      <c r="Z39" s="7">
        <f t="shared" si="76"/>
        <v>0</v>
      </c>
      <c r="AA39" s="22" t="e">
        <f t="shared" si="77"/>
        <v>#DIV/0!</v>
      </c>
      <c r="AB39" s="18">
        <f t="shared" si="78"/>
        <v>0</v>
      </c>
      <c r="AC39" s="7">
        <f t="shared" si="79"/>
        <v>0</v>
      </c>
      <c r="AD39" s="22" t="e">
        <f t="shared" si="80"/>
        <v>#DIV/0!</v>
      </c>
      <c r="AE39" s="18">
        <f t="shared" si="81"/>
        <v>5.125</v>
      </c>
      <c r="AF39" s="7">
        <f t="shared" si="82"/>
        <v>7.0710678118653244E-3</v>
      </c>
      <c r="AG39" s="22">
        <f t="shared" si="83"/>
        <v>1.3797205486566486E-3</v>
      </c>
      <c r="AH39" s="108"/>
      <c r="AI39" s="108"/>
      <c r="AJ39" s="108"/>
      <c r="AK39" s="108"/>
      <c r="AL39" s="108"/>
      <c r="AM39" s="108"/>
      <c r="AN39" s="108"/>
      <c r="AO39" s="108"/>
      <c r="AP39" s="108"/>
      <c r="AQ39" s="108"/>
      <c r="AR39" s="108"/>
      <c r="AS39" s="108"/>
      <c r="AT39" s="108"/>
      <c r="AU39" s="108"/>
      <c r="AV39" s="108"/>
      <c r="AW39" s="108"/>
      <c r="AX39" s="108"/>
    </row>
    <row r="40" spans="1:52" x14ac:dyDescent="0.35">
      <c r="A40" s="11">
        <f>'OD660'!$A$10</f>
        <v>44663.677083333336</v>
      </c>
      <c r="B40" s="4">
        <f t="shared" si="64"/>
        <v>51.75</v>
      </c>
      <c r="C40" s="12">
        <f t="shared" si="65"/>
        <v>2.15625</v>
      </c>
      <c r="D40" s="176">
        <v>7.57</v>
      </c>
      <c r="E40" s="176">
        <v>15.87</v>
      </c>
      <c r="F40" s="176">
        <v>0</v>
      </c>
      <c r="G40" s="176">
        <v>0</v>
      </c>
      <c r="H40" s="176">
        <v>0.25</v>
      </c>
      <c r="I40" s="176">
        <v>8.06</v>
      </c>
      <c r="J40" s="176">
        <v>7.57</v>
      </c>
      <c r="K40" s="176">
        <v>15.91</v>
      </c>
      <c r="L40" s="176">
        <v>0</v>
      </c>
      <c r="M40" s="176">
        <v>0</v>
      </c>
      <c r="N40" s="176">
        <v>0.25</v>
      </c>
      <c r="O40" s="176">
        <v>8.07</v>
      </c>
      <c r="P40" s="29">
        <f t="shared" si="66"/>
        <v>7.57</v>
      </c>
      <c r="Q40" s="7">
        <f t="shared" si="67"/>
        <v>0</v>
      </c>
      <c r="R40" s="22">
        <f t="shared" si="68"/>
        <v>0</v>
      </c>
      <c r="S40" s="18">
        <f t="shared" si="69"/>
        <v>15.89</v>
      </c>
      <c r="T40" s="7">
        <f t="shared" si="70"/>
        <v>2.8284271247462554E-2</v>
      </c>
      <c r="U40" s="22">
        <f t="shared" si="71"/>
        <v>1.7800044837924828E-3</v>
      </c>
      <c r="V40" s="18">
        <f t="shared" si="72"/>
        <v>0</v>
      </c>
      <c r="W40" s="7">
        <f t="shared" si="73"/>
        <v>0</v>
      </c>
      <c r="X40" s="22" t="e">
        <f t="shared" si="74"/>
        <v>#DIV/0!</v>
      </c>
      <c r="Y40" s="18">
        <f t="shared" si="75"/>
        <v>0</v>
      </c>
      <c r="Z40" s="7">
        <f t="shared" si="76"/>
        <v>0</v>
      </c>
      <c r="AA40" s="22" t="e">
        <f t="shared" si="77"/>
        <v>#DIV/0!</v>
      </c>
      <c r="AB40" s="18">
        <f t="shared" si="78"/>
        <v>0.25</v>
      </c>
      <c r="AC40" s="7">
        <f t="shared" si="79"/>
        <v>0</v>
      </c>
      <c r="AD40" s="22">
        <f t="shared" si="80"/>
        <v>0</v>
      </c>
      <c r="AE40" s="18">
        <f t="shared" si="81"/>
        <v>8.0650000000000013</v>
      </c>
      <c r="AF40" s="7">
        <f t="shared" si="82"/>
        <v>7.0710678118653244E-3</v>
      </c>
      <c r="AG40" s="22">
        <f t="shared" si="83"/>
        <v>8.7675980308311505E-4</v>
      </c>
      <c r="AH40" s="108"/>
      <c r="AI40" s="108"/>
      <c r="AJ40" s="108"/>
      <c r="AK40" s="108"/>
      <c r="AL40" s="108"/>
      <c r="AM40" s="108"/>
      <c r="AN40" s="108"/>
      <c r="AO40" s="108"/>
      <c r="AP40" s="108"/>
      <c r="AQ40" s="108"/>
      <c r="AR40" s="108"/>
      <c r="AS40" s="108"/>
      <c r="AT40" s="108"/>
      <c r="AU40" s="108"/>
      <c r="AV40" s="108"/>
      <c r="AW40" s="108"/>
      <c r="AX40" s="108"/>
    </row>
    <row r="41" spans="1:52" x14ac:dyDescent="0.35">
      <c r="A41" s="11">
        <f>'OD660'!$A$11</f>
        <v>44664.361111111109</v>
      </c>
      <c r="B41" s="4">
        <f t="shared" si="64"/>
        <v>68.166666666569654</v>
      </c>
      <c r="C41" s="12">
        <f t="shared" si="65"/>
        <v>2.8402777777737356</v>
      </c>
      <c r="D41" s="176">
        <v>6.76</v>
      </c>
      <c r="E41" s="176">
        <v>3.17</v>
      </c>
      <c r="F41" s="176">
        <v>0</v>
      </c>
      <c r="G41" s="176">
        <v>0</v>
      </c>
      <c r="H41" s="176">
        <v>0.73</v>
      </c>
      <c r="I41" s="176">
        <v>13.41</v>
      </c>
      <c r="J41" s="176">
        <v>6.74</v>
      </c>
      <c r="K41" s="176">
        <v>3.16</v>
      </c>
      <c r="L41" s="176">
        <v>0</v>
      </c>
      <c r="M41" s="176">
        <v>0</v>
      </c>
      <c r="N41" s="176">
        <v>0.73</v>
      </c>
      <c r="O41" s="176">
        <v>13.41</v>
      </c>
      <c r="P41" s="29">
        <f t="shared" si="66"/>
        <v>6.75</v>
      </c>
      <c r="Q41" s="7">
        <f t="shared" si="67"/>
        <v>1.4142135623730649E-2</v>
      </c>
      <c r="R41" s="22">
        <f t="shared" si="68"/>
        <v>2.0951312035156519E-3</v>
      </c>
      <c r="S41" s="18">
        <f t="shared" si="69"/>
        <v>3.165</v>
      </c>
      <c r="T41" s="7">
        <f t="shared" si="70"/>
        <v>7.0710678118653244E-3</v>
      </c>
      <c r="U41" s="22">
        <f t="shared" si="71"/>
        <v>2.2341446482986808E-3</v>
      </c>
      <c r="V41" s="18">
        <f t="shared" si="72"/>
        <v>0</v>
      </c>
      <c r="W41" s="7">
        <f t="shared" si="73"/>
        <v>0</v>
      </c>
      <c r="X41" s="22" t="e">
        <f t="shared" si="74"/>
        <v>#DIV/0!</v>
      </c>
      <c r="Y41" s="18">
        <f t="shared" si="75"/>
        <v>0</v>
      </c>
      <c r="Z41" s="7">
        <f t="shared" si="76"/>
        <v>0</v>
      </c>
      <c r="AA41" s="22" t="e">
        <f t="shared" si="77"/>
        <v>#DIV/0!</v>
      </c>
      <c r="AB41" s="18">
        <f t="shared" si="78"/>
        <v>0.73</v>
      </c>
      <c r="AC41" s="7">
        <f t="shared" si="79"/>
        <v>0</v>
      </c>
      <c r="AD41" s="22">
        <f t="shared" si="80"/>
        <v>0</v>
      </c>
      <c r="AE41" s="18">
        <f t="shared" si="81"/>
        <v>13.41</v>
      </c>
      <c r="AF41" s="7">
        <f t="shared" si="82"/>
        <v>0</v>
      </c>
      <c r="AG41" s="22">
        <f t="shared" si="83"/>
        <v>0</v>
      </c>
      <c r="AH41" s="108"/>
      <c r="AI41" s="108"/>
      <c r="AJ41" s="108"/>
      <c r="AK41" s="108"/>
      <c r="AL41" s="108"/>
      <c r="AM41" s="108"/>
      <c r="AN41" s="108"/>
      <c r="AO41" s="108"/>
      <c r="AP41" s="108"/>
      <c r="AQ41" s="108"/>
      <c r="AR41" s="108"/>
      <c r="AS41" s="108"/>
      <c r="AT41" s="108"/>
      <c r="AU41" s="108"/>
      <c r="AV41" s="108"/>
      <c r="AW41" s="108"/>
      <c r="AX41" s="108"/>
    </row>
    <row r="42" spans="1:52" x14ac:dyDescent="0.35">
      <c r="A42" s="11">
        <f>'OD660'!$A$12</f>
        <v>44664.677083333336</v>
      </c>
      <c r="B42" s="4">
        <f t="shared" si="64"/>
        <v>75.75</v>
      </c>
      <c r="C42" s="12">
        <f t="shared" si="65"/>
        <v>3.15625</v>
      </c>
      <c r="D42" s="176">
        <v>6.11</v>
      </c>
      <c r="E42" s="176">
        <v>1.19</v>
      </c>
      <c r="F42" s="176">
        <v>0</v>
      </c>
      <c r="G42" s="176">
        <v>0</v>
      </c>
      <c r="H42" s="176">
        <v>0.78</v>
      </c>
      <c r="I42" s="176">
        <v>15.06</v>
      </c>
      <c r="J42" s="176">
        <v>6.09</v>
      </c>
      <c r="K42" s="176">
        <v>1.2</v>
      </c>
      <c r="L42" s="176">
        <v>0</v>
      </c>
      <c r="M42" s="176">
        <v>0</v>
      </c>
      <c r="N42" s="176">
        <v>0.78</v>
      </c>
      <c r="O42" s="176">
        <v>15.01</v>
      </c>
      <c r="P42" s="29">
        <f t="shared" si="66"/>
        <v>6.1</v>
      </c>
      <c r="Q42" s="7">
        <f t="shared" si="67"/>
        <v>1.4142135623731277E-2</v>
      </c>
      <c r="R42" s="22">
        <f t="shared" si="68"/>
        <v>2.3183828891362749E-3</v>
      </c>
      <c r="S42" s="18">
        <f t="shared" si="69"/>
        <v>1.1949999999999998</v>
      </c>
      <c r="T42" s="7">
        <f t="shared" si="70"/>
        <v>7.0710678118654814E-3</v>
      </c>
      <c r="U42" s="22">
        <f t="shared" si="71"/>
        <v>5.9172115580464289E-3</v>
      </c>
      <c r="V42" s="18">
        <f t="shared" si="72"/>
        <v>0</v>
      </c>
      <c r="W42" s="7">
        <f t="shared" si="73"/>
        <v>0</v>
      </c>
      <c r="X42" s="22" t="e">
        <f t="shared" si="74"/>
        <v>#DIV/0!</v>
      </c>
      <c r="Y42" s="18">
        <f t="shared" si="75"/>
        <v>0</v>
      </c>
      <c r="Z42" s="7">
        <f t="shared" si="76"/>
        <v>0</v>
      </c>
      <c r="AA42" s="22" t="e">
        <f t="shared" si="77"/>
        <v>#DIV/0!</v>
      </c>
      <c r="AB42" s="18">
        <f t="shared" si="78"/>
        <v>0.78</v>
      </c>
      <c r="AC42" s="7">
        <f t="shared" si="79"/>
        <v>0</v>
      </c>
      <c r="AD42" s="22">
        <f t="shared" si="80"/>
        <v>0</v>
      </c>
      <c r="AE42" s="18">
        <f t="shared" si="81"/>
        <v>15.035</v>
      </c>
      <c r="AF42" s="7">
        <f t="shared" si="82"/>
        <v>3.5355339059327882E-2</v>
      </c>
      <c r="AG42" s="22">
        <f t="shared" si="83"/>
        <v>2.3515356873513721E-3</v>
      </c>
      <c r="AH42" s="108"/>
      <c r="AI42" s="108"/>
      <c r="AJ42" s="108"/>
      <c r="AK42" s="108"/>
      <c r="AL42" s="108"/>
      <c r="AM42" s="108"/>
      <c r="AN42" s="108"/>
      <c r="AO42" s="108"/>
      <c r="AP42" s="108"/>
      <c r="AQ42" s="108"/>
      <c r="AR42" s="108"/>
      <c r="AS42" s="108"/>
      <c r="AT42" s="108"/>
      <c r="AU42" s="108"/>
      <c r="AV42" s="108"/>
      <c r="AW42" s="108"/>
      <c r="AX42" s="108"/>
    </row>
    <row r="43" spans="1:52" x14ac:dyDescent="0.35">
      <c r="A43" s="11">
        <f>'OD660'!$A$13</f>
        <v>44665.34375</v>
      </c>
      <c r="B43" s="4">
        <f t="shared" si="64"/>
        <v>91.749999999941792</v>
      </c>
      <c r="C43" s="12">
        <f t="shared" si="65"/>
        <v>3.8229166666642413</v>
      </c>
      <c r="D43" s="176">
        <v>4.3600000000000003</v>
      </c>
      <c r="E43" s="176">
        <v>0.99</v>
      </c>
      <c r="F43" s="176">
        <v>0</v>
      </c>
      <c r="G43" s="176">
        <v>0</v>
      </c>
      <c r="H43" s="176">
        <v>0.79</v>
      </c>
      <c r="I43" s="176">
        <v>16.600000000000001</v>
      </c>
      <c r="J43" s="176">
        <v>4.3600000000000003</v>
      </c>
      <c r="K43" s="176">
        <v>1</v>
      </c>
      <c r="L43" s="176">
        <v>0</v>
      </c>
      <c r="M43" s="176">
        <v>0</v>
      </c>
      <c r="N43" s="176">
        <v>0.79</v>
      </c>
      <c r="O43" s="176">
        <v>16.579999999999998</v>
      </c>
      <c r="P43" s="29">
        <f t="shared" si="66"/>
        <v>4.3600000000000003</v>
      </c>
      <c r="Q43" s="7">
        <f t="shared" si="67"/>
        <v>0</v>
      </c>
      <c r="R43" s="22">
        <f t="shared" si="68"/>
        <v>0</v>
      </c>
      <c r="S43" s="18">
        <f t="shared" si="69"/>
        <v>0.995</v>
      </c>
      <c r="T43" s="7">
        <f t="shared" si="70"/>
        <v>7.0710678118654814E-3</v>
      </c>
      <c r="U43" s="22">
        <f t="shared" si="71"/>
        <v>7.1066008159452075E-3</v>
      </c>
      <c r="V43" s="18">
        <f t="shared" si="72"/>
        <v>0</v>
      </c>
      <c r="W43" s="7">
        <f t="shared" si="73"/>
        <v>0</v>
      </c>
      <c r="X43" s="22" t="e">
        <f t="shared" si="74"/>
        <v>#DIV/0!</v>
      </c>
      <c r="Y43" s="18">
        <f t="shared" si="75"/>
        <v>0</v>
      </c>
      <c r="Z43" s="7">
        <f t="shared" si="76"/>
        <v>0</v>
      </c>
      <c r="AA43" s="22" t="e">
        <f t="shared" si="77"/>
        <v>#DIV/0!</v>
      </c>
      <c r="AB43" s="18">
        <f t="shared" si="78"/>
        <v>0.79</v>
      </c>
      <c r="AC43" s="7">
        <f t="shared" si="79"/>
        <v>0</v>
      </c>
      <c r="AD43" s="22">
        <f t="shared" si="80"/>
        <v>0</v>
      </c>
      <c r="AE43" s="18">
        <f t="shared" si="81"/>
        <v>16.59</v>
      </c>
      <c r="AF43" s="7">
        <f t="shared" si="82"/>
        <v>1.4142135623733162E-2</v>
      </c>
      <c r="AG43" s="22">
        <f t="shared" si="83"/>
        <v>8.5244940468554324E-4</v>
      </c>
      <c r="AH43" s="108"/>
      <c r="AI43" s="108"/>
      <c r="AJ43" s="108"/>
      <c r="AK43" s="108"/>
      <c r="AL43" s="108"/>
      <c r="AM43" s="108"/>
      <c r="AN43" s="108"/>
      <c r="AO43" s="108"/>
      <c r="AP43" s="108"/>
      <c r="AQ43" s="108"/>
      <c r="AR43" s="108"/>
      <c r="AS43" s="108"/>
      <c r="AT43" s="108"/>
      <c r="AU43" s="108"/>
      <c r="AV43" s="108"/>
      <c r="AW43" s="108"/>
      <c r="AX43" s="108"/>
    </row>
    <row r="44" spans="1:52" s="135" customFormat="1" x14ac:dyDescent="0.35">
      <c r="A44" s="11">
        <f>'OD660'!$A$14</f>
        <v>44665.677083333336</v>
      </c>
      <c r="B44" s="4">
        <f t="shared" si="64"/>
        <v>99.75</v>
      </c>
      <c r="C44" s="12">
        <f t="shared" si="65"/>
        <v>4.15625</v>
      </c>
      <c r="D44" s="176">
        <v>4.0199999999999996</v>
      </c>
      <c r="E44" s="176">
        <v>1.02</v>
      </c>
      <c r="F44" s="176">
        <v>0</v>
      </c>
      <c r="G44" s="176">
        <v>0</v>
      </c>
      <c r="H44" s="176">
        <v>0.87</v>
      </c>
      <c r="I44" s="176">
        <v>11.7</v>
      </c>
      <c r="J44" s="176">
        <v>4.03</v>
      </c>
      <c r="K44" s="176">
        <v>1.03</v>
      </c>
      <c r="L44" s="176">
        <v>0</v>
      </c>
      <c r="M44" s="176">
        <v>0</v>
      </c>
      <c r="N44" s="176">
        <v>0.88</v>
      </c>
      <c r="O44" s="176">
        <v>11.85</v>
      </c>
      <c r="P44" s="29">
        <f t="shared" si="66"/>
        <v>4.0250000000000004</v>
      </c>
      <c r="Q44" s="7">
        <f t="shared" si="67"/>
        <v>7.0710678118659524E-3</v>
      </c>
      <c r="R44" s="22">
        <f t="shared" si="68"/>
        <v>1.7567870340039632E-3</v>
      </c>
      <c r="S44" s="18">
        <f t="shared" si="69"/>
        <v>1.0249999999999999</v>
      </c>
      <c r="T44" s="7">
        <f t="shared" si="70"/>
        <v>7.0710678118654814E-3</v>
      </c>
      <c r="U44" s="22">
        <f t="shared" si="71"/>
        <v>6.8986027432833968E-3</v>
      </c>
      <c r="V44" s="18">
        <f t="shared" si="72"/>
        <v>0</v>
      </c>
      <c r="W44" s="7">
        <f t="shared" si="73"/>
        <v>0</v>
      </c>
      <c r="X44" s="22" t="e">
        <f t="shared" si="74"/>
        <v>#DIV/0!</v>
      </c>
      <c r="Y44" s="18">
        <f t="shared" si="75"/>
        <v>0</v>
      </c>
      <c r="Z44" s="7">
        <f t="shared" si="76"/>
        <v>0</v>
      </c>
      <c r="AA44" s="22" t="e">
        <f t="shared" si="77"/>
        <v>#DIV/0!</v>
      </c>
      <c r="AB44" s="18">
        <f t="shared" si="78"/>
        <v>0.875</v>
      </c>
      <c r="AC44" s="7">
        <f t="shared" si="79"/>
        <v>7.0710678118654814E-3</v>
      </c>
      <c r="AD44" s="22">
        <f t="shared" si="80"/>
        <v>8.0812203564176923E-3</v>
      </c>
      <c r="AE44" s="18">
        <f t="shared" si="81"/>
        <v>11.774999999999999</v>
      </c>
      <c r="AF44" s="7">
        <f t="shared" si="82"/>
        <v>0.10606601717798238</v>
      </c>
      <c r="AG44" s="22">
        <f t="shared" si="83"/>
        <v>9.0077296966439395E-3</v>
      </c>
      <c r="AH44" s="108"/>
      <c r="AI44" s="29"/>
      <c r="AJ44" s="7"/>
      <c r="AK44" s="22"/>
      <c r="AL44" s="29"/>
      <c r="AM44" s="7"/>
      <c r="AN44" s="22"/>
      <c r="AO44" s="29"/>
      <c r="AP44" s="7"/>
      <c r="AQ44" s="22"/>
      <c r="AR44" s="29"/>
      <c r="AS44" s="7"/>
      <c r="AT44" s="22"/>
      <c r="AU44" s="29"/>
      <c r="AV44" s="7"/>
      <c r="AW44" s="22"/>
      <c r="AX44" s="29"/>
      <c r="AY44" s="7"/>
      <c r="AZ44" s="22"/>
    </row>
    <row r="45" spans="1:52" ht="15" thickBot="1" x14ac:dyDescent="0.4">
      <c r="A45" s="101">
        <f>'OD660'!$A$15</f>
        <v>44666.385416666664</v>
      </c>
      <c r="B45" s="9">
        <f t="shared" si="64"/>
        <v>116.74999999988358</v>
      </c>
      <c r="C45" s="13">
        <f t="shared" si="65"/>
        <v>4.8645833333284827</v>
      </c>
      <c r="D45" s="176">
        <v>2.38</v>
      </c>
      <c r="E45" s="176">
        <v>0.81</v>
      </c>
      <c r="F45" s="176">
        <v>0</v>
      </c>
      <c r="G45" s="176">
        <v>0</v>
      </c>
      <c r="H45" s="176">
        <v>0.84</v>
      </c>
      <c r="I45" s="176">
        <v>13.69</v>
      </c>
      <c r="J45" s="176">
        <v>2.37</v>
      </c>
      <c r="K45" s="176">
        <v>0.8</v>
      </c>
      <c r="L45" s="176">
        <v>0</v>
      </c>
      <c r="M45" s="176">
        <v>0</v>
      </c>
      <c r="N45" s="176">
        <v>0.82</v>
      </c>
      <c r="O45" s="176">
        <v>13.89</v>
      </c>
      <c r="P45" s="30">
        <f t="shared" si="66"/>
        <v>2.375</v>
      </c>
      <c r="Q45" s="21">
        <f t="shared" si="67"/>
        <v>7.0710678118653244E-3</v>
      </c>
      <c r="R45" s="23">
        <f t="shared" si="68"/>
        <v>2.9772917102590842E-3</v>
      </c>
      <c r="S45" s="20">
        <f t="shared" si="69"/>
        <v>0.80500000000000005</v>
      </c>
      <c r="T45" s="21">
        <f t="shared" si="70"/>
        <v>7.0710678118654814E-3</v>
      </c>
      <c r="U45" s="23">
        <f t="shared" si="71"/>
        <v>8.783935170019231E-3</v>
      </c>
      <c r="V45" s="20">
        <f t="shared" si="72"/>
        <v>0</v>
      </c>
      <c r="W45" s="21">
        <f t="shared" si="73"/>
        <v>0</v>
      </c>
      <c r="X45" s="23" t="e">
        <f t="shared" si="74"/>
        <v>#DIV/0!</v>
      </c>
      <c r="Y45" s="20">
        <f t="shared" si="75"/>
        <v>0</v>
      </c>
      <c r="Z45" s="21">
        <f t="shared" si="76"/>
        <v>0</v>
      </c>
      <c r="AA45" s="23" t="e">
        <f t="shared" si="77"/>
        <v>#DIV/0!</v>
      </c>
      <c r="AB45" s="20">
        <f t="shared" si="78"/>
        <v>0.83</v>
      </c>
      <c r="AC45" s="21">
        <f t="shared" si="79"/>
        <v>1.4142135623730963E-2</v>
      </c>
      <c r="AD45" s="23">
        <f t="shared" si="80"/>
        <v>1.7038717618952967E-2</v>
      </c>
      <c r="AE45" s="20">
        <f t="shared" si="81"/>
        <v>13.79</v>
      </c>
      <c r="AF45" s="21">
        <f t="shared" si="82"/>
        <v>0.14142135623731025</v>
      </c>
      <c r="AG45" s="23">
        <f t="shared" si="83"/>
        <v>1.0255355782256002E-2</v>
      </c>
      <c r="AH45" s="108"/>
      <c r="AI45" s="108"/>
      <c r="AJ45" s="108"/>
      <c r="AK45" s="108"/>
      <c r="AL45" s="108"/>
      <c r="AM45" s="108"/>
      <c r="AN45" s="108"/>
      <c r="AO45" s="108"/>
      <c r="AP45" s="108"/>
      <c r="AQ45" s="108"/>
      <c r="AR45" s="108"/>
      <c r="AS45" s="108"/>
      <c r="AT45" s="108"/>
      <c r="AU45" s="108"/>
      <c r="AV45" s="108"/>
      <c r="AW45" s="108"/>
      <c r="AX45" s="108"/>
    </row>
    <row r="46" spans="1:52" ht="15" thickBot="1" x14ac:dyDescent="0.4"/>
    <row r="47" spans="1:52" ht="15" thickBot="1" x14ac:dyDescent="0.4">
      <c r="D47" s="205" t="str">
        <f>Overview!$B$14</f>
        <v>IMI504</v>
      </c>
      <c r="E47" s="206"/>
      <c r="F47" s="206"/>
      <c r="G47" s="206"/>
      <c r="H47" s="206"/>
      <c r="I47" s="206"/>
      <c r="J47" s="206"/>
      <c r="K47" s="206"/>
      <c r="L47" s="206"/>
      <c r="M47" s="206"/>
      <c r="N47" s="206"/>
      <c r="O47" s="207"/>
    </row>
    <row r="48" spans="1:52" ht="15" thickBot="1" x14ac:dyDescent="0.4">
      <c r="D48" s="205">
        <v>1</v>
      </c>
      <c r="E48" s="206"/>
      <c r="F48" s="206"/>
      <c r="G48" s="206"/>
      <c r="H48" s="206"/>
      <c r="I48" s="206"/>
      <c r="J48" s="206"/>
      <c r="K48" s="206"/>
      <c r="L48" s="206"/>
      <c r="M48" s="206"/>
      <c r="N48" s="206"/>
      <c r="O48" s="207"/>
    </row>
    <row r="49" spans="1:52" ht="15" thickBot="1" x14ac:dyDescent="0.4">
      <c r="D49" s="208" t="s">
        <v>26</v>
      </c>
      <c r="E49" s="209"/>
      <c r="F49" s="209"/>
      <c r="G49" s="209"/>
      <c r="H49" s="209"/>
      <c r="I49" s="210"/>
      <c r="J49" s="208" t="s">
        <v>26</v>
      </c>
      <c r="K49" s="209"/>
      <c r="L49" s="209"/>
      <c r="M49" s="209"/>
      <c r="N49" s="209"/>
      <c r="O49" s="210"/>
      <c r="P49" s="208" t="s">
        <v>9</v>
      </c>
      <c r="Q49" s="209"/>
      <c r="R49" s="210"/>
      <c r="S49" s="208" t="s">
        <v>10</v>
      </c>
      <c r="T49" s="209"/>
      <c r="U49" s="210"/>
      <c r="V49" s="208" t="s">
        <v>11</v>
      </c>
      <c r="W49" s="209"/>
      <c r="X49" s="210"/>
      <c r="Y49" s="208" t="s">
        <v>12</v>
      </c>
      <c r="Z49" s="209"/>
      <c r="AA49" s="210"/>
      <c r="AB49" s="208" t="s">
        <v>13</v>
      </c>
      <c r="AC49" s="209"/>
      <c r="AD49" s="210"/>
      <c r="AE49" s="208" t="s">
        <v>14</v>
      </c>
      <c r="AF49" s="209"/>
      <c r="AG49" s="210"/>
      <c r="AH49" s="92"/>
      <c r="AI49" s="208" t="s">
        <v>9</v>
      </c>
      <c r="AJ49" s="209"/>
      <c r="AK49" s="210"/>
      <c r="AL49" s="208" t="s">
        <v>10</v>
      </c>
      <c r="AM49" s="209"/>
      <c r="AN49" s="210"/>
      <c r="AO49" s="208" t="s">
        <v>11</v>
      </c>
      <c r="AP49" s="209"/>
      <c r="AQ49" s="210"/>
      <c r="AR49" s="208" t="s">
        <v>12</v>
      </c>
      <c r="AS49" s="209"/>
      <c r="AT49" s="210"/>
      <c r="AU49" s="208" t="s">
        <v>13</v>
      </c>
      <c r="AV49" s="209"/>
      <c r="AW49" s="210"/>
      <c r="AX49" s="208" t="s">
        <v>14</v>
      </c>
      <c r="AY49" s="209"/>
      <c r="AZ49" s="210"/>
    </row>
    <row r="50" spans="1:52" ht="15" thickBot="1" x14ac:dyDescent="0.4">
      <c r="A50" s="133" t="s">
        <v>0</v>
      </c>
      <c r="B50" s="132" t="s">
        <v>1</v>
      </c>
      <c r="C50" s="134" t="s">
        <v>2</v>
      </c>
      <c r="D50" s="211" t="s">
        <v>27</v>
      </c>
      <c r="E50" s="203"/>
      <c r="F50" s="203"/>
      <c r="G50" s="203"/>
      <c r="H50" s="203"/>
      <c r="I50" s="204"/>
      <c r="J50" s="199" t="s">
        <v>28</v>
      </c>
      <c r="K50" s="200"/>
      <c r="L50" s="200"/>
      <c r="M50" s="200"/>
      <c r="N50" s="200"/>
      <c r="O50" s="201"/>
      <c r="P50" s="139" t="s">
        <v>8</v>
      </c>
      <c r="Q50" s="140" t="s">
        <v>5</v>
      </c>
      <c r="R50" s="141" t="s">
        <v>6</v>
      </c>
      <c r="S50" s="142" t="s">
        <v>8</v>
      </c>
      <c r="T50" s="140" t="s">
        <v>5</v>
      </c>
      <c r="U50" s="141" t="s">
        <v>6</v>
      </c>
      <c r="V50" s="142" t="s">
        <v>8</v>
      </c>
      <c r="W50" s="140" t="s">
        <v>5</v>
      </c>
      <c r="X50" s="141" t="s">
        <v>6</v>
      </c>
      <c r="Y50" s="142" t="s">
        <v>8</v>
      </c>
      <c r="Z50" s="140" t="s">
        <v>5</v>
      </c>
      <c r="AA50" s="141" t="s">
        <v>6</v>
      </c>
      <c r="AB50" s="142" t="s">
        <v>8</v>
      </c>
      <c r="AC50" s="140" t="s">
        <v>5</v>
      </c>
      <c r="AD50" s="141" t="s">
        <v>6</v>
      </c>
      <c r="AE50" s="142" t="s">
        <v>8</v>
      </c>
      <c r="AF50" s="140" t="s">
        <v>5</v>
      </c>
      <c r="AG50" s="141" t="s">
        <v>6</v>
      </c>
      <c r="AH50" s="110"/>
      <c r="AI50" s="139" t="s">
        <v>8</v>
      </c>
      <c r="AJ50" s="140" t="s">
        <v>5</v>
      </c>
      <c r="AK50" s="141" t="s">
        <v>6</v>
      </c>
      <c r="AL50" s="142" t="s">
        <v>8</v>
      </c>
      <c r="AM50" s="140" t="s">
        <v>5</v>
      </c>
      <c r="AN50" s="141" t="s">
        <v>6</v>
      </c>
      <c r="AO50" s="142" t="s">
        <v>8</v>
      </c>
      <c r="AP50" s="140" t="s">
        <v>5</v>
      </c>
      <c r="AQ50" s="141" t="s">
        <v>6</v>
      </c>
      <c r="AR50" s="142" t="s">
        <v>8</v>
      </c>
      <c r="AS50" s="140" t="s">
        <v>5</v>
      </c>
      <c r="AT50" s="141" t="s">
        <v>6</v>
      </c>
      <c r="AU50" s="142" t="s">
        <v>8</v>
      </c>
      <c r="AV50" s="140" t="s">
        <v>5</v>
      </c>
      <c r="AW50" s="141" t="s">
        <v>6</v>
      </c>
      <c r="AX50" s="142" t="s">
        <v>8</v>
      </c>
      <c r="AY50" s="140" t="s">
        <v>5</v>
      </c>
      <c r="AZ50" s="141" t="s">
        <v>6</v>
      </c>
    </row>
    <row r="51" spans="1:52" x14ac:dyDescent="0.35">
      <c r="A51" s="11">
        <f>'OD660'!$A$5</f>
        <v>44661.520833333336</v>
      </c>
      <c r="B51" s="4">
        <f>C51*24</f>
        <v>0</v>
      </c>
      <c r="C51" s="2">
        <f>A51-$A$5</f>
        <v>0</v>
      </c>
      <c r="D51" s="176">
        <v>8.34</v>
      </c>
      <c r="E51" s="176">
        <v>23.99</v>
      </c>
      <c r="F51" s="176">
        <v>7.11</v>
      </c>
      <c r="G51" s="176">
        <v>2.66</v>
      </c>
      <c r="H51" s="176">
        <v>0</v>
      </c>
      <c r="I51" s="176">
        <v>0</v>
      </c>
      <c r="J51" s="176">
        <v>8.35</v>
      </c>
      <c r="K51" s="176">
        <v>23.99</v>
      </c>
      <c r="L51" s="176">
        <v>7.11</v>
      </c>
      <c r="M51" s="176">
        <v>2.66</v>
      </c>
      <c r="N51" s="176">
        <v>0</v>
      </c>
      <c r="O51" s="176">
        <v>0</v>
      </c>
      <c r="P51" s="143">
        <f>IF(D51="",#N/A,AVERAGE(D51,J51))</f>
        <v>8.3449999999999989</v>
      </c>
      <c r="Q51" s="144">
        <f>_xlfn.STDEV.S(D51,J51)</f>
        <v>7.0710678118653244E-3</v>
      </c>
      <c r="R51" s="145">
        <f>Q51/P51</f>
        <v>8.4734185882148901E-4</v>
      </c>
      <c r="S51" s="146">
        <f>IF(E51="",#N/A,AVERAGE(E51,K51))</f>
        <v>23.99</v>
      </c>
      <c r="T51" s="144">
        <f>_xlfn.STDEV.S(E51,K51)</f>
        <v>0</v>
      </c>
      <c r="U51" s="145">
        <f>T51/S51</f>
        <v>0</v>
      </c>
      <c r="V51" s="146">
        <f>IF(F51="",#N/A,AVERAGE(F51,L51))</f>
        <v>7.11</v>
      </c>
      <c r="W51" s="144">
        <f>_xlfn.STDEV.S(F51,L51)</f>
        <v>0</v>
      </c>
      <c r="X51" s="145">
        <f t="shared" ref="X51" si="84">W51/V51</f>
        <v>0</v>
      </c>
      <c r="Y51" s="146">
        <f>IF(G51="",#N/A,AVERAGE(G51,M51))</f>
        <v>2.66</v>
      </c>
      <c r="Z51" s="144">
        <f>_xlfn.STDEV.S(G51,M51)</f>
        <v>0</v>
      </c>
      <c r="AA51" s="145">
        <f>Z51/Y51</f>
        <v>0</v>
      </c>
      <c r="AB51" s="146">
        <f>IF(H51="",#N/A,AVERAGE(H51,N51))</f>
        <v>0</v>
      </c>
      <c r="AC51" s="144">
        <f>_xlfn.STDEV.S(H51,N51)</f>
        <v>0</v>
      </c>
      <c r="AD51" s="145" t="e">
        <f>AC51/AB51</f>
        <v>#DIV/0!</v>
      </c>
      <c r="AE51" s="146">
        <f>IF(I51="",#N/A,AVERAGE(I51,O51))</f>
        <v>0</v>
      </c>
      <c r="AF51" s="144">
        <f>_xlfn.STDEV.S(I51,O51)</f>
        <v>0</v>
      </c>
      <c r="AG51" s="145" t="e">
        <f>AF51/AE51</f>
        <v>#DIV/0!</v>
      </c>
      <c r="AH51" s="108"/>
      <c r="AI51" s="143">
        <f>AVERAGE(P51,P66,P81)</f>
        <v>8.3449999999999989</v>
      </c>
      <c r="AJ51" s="144">
        <f>_xlfn.STDEV.S(Q51,Q66,Q81)</f>
        <v>0</v>
      </c>
      <c r="AK51" s="145">
        <f>AJ51/AI51</f>
        <v>0</v>
      </c>
      <c r="AL51" s="143">
        <f>AVERAGE(S51,S66,S81)</f>
        <v>23.99</v>
      </c>
      <c r="AM51" s="144">
        <f>_xlfn.STDEV.S(T51,T66,T81)</f>
        <v>0</v>
      </c>
      <c r="AN51" s="145">
        <f>AM51/AL51</f>
        <v>0</v>
      </c>
      <c r="AO51" s="143">
        <f>AVERAGE(V51,V66,V81)</f>
        <v>7.11</v>
      </c>
      <c r="AP51" s="144">
        <f>_xlfn.STDEV.S(W51,W66,W81)</f>
        <v>0</v>
      </c>
      <c r="AQ51" s="145">
        <f t="shared" ref="AQ51" si="85">AP51/AO51</f>
        <v>0</v>
      </c>
      <c r="AR51" s="143">
        <f>AVERAGE(Y51,Y66,Y81)</f>
        <v>2.66</v>
      </c>
      <c r="AS51" s="144">
        <f>_xlfn.STDEV.S(Z51,Z66,Z81)</f>
        <v>0</v>
      </c>
      <c r="AT51" s="145">
        <f>AS51/AR51</f>
        <v>0</v>
      </c>
      <c r="AU51" s="143">
        <f>AVERAGE(AB51,AB66,AB81)</f>
        <v>0</v>
      </c>
      <c r="AV51" s="144">
        <f>_xlfn.STDEV.S(AC51,AC66,AC81)</f>
        <v>0</v>
      </c>
      <c r="AW51" s="145" t="e">
        <f>AV51/AU51</f>
        <v>#DIV/0!</v>
      </c>
      <c r="AX51" s="143">
        <f>AVERAGE(AE51,AE66,AE81)</f>
        <v>0</v>
      </c>
      <c r="AY51" s="144">
        <f>_xlfn.STDEV.S(AF51,AF66,AF81)</f>
        <v>0</v>
      </c>
      <c r="AZ51" s="145" t="e">
        <f>AY51/AX51</f>
        <v>#DIV/0!</v>
      </c>
    </row>
    <row r="52" spans="1:52" x14ac:dyDescent="0.35">
      <c r="A52" s="11">
        <f>'OD660'!$A$6</f>
        <v>44661.84375</v>
      </c>
      <c r="B52" s="4">
        <f t="shared" ref="B52:B61" si="86">C52*24</f>
        <v>7.7499999999417923</v>
      </c>
      <c r="C52" s="12">
        <f t="shared" ref="C52:C61" si="87">A52-$A$5</f>
        <v>0.32291666666424135</v>
      </c>
      <c r="D52" s="56">
        <v>8.1999999999999993</v>
      </c>
      <c r="E52" s="56">
        <v>24.72</v>
      </c>
      <c r="F52" s="56">
        <v>6.53</v>
      </c>
      <c r="G52" s="56">
        <v>2.77</v>
      </c>
      <c r="H52" s="56">
        <v>0</v>
      </c>
      <c r="I52" s="56">
        <v>0.27</v>
      </c>
      <c r="J52" s="56">
        <v>8.1999999999999993</v>
      </c>
      <c r="K52" s="56">
        <v>24.7</v>
      </c>
      <c r="L52" s="56">
        <v>6.53</v>
      </c>
      <c r="M52" s="56">
        <v>2.77</v>
      </c>
      <c r="N52" s="56">
        <v>0</v>
      </c>
      <c r="O52" s="56">
        <v>0.28999999999999998</v>
      </c>
      <c r="P52" s="29">
        <f t="shared" ref="P52:P61" si="88">IF(D52="",#N/A,AVERAGE(D52,J52))</f>
        <v>8.1999999999999993</v>
      </c>
      <c r="Q52" s="7">
        <f t="shared" ref="Q52:Q61" si="89">_xlfn.STDEV.S(D52,J52)</f>
        <v>0</v>
      </c>
      <c r="R52" s="22">
        <f t="shared" ref="R52:R61" si="90">Q52/P52</f>
        <v>0</v>
      </c>
      <c r="S52" s="18">
        <f t="shared" ref="S52:S61" si="91">IF(E52="",#N/A,AVERAGE(E52,K52))</f>
        <v>24.71</v>
      </c>
      <c r="T52" s="7">
        <f t="shared" ref="T52:T61" si="92">_xlfn.STDEV.S(E52,K52)</f>
        <v>1.4142135623730649E-2</v>
      </c>
      <c r="U52" s="22">
        <f t="shared" ref="U52:U61" si="93">T52/S52</f>
        <v>5.723243878482658E-4</v>
      </c>
      <c r="V52" s="18">
        <f t="shared" ref="V52:V61" si="94">IF(F52="",#N/A,AVERAGE(F52,L52))</f>
        <v>6.53</v>
      </c>
      <c r="W52" s="7">
        <f t="shared" ref="W52:W61" si="95">_xlfn.STDEV.S(F52,L52)</f>
        <v>0</v>
      </c>
      <c r="X52" s="22">
        <f t="shared" ref="X52:X61" si="96">W52/V52</f>
        <v>0</v>
      </c>
      <c r="Y52" s="18">
        <f t="shared" ref="Y52:Y61" si="97">IF(G52="",#N/A,AVERAGE(G52,M52))</f>
        <v>2.77</v>
      </c>
      <c r="Z52" s="7">
        <f t="shared" ref="Z52:Z61" si="98">_xlfn.STDEV.S(G52,M52)</f>
        <v>0</v>
      </c>
      <c r="AA52" s="22">
        <f t="shared" ref="AA52:AA61" si="99">Z52/Y52</f>
        <v>0</v>
      </c>
      <c r="AB52" s="18">
        <f t="shared" ref="AB52:AB61" si="100">IF(H52="",#N/A,AVERAGE(H52,N52))</f>
        <v>0</v>
      </c>
      <c r="AC52" s="7">
        <f t="shared" ref="AC52:AC61" si="101">_xlfn.STDEV.S(H52,N52)</f>
        <v>0</v>
      </c>
      <c r="AD52" s="22" t="e">
        <f t="shared" ref="AD52:AD61" si="102">AC52/AB52</f>
        <v>#DIV/0!</v>
      </c>
      <c r="AE52" s="18">
        <f t="shared" ref="AE52:AE61" si="103">IF(I52="",#N/A,AVERAGE(I52,O52))</f>
        <v>0.28000000000000003</v>
      </c>
      <c r="AF52" s="7">
        <f t="shared" ref="AF52:AF61" si="104">_xlfn.STDEV.S(I52,O52)</f>
        <v>1.4142135623730925E-2</v>
      </c>
      <c r="AG52" s="22">
        <f t="shared" ref="AG52:AG61" si="105">AF52/AE52</f>
        <v>5.0507627227610444E-2</v>
      </c>
      <c r="AH52" s="108"/>
      <c r="AI52" s="29">
        <f t="shared" ref="AI52:AI61" si="106">AVERAGE(P52,P67,P82)</f>
        <v>8.2316666666666674</v>
      </c>
      <c r="AJ52" s="7">
        <f t="shared" ref="AJ52:AJ61" si="107">_xlfn.STDEV.S(Q52,Q67,Q82)</f>
        <v>5.3072277760301788E-2</v>
      </c>
      <c r="AK52" s="22">
        <f t="shared" ref="AK52:AK61" si="108">AJ52/AI52</f>
        <v>6.4473307665885949E-3</v>
      </c>
      <c r="AL52" s="29">
        <f t="shared" ref="AL52:AL61" si="109">AVERAGE(S52,S67,S82)</f>
        <v>24.843333333333334</v>
      </c>
      <c r="AM52" s="7">
        <f t="shared" ref="AM52:AM61" si="110">_xlfn.STDEV.S(T52,T67,T82)</f>
        <v>0.16160651802036516</v>
      </c>
      <c r="AN52" s="22">
        <f t="shared" ref="AN52:AN61" si="111">AM52/AL52</f>
        <v>6.5050255475794377E-3</v>
      </c>
      <c r="AO52" s="29">
        <f t="shared" ref="AO52:AO61" si="112">AVERAGE(V52,V67,V82)</f>
        <v>6.5500000000000007</v>
      </c>
      <c r="AP52" s="7">
        <f t="shared" ref="AP52:AP61" si="113">_xlfn.STDEV.S(W52,W67,W82)</f>
        <v>4.3011626335212938E-2</v>
      </c>
      <c r="AQ52" s="22">
        <f t="shared" ref="AQ52:AQ61" si="114">AP52/AO52</f>
        <v>6.566660509192814E-3</v>
      </c>
      <c r="AR52" s="29">
        <f t="shared" ref="AR52:AR61" si="115">AVERAGE(Y52,Y67,Y82)</f>
        <v>2.7783333333333338</v>
      </c>
      <c r="AS52" s="7">
        <f t="shared" ref="AS52:AS61" si="116">_xlfn.STDEV.S(Z52,Z67,Z82)</f>
        <v>1.224744871391599E-2</v>
      </c>
      <c r="AT52" s="22">
        <f t="shared" ref="AT52:AT61" si="117">AS52/AR52</f>
        <v>4.40819989703035E-3</v>
      </c>
      <c r="AU52" s="29">
        <f t="shared" ref="AU52:AU61" si="118">AVERAGE(AB52,AB67,AB82)</f>
        <v>0</v>
      </c>
      <c r="AV52" s="7">
        <f t="shared" ref="AV52:AV61" si="119">_xlfn.STDEV.S(AC52,AC67,AC82)</f>
        <v>0</v>
      </c>
      <c r="AW52" s="22" t="e">
        <f t="shared" ref="AW52:AW61" si="120">AV52/AU52</f>
        <v>#DIV/0!</v>
      </c>
      <c r="AX52" s="29">
        <f t="shared" ref="AX52:AX61" si="121">AVERAGE(AE52,AE67,AE82)</f>
        <v>0.29333333333333339</v>
      </c>
      <c r="AY52" s="7">
        <f t="shared" ref="AY52:AY61" si="122">_xlfn.STDEV.S(AF52,AF67,AF82)</f>
        <v>8.1649658092772456E-3</v>
      </c>
      <c r="AZ52" s="22">
        <f t="shared" ref="AZ52:AZ61" si="123">AY52/AX52</f>
        <v>2.783511071344515E-2</v>
      </c>
    </row>
    <row r="53" spans="1:52" x14ac:dyDescent="0.35">
      <c r="A53" s="11">
        <f>'OD660'!$A$7</f>
        <v>44662.34375</v>
      </c>
      <c r="B53" s="4">
        <f t="shared" si="86"/>
        <v>19.749999999941792</v>
      </c>
      <c r="C53" s="12">
        <f t="shared" si="87"/>
        <v>0.82291666666424135</v>
      </c>
      <c r="D53" s="176">
        <v>8.09</v>
      </c>
      <c r="E53" s="176">
        <v>24.51</v>
      </c>
      <c r="F53" s="176">
        <v>5.16</v>
      </c>
      <c r="G53" s="176">
        <v>2.59</v>
      </c>
      <c r="H53" s="176">
        <v>0</v>
      </c>
      <c r="I53" s="176">
        <v>0.8</v>
      </c>
      <c r="J53" s="176">
        <v>8.0500000000000007</v>
      </c>
      <c r="K53" s="176">
        <v>24.42</v>
      </c>
      <c r="L53" s="176">
        <v>5.14</v>
      </c>
      <c r="M53" s="176">
        <v>2.58</v>
      </c>
      <c r="N53" s="176">
        <v>0</v>
      </c>
      <c r="O53" s="176">
        <v>0.8</v>
      </c>
      <c r="P53" s="29">
        <f t="shared" si="88"/>
        <v>8.07</v>
      </c>
      <c r="Q53" s="7">
        <f t="shared" si="89"/>
        <v>2.8284271247461298E-2</v>
      </c>
      <c r="R53" s="22">
        <f t="shared" si="90"/>
        <v>3.504866325583804E-3</v>
      </c>
      <c r="S53" s="18">
        <f t="shared" si="91"/>
        <v>24.465000000000003</v>
      </c>
      <c r="T53" s="7">
        <f t="shared" si="92"/>
        <v>6.3639610306789177E-2</v>
      </c>
      <c r="U53" s="22">
        <f t="shared" si="93"/>
        <v>2.6012511876880918E-3</v>
      </c>
      <c r="V53" s="18">
        <f t="shared" si="94"/>
        <v>5.15</v>
      </c>
      <c r="W53" s="7">
        <f t="shared" si="95"/>
        <v>1.4142135623731277E-2</v>
      </c>
      <c r="X53" s="22">
        <f t="shared" si="96"/>
        <v>2.7460457521808301E-3</v>
      </c>
      <c r="Y53" s="18">
        <f t="shared" si="97"/>
        <v>2.585</v>
      </c>
      <c r="Z53" s="7">
        <f t="shared" si="98"/>
        <v>7.0710678118653244E-3</v>
      </c>
      <c r="AA53" s="22">
        <f t="shared" si="99"/>
        <v>2.7354227512051544E-3</v>
      </c>
      <c r="AB53" s="18">
        <f t="shared" si="100"/>
        <v>0</v>
      </c>
      <c r="AC53" s="7">
        <f t="shared" si="101"/>
        <v>0</v>
      </c>
      <c r="AD53" s="22" t="e">
        <f t="shared" si="102"/>
        <v>#DIV/0!</v>
      </c>
      <c r="AE53" s="18">
        <f t="shared" si="103"/>
        <v>0.8</v>
      </c>
      <c r="AF53" s="7">
        <f t="shared" si="104"/>
        <v>0</v>
      </c>
      <c r="AG53" s="22">
        <f t="shared" si="105"/>
        <v>0</v>
      </c>
      <c r="AH53" s="108"/>
      <c r="AI53" s="29">
        <f t="shared" si="106"/>
        <v>8.1166666666666671</v>
      </c>
      <c r="AJ53" s="7">
        <f t="shared" si="107"/>
        <v>3.0822070014844938E-2</v>
      </c>
      <c r="AK53" s="22">
        <f t="shared" si="108"/>
        <v>3.7973802893032775E-3</v>
      </c>
      <c r="AL53" s="29">
        <f t="shared" si="109"/>
        <v>24.594999999999999</v>
      </c>
      <c r="AM53" s="7">
        <f t="shared" si="110"/>
        <v>9.6003472159430878E-2</v>
      </c>
      <c r="AN53" s="22">
        <f t="shared" si="111"/>
        <v>3.9033735376877775E-3</v>
      </c>
      <c r="AO53" s="29">
        <f t="shared" si="112"/>
        <v>5.1516666666666664</v>
      </c>
      <c r="AP53" s="7">
        <f t="shared" si="113"/>
        <v>1.4719601443879789E-2</v>
      </c>
      <c r="AQ53" s="22">
        <f t="shared" si="114"/>
        <v>2.8572503611542783E-3</v>
      </c>
      <c r="AR53" s="29">
        <f t="shared" si="115"/>
        <v>2.6033333333333331</v>
      </c>
      <c r="AS53" s="7">
        <f t="shared" si="116"/>
        <v>1.2247448713915901E-2</v>
      </c>
      <c r="AT53" s="22">
        <f t="shared" si="117"/>
        <v>4.7045257543851101E-3</v>
      </c>
      <c r="AU53" s="29">
        <f t="shared" si="118"/>
        <v>0</v>
      </c>
      <c r="AV53" s="7">
        <f t="shared" si="119"/>
        <v>0</v>
      </c>
      <c r="AW53" s="22" t="e">
        <f t="shared" si="120"/>
        <v>#DIV/0!</v>
      </c>
      <c r="AX53" s="29">
        <f t="shared" si="121"/>
        <v>0.77999999999999992</v>
      </c>
      <c r="AY53" s="7">
        <f t="shared" si="122"/>
        <v>2.4494897427831803E-2</v>
      </c>
      <c r="AZ53" s="22">
        <f t="shared" si="123"/>
        <v>3.1403714651066415E-2</v>
      </c>
    </row>
    <row r="54" spans="1:52" x14ac:dyDescent="0.35">
      <c r="A54" s="11">
        <f>'OD660'!$A$8</f>
        <v>44662.71875</v>
      </c>
      <c r="B54" s="4">
        <f t="shared" si="86"/>
        <v>28.749999999941792</v>
      </c>
      <c r="C54" s="12">
        <f t="shared" si="87"/>
        <v>1.1979166666642413</v>
      </c>
      <c r="D54" s="176">
        <v>8.02</v>
      </c>
      <c r="E54" s="176">
        <v>24.29</v>
      </c>
      <c r="F54" s="176">
        <v>3.04</v>
      </c>
      <c r="G54" s="176">
        <v>2.2000000000000002</v>
      </c>
      <c r="H54" s="176">
        <v>7.0000000000000007E-2</v>
      </c>
      <c r="I54" s="176">
        <v>1.95</v>
      </c>
      <c r="J54" s="176">
        <v>8.02</v>
      </c>
      <c r="K54" s="176">
        <v>24.25</v>
      </c>
      <c r="L54" s="176">
        <v>3.04</v>
      </c>
      <c r="M54" s="176">
        <v>2.2000000000000002</v>
      </c>
      <c r="N54" s="176">
        <v>7.0000000000000007E-2</v>
      </c>
      <c r="O54" s="176">
        <v>1.96</v>
      </c>
      <c r="P54" s="29">
        <f t="shared" si="88"/>
        <v>8.02</v>
      </c>
      <c r="Q54" s="7">
        <f t="shared" si="89"/>
        <v>0</v>
      </c>
      <c r="R54" s="22">
        <f t="shared" si="90"/>
        <v>0</v>
      </c>
      <c r="S54" s="18">
        <f t="shared" si="91"/>
        <v>24.27</v>
      </c>
      <c r="T54" s="7">
        <f t="shared" si="92"/>
        <v>2.8284271247461298E-2</v>
      </c>
      <c r="U54" s="22">
        <f t="shared" si="93"/>
        <v>1.1654005458368892E-3</v>
      </c>
      <c r="V54" s="18">
        <f t="shared" si="94"/>
        <v>3.04</v>
      </c>
      <c r="W54" s="7">
        <f t="shared" si="95"/>
        <v>0</v>
      </c>
      <c r="X54" s="22">
        <f t="shared" si="96"/>
        <v>0</v>
      </c>
      <c r="Y54" s="18">
        <f t="shared" si="97"/>
        <v>2.2000000000000002</v>
      </c>
      <c r="Z54" s="7">
        <f t="shared" si="98"/>
        <v>0</v>
      </c>
      <c r="AA54" s="22">
        <f t="shared" si="99"/>
        <v>0</v>
      </c>
      <c r="AB54" s="18">
        <f t="shared" si="100"/>
        <v>7.0000000000000007E-2</v>
      </c>
      <c r="AC54" s="7">
        <f t="shared" si="101"/>
        <v>0</v>
      </c>
      <c r="AD54" s="22">
        <f t="shared" si="102"/>
        <v>0</v>
      </c>
      <c r="AE54" s="18">
        <f t="shared" si="103"/>
        <v>1.9550000000000001</v>
      </c>
      <c r="AF54" s="7">
        <f t="shared" si="104"/>
        <v>7.0710678118654814E-3</v>
      </c>
      <c r="AG54" s="22">
        <f t="shared" si="105"/>
        <v>3.6169144817726246E-3</v>
      </c>
      <c r="AH54" s="108"/>
      <c r="AI54" s="29">
        <f t="shared" si="106"/>
        <v>8.0366666666666671</v>
      </c>
      <c r="AJ54" s="7">
        <f t="shared" si="107"/>
        <v>5.3541261347363665E-2</v>
      </c>
      <c r="AK54" s="22">
        <f t="shared" si="108"/>
        <v>6.662122938286644E-3</v>
      </c>
      <c r="AL54" s="29">
        <f t="shared" si="109"/>
        <v>24.33</v>
      </c>
      <c r="AM54" s="7">
        <f t="shared" si="110"/>
        <v>0.14089002803605399</v>
      </c>
      <c r="AN54" s="22">
        <f t="shared" si="111"/>
        <v>5.7907944116750518E-3</v>
      </c>
      <c r="AO54" s="29">
        <f t="shared" si="112"/>
        <v>3.0399999999999996</v>
      </c>
      <c r="AP54" s="7">
        <f t="shared" si="113"/>
        <v>2.4494897427831622E-2</v>
      </c>
      <c r="AQ54" s="22">
        <f t="shared" si="114"/>
        <v>8.0575320486288241E-3</v>
      </c>
      <c r="AR54" s="29">
        <f t="shared" si="115"/>
        <v>2.2033333333333336</v>
      </c>
      <c r="AS54" s="7">
        <f t="shared" si="116"/>
        <v>1.0801234497346546E-2</v>
      </c>
      <c r="AT54" s="22">
        <f t="shared" si="117"/>
        <v>4.9022244314734691E-3</v>
      </c>
      <c r="AU54" s="29">
        <f t="shared" si="118"/>
        <v>7.0000000000000007E-2</v>
      </c>
      <c r="AV54" s="7">
        <f t="shared" si="119"/>
        <v>8.1649658092772352E-3</v>
      </c>
      <c r="AW54" s="22">
        <f t="shared" si="120"/>
        <v>0.1166423687039605</v>
      </c>
      <c r="AX54" s="29">
        <f t="shared" si="121"/>
        <v>1.9383333333333332</v>
      </c>
      <c r="AY54" s="7">
        <f t="shared" si="122"/>
        <v>3.2659863237108976E-2</v>
      </c>
      <c r="AZ54" s="22">
        <f t="shared" si="123"/>
        <v>1.684945652817316E-2</v>
      </c>
    </row>
    <row r="55" spans="1:52" x14ac:dyDescent="0.35">
      <c r="A55" s="11">
        <f>'OD660'!$A$9</f>
        <v>44663.354166666664</v>
      </c>
      <c r="B55" s="4">
        <f t="shared" si="86"/>
        <v>43.999999999883585</v>
      </c>
      <c r="C55" s="12">
        <f t="shared" si="87"/>
        <v>1.8333333333284827</v>
      </c>
      <c r="D55" s="176">
        <v>7.87</v>
      </c>
      <c r="E55" s="176">
        <v>21.03</v>
      </c>
      <c r="F55" s="176">
        <v>0</v>
      </c>
      <c r="G55" s="176">
        <v>0</v>
      </c>
      <c r="H55" s="176">
        <v>0</v>
      </c>
      <c r="I55" s="176">
        <v>5.4</v>
      </c>
      <c r="J55" s="176">
        <v>7.88</v>
      </c>
      <c r="K55" s="176">
        <v>21.05</v>
      </c>
      <c r="L55" s="176">
        <v>0</v>
      </c>
      <c r="M55" s="176">
        <v>0</v>
      </c>
      <c r="N55" s="176">
        <v>0</v>
      </c>
      <c r="O55" s="176">
        <v>5.23</v>
      </c>
      <c r="P55" s="29">
        <f t="shared" si="88"/>
        <v>7.875</v>
      </c>
      <c r="Q55" s="7">
        <f t="shared" si="89"/>
        <v>7.0710678118653244E-3</v>
      </c>
      <c r="R55" s="22">
        <f t="shared" si="90"/>
        <v>8.979133729352793E-4</v>
      </c>
      <c r="S55" s="18">
        <f t="shared" si="91"/>
        <v>21.04</v>
      </c>
      <c r="T55" s="7">
        <f t="shared" si="92"/>
        <v>1.4142135623730649E-2</v>
      </c>
      <c r="U55" s="22">
        <f t="shared" si="93"/>
        <v>6.7215473496818679E-4</v>
      </c>
      <c r="V55" s="18">
        <f t="shared" si="94"/>
        <v>0</v>
      </c>
      <c r="W55" s="7">
        <f t="shared" si="95"/>
        <v>0</v>
      </c>
      <c r="X55" s="22" t="e">
        <f t="shared" si="96"/>
        <v>#DIV/0!</v>
      </c>
      <c r="Y55" s="18">
        <f t="shared" si="97"/>
        <v>0</v>
      </c>
      <c r="Z55" s="7">
        <f t="shared" si="98"/>
        <v>0</v>
      </c>
      <c r="AA55" s="22" t="e">
        <f t="shared" si="99"/>
        <v>#DIV/0!</v>
      </c>
      <c r="AB55" s="18">
        <f t="shared" si="100"/>
        <v>0</v>
      </c>
      <c r="AC55" s="7">
        <f t="shared" si="101"/>
        <v>0</v>
      </c>
      <c r="AD55" s="22" t="e">
        <f t="shared" si="102"/>
        <v>#DIV/0!</v>
      </c>
      <c r="AE55" s="18">
        <f t="shared" si="103"/>
        <v>5.3150000000000004</v>
      </c>
      <c r="AF55" s="7">
        <f t="shared" si="104"/>
        <v>0.12020815280171303</v>
      </c>
      <c r="AG55" s="22">
        <f t="shared" si="105"/>
        <v>2.2616773810294078E-2</v>
      </c>
      <c r="AH55" s="108"/>
      <c r="AI55" s="29">
        <f t="shared" si="106"/>
        <v>7.9266666666666667</v>
      </c>
      <c r="AJ55" s="7">
        <f t="shared" si="107"/>
        <v>2.857738033247053E-2</v>
      </c>
      <c r="AK55" s="22">
        <f t="shared" si="108"/>
        <v>3.6052203951813114E-3</v>
      </c>
      <c r="AL55" s="29">
        <f t="shared" si="109"/>
        <v>21.275000000000002</v>
      </c>
      <c r="AM55" s="7">
        <f t="shared" si="110"/>
        <v>5.2121652570373045E-2</v>
      </c>
      <c r="AN55" s="22">
        <f t="shared" si="111"/>
        <v>2.4499014134135391E-3</v>
      </c>
      <c r="AO55" s="29">
        <f t="shared" si="112"/>
        <v>0</v>
      </c>
      <c r="AP55" s="7">
        <f t="shared" si="113"/>
        <v>0</v>
      </c>
      <c r="AQ55" s="22" t="e">
        <f t="shared" si="114"/>
        <v>#DIV/0!</v>
      </c>
      <c r="AR55" s="29">
        <f t="shared" si="115"/>
        <v>0</v>
      </c>
      <c r="AS55" s="7">
        <f t="shared" si="116"/>
        <v>0</v>
      </c>
      <c r="AT55" s="22" t="e">
        <f t="shared" si="117"/>
        <v>#DIV/0!</v>
      </c>
      <c r="AU55" s="29">
        <f t="shared" si="118"/>
        <v>0</v>
      </c>
      <c r="AV55" s="7">
        <f t="shared" si="119"/>
        <v>0</v>
      </c>
      <c r="AW55" s="22" t="e">
        <f t="shared" si="120"/>
        <v>#DIV/0!</v>
      </c>
      <c r="AX55" s="29">
        <f t="shared" si="121"/>
        <v>5.19</v>
      </c>
      <c r="AY55" s="7">
        <f t="shared" si="122"/>
        <v>4.6368092477478508E-2</v>
      </c>
      <c r="AZ55" s="22">
        <f t="shared" si="123"/>
        <v>8.9341218646394032E-3</v>
      </c>
    </row>
    <row r="56" spans="1:52" x14ac:dyDescent="0.35">
      <c r="A56" s="11">
        <f>'OD660'!$A$10</f>
        <v>44663.677083333336</v>
      </c>
      <c r="B56" s="4">
        <f t="shared" si="86"/>
        <v>51.75</v>
      </c>
      <c r="C56" s="12">
        <f t="shared" si="87"/>
        <v>2.15625</v>
      </c>
      <c r="D56" s="176">
        <v>7.61</v>
      </c>
      <c r="E56" s="176">
        <v>15.83</v>
      </c>
      <c r="F56" s="176">
        <v>0</v>
      </c>
      <c r="G56" s="176">
        <v>0</v>
      </c>
      <c r="H56" s="176">
        <v>0.2</v>
      </c>
      <c r="I56" s="176">
        <v>8.2799999999999994</v>
      </c>
      <c r="J56" s="176">
        <v>7.6</v>
      </c>
      <c r="K56" s="176">
        <v>15.83</v>
      </c>
      <c r="L56" s="176">
        <v>0</v>
      </c>
      <c r="M56" s="176">
        <v>0</v>
      </c>
      <c r="N56" s="176">
        <v>0.19</v>
      </c>
      <c r="O56" s="176">
        <v>8.25</v>
      </c>
      <c r="P56" s="29">
        <f t="shared" si="88"/>
        <v>7.6050000000000004</v>
      </c>
      <c r="Q56" s="7">
        <f t="shared" si="89"/>
        <v>7.0710678118659524E-3</v>
      </c>
      <c r="R56" s="22">
        <f t="shared" si="90"/>
        <v>9.2979195422300488E-4</v>
      </c>
      <c r="S56" s="18">
        <f t="shared" si="91"/>
        <v>15.83</v>
      </c>
      <c r="T56" s="7">
        <f t="shared" si="92"/>
        <v>0</v>
      </c>
      <c r="U56" s="22">
        <f t="shared" si="93"/>
        <v>0</v>
      </c>
      <c r="V56" s="18">
        <f t="shared" si="94"/>
        <v>0</v>
      </c>
      <c r="W56" s="7">
        <f t="shared" si="95"/>
        <v>0</v>
      </c>
      <c r="X56" s="22" t="e">
        <f t="shared" si="96"/>
        <v>#DIV/0!</v>
      </c>
      <c r="Y56" s="18">
        <f t="shared" si="97"/>
        <v>0</v>
      </c>
      <c r="Z56" s="7">
        <f t="shared" si="98"/>
        <v>0</v>
      </c>
      <c r="AA56" s="22" t="e">
        <f t="shared" si="99"/>
        <v>#DIV/0!</v>
      </c>
      <c r="AB56" s="18">
        <f t="shared" si="100"/>
        <v>0.19500000000000001</v>
      </c>
      <c r="AC56" s="7">
        <f t="shared" si="101"/>
        <v>7.0710678118654814E-3</v>
      </c>
      <c r="AD56" s="22">
        <f t="shared" si="102"/>
        <v>3.6261886214694776E-2</v>
      </c>
      <c r="AE56" s="18">
        <f t="shared" si="103"/>
        <v>8.2650000000000006</v>
      </c>
      <c r="AF56" s="7">
        <f t="shared" si="104"/>
        <v>2.1213203435595972E-2</v>
      </c>
      <c r="AG56" s="22">
        <f t="shared" si="105"/>
        <v>2.5666307847061064E-3</v>
      </c>
      <c r="AH56" s="108"/>
      <c r="AI56" s="29">
        <f t="shared" si="106"/>
        <v>7.63</v>
      </c>
      <c r="AJ56" s="7">
        <f t="shared" si="107"/>
        <v>4.0824829046387243E-3</v>
      </c>
      <c r="AK56" s="22">
        <f t="shared" si="108"/>
        <v>5.3505673717414476E-4</v>
      </c>
      <c r="AL56" s="29">
        <f t="shared" si="109"/>
        <v>16.141666666666666</v>
      </c>
      <c r="AM56" s="7">
        <f t="shared" si="110"/>
        <v>4.0824829046378179E-3</v>
      </c>
      <c r="AN56" s="22">
        <f t="shared" si="111"/>
        <v>2.5291582269310178E-4</v>
      </c>
      <c r="AO56" s="29">
        <f t="shared" si="112"/>
        <v>0</v>
      </c>
      <c r="AP56" s="7">
        <f t="shared" si="113"/>
        <v>0</v>
      </c>
      <c r="AQ56" s="22" t="e">
        <f t="shared" si="114"/>
        <v>#DIV/0!</v>
      </c>
      <c r="AR56" s="29">
        <f t="shared" si="115"/>
        <v>0</v>
      </c>
      <c r="AS56" s="7">
        <f t="shared" si="116"/>
        <v>0</v>
      </c>
      <c r="AT56" s="22" t="e">
        <f t="shared" si="117"/>
        <v>#DIV/0!</v>
      </c>
      <c r="AU56" s="29">
        <f t="shared" si="118"/>
        <v>0.18000000000000002</v>
      </c>
      <c r="AV56" s="7">
        <f t="shared" si="119"/>
        <v>4.0824829046386332E-3</v>
      </c>
      <c r="AW56" s="22">
        <f t="shared" si="120"/>
        <v>2.2680460581325737E-2</v>
      </c>
      <c r="AX56" s="29">
        <f t="shared" si="121"/>
        <v>8.1016666666666666</v>
      </c>
      <c r="AY56" s="7">
        <f t="shared" si="122"/>
        <v>8.164965809277263E-3</v>
      </c>
      <c r="AZ56" s="22">
        <f t="shared" si="123"/>
        <v>1.0078131013302525E-3</v>
      </c>
    </row>
    <row r="57" spans="1:52" x14ac:dyDescent="0.35">
      <c r="A57" s="11">
        <f>'OD660'!$A$11</f>
        <v>44664.361111111109</v>
      </c>
      <c r="B57" s="4">
        <f t="shared" si="86"/>
        <v>68.166666666569654</v>
      </c>
      <c r="C57" s="12">
        <f t="shared" si="87"/>
        <v>2.8402777777737356</v>
      </c>
      <c r="D57" s="176">
        <v>6.8</v>
      </c>
      <c r="E57" s="176">
        <v>3.15</v>
      </c>
      <c r="F57" s="176">
        <v>0</v>
      </c>
      <c r="G57" s="176">
        <v>0</v>
      </c>
      <c r="H57" s="176">
        <v>0.71</v>
      </c>
      <c r="I57" s="176">
        <v>13.5</v>
      </c>
      <c r="J57" s="176">
        <v>6.8</v>
      </c>
      <c r="K57" s="176">
        <v>3.14</v>
      </c>
      <c r="L57" s="176">
        <v>0</v>
      </c>
      <c r="M57" s="176">
        <v>0</v>
      </c>
      <c r="N57" s="176">
        <v>0.71</v>
      </c>
      <c r="O57" s="176">
        <v>13.5</v>
      </c>
      <c r="P57" s="29">
        <f t="shared" si="88"/>
        <v>6.8</v>
      </c>
      <c r="Q57" s="7">
        <f t="shared" si="89"/>
        <v>0</v>
      </c>
      <c r="R57" s="22">
        <f t="shared" si="90"/>
        <v>0</v>
      </c>
      <c r="S57" s="18">
        <f t="shared" si="91"/>
        <v>3.145</v>
      </c>
      <c r="T57" s="7">
        <f t="shared" si="92"/>
        <v>7.0710678118653244E-3</v>
      </c>
      <c r="U57" s="22">
        <f t="shared" si="93"/>
        <v>2.2483522454261762E-3</v>
      </c>
      <c r="V57" s="18">
        <f t="shared" si="94"/>
        <v>0</v>
      </c>
      <c r="W57" s="7">
        <f t="shared" si="95"/>
        <v>0</v>
      </c>
      <c r="X57" s="22" t="e">
        <f t="shared" si="96"/>
        <v>#DIV/0!</v>
      </c>
      <c r="Y57" s="18">
        <f t="shared" si="97"/>
        <v>0</v>
      </c>
      <c r="Z57" s="7">
        <f t="shared" si="98"/>
        <v>0</v>
      </c>
      <c r="AA57" s="22" t="e">
        <f t="shared" si="99"/>
        <v>#DIV/0!</v>
      </c>
      <c r="AB57" s="18">
        <f t="shared" si="100"/>
        <v>0.71</v>
      </c>
      <c r="AC57" s="7">
        <f t="shared" si="101"/>
        <v>0</v>
      </c>
      <c r="AD57" s="22">
        <f t="shared" si="102"/>
        <v>0</v>
      </c>
      <c r="AE57" s="18">
        <f t="shared" si="103"/>
        <v>13.5</v>
      </c>
      <c r="AF57" s="7">
        <f t="shared" si="104"/>
        <v>0</v>
      </c>
      <c r="AG57" s="22">
        <f t="shared" si="105"/>
        <v>0</v>
      </c>
      <c r="AH57" s="108"/>
      <c r="AI57" s="29">
        <f t="shared" si="106"/>
        <v>6.87</v>
      </c>
      <c r="AJ57" s="7">
        <f t="shared" si="107"/>
        <v>4.3011626335212785E-2</v>
      </c>
      <c r="AK57" s="22">
        <f t="shared" si="108"/>
        <v>6.2607898595651796E-3</v>
      </c>
      <c r="AL57" s="29">
        <f t="shared" si="109"/>
        <v>3.5983333333333332</v>
      </c>
      <c r="AM57" s="7">
        <f t="shared" si="110"/>
        <v>2.4494897427831622E-2</v>
      </c>
      <c r="AN57" s="22">
        <f t="shared" si="111"/>
        <v>6.8072896974057315E-3</v>
      </c>
      <c r="AO57" s="29">
        <f t="shared" si="112"/>
        <v>0</v>
      </c>
      <c r="AP57" s="7">
        <f t="shared" si="113"/>
        <v>0</v>
      </c>
      <c r="AQ57" s="22" t="e">
        <f t="shared" si="114"/>
        <v>#DIV/0!</v>
      </c>
      <c r="AR57" s="29">
        <f t="shared" si="115"/>
        <v>0</v>
      </c>
      <c r="AS57" s="7">
        <f t="shared" si="116"/>
        <v>0</v>
      </c>
      <c r="AT57" s="22" t="e">
        <f t="shared" si="117"/>
        <v>#DIV/0!</v>
      </c>
      <c r="AU57" s="29">
        <f t="shared" si="118"/>
        <v>0.70333333333333325</v>
      </c>
      <c r="AV57" s="7">
        <f t="shared" si="119"/>
        <v>8.1649658092772231E-3</v>
      </c>
      <c r="AW57" s="22">
        <f t="shared" si="120"/>
        <v>1.1608956126934442E-2</v>
      </c>
      <c r="AX57" s="29">
        <f t="shared" si="121"/>
        <v>13.166666666666666</v>
      </c>
      <c r="AY57" s="7">
        <f t="shared" si="122"/>
        <v>0.41737273509418427</v>
      </c>
      <c r="AZ57" s="22">
        <f t="shared" si="123"/>
        <v>3.1699195070444379E-2</v>
      </c>
    </row>
    <row r="58" spans="1:52" x14ac:dyDescent="0.35">
      <c r="A58" s="11">
        <f>'OD660'!$A$12</f>
        <v>44664.677083333336</v>
      </c>
      <c r="B58" s="4">
        <f t="shared" si="86"/>
        <v>75.75</v>
      </c>
      <c r="C58" s="12">
        <f t="shared" si="87"/>
        <v>3.15625</v>
      </c>
      <c r="D58" s="176">
        <v>6.21</v>
      </c>
      <c r="E58" s="176">
        <v>1.22</v>
      </c>
      <c r="F58" s="176">
        <v>0</v>
      </c>
      <c r="G58" s="176">
        <v>0</v>
      </c>
      <c r="H58" s="176">
        <v>0.75</v>
      </c>
      <c r="I58" s="176">
        <v>15.03</v>
      </c>
      <c r="J58" s="176">
        <v>6.22</v>
      </c>
      <c r="K58" s="176">
        <v>1.22</v>
      </c>
      <c r="L58" s="176">
        <v>0</v>
      </c>
      <c r="M58" s="176">
        <v>0</v>
      </c>
      <c r="N58" s="176">
        <v>0.76</v>
      </c>
      <c r="O58" s="176">
        <v>14.97</v>
      </c>
      <c r="P58" s="29">
        <f t="shared" si="88"/>
        <v>6.2149999999999999</v>
      </c>
      <c r="Q58" s="7">
        <f t="shared" si="89"/>
        <v>7.0710678118653244E-3</v>
      </c>
      <c r="R58" s="22">
        <f t="shared" si="90"/>
        <v>1.1377422062534713E-3</v>
      </c>
      <c r="S58" s="18">
        <f t="shared" si="91"/>
        <v>1.22</v>
      </c>
      <c r="T58" s="7">
        <f t="shared" si="92"/>
        <v>0</v>
      </c>
      <c r="U58" s="22">
        <f t="shared" si="93"/>
        <v>0</v>
      </c>
      <c r="V58" s="18">
        <f t="shared" si="94"/>
        <v>0</v>
      </c>
      <c r="W58" s="7">
        <f t="shared" si="95"/>
        <v>0</v>
      </c>
      <c r="X58" s="22" t="e">
        <f t="shared" si="96"/>
        <v>#DIV/0!</v>
      </c>
      <c r="Y58" s="18">
        <f t="shared" si="97"/>
        <v>0</v>
      </c>
      <c r="Z58" s="7">
        <f t="shared" si="98"/>
        <v>0</v>
      </c>
      <c r="AA58" s="22" t="e">
        <f t="shared" si="99"/>
        <v>#DIV/0!</v>
      </c>
      <c r="AB58" s="18">
        <f t="shared" si="100"/>
        <v>0.755</v>
      </c>
      <c r="AC58" s="7">
        <f t="shared" si="101"/>
        <v>7.0710678118654814E-3</v>
      </c>
      <c r="AD58" s="22">
        <f t="shared" si="102"/>
        <v>9.3656527309476569E-3</v>
      </c>
      <c r="AE58" s="18">
        <f t="shared" si="103"/>
        <v>15</v>
      </c>
      <c r="AF58" s="7">
        <f t="shared" si="104"/>
        <v>4.2426406871191945E-2</v>
      </c>
      <c r="AG58" s="22">
        <f t="shared" si="105"/>
        <v>2.8284271247461298E-3</v>
      </c>
      <c r="AH58" s="108"/>
      <c r="AI58" s="29">
        <f t="shared" si="106"/>
        <v>6.2433333333333323</v>
      </c>
      <c r="AJ58" s="7">
        <f t="shared" si="107"/>
        <v>1.224744871391599E-2</v>
      </c>
      <c r="AK58" s="22">
        <f t="shared" si="108"/>
        <v>1.9616842574344887E-3</v>
      </c>
      <c r="AL58" s="29">
        <f t="shared" si="109"/>
        <v>1.2449999999999999</v>
      </c>
      <c r="AM58" s="7">
        <f t="shared" si="110"/>
        <v>4.0824829046386332E-3</v>
      </c>
      <c r="AN58" s="22">
        <f t="shared" si="111"/>
        <v>3.2791027346495047E-3</v>
      </c>
      <c r="AO58" s="29">
        <f t="shared" si="112"/>
        <v>0</v>
      </c>
      <c r="AP58" s="7">
        <f t="shared" si="113"/>
        <v>0</v>
      </c>
      <c r="AQ58" s="22" t="e">
        <f t="shared" si="114"/>
        <v>#DIV/0!</v>
      </c>
      <c r="AR58" s="29">
        <f t="shared" si="115"/>
        <v>0</v>
      </c>
      <c r="AS58" s="7">
        <f t="shared" si="116"/>
        <v>0</v>
      </c>
      <c r="AT58" s="22" t="e">
        <f t="shared" si="117"/>
        <v>#DIV/0!</v>
      </c>
      <c r="AU58" s="29">
        <f t="shared" si="118"/>
        <v>0.75833333333333341</v>
      </c>
      <c r="AV58" s="7">
        <f t="shared" si="119"/>
        <v>4.0824829046386332E-3</v>
      </c>
      <c r="AW58" s="22">
        <f t="shared" si="120"/>
        <v>5.3834939401828123E-3</v>
      </c>
      <c r="AX58" s="29">
        <f t="shared" si="121"/>
        <v>14.765000000000001</v>
      </c>
      <c r="AY58" s="7">
        <f t="shared" si="122"/>
        <v>0.33068111527572885</v>
      </c>
      <c r="AZ58" s="22">
        <f t="shared" si="123"/>
        <v>2.2396282781966058E-2</v>
      </c>
    </row>
    <row r="59" spans="1:52" x14ac:dyDescent="0.35">
      <c r="A59" s="11">
        <f>'OD660'!$A$13</f>
        <v>44665.34375</v>
      </c>
      <c r="B59" s="4">
        <f t="shared" si="86"/>
        <v>91.749999999941792</v>
      </c>
      <c r="C59" s="12">
        <f t="shared" si="87"/>
        <v>3.8229166666642413</v>
      </c>
      <c r="D59" s="176">
        <v>4.6100000000000003</v>
      </c>
      <c r="E59" s="176">
        <v>1.02</v>
      </c>
      <c r="F59" s="176">
        <v>0</v>
      </c>
      <c r="G59" s="176">
        <v>0</v>
      </c>
      <c r="H59" s="176">
        <v>0.76</v>
      </c>
      <c r="I59" s="176">
        <v>16.64</v>
      </c>
      <c r="J59" s="176">
        <v>4.5999999999999996</v>
      </c>
      <c r="K59" s="176">
        <v>1.02</v>
      </c>
      <c r="L59" s="176">
        <v>0</v>
      </c>
      <c r="M59" s="176">
        <v>0</v>
      </c>
      <c r="N59" s="176">
        <v>0.76</v>
      </c>
      <c r="O59" s="176">
        <v>16.670000000000002</v>
      </c>
      <c r="P59" s="29">
        <f t="shared" si="88"/>
        <v>4.6050000000000004</v>
      </c>
      <c r="Q59" s="7">
        <f t="shared" si="89"/>
        <v>7.0710678118659524E-3</v>
      </c>
      <c r="R59" s="22">
        <f t="shared" si="90"/>
        <v>1.535519611697275E-3</v>
      </c>
      <c r="S59" s="18">
        <f t="shared" si="91"/>
        <v>1.02</v>
      </c>
      <c r="T59" s="7">
        <f t="shared" si="92"/>
        <v>0</v>
      </c>
      <c r="U59" s="22">
        <f t="shared" si="93"/>
        <v>0</v>
      </c>
      <c r="V59" s="18">
        <f t="shared" si="94"/>
        <v>0</v>
      </c>
      <c r="W59" s="7">
        <f t="shared" si="95"/>
        <v>0</v>
      </c>
      <c r="X59" s="22" t="e">
        <f t="shared" si="96"/>
        <v>#DIV/0!</v>
      </c>
      <c r="Y59" s="18">
        <f t="shared" si="97"/>
        <v>0</v>
      </c>
      <c r="Z59" s="7">
        <f t="shared" si="98"/>
        <v>0</v>
      </c>
      <c r="AA59" s="22" t="e">
        <f t="shared" si="99"/>
        <v>#DIV/0!</v>
      </c>
      <c r="AB59" s="18">
        <f t="shared" si="100"/>
        <v>0.76</v>
      </c>
      <c r="AC59" s="7">
        <f t="shared" si="101"/>
        <v>0</v>
      </c>
      <c r="AD59" s="22">
        <f t="shared" si="102"/>
        <v>0</v>
      </c>
      <c r="AE59" s="18">
        <f t="shared" si="103"/>
        <v>16.655000000000001</v>
      </c>
      <c r="AF59" s="7">
        <f t="shared" si="104"/>
        <v>2.1213203435597228E-2</v>
      </c>
      <c r="AG59" s="22">
        <f t="shared" si="105"/>
        <v>1.2736837847851833E-3</v>
      </c>
      <c r="AH59" s="108"/>
      <c r="AI59" s="29">
        <f t="shared" si="106"/>
        <v>4.6483333333333334</v>
      </c>
      <c r="AJ59" s="7">
        <f t="shared" si="107"/>
        <v>7.0710678118656375E-3</v>
      </c>
      <c r="AK59" s="22">
        <f t="shared" si="108"/>
        <v>1.5212049792468205E-3</v>
      </c>
      <c r="AL59" s="29">
        <f t="shared" si="109"/>
        <v>1.0249999999999999</v>
      </c>
      <c r="AM59" s="7">
        <f t="shared" si="110"/>
        <v>4.0824829046386332E-3</v>
      </c>
      <c r="AN59" s="22">
        <f t="shared" si="111"/>
        <v>3.9829101508669596E-3</v>
      </c>
      <c r="AO59" s="29">
        <f t="shared" si="112"/>
        <v>0</v>
      </c>
      <c r="AP59" s="7">
        <f t="shared" si="113"/>
        <v>0</v>
      </c>
      <c r="AQ59" s="22" t="e">
        <f t="shared" si="114"/>
        <v>#DIV/0!</v>
      </c>
      <c r="AR59" s="29">
        <f t="shared" si="115"/>
        <v>0</v>
      </c>
      <c r="AS59" s="7">
        <f t="shared" si="116"/>
        <v>0</v>
      </c>
      <c r="AT59" s="22" t="e">
        <f t="shared" si="117"/>
        <v>#DIV/0!</v>
      </c>
      <c r="AU59" s="29">
        <f t="shared" si="118"/>
        <v>0.76166666666666671</v>
      </c>
      <c r="AV59" s="7">
        <f t="shared" si="119"/>
        <v>4.0824829046386332E-3</v>
      </c>
      <c r="AW59" s="22">
        <f t="shared" si="120"/>
        <v>5.3599337916480959E-3</v>
      </c>
      <c r="AX59" s="29">
        <f t="shared" si="121"/>
        <v>16.653333333333332</v>
      </c>
      <c r="AY59" s="7">
        <f t="shared" si="122"/>
        <v>2.6770630673681552E-2</v>
      </c>
      <c r="AZ59" s="22">
        <f t="shared" si="123"/>
        <v>1.6075238595085E-3</v>
      </c>
    </row>
    <row r="60" spans="1:52" s="135" customFormat="1" x14ac:dyDescent="0.35">
      <c r="A60" s="11">
        <f>'OD660'!$A$14</f>
        <v>44665.677083333336</v>
      </c>
      <c r="B60" s="4">
        <f t="shared" si="86"/>
        <v>99.75</v>
      </c>
      <c r="C60" s="12">
        <f t="shared" si="87"/>
        <v>4.15625</v>
      </c>
      <c r="D60" s="176">
        <v>4.24</v>
      </c>
      <c r="E60" s="176">
        <v>1.02</v>
      </c>
      <c r="F60" s="176">
        <v>0</v>
      </c>
      <c r="G60" s="176">
        <v>0</v>
      </c>
      <c r="H60" s="176">
        <v>0.83</v>
      </c>
      <c r="I60" s="176">
        <v>12.09</v>
      </c>
      <c r="J60" s="176">
        <v>4.2300000000000004</v>
      </c>
      <c r="K60" s="176">
        <v>1.03</v>
      </c>
      <c r="L60" s="176">
        <v>0</v>
      </c>
      <c r="M60" s="176">
        <v>0</v>
      </c>
      <c r="N60" s="176">
        <v>0.86</v>
      </c>
      <c r="O60" s="176">
        <v>12.21</v>
      </c>
      <c r="P60" s="29">
        <f t="shared" si="88"/>
        <v>4.2350000000000003</v>
      </c>
      <c r="Q60" s="7">
        <f t="shared" si="89"/>
        <v>7.0710678118653244E-3</v>
      </c>
      <c r="R60" s="22">
        <f t="shared" si="90"/>
        <v>1.6696736273589903E-3</v>
      </c>
      <c r="S60" s="18">
        <f t="shared" si="91"/>
        <v>1.0249999999999999</v>
      </c>
      <c r="T60" s="7">
        <f t="shared" si="92"/>
        <v>7.0710678118654814E-3</v>
      </c>
      <c r="U60" s="22">
        <f t="shared" si="93"/>
        <v>6.8986027432833968E-3</v>
      </c>
      <c r="V60" s="18">
        <f t="shared" si="94"/>
        <v>0</v>
      </c>
      <c r="W60" s="7">
        <f t="shared" si="95"/>
        <v>0</v>
      </c>
      <c r="X60" s="22" t="e">
        <f t="shared" si="96"/>
        <v>#DIV/0!</v>
      </c>
      <c r="Y60" s="18">
        <f t="shared" si="97"/>
        <v>0</v>
      </c>
      <c r="Z60" s="7">
        <f t="shared" si="98"/>
        <v>0</v>
      </c>
      <c r="AA60" s="22" t="e">
        <f t="shared" si="99"/>
        <v>#DIV/0!</v>
      </c>
      <c r="AB60" s="18">
        <f t="shared" si="100"/>
        <v>0.84499999999999997</v>
      </c>
      <c r="AC60" s="7">
        <f t="shared" si="101"/>
        <v>2.1213203435596444E-2</v>
      </c>
      <c r="AD60" s="22">
        <f t="shared" si="102"/>
        <v>2.510438276401946E-2</v>
      </c>
      <c r="AE60" s="18">
        <f t="shared" si="103"/>
        <v>12.15</v>
      </c>
      <c r="AF60" s="7">
        <f t="shared" si="104"/>
        <v>8.4852813742386402E-2</v>
      </c>
      <c r="AG60" s="22">
        <f t="shared" si="105"/>
        <v>6.9837706783857116E-3</v>
      </c>
      <c r="AH60" s="108"/>
      <c r="AI60" s="29">
        <f t="shared" si="106"/>
        <v>4.3849999999999998</v>
      </c>
      <c r="AJ60" s="7">
        <f t="shared" si="107"/>
        <v>0.1408900280360538</v>
      </c>
      <c r="AK60" s="22">
        <f t="shared" si="108"/>
        <v>3.2129994991118314E-2</v>
      </c>
      <c r="AL60" s="29">
        <f t="shared" si="109"/>
        <v>1.0516666666666667</v>
      </c>
      <c r="AM60" s="7">
        <f t="shared" si="110"/>
        <v>3.2659863237108976E-2</v>
      </c>
      <c r="AN60" s="22">
        <f t="shared" si="111"/>
        <v>3.1055337467932462E-2</v>
      </c>
      <c r="AO60" s="29">
        <f t="shared" si="112"/>
        <v>0</v>
      </c>
      <c r="AP60" s="7">
        <f t="shared" si="113"/>
        <v>0</v>
      </c>
      <c r="AQ60" s="22" t="e">
        <f t="shared" si="114"/>
        <v>#DIV/0!</v>
      </c>
      <c r="AR60" s="29">
        <f t="shared" si="115"/>
        <v>0</v>
      </c>
      <c r="AS60" s="7">
        <f t="shared" si="116"/>
        <v>0</v>
      </c>
      <c r="AT60" s="22" t="e">
        <f t="shared" si="117"/>
        <v>#DIV/0!</v>
      </c>
      <c r="AU60" s="29">
        <f t="shared" si="118"/>
        <v>0.86333333333333329</v>
      </c>
      <c r="AV60" s="7">
        <f t="shared" si="119"/>
        <v>3.240370349203929E-2</v>
      </c>
      <c r="AW60" s="22">
        <f t="shared" si="120"/>
        <v>3.7533247288076402E-2</v>
      </c>
      <c r="AX60" s="29">
        <f t="shared" si="121"/>
        <v>11.271666666666667</v>
      </c>
      <c r="AY60" s="7">
        <f t="shared" si="122"/>
        <v>0.54032397688794132</v>
      </c>
      <c r="AZ60" s="22">
        <f t="shared" si="123"/>
        <v>4.7936475843969359E-2</v>
      </c>
    </row>
    <row r="61" spans="1:52" ht="15" thickBot="1" x14ac:dyDescent="0.4">
      <c r="A61" s="101">
        <f>'OD660'!$A$15</f>
        <v>44666.385416666664</v>
      </c>
      <c r="B61" s="9">
        <f t="shared" si="86"/>
        <v>116.74999999988358</v>
      </c>
      <c r="C61" s="13">
        <f t="shared" si="87"/>
        <v>4.8645833333284827</v>
      </c>
      <c r="D61" s="176">
        <v>2.59</v>
      </c>
      <c r="E61" s="176">
        <v>0.81</v>
      </c>
      <c r="F61" s="176">
        <v>0</v>
      </c>
      <c r="G61" s="176">
        <v>0</v>
      </c>
      <c r="H61" s="176">
        <v>0.8</v>
      </c>
      <c r="I61" s="176">
        <v>13.9</v>
      </c>
      <c r="J61" s="176">
        <v>2.6</v>
      </c>
      <c r="K61" s="176">
        <v>0.83</v>
      </c>
      <c r="L61" s="176">
        <v>0</v>
      </c>
      <c r="M61" s="176">
        <v>0</v>
      </c>
      <c r="N61" s="176">
        <v>0.81</v>
      </c>
      <c r="O61" s="176">
        <v>13.51</v>
      </c>
      <c r="P61" s="30">
        <f t="shared" si="88"/>
        <v>2.5949999999999998</v>
      </c>
      <c r="Q61" s="21">
        <f t="shared" si="89"/>
        <v>7.0710678118656384E-3</v>
      </c>
      <c r="R61" s="23">
        <f t="shared" si="90"/>
        <v>2.7248816230696104E-3</v>
      </c>
      <c r="S61" s="20">
        <f t="shared" si="91"/>
        <v>0.82000000000000006</v>
      </c>
      <c r="T61" s="21">
        <f t="shared" si="92"/>
        <v>1.4142135623730885E-2</v>
      </c>
      <c r="U61" s="23">
        <f t="shared" si="93"/>
        <v>1.7246506858208395E-2</v>
      </c>
      <c r="V61" s="20">
        <f t="shared" si="94"/>
        <v>0</v>
      </c>
      <c r="W61" s="21">
        <f t="shared" si="95"/>
        <v>0</v>
      </c>
      <c r="X61" s="23" t="e">
        <f t="shared" si="96"/>
        <v>#DIV/0!</v>
      </c>
      <c r="Y61" s="20">
        <f t="shared" si="97"/>
        <v>0</v>
      </c>
      <c r="Z61" s="21">
        <f t="shared" si="98"/>
        <v>0</v>
      </c>
      <c r="AA61" s="23" t="e">
        <f t="shared" si="99"/>
        <v>#DIV/0!</v>
      </c>
      <c r="AB61" s="20">
        <f t="shared" si="100"/>
        <v>0.80500000000000005</v>
      </c>
      <c r="AC61" s="21">
        <f t="shared" si="101"/>
        <v>7.0710678118654814E-3</v>
      </c>
      <c r="AD61" s="23">
        <f t="shared" si="102"/>
        <v>8.783935170019231E-3</v>
      </c>
      <c r="AE61" s="20">
        <f t="shared" si="103"/>
        <v>13.705</v>
      </c>
      <c r="AF61" s="21">
        <f t="shared" si="104"/>
        <v>0.27577164466275395</v>
      </c>
      <c r="AG61" s="23">
        <f t="shared" si="105"/>
        <v>2.0121973342776645E-2</v>
      </c>
      <c r="AH61" s="108"/>
      <c r="AI61" s="30">
        <f t="shared" si="106"/>
        <v>2.706666666666667</v>
      </c>
      <c r="AJ61" s="21">
        <f t="shared" si="107"/>
        <v>9.0092545011597011E-2</v>
      </c>
      <c r="AK61" s="23">
        <f t="shared" si="108"/>
        <v>3.3285423033841258E-2</v>
      </c>
      <c r="AL61" s="30">
        <f t="shared" si="109"/>
        <v>0.85</v>
      </c>
      <c r="AM61" s="21">
        <f t="shared" si="110"/>
        <v>2.4494897427831782E-2</v>
      </c>
      <c r="AN61" s="23">
        <f t="shared" si="111"/>
        <v>2.8817526385684449E-2</v>
      </c>
      <c r="AO61" s="30">
        <f t="shared" si="112"/>
        <v>0</v>
      </c>
      <c r="AP61" s="21">
        <f t="shared" si="113"/>
        <v>0</v>
      </c>
      <c r="AQ61" s="23" t="e">
        <f t="shared" si="114"/>
        <v>#DIV/0!</v>
      </c>
      <c r="AR61" s="30">
        <f t="shared" si="115"/>
        <v>0</v>
      </c>
      <c r="AS61" s="21">
        <f t="shared" si="116"/>
        <v>0</v>
      </c>
      <c r="AT61" s="23" t="e">
        <f t="shared" si="117"/>
        <v>#DIV/0!</v>
      </c>
      <c r="AU61" s="30">
        <f t="shared" si="118"/>
        <v>0.83166666666666667</v>
      </c>
      <c r="AV61" s="21">
        <f t="shared" si="119"/>
        <v>2.6770630673681725E-2</v>
      </c>
      <c r="AW61" s="23">
        <f t="shared" si="120"/>
        <v>3.2189135078575223E-2</v>
      </c>
      <c r="AX61" s="30">
        <f t="shared" si="121"/>
        <v>12.815</v>
      </c>
      <c r="AY61" s="21">
        <f t="shared" si="122"/>
        <v>0.55118055118082676</v>
      </c>
      <c r="AZ61" s="23">
        <f t="shared" si="123"/>
        <v>4.3010577540446883E-2</v>
      </c>
    </row>
    <row r="62" spans="1:52" ht="15" thickBot="1" x14ac:dyDescent="0.4">
      <c r="A62" s="107"/>
      <c r="B62" s="4"/>
      <c r="C62" s="5"/>
      <c r="D62" s="106"/>
      <c r="E62" s="106"/>
      <c r="F62" s="106"/>
      <c r="G62" s="106"/>
      <c r="H62" s="106"/>
      <c r="I62" s="106"/>
      <c r="J62" s="106"/>
      <c r="K62" s="106"/>
      <c r="L62" s="106"/>
      <c r="M62" s="106"/>
      <c r="N62" s="106"/>
      <c r="O62" s="106"/>
      <c r="P62" s="7"/>
      <c r="Q62" s="7"/>
      <c r="R62" s="108"/>
      <c r="S62" s="7"/>
      <c r="T62" s="7"/>
      <c r="U62" s="108"/>
      <c r="V62" s="7"/>
      <c r="W62" s="7"/>
      <c r="X62" s="108"/>
      <c r="Y62" s="7"/>
      <c r="Z62" s="7"/>
      <c r="AA62" s="108"/>
      <c r="AB62" s="7"/>
      <c r="AC62" s="7"/>
      <c r="AD62" s="108"/>
      <c r="AE62" s="7"/>
      <c r="AF62" s="7"/>
      <c r="AG62" s="108"/>
      <c r="AH62" s="108"/>
      <c r="AI62" s="108"/>
      <c r="AJ62" s="108"/>
      <c r="AK62" s="108"/>
      <c r="AL62" s="108"/>
      <c r="AM62" s="108"/>
      <c r="AN62" s="108"/>
      <c r="AO62" s="108"/>
      <c r="AP62" s="108"/>
      <c r="AQ62" s="108"/>
      <c r="AR62" s="108"/>
      <c r="AS62" s="108"/>
      <c r="AT62" s="108"/>
      <c r="AU62" s="108"/>
      <c r="AV62" s="108"/>
      <c r="AW62" s="108"/>
      <c r="AX62" s="108"/>
    </row>
    <row r="63" spans="1:52" ht="15" thickBot="1" x14ac:dyDescent="0.4">
      <c r="D63" s="205">
        <v>2</v>
      </c>
      <c r="E63" s="206"/>
      <c r="F63" s="206"/>
      <c r="G63" s="206"/>
      <c r="H63" s="206"/>
      <c r="I63" s="206"/>
      <c r="J63" s="206"/>
      <c r="K63" s="206"/>
      <c r="L63" s="206"/>
      <c r="M63" s="206"/>
      <c r="N63" s="206"/>
      <c r="O63" s="207"/>
    </row>
    <row r="64" spans="1:52" ht="15" thickBot="1" x14ac:dyDescent="0.4">
      <c r="D64" s="208" t="s">
        <v>26</v>
      </c>
      <c r="E64" s="209"/>
      <c r="F64" s="209"/>
      <c r="G64" s="209"/>
      <c r="H64" s="209"/>
      <c r="I64" s="210"/>
      <c r="J64" s="208" t="s">
        <v>26</v>
      </c>
      <c r="K64" s="209"/>
      <c r="L64" s="209"/>
      <c r="M64" s="209"/>
      <c r="N64" s="209"/>
      <c r="O64" s="210"/>
      <c r="P64" s="208" t="s">
        <v>9</v>
      </c>
      <c r="Q64" s="209"/>
      <c r="R64" s="210"/>
      <c r="S64" s="208" t="s">
        <v>10</v>
      </c>
      <c r="T64" s="209"/>
      <c r="U64" s="210"/>
      <c r="V64" s="208" t="s">
        <v>11</v>
      </c>
      <c r="W64" s="209"/>
      <c r="X64" s="210"/>
      <c r="Y64" s="208" t="s">
        <v>12</v>
      </c>
      <c r="Z64" s="209"/>
      <c r="AA64" s="210"/>
      <c r="AB64" s="208" t="s">
        <v>13</v>
      </c>
      <c r="AC64" s="209"/>
      <c r="AD64" s="210"/>
      <c r="AE64" s="208" t="s">
        <v>14</v>
      </c>
      <c r="AF64" s="209"/>
      <c r="AG64" s="210"/>
      <c r="AH64" s="92"/>
      <c r="AI64" s="92"/>
      <c r="AJ64" s="92"/>
      <c r="AK64" s="92"/>
      <c r="AL64" s="92"/>
      <c r="AM64" s="92"/>
      <c r="AN64" s="92"/>
      <c r="AO64" s="92"/>
      <c r="AP64" s="92"/>
      <c r="AQ64" s="92"/>
      <c r="AR64" s="92"/>
      <c r="AS64" s="92"/>
      <c r="AT64" s="92"/>
      <c r="AU64" s="92"/>
      <c r="AV64" s="92"/>
      <c r="AW64" s="92"/>
      <c r="AX64" s="92"/>
    </row>
    <row r="65" spans="1:52" ht="15" thickBot="1" x14ac:dyDescent="0.4">
      <c r="A65" s="133" t="s">
        <v>0</v>
      </c>
      <c r="B65" s="132" t="s">
        <v>1</v>
      </c>
      <c r="C65" s="134" t="s">
        <v>2</v>
      </c>
      <c r="D65" s="211" t="s">
        <v>27</v>
      </c>
      <c r="E65" s="203"/>
      <c r="F65" s="203"/>
      <c r="G65" s="203"/>
      <c r="H65" s="203"/>
      <c r="I65" s="204"/>
      <c r="J65" s="199" t="s">
        <v>28</v>
      </c>
      <c r="K65" s="200"/>
      <c r="L65" s="200"/>
      <c r="M65" s="200"/>
      <c r="N65" s="200"/>
      <c r="O65" s="201"/>
      <c r="P65" s="139" t="s">
        <v>8</v>
      </c>
      <c r="Q65" s="140" t="s">
        <v>5</v>
      </c>
      <c r="R65" s="141" t="s">
        <v>6</v>
      </c>
      <c r="S65" s="142" t="s">
        <v>8</v>
      </c>
      <c r="T65" s="140" t="s">
        <v>5</v>
      </c>
      <c r="U65" s="141" t="s">
        <v>6</v>
      </c>
      <c r="V65" s="142" t="s">
        <v>8</v>
      </c>
      <c r="W65" s="140" t="s">
        <v>5</v>
      </c>
      <c r="X65" s="141" t="s">
        <v>6</v>
      </c>
      <c r="Y65" s="142" t="s">
        <v>8</v>
      </c>
      <c r="Z65" s="140" t="s">
        <v>5</v>
      </c>
      <c r="AA65" s="141" t="s">
        <v>6</v>
      </c>
      <c r="AB65" s="142" t="s">
        <v>8</v>
      </c>
      <c r="AC65" s="140" t="s">
        <v>5</v>
      </c>
      <c r="AD65" s="141" t="s">
        <v>6</v>
      </c>
      <c r="AE65" s="142" t="s">
        <v>8</v>
      </c>
      <c r="AF65" s="140" t="s">
        <v>5</v>
      </c>
      <c r="AG65" s="141" t="s">
        <v>6</v>
      </c>
      <c r="AH65" s="110"/>
      <c r="AI65" s="110"/>
      <c r="AJ65" s="110"/>
      <c r="AK65" s="110"/>
      <c r="AL65" s="110"/>
      <c r="AM65" s="110"/>
      <c r="AN65" s="110"/>
      <c r="AO65" s="110"/>
      <c r="AP65" s="110"/>
      <c r="AQ65" s="110"/>
      <c r="AR65" s="110"/>
      <c r="AS65" s="110"/>
      <c r="AT65" s="110"/>
      <c r="AU65" s="110"/>
      <c r="AV65" s="110"/>
      <c r="AW65" s="110"/>
      <c r="AX65" s="110"/>
    </row>
    <row r="66" spans="1:52" x14ac:dyDescent="0.35">
      <c r="A66" s="11">
        <f>'OD660'!$A$5</f>
        <v>44661.520833333336</v>
      </c>
      <c r="B66" s="4">
        <f>C66*24</f>
        <v>0</v>
      </c>
      <c r="C66" s="2">
        <f>A66-$A$5</f>
        <v>0</v>
      </c>
      <c r="D66" s="176">
        <v>8.34</v>
      </c>
      <c r="E66" s="176">
        <v>23.99</v>
      </c>
      <c r="F66" s="176">
        <v>7.11</v>
      </c>
      <c r="G66" s="176">
        <v>2.66</v>
      </c>
      <c r="H66" s="176">
        <v>0</v>
      </c>
      <c r="I66" s="176">
        <v>0</v>
      </c>
      <c r="J66" s="176">
        <v>8.35</v>
      </c>
      <c r="K66" s="176">
        <v>23.99</v>
      </c>
      <c r="L66" s="176">
        <v>7.11</v>
      </c>
      <c r="M66" s="176">
        <v>2.66</v>
      </c>
      <c r="N66" s="176">
        <v>0</v>
      </c>
      <c r="O66" s="176">
        <v>0</v>
      </c>
      <c r="P66" s="143">
        <f>IF(D66="",#N/A,AVERAGE(D66,J66))</f>
        <v>8.3449999999999989</v>
      </c>
      <c r="Q66" s="144">
        <f>_xlfn.STDEV.S(D66,J66)</f>
        <v>7.0710678118653244E-3</v>
      </c>
      <c r="R66" s="145">
        <f>Q66/P66</f>
        <v>8.4734185882148901E-4</v>
      </c>
      <c r="S66" s="146">
        <f>IF(E66="",#N/A,AVERAGE(E66,K66))</f>
        <v>23.99</v>
      </c>
      <c r="T66" s="144">
        <f>_xlfn.STDEV.S(E66,K66)</f>
        <v>0</v>
      </c>
      <c r="U66" s="145">
        <f>T66/S66</f>
        <v>0</v>
      </c>
      <c r="V66" s="146">
        <f>IF(F66="",#N/A,AVERAGE(F66,L66))</f>
        <v>7.11</v>
      </c>
      <c r="W66" s="144">
        <f>_xlfn.STDEV.S(F66,L66)</f>
        <v>0</v>
      </c>
      <c r="X66" s="145">
        <f t="shared" ref="X66" si="124">W66/V66</f>
        <v>0</v>
      </c>
      <c r="Y66" s="146">
        <f>IF(G66="",#N/A,AVERAGE(G66,M66))</f>
        <v>2.66</v>
      </c>
      <c r="Z66" s="144">
        <f>_xlfn.STDEV.S(G66,M66)</f>
        <v>0</v>
      </c>
      <c r="AA66" s="145">
        <f>Z66/Y66</f>
        <v>0</v>
      </c>
      <c r="AB66" s="146">
        <f>IF(H66="",#N/A,AVERAGE(H66,N66))</f>
        <v>0</v>
      </c>
      <c r="AC66" s="144">
        <f>_xlfn.STDEV.S(H66,N66)</f>
        <v>0</v>
      </c>
      <c r="AD66" s="145" t="e">
        <f>AC66/AB66</f>
        <v>#DIV/0!</v>
      </c>
      <c r="AE66" s="146">
        <f>IF(I66="",#N/A,AVERAGE(I66,O66))</f>
        <v>0</v>
      </c>
      <c r="AF66" s="144">
        <f>_xlfn.STDEV.S(I66,O66)</f>
        <v>0</v>
      </c>
      <c r="AG66" s="145" t="e">
        <f>AF66/AE66</f>
        <v>#DIV/0!</v>
      </c>
      <c r="AH66" s="108"/>
      <c r="AI66" s="108"/>
      <c r="AJ66" s="108"/>
      <c r="AK66" s="108"/>
      <c r="AL66" s="108"/>
      <c r="AM66" s="108"/>
      <c r="AN66" s="108"/>
      <c r="AO66" s="108"/>
      <c r="AP66" s="108"/>
      <c r="AQ66" s="108"/>
      <c r="AR66" s="108"/>
      <c r="AS66" s="108"/>
      <c r="AT66" s="108"/>
      <c r="AU66" s="108"/>
      <c r="AV66" s="108"/>
      <c r="AW66" s="108"/>
      <c r="AX66" s="108"/>
    </row>
    <row r="67" spans="1:52" x14ac:dyDescent="0.35">
      <c r="A67" s="11">
        <f>'OD660'!$A$6</f>
        <v>44661.84375</v>
      </c>
      <c r="B67" s="4">
        <f t="shared" ref="B67:B76" si="125">C67*24</f>
        <v>7.7499999999417923</v>
      </c>
      <c r="C67" s="12">
        <f t="shared" ref="C67:C76" si="126">A67-$A$5</f>
        <v>0.32291666666424135</v>
      </c>
      <c r="D67" s="56">
        <v>8.2100000000000009</v>
      </c>
      <c r="E67" s="56">
        <v>24.74</v>
      </c>
      <c r="F67" s="56">
        <v>6.53</v>
      </c>
      <c r="G67" s="56">
        <v>2.77</v>
      </c>
      <c r="H67" s="56">
        <v>0</v>
      </c>
      <c r="I67" s="56">
        <v>0.28000000000000003</v>
      </c>
      <c r="J67" s="56">
        <v>8.2100000000000009</v>
      </c>
      <c r="K67" s="56">
        <v>24.79</v>
      </c>
      <c r="L67" s="56">
        <v>6.54</v>
      </c>
      <c r="M67" s="56">
        <v>2.77</v>
      </c>
      <c r="N67" s="56">
        <v>0</v>
      </c>
      <c r="O67" s="56">
        <v>0.28000000000000003</v>
      </c>
      <c r="P67" s="29">
        <f t="shared" ref="P67:P76" si="127">IF(D67="",#N/A,AVERAGE(D67,J67))</f>
        <v>8.2100000000000009</v>
      </c>
      <c r="Q67" s="7">
        <f t="shared" ref="Q67:Q76" si="128">_xlfn.STDEV.S(D67,J67)</f>
        <v>0</v>
      </c>
      <c r="R67" s="22">
        <f t="shared" ref="R67:R76" si="129">Q67/P67</f>
        <v>0</v>
      </c>
      <c r="S67" s="18">
        <f t="shared" ref="S67:S76" si="130">IF(E67="",#N/A,AVERAGE(E67,K67))</f>
        <v>24.765000000000001</v>
      </c>
      <c r="T67" s="7">
        <f t="shared" ref="T67:T76" si="131">_xlfn.STDEV.S(E67,K67)</f>
        <v>3.5355339059327882E-2</v>
      </c>
      <c r="U67" s="22">
        <f t="shared" ref="U67:U76" si="132">T67/S67</f>
        <v>1.4276333155391835E-3</v>
      </c>
      <c r="V67" s="18">
        <f t="shared" ref="V67:V76" si="133">IF(F67="",#N/A,AVERAGE(F67,L67))</f>
        <v>6.5350000000000001</v>
      </c>
      <c r="W67" s="7">
        <f t="shared" ref="W67:W76" si="134">_xlfn.STDEV.S(F67,L67)</f>
        <v>7.0710678118653244E-3</v>
      </c>
      <c r="X67" s="22">
        <f t="shared" ref="X67:X76" si="135">W67/V67</f>
        <v>1.0820302696044873E-3</v>
      </c>
      <c r="Y67" s="18">
        <f t="shared" ref="Y67:Y76" si="136">IF(G67="",#N/A,AVERAGE(G67,M67))</f>
        <v>2.77</v>
      </c>
      <c r="Z67" s="7">
        <f t="shared" ref="Z67:Z76" si="137">_xlfn.STDEV.S(G67,M67)</f>
        <v>0</v>
      </c>
      <c r="AA67" s="22">
        <f t="shared" ref="AA67:AA76" si="138">Z67/Y67</f>
        <v>0</v>
      </c>
      <c r="AB67" s="18">
        <f t="shared" ref="AB67:AB76" si="139">IF(H67="",#N/A,AVERAGE(H67,N67))</f>
        <v>0</v>
      </c>
      <c r="AC67" s="7">
        <f t="shared" ref="AC67:AC76" si="140">_xlfn.STDEV.S(H67,N67)</f>
        <v>0</v>
      </c>
      <c r="AD67" s="22" t="e">
        <f t="shared" ref="AD67:AD76" si="141">AC67/AB67</f>
        <v>#DIV/0!</v>
      </c>
      <c r="AE67" s="18">
        <f t="shared" ref="AE67:AE76" si="142">IF(I67="",#N/A,AVERAGE(I67,O67))</f>
        <v>0.28000000000000003</v>
      </c>
      <c r="AF67" s="7">
        <f t="shared" ref="AF67:AF76" si="143">_xlfn.STDEV.S(I67,O67)</f>
        <v>0</v>
      </c>
      <c r="AG67" s="22">
        <f t="shared" ref="AG67:AG76" si="144">AF67/AE67</f>
        <v>0</v>
      </c>
      <c r="AH67" s="108"/>
      <c r="AI67" s="108"/>
      <c r="AJ67" s="108"/>
      <c r="AK67" s="108"/>
      <c r="AL67" s="108"/>
      <c r="AM67" s="108"/>
      <c r="AN67" s="108"/>
      <c r="AO67" s="108"/>
      <c r="AP67" s="108"/>
      <c r="AQ67" s="108"/>
      <c r="AR67" s="108"/>
      <c r="AS67" s="108"/>
      <c r="AT67" s="108"/>
      <c r="AU67" s="108"/>
      <c r="AV67" s="108"/>
      <c r="AW67" s="108"/>
      <c r="AX67" s="108"/>
    </row>
    <row r="68" spans="1:52" x14ac:dyDescent="0.35">
      <c r="A68" s="11">
        <f>'OD660'!$A$7</f>
        <v>44662.34375</v>
      </c>
      <c r="B68" s="4">
        <f t="shared" si="125"/>
        <v>19.749999999941792</v>
      </c>
      <c r="C68" s="12">
        <f t="shared" si="126"/>
        <v>0.82291666666424135</v>
      </c>
      <c r="D68" s="176">
        <v>8.07</v>
      </c>
      <c r="E68" s="176">
        <v>24.47</v>
      </c>
      <c r="F68" s="176">
        <v>5.12</v>
      </c>
      <c r="G68" s="176">
        <v>2.59</v>
      </c>
      <c r="H68" s="176">
        <v>0</v>
      </c>
      <c r="I68" s="176">
        <v>0.78</v>
      </c>
      <c r="J68" s="176">
        <v>8.1</v>
      </c>
      <c r="K68" s="176">
        <v>24.55</v>
      </c>
      <c r="L68" s="176">
        <v>5.15</v>
      </c>
      <c r="M68" s="176">
        <v>2.6</v>
      </c>
      <c r="N68" s="176">
        <v>0</v>
      </c>
      <c r="O68" s="176">
        <v>0.78</v>
      </c>
      <c r="P68" s="29">
        <f t="shared" si="127"/>
        <v>8.0850000000000009</v>
      </c>
      <c r="Q68" s="7">
        <f t="shared" si="128"/>
        <v>2.1213203435595972E-2</v>
      </c>
      <c r="R68" s="22">
        <f t="shared" si="129"/>
        <v>2.623772842992699E-3</v>
      </c>
      <c r="S68" s="18">
        <f t="shared" si="130"/>
        <v>24.509999999999998</v>
      </c>
      <c r="T68" s="7">
        <f t="shared" si="131"/>
        <v>5.6568542494925107E-2</v>
      </c>
      <c r="U68" s="22">
        <f t="shared" si="132"/>
        <v>2.3079780699683848E-3</v>
      </c>
      <c r="V68" s="18">
        <f t="shared" si="133"/>
        <v>5.1349999999999998</v>
      </c>
      <c r="W68" s="7">
        <f t="shared" si="134"/>
        <v>2.12132034355966E-2</v>
      </c>
      <c r="X68" s="22">
        <f t="shared" si="135"/>
        <v>4.1311009611677899E-3</v>
      </c>
      <c r="Y68" s="18">
        <f t="shared" si="136"/>
        <v>2.5949999999999998</v>
      </c>
      <c r="Z68" s="7">
        <f t="shared" si="137"/>
        <v>7.0710678118656384E-3</v>
      </c>
      <c r="AA68" s="22">
        <f t="shared" si="138"/>
        <v>2.7248816230696104E-3</v>
      </c>
      <c r="AB68" s="18">
        <f t="shared" si="139"/>
        <v>0</v>
      </c>
      <c r="AC68" s="7">
        <f t="shared" si="140"/>
        <v>0</v>
      </c>
      <c r="AD68" s="22" t="e">
        <f t="shared" si="141"/>
        <v>#DIV/0!</v>
      </c>
      <c r="AE68" s="18">
        <f t="shared" si="142"/>
        <v>0.78</v>
      </c>
      <c r="AF68" s="7">
        <f t="shared" si="143"/>
        <v>0</v>
      </c>
      <c r="AG68" s="22">
        <f t="shared" si="144"/>
        <v>0</v>
      </c>
      <c r="AH68" s="108"/>
      <c r="AI68" s="108"/>
      <c r="AJ68" s="108"/>
      <c r="AK68" s="108"/>
      <c r="AL68" s="108"/>
      <c r="AM68" s="108"/>
      <c r="AN68" s="108"/>
      <c r="AO68" s="108"/>
      <c r="AP68" s="108"/>
      <c r="AQ68" s="108"/>
      <c r="AR68" s="108"/>
      <c r="AS68" s="108"/>
      <c r="AT68" s="108"/>
      <c r="AU68" s="108"/>
      <c r="AV68" s="108"/>
      <c r="AW68" s="108"/>
      <c r="AX68" s="108"/>
    </row>
    <row r="69" spans="1:52" x14ac:dyDescent="0.35">
      <c r="A69" s="11">
        <f>'OD660'!$A$8</f>
        <v>44662.71875</v>
      </c>
      <c r="B69" s="4">
        <f t="shared" si="125"/>
        <v>28.749999999941792</v>
      </c>
      <c r="C69" s="12">
        <f t="shared" si="126"/>
        <v>1.1979166666642413</v>
      </c>
      <c r="D69" s="176">
        <v>8.02</v>
      </c>
      <c r="E69" s="176">
        <v>24.29</v>
      </c>
      <c r="F69" s="176">
        <v>3.06</v>
      </c>
      <c r="G69" s="176">
        <v>2.21</v>
      </c>
      <c r="H69" s="176">
        <v>7.0000000000000007E-2</v>
      </c>
      <c r="I69" s="176">
        <v>1.95</v>
      </c>
      <c r="J69" s="176">
        <v>8.0399999999999991</v>
      </c>
      <c r="K69" s="176">
        <v>24.34</v>
      </c>
      <c r="L69" s="176">
        <v>3.06</v>
      </c>
      <c r="M69" s="176">
        <v>2.2000000000000002</v>
      </c>
      <c r="N69" s="176">
        <v>7.0000000000000007E-2</v>
      </c>
      <c r="O69" s="176">
        <v>1.94</v>
      </c>
      <c r="P69" s="29">
        <f t="shared" si="127"/>
        <v>8.0299999999999994</v>
      </c>
      <c r="Q69" s="7">
        <f t="shared" si="128"/>
        <v>1.4142135623730649E-2</v>
      </c>
      <c r="R69" s="22">
        <f t="shared" si="129"/>
        <v>1.7611625932416749E-3</v>
      </c>
      <c r="S69" s="18">
        <f t="shared" si="130"/>
        <v>24.314999999999998</v>
      </c>
      <c r="T69" s="7">
        <f t="shared" si="131"/>
        <v>3.5355339059327882E-2</v>
      </c>
      <c r="U69" s="22">
        <f t="shared" si="132"/>
        <v>1.4540546600587245E-3</v>
      </c>
      <c r="V69" s="18">
        <f t="shared" si="133"/>
        <v>3.06</v>
      </c>
      <c r="W69" s="7">
        <f t="shared" si="134"/>
        <v>0</v>
      </c>
      <c r="X69" s="22">
        <f t="shared" si="135"/>
        <v>0</v>
      </c>
      <c r="Y69" s="18">
        <f t="shared" si="136"/>
        <v>2.2050000000000001</v>
      </c>
      <c r="Z69" s="7">
        <f t="shared" si="137"/>
        <v>7.0710678118653244E-3</v>
      </c>
      <c r="AA69" s="22">
        <f t="shared" si="138"/>
        <v>3.2068334747688545E-3</v>
      </c>
      <c r="AB69" s="18">
        <f t="shared" si="139"/>
        <v>7.0000000000000007E-2</v>
      </c>
      <c r="AC69" s="7">
        <f t="shared" si="140"/>
        <v>0</v>
      </c>
      <c r="AD69" s="22">
        <f t="shared" si="141"/>
        <v>0</v>
      </c>
      <c r="AE69" s="18">
        <f t="shared" si="142"/>
        <v>1.9449999999999998</v>
      </c>
      <c r="AF69" s="7">
        <f t="shared" si="143"/>
        <v>7.0710678118654814E-3</v>
      </c>
      <c r="AG69" s="22">
        <f t="shared" si="144"/>
        <v>3.6355104431184996E-3</v>
      </c>
      <c r="AH69" s="108"/>
      <c r="AI69" s="108"/>
      <c r="AJ69" s="108"/>
      <c r="AK69" s="108"/>
      <c r="AL69" s="108"/>
      <c r="AM69" s="108"/>
      <c r="AN69" s="108"/>
      <c r="AO69" s="108"/>
      <c r="AP69" s="108"/>
      <c r="AQ69" s="108"/>
      <c r="AR69" s="108"/>
      <c r="AS69" s="108"/>
      <c r="AT69" s="108"/>
      <c r="AU69" s="108"/>
      <c r="AV69" s="108"/>
      <c r="AW69" s="108"/>
      <c r="AX69" s="108"/>
    </row>
    <row r="70" spans="1:52" x14ac:dyDescent="0.35">
      <c r="A70" s="11">
        <f>'OD660'!$A$9</f>
        <v>44663.354166666664</v>
      </c>
      <c r="B70" s="4">
        <f t="shared" si="125"/>
        <v>43.999999999883585</v>
      </c>
      <c r="C70" s="12">
        <f t="shared" si="126"/>
        <v>1.8333333333284827</v>
      </c>
      <c r="D70" s="176">
        <v>7.99</v>
      </c>
      <c r="E70" s="176">
        <v>21.46</v>
      </c>
      <c r="F70" s="176">
        <v>0</v>
      </c>
      <c r="G70" s="176">
        <v>0</v>
      </c>
      <c r="H70" s="176">
        <v>0</v>
      </c>
      <c r="I70" s="176">
        <v>5.33</v>
      </c>
      <c r="J70" s="176">
        <v>7.91</v>
      </c>
      <c r="K70" s="176">
        <v>21.3</v>
      </c>
      <c r="L70" s="176">
        <v>0</v>
      </c>
      <c r="M70" s="176">
        <v>0</v>
      </c>
      <c r="N70" s="176">
        <v>0</v>
      </c>
      <c r="O70" s="176">
        <v>5.1100000000000003</v>
      </c>
      <c r="P70" s="29">
        <f t="shared" si="127"/>
        <v>7.95</v>
      </c>
      <c r="Q70" s="7">
        <f t="shared" si="128"/>
        <v>5.6568542494923851E-2</v>
      </c>
      <c r="R70" s="22">
        <f t="shared" si="129"/>
        <v>7.1155399364684086E-3</v>
      </c>
      <c r="S70" s="18">
        <f t="shared" si="130"/>
        <v>21.380000000000003</v>
      </c>
      <c r="T70" s="7">
        <f t="shared" si="131"/>
        <v>0.1131370849898477</v>
      </c>
      <c r="U70" s="22">
        <f t="shared" si="132"/>
        <v>5.2917252100022306E-3</v>
      </c>
      <c r="V70" s="18">
        <f t="shared" si="133"/>
        <v>0</v>
      </c>
      <c r="W70" s="7">
        <f t="shared" si="134"/>
        <v>0</v>
      </c>
      <c r="X70" s="22" t="e">
        <f t="shared" si="135"/>
        <v>#DIV/0!</v>
      </c>
      <c r="Y70" s="18">
        <f t="shared" si="136"/>
        <v>0</v>
      </c>
      <c r="Z70" s="7">
        <f t="shared" si="137"/>
        <v>0</v>
      </c>
      <c r="AA70" s="22" t="e">
        <f t="shared" si="138"/>
        <v>#DIV/0!</v>
      </c>
      <c r="AB70" s="18">
        <f t="shared" si="139"/>
        <v>0</v>
      </c>
      <c r="AC70" s="7">
        <f t="shared" si="140"/>
        <v>0</v>
      </c>
      <c r="AD70" s="22" t="e">
        <f t="shared" si="141"/>
        <v>#DIV/0!</v>
      </c>
      <c r="AE70" s="18">
        <f t="shared" si="142"/>
        <v>5.2200000000000006</v>
      </c>
      <c r="AF70" s="7">
        <f t="shared" si="143"/>
        <v>0.15556349186104027</v>
      </c>
      <c r="AG70" s="22">
        <f t="shared" si="144"/>
        <v>2.9801435222421502E-2</v>
      </c>
      <c r="AH70" s="108"/>
      <c r="AI70" s="108"/>
      <c r="AJ70" s="108"/>
      <c r="AK70" s="108"/>
      <c r="AL70" s="108"/>
      <c r="AM70" s="108"/>
      <c r="AN70" s="108"/>
      <c r="AO70" s="108"/>
      <c r="AP70" s="108"/>
      <c r="AQ70" s="108"/>
      <c r="AR70" s="108"/>
      <c r="AS70" s="108"/>
      <c r="AT70" s="108"/>
      <c r="AU70" s="108"/>
      <c r="AV70" s="108"/>
      <c r="AW70" s="108"/>
      <c r="AX70" s="108"/>
    </row>
    <row r="71" spans="1:52" x14ac:dyDescent="0.35">
      <c r="A71" s="11">
        <f>'OD660'!$A$10</f>
        <v>44663.677083333336</v>
      </c>
      <c r="B71" s="4">
        <f t="shared" si="125"/>
        <v>51.75</v>
      </c>
      <c r="C71" s="12">
        <f t="shared" si="126"/>
        <v>2.15625</v>
      </c>
      <c r="D71" s="176">
        <v>7.64</v>
      </c>
      <c r="E71" s="176">
        <v>16.27</v>
      </c>
      <c r="F71" s="176">
        <v>0</v>
      </c>
      <c r="G71" s="176">
        <v>0</v>
      </c>
      <c r="H71" s="176">
        <v>0.18</v>
      </c>
      <c r="I71" s="176">
        <v>8.06</v>
      </c>
      <c r="J71" s="176">
        <v>7.63</v>
      </c>
      <c r="K71" s="176">
        <v>16.260000000000002</v>
      </c>
      <c r="L71" s="176">
        <v>0</v>
      </c>
      <c r="M71" s="176">
        <v>0</v>
      </c>
      <c r="N71" s="176">
        <v>0.18</v>
      </c>
      <c r="O71" s="176">
        <v>8.0500000000000007</v>
      </c>
      <c r="P71" s="29">
        <f t="shared" si="127"/>
        <v>7.6349999999999998</v>
      </c>
      <c r="Q71" s="7">
        <f t="shared" si="128"/>
        <v>7.0710678118653244E-3</v>
      </c>
      <c r="R71" s="22">
        <f t="shared" si="129"/>
        <v>9.2613854772302879E-4</v>
      </c>
      <c r="S71" s="18">
        <f t="shared" si="130"/>
        <v>16.265000000000001</v>
      </c>
      <c r="T71" s="7">
        <f t="shared" si="131"/>
        <v>7.0710678118640685E-3</v>
      </c>
      <c r="U71" s="22">
        <f t="shared" si="132"/>
        <v>4.3474133488251266E-4</v>
      </c>
      <c r="V71" s="18">
        <f t="shared" si="133"/>
        <v>0</v>
      </c>
      <c r="W71" s="7">
        <f t="shared" si="134"/>
        <v>0</v>
      </c>
      <c r="X71" s="22" t="e">
        <f t="shared" si="135"/>
        <v>#DIV/0!</v>
      </c>
      <c r="Y71" s="18">
        <f t="shared" si="136"/>
        <v>0</v>
      </c>
      <c r="Z71" s="7">
        <f t="shared" si="137"/>
        <v>0</v>
      </c>
      <c r="AA71" s="22" t="e">
        <f t="shared" si="138"/>
        <v>#DIV/0!</v>
      </c>
      <c r="AB71" s="18">
        <f t="shared" si="139"/>
        <v>0.18</v>
      </c>
      <c r="AC71" s="7">
        <f t="shared" si="140"/>
        <v>0</v>
      </c>
      <c r="AD71" s="22">
        <f t="shared" si="141"/>
        <v>0</v>
      </c>
      <c r="AE71" s="18">
        <f t="shared" si="142"/>
        <v>8.0549999999999997</v>
      </c>
      <c r="AF71" s="7">
        <f t="shared" si="143"/>
        <v>7.0710678118653244E-3</v>
      </c>
      <c r="AG71" s="22">
        <f t="shared" si="144"/>
        <v>8.7784826962946305E-4</v>
      </c>
      <c r="AH71" s="108"/>
      <c r="AI71" s="108"/>
      <c r="AJ71" s="108"/>
      <c r="AK71" s="108"/>
      <c r="AL71" s="108"/>
      <c r="AM71" s="108"/>
      <c r="AN71" s="108"/>
      <c r="AO71" s="108"/>
      <c r="AP71" s="108"/>
      <c r="AQ71" s="108"/>
      <c r="AR71" s="108"/>
      <c r="AS71" s="108"/>
      <c r="AT71" s="108"/>
      <c r="AU71" s="108"/>
      <c r="AV71" s="108"/>
      <c r="AW71" s="108"/>
      <c r="AX71" s="108"/>
    </row>
    <row r="72" spans="1:52" x14ac:dyDescent="0.35">
      <c r="A72" s="11">
        <f>'OD660'!$A$11</f>
        <v>44664.361111111109</v>
      </c>
      <c r="B72" s="4">
        <f t="shared" si="125"/>
        <v>68.166666666569654</v>
      </c>
      <c r="C72" s="12">
        <f t="shared" si="126"/>
        <v>2.8402777777737356</v>
      </c>
      <c r="D72" s="176">
        <v>6.85</v>
      </c>
      <c r="E72" s="176">
        <v>3.66</v>
      </c>
      <c r="F72" s="176">
        <v>0</v>
      </c>
      <c r="G72" s="176">
        <v>0</v>
      </c>
      <c r="H72" s="176">
        <v>0.71</v>
      </c>
      <c r="I72" s="176">
        <v>13.34</v>
      </c>
      <c r="J72" s="176">
        <v>6.86</v>
      </c>
      <c r="K72" s="176">
        <v>3.67</v>
      </c>
      <c r="L72" s="176">
        <v>0</v>
      </c>
      <c r="M72" s="176">
        <v>0</v>
      </c>
      <c r="N72" s="176">
        <v>0.71</v>
      </c>
      <c r="O72" s="176">
        <v>13.26</v>
      </c>
      <c r="P72" s="29">
        <f t="shared" si="127"/>
        <v>6.8550000000000004</v>
      </c>
      <c r="Q72" s="7">
        <f t="shared" si="128"/>
        <v>7.0710678118659524E-3</v>
      </c>
      <c r="R72" s="22">
        <f t="shared" si="129"/>
        <v>1.0315197391489355E-3</v>
      </c>
      <c r="S72" s="18">
        <f t="shared" si="130"/>
        <v>3.665</v>
      </c>
      <c r="T72" s="7">
        <f t="shared" si="131"/>
        <v>7.0710678118653244E-3</v>
      </c>
      <c r="U72" s="22">
        <f t="shared" si="132"/>
        <v>1.9293500168800339E-3</v>
      </c>
      <c r="V72" s="18">
        <f t="shared" si="133"/>
        <v>0</v>
      </c>
      <c r="W72" s="7">
        <f t="shared" si="134"/>
        <v>0</v>
      </c>
      <c r="X72" s="22" t="e">
        <f t="shared" si="135"/>
        <v>#DIV/0!</v>
      </c>
      <c r="Y72" s="18">
        <f t="shared" si="136"/>
        <v>0</v>
      </c>
      <c r="Z72" s="7">
        <f t="shared" si="137"/>
        <v>0</v>
      </c>
      <c r="AA72" s="22" t="e">
        <f t="shared" si="138"/>
        <v>#DIV/0!</v>
      </c>
      <c r="AB72" s="18">
        <f t="shared" si="139"/>
        <v>0.71</v>
      </c>
      <c r="AC72" s="7">
        <f t="shared" si="140"/>
        <v>0</v>
      </c>
      <c r="AD72" s="22">
        <f t="shared" si="141"/>
        <v>0</v>
      </c>
      <c r="AE72" s="18">
        <f t="shared" si="142"/>
        <v>13.3</v>
      </c>
      <c r="AF72" s="7">
        <f t="shared" si="143"/>
        <v>5.6568542494923851E-2</v>
      </c>
      <c r="AG72" s="22">
        <f t="shared" si="144"/>
        <v>4.2532738717987852E-3</v>
      </c>
      <c r="AH72" s="108"/>
      <c r="AI72" s="108"/>
      <c r="AJ72" s="108"/>
      <c r="AK72" s="108"/>
      <c r="AL72" s="108"/>
      <c r="AM72" s="108"/>
      <c r="AN72" s="108"/>
      <c r="AO72" s="108"/>
      <c r="AP72" s="108"/>
      <c r="AQ72" s="108"/>
      <c r="AR72" s="108"/>
      <c r="AS72" s="108"/>
      <c r="AT72" s="108"/>
      <c r="AU72" s="108"/>
      <c r="AV72" s="108"/>
      <c r="AW72" s="108"/>
      <c r="AX72" s="108"/>
    </row>
    <row r="73" spans="1:52" x14ac:dyDescent="0.35">
      <c r="A73" s="11">
        <f>'OD660'!$A$12</f>
        <v>44664.677083333336</v>
      </c>
      <c r="B73" s="4">
        <f t="shared" si="125"/>
        <v>75.75</v>
      </c>
      <c r="C73" s="12">
        <f t="shared" si="126"/>
        <v>3.15625</v>
      </c>
      <c r="D73" s="176">
        <v>6.24</v>
      </c>
      <c r="E73" s="176">
        <v>1.25</v>
      </c>
      <c r="F73" s="176">
        <v>0</v>
      </c>
      <c r="G73" s="176">
        <v>0</v>
      </c>
      <c r="H73" s="176">
        <v>0.76</v>
      </c>
      <c r="I73" s="176">
        <v>14.97</v>
      </c>
      <c r="J73" s="176">
        <v>6.23</v>
      </c>
      <c r="K73" s="176">
        <v>1.24</v>
      </c>
      <c r="L73" s="176">
        <v>0</v>
      </c>
      <c r="M73" s="176">
        <v>0</v>
      </c>
      <c r="N73" s="176">
        <v>0.76</v>
      </c>
      <c r="O73" s="176">
        <v>14.91</v>
      </c>
      <c r="P73" s="29">
        <f t="shared" si="127"/>
        <v>6.2350000000000003</v>
      </c>
      <c r="Q73" s="7">
        <f t="shared" si="128"/>
        <v>7.0710678118653244E-3</v>
      </c>
      <c r="R73" s="22">
        <f t="shared" si="129"/>
        <v>1.1340926723120007E-3</v>
      </c>
      <c r="S73" s="18">
        <f t="shared" si="130"/>
        <v>1.2450000000000001</v>
      </c>
      <c r="T73" s="7">
        <f t="shared" si="131"/>
        <v>7.0710678118654814E-3</v>
      </c>
      <c r="U73" s="22">
        <f t="shared" si="132"/>
        <v>5.6795725396509887E-3</v>
      </c>
      <c r="V73" s="18">
        <f t="shared" si="133"/>
        <v>0</v>
      </c>
      <c r="W73" s="7">
        <f t="shared" si="134"/>
        <v>0</v>
      </c>
      <c r="X73" s="22" t="e">
        <f t="shared" si="135"/>
        <v>#DIV/0!</v>
      </c>
      <c r="Y73" s="18">
        <f t="shared" si="136"/>
        <v>0</v>
      </c>
      <c r="Z73" s="7">
        <f t="shared" si="137"/>
        <v>0</v>
      </c>
      <c r="AA73" s="22" t="e">
        <f t="shared" si="138"/>
        <v>#DIV/0!</v>
      </c>
      <c r="AB73" s="18">
        <f t="shared" si="139"/>
        <v>0.76</v>
      </c>
      <c r="AC73" s="7">
        <f t="shared" si="140"/>
        <v>0</v>
      </c>
      <c r="AD73" s="22">
        <f t="shared" si="141"/>
        <v>0</v>
      </c>
      <c r="AE73" s="18">
        <f t="shared" si="142"/>
        <v>14.940000000000001</v>
      </c>
      <c r="AF73" s="7">
        <f t="shared" si="143"/>
        <v>4.2426406871193201E-2</v>
      </c>
      <c r="AG73" s="22">
        <f t="shared" si="144"/>
        <v>2.8397862698255152E-3</v>
      </c>
      <c r="AH73" s="108"/>
      <c r="AI73" s="108"/>
      <c r="AJ73" s="108"/>
      <c r="AK73" s="108"/>
      <c r="AL73" s="108"/>
      <c r="AM73" s="108"/>
      <c r="AN73" s="108"/>
      <c r="AO73" s="108"/>
      <c r="AP73" s="108"/>
      <c r="AQ73" s="108"/>
      <c r="AR73" s="108"/>
      <c r="AS73" s="108"/>
      <c r="AT73" s="108"/>
      <c r="AU73" s="108"/>
      <c r="AV73" s="108"/>
      <c r="AW73" s="108"/>
      <c r="AX73" s="108"/>
    </row>
    <row r="74" spans="1:52" x14ac:dyDescent="0.35">
      <c r="A74" s="11">
        <f>'OD660'!$A$13</f>
        <v>44665.34375</v>
      </c>
      <c r="B74" s="4">
        <f t="shared" si="125"/>
        <v>91.749999999941792</v>
      </c>
      <c r="C74" s="12">
        <f t="shared" si="126"/>
        <v>3.8229166666642413</v>
      </c>
      <c r="D74" s="176">
        <v>4.6500000000000004</v>
      </c>
      <c r="E74" s="176">
        <v>1.03</v>
      </c>
      <c r="F74" s="176">
        <v>0</v>
      </c>
      <c r="G74" s="176">
        <v>0</v>
      </c>
      <c r="H74" s="176">
        <v>0.77</v>
      </c>
      <c r="I74" s="176">
        <v>16.7</v>
      </c>
      <c r="J74" s="176">
        <v>4.6500000000000004</v>
      </c>
      <c r="K74" s="176">
        <v>1.03</v>
      </c>
      <c r="L74" s="176">
        <v>0</v>
      </c>
      <c r="M74" s="176">
        <v>0</v>
      </c>
      <c r="N74" s="176">
        <v>0.77</v>
      </c>
      <c r="O74" s="176">
        <v>16.72</v>
      </c>
      <c r="P74" s="29">
        <f t="shared" si="127"/>
        <v>4.6500000000000004</v>
      </c>
      <c r="Q74" s="7">
        <f t="shared" si="128"/>
        <v>0</v>
      </c>
      <c r="R74" s="22">
        <f t="shared" si="129"/>
        <v>0</v>
      </c>
      <c r="S74" s="18">
        <f t="shared" si="130"/>
        <v>1.03</v>
      </c>
      <c r="T74" s="7">
        <f t="shared" si="131"/>
        <v>0</v>
      </c>
      <c r="U74" s="22">
        <f t="shared" si="132"/>
        <v>0</v>
      </c>
      <c r="V74" s="18">
        <f t="shared" si="133"/>
        <v>0</v>
      </c>
      <c r="W74" s="7">
        <f t="shared" si="134"/>
        <v>0</v>
      </c>
      <c r="X74" s="22" t="e">
        <f t="shared" si="135"/>
        <v>#DIV/0!</v>
      </c>
      <c r="Y74" s="18">
        <f t="shared" si="136"/>
        <v>0</v>
      </c>
      <c r="Z74" s="7">
        <f t="shared" si="137"/>
        <v>0</v>
      </c>
      <c r="AA74" s="22" t="e">
        <f t="shared" si="138"/>
        <v>#DIV/0!</v>
      </c>
      <c r="AB74" s="18">
        <f t="shared" si="139"/>
        <v>0.77</v>
      </c>
      <c r="AC74" s="7">
        <f t="shared" si="140"/>
        <v>0</v>
      </c>
      <c r="AD74" s="22">
        <f t="shared" si="141"/>
        <v>0</v>
      </c>
      <c r="AE74" s="18">
        <f t="shared" si="142"/>
        <v>16.71</v>
      </c>
      <c r="AF74" s="7">
        <f t="shared" si="143"/>
        <v>1.4142135623730649E-2</v>
      </c>
      <c r="AG74" s="22">
        <f t="shared" si="144"/>
        <v>8.4632768544169051E-4</v>
      </c>
      <c r="AH74" s="108"/>
      <c r="AI74" s="108"/>
      <c r="AJ74" s="108"/>
      <c r="AK74" s="108"/>
      <c r="AL74" s="108"/>
      <c r="AM74" s="108"/>
      <c r="AN74" s="108"/>
      <c r="AO74" s="108"/>
      <c r="AP74" s="108"/>
      <c r="AQ74" s="108"/>
      <c r="AR74" s="108"/>
      <c r="AS74" s="108"/>
      <c r="AT74" s="108"/>
      <c r="AU74" s="108"/>
      <c r="AV74" s="108"/>
      <c r="AW74" s="108"/>
      <c r="AX74" s="108"/>
    </row>
    <row r="75" spans="1:52" s="135" customFormat="1" x14ac:dyDescent="0.35">
      <c r="A75" s="11">
        <f>'OD660'!$A$14</f>
        <v>44665.677083333336</v>
      </c>
      <c r="B75" s="4">
        <f t="shared" si="125"/>
        <v>99.75</v>
      </c>
      <c r="C75" s="12">
        <f t="shared" si="126"/>
        <v>4.15625</v>
      </c>
      <c r="D75" s="176">
        <v>4.3099999999999996</v>
      </c>
      <c r="E75" s="176">
        <v>1.03</v>
      </c>
      <c r="F75" s="176">
        <v>0</v>
      </c>
      <c r="G75" s="176">
        <v>0</v>
      </c>
      <c r="H75" s="176">
        <v>0.85</v>
      </c>
      <c r="I75" s="176">
        <v>12.09</v>
      </c>
      <c r="J75" s="176">
        <v>4.33</v>
      </c>
      <c r="K75" s="176">
        <v>1.04</v>
      </c>
      <c r="L75" s="176">
        <v>0</v>
      </c>
      <c r="M75" s="176">
        <v>0</v>
      </c>
      <c r="N75" s="176">
        <v>0.85</v>
      </c>
      <c r="O75" s="176">
        <v>11.56</v>
      </c>
      <c r="P75" s="29">
        <f t="shared" si="127"/>
        <v>4.32</v>
      </c>
      <c r="Q75" s="7">
        <f t="shared" si="128"/>
        <v>1.4142135623731277E-2</v>
      </c>
      <c r="R75" s="22">
        <f t="shared" si="129"/>
        <v>3.273642505493351E-3</v>
      </c>
      <c r="S75" s="18">
        <f t="shared" si="130"/>
        <v>1.0350000000000001</v>
      </c>
      <c r="T75" s="7">
        <f t="shared" si="131"/>
        <v>7.0710678118654814E-3</v>
      </c>
      <c r="U75" s="22">
        <f t="shared" si="132"/>
        <v>6.8319495766816238E-3</v>
      </c>
      <c r="V75" s="18">
        <f t="shared" si="133"/>
        <v>0</v>
      </c>
      <c r="W75" s="7">
        <f t="shared" si="134"/>
        <v>0</v>
      </c>
      <c r="X75" s="22" t="e">
        <f t="shared" si="135"/>
        <v>#DIV/0!</v>
      </c>
      <c r="Y75" s="18">
        <f t="shared" si="136"/>
        <v>0</v>
      </c>
      <c r="Z75" s="7">
        <f t="shared" si="137"/>
        <v>0</v>
      </c>
      <c r="AA75" s="22" t="e">
        <f t="shared" si="138"/>
        <v>#DIV/0!</v>
      </c>
      <c r="AB75" s="18">
        <f t="shared" si="139"/>
        <v>0.85</v>
      </c>
      <c r="AC75" s="7">
        <f t="shared" si="140"/>
        <v>0</v>
      </c>
      <c r="AD75" s="22">
        <f t="shared" si="141"/>
        <v>0</v>
      </c>
      <c r="AE75" s="18">
        <f t="shared" si="142"/>
        <v>11.824999999999999</v>
      </c>
      <c r="AF75" s="7">
        <f t="shared" si="143"/>
        <v>0.37476659402886975</v>
      </c>
      <c r="AG75" s="22">
        <f t="shared" si="144"/>
        <v>3.1692735224428732E-2</v>
      </c>
      <c r="AH75" s="108"/>
      <c r="AI75" s="29"/>
      <c r="AJ75" s="7"/>
      <c r="AK75" s="22"/>
      <c r="AL75" s="29"/>
      <c r="AM75" s="7"/>
      <c r="AN75" s="22"/>
      <c r="AO75" s="29"/>
      <c r="AP75" s="7"/>
      <c r="AQ75" s="22"/>
      <c r="AR75" s="29"/>
      <c r="AS75" s="7"/>
      <c r="AT75" s="22"/>
      <c r="AU75" s="29"/>
      <c r="AV75" s="7"/>
      <c r="AW75" s="22"/>
      <c r="AX75" s="29"/>
      <c r="AY75" s="7"/>
      <c r="AZ75" s="22"/>
    </row>
    <row r="76" spans="1:52" ht="15" thickBot="1" x14ac:dyDescent="0.4">
      <c r="A76" s="101">
        <f>'OD660'!$A$15</f>
        <v>44666.385416666664</v>
      </c>
      <c r="B76" s="9">
        <f t="shared" si="125"/>
        <v>116.74999999988358</v>
      </c>
      <c r="C76" s="13">
        <f t="shared" si="126"/>
        <v>4.8645833333284827</v>
      </c>
      <c r="D76" s="176">
        <v>2.65</v>
      </c>
      <c r="E76" s="176">
        <v>0.82</v>
      </c>
      <c r="F76" s="176">
        <v>0</v>
      </c>
      <c r="G76" s="176">
        <v>0</v>
      </c>
      <c r="H76" s="176">
        <v>0.81</v>
      </c>
      <c r="I76" s="176">
        <v>13.73</v>
      </c>
      <c r="J76" s="176">
        <v>2.68</v>
      </c>
      <c r="K76" s="176">
        <v>0.84</v>
      </c>
      <c r="L76" s="176">
        <v>0</v>
      </c>
      <c r="M76" s="176">
        <v>0</v>
      </c>
      <c r="N76" s="176">
        <v>0.83</v>
      </c>
      <c r="O76" s="176">
        <v>13.32</v>
      </c>
      <c r="P76" s="30">
        <f t="shared" si="127"/>
        <v>2.665</v>
      </c>
      <c r="Q76" s="21">
        <f t="shared" si="128"/>
        <v>2.12132034355966E-2</v>
      </c>
      <c r="R76" s="23">
        <f t="shared" si="129"/>
        <v>7.9599262422501305E-3</v>
      </c>
      <c r="S76" s="20">
        <f t="shared" si="130"/>
        <v>0.83</v>
      </c>
      <c r="T76" s="21">
        <f t="shared" si="131"/>
        <v>1.4142135623730963E-2</v>
      </c>
      <c r="U76" s="23">
        <f t="shared" si="132"/>
        <v>1.7038717618952967E-2</v>
      </c>
      <c r="V76" s="20">
        <f t="shared" si="133"/>
        <v>0</v>
      </c>
      <c r="W76" s="21">
        <f t="shared" si="134"/>
        <v>0</v>
      </c>
      <c r="X76" s="23" t="e">
        <f t="shared" si="135"/>
        <v>#DIV/0!</v>
      </c>
      <c r="Y76" s="20">
        <f t="shared" si="136"/>
        <v>0</v>
      </c>
      <c r="Z76" s="21">
        <f t="shared" si="137"/>
        <v>0</v>
      </c>
      <c r="AA76" s="23" t="e">
        <f t="shared" si="138"/>
        <v>#DIV/0!</v>
      </c>
      <c r="AB76" s="20">
        <f t="shared" si="139"/>
        <v>0.82000000000000006</v>
      </c>
      <c r="AC76" s="21">
        <f t="shared" si="140"/>
        <v>1.4142135623730885E-2</v>
      </c>
      <c r="AD76" s="23">
        <f t="shared" si="141"/>
        <v>1.7246506858208395E-2</v>
      </c>
      <c r="AE76" s="20">
        <f t="shared" si="142"/>
        <v>13.525</v>
      </c>
      <c r="AF76" s="21">
        <f t="shared" si="143"/>
        <v>0.28991378028648457</v>
      </c>
      <c r="AG76" s="23">
        <f t="shared" si="144"/>
        <v>2.1435399651496087E-2</v>
      </c>
      <c r="AH76" s="108"/>
      <c r="AI76" s="108"/>
      <c r="AJ76" s="108"/>
      <c r="AK76" s="108"/>
      <c r="AL76" s="108"/>
      <c r="AM76" s="108"/>
      <c r="AN76" s="108"/>
      <c r="AO76" s="108"/>
      <c r="AP76" s="108"/>
      <c r="AQ76" s="108"/>
      <c r="AR76" s="108"/>
      <c r="AS76" s="108"/>
      <c r="AT76" s="108"/>
      <c r="AU76" s="108"/>
      <c r="AV76" s="108"/>
      <c r="AW76" s="108"/>
      <c r="AX76" s="108"/>
    </row>
    <row r="77" spans="1:52" ht="15" thickBot="1" x14ac:dyDescent="0.4"/>
    <row r="78" spans="1:52" ht="15" thickBot="1" x14ac:dyDescent="0.4">
      <c r="D78" s="205">
        <v>3</v>
      </c>
      <c r="E78" s="206"/>
      <c r="F78" s="206"/>
      <c r="G78" s="206"/>
      <c r="H78" s="206"/>
      <c r="I78" s="206"/>
      <c r="J78" s="206"/>
      <c r="K78" s="206"/>
      <c r="L78" s="206"/>
      <c r="M78" s="206"/>
      <c r="N78" s="206"/>
      <c r="O78" s="207"/>
    </row>
    <row r="79" spans="1:52" ht="15" thickBot="1" x14ac:dyDescent="0.4">
      <c r="D79" s="205" t="s">
        <v>26</v>
      </c>
      <c r="E79" s="206"/>
      <c r="F79" s="206"/>
      <c r="G79" s="206"/>
      <c r="H79" s="206"/>
      <c r="I79" s="207"/>
      <c r="J79" s="208" t="s">
        <v>26</v>
      </c>
      <c r="K79" s="209"/>
      <c r="L79" s="209"/>
      <c r="M79" s="209"/>
      <c r="N79" s="209"/>
      <c r="O79" s="210"/>
      <c r="P79" s="194" t="s">
        <v>9</v>
      </c>
      <c r="Q79" s="187"/>
      <c r="R79" s="195"/>
      <c r="S79" s="194" t="s">
        <v>10</v>
      </c>
      <c r="T79" s="187"/>
      <c r="U79" s="195"/>
      <c r="V79" s="194" t="s">
        <v>11</v>
      </c>
      <c r="W79" s="187"/>
      <c r="X79" s="195"/>
      <c r="Y79" s="194" t="s">
        <v>12</v>
      </c>
      <c r="Z79" s="187"/>
      <c r="AA79" s="195"/>
      <c r="AB79" s="194" t="s">
        <v>13</v>
      </c>
      <c r="AC79" s="187"/>
      <c r="AD79" s="195"/>
      <c r="AE79" s="194" t="s">
        <v>14</v>
      </c>
      <c r="AF79" s="187"/>
      <c r="AG79" s="195"/>
      <c r="AH79" s="92"/>
      <c r="AI79" s="92"/>
      <c r="AJ79" s="92"/>
      <c r="AK79" s="92"/>
      <c r="AL79" s="92"/>
      <c r="AM79" s="92"/>
      <c r="AN79" s="92"/>
      <c r="AO79" s="92"/>
      <c r="AP79" s="92"/>
      <c r="AQ79" s="92"/>
      <c r="AR79" s="92"/>
      <c r="AS79" s="92"/>
      <c r="AT79" s="92"/>
      <c r="AU79" s="92"/>
      <c r="AV79" s="92"/>
      <c r="AW79" s="92"/>
      <c r="AX79" s="92"/>
    </row>
    <row r="80" spans="1:52" ht="15" thickBot="1" x14ac:dyDescent="0.4">
      <c r="A80" s="133" t="s">
        <v>0</v>
      </c>
      <c r="B80" s="132" t="s">
        <v>1</v>
      </c>
      <c r="C80" s="134" t="s">
        <v>2</v>
      </c>
      <c r="D80" s="212" t="s">
        <v>27</v>
      </c>
      <c r="E80" s="197"/>
      <c r="F80" s="197"/>
      <c r="G80" s="197"/>
      <c r="H80" s="197"/>
      <c r="I80" s="198"/>
      <c r="J80" s="199" t="s">
        <v>28</v>
      </c>
      <c r="K80" s="200"/>
      <c r="L80" s="200"/>
      <c r="M80" s="200"/>
      <c r="N80" s="200"/>
      <c r="O80" s="201"/>
      <c r="P80" s="147" t="s">
        <v>8</v>
      </c>
      <c r="Q80" s="120" t="s">
        <v>5</v>
      </c>
      <c r="R80" s="121" t="s">
        <v>6</v>
      </c>
      <c r="S80" s="122" t="s">
        <v>8</v>
      </c>
      <c r="T80" s="120" t="s">
        <v>5</v>
      </c>
      <c r="U80" s="121" t="s">
        <v>6</v>
      </c>
      <c r="V80" s="122" t="s">
        <v>8</v>
      </c>
      <c r="W80" s="120" t="s">
        <v>5</v>
      </c>
      <c r="X80" s="121" t="s">
        <v>6</v>
      </c>
      <c r="Y80" s="122" t="s">
        <v>8</v>
      </c>
      <c r="Z80" s="120" t="s">
        <v>5</v>
      </c>
      <c r="AA80" s="121" t="s">
        <v>6</v>
      </c>
      <c r="AB80" s="122" t="s">
        <v>8</v>
      </c>
      <c r="AC80" s="120" t="s">
        <v>5</v>
      </c>
      <c r="AD80" s="121" t="s">
        <v>6</v>
      </c>
      <c r="AE80" s="122" t="s">
        <v>8</v>
      </c>
      <c r="AF80" s="120" t="s">
        <v>5</v>
      </c>
      <c r="AG80" s="121" t="s">
        <v>6</v>
      </c>
      <c r="AH80" s="110"/>
      <c r="AI80" s="110"/>
      <c r="AJ80" s="110"/>
      <c r="AK80" s="110"/>
      <c r="AL80" s="110"/>
      <c r="AM80" s="110"/>
      <c r="AN80" s="110"/>
      <c r="AO80" s="110"/>
      <c r="AP80" s="110"/>
      <c r="AQ80" s="110"/>
      <c r="AR80" s="110"/>
      <c r="AS80" s="110"/>
      <c r="AT80" s="110"/>
      <c r="AU80" s="110"/>
      <c r="AV80" s="110"/>
      <c r="AW80" s="110"/>
      <c r="AX80" s="110"/>
    </row>
    <row r="81" spans="1:52" x14ac:dyDescent="0.35">
      <c r="A81" s="11">
        <f>'OD660'!$A$5</f>
        <v>44661.520833333336</v>
      </c>
      <c r="B81" s="4">
        <f>C81*24</f>
        <v>0</v>
      </c>
      <c r="C81" s="2">
        <f>A81-$A$5</f>
        <v>0</v>
      </c>
      <c r="D81" s="176">
        <v>8.34</v>
      </c>
      <c r="E81" s="176">
        <v>23.99</v>
      </c>
      <c r="F81" s="176">
        <v>7.11</v>
      </c>
      <c r="G81" s="176">
        <v>2.66</v>
      </c>
      <c r="H81" s="176">
        <v>0</v>
      </c>
      <c r="I81" s="176">
        <v>0</v>
      </c>
      <c r="J81" s="176">
        <v>8.35</v>
      </c>
      <c r="K81" s="176">
        <v>23.99</v>
      </c>
      <c r="L81" s="176">
        <v>7.11</v>
      </c>
      <c r="M81" s="176">
        <v>2.66</v>
      </c>
      <c r="N81" s="176">
        <v>0</v>
      </c>
      <c r="O81" s="176">
        <v>0</v>
      </c>
      <c r="P81" s="143">
        <f>IF(D81="",#N/A,AVERAGE(D81,J81))</f>
        <v>8.3449999999999989</v>
      </c>
      <c r="Q81" s="144">
        <f>_xlfn.STDEV.S(D81,J81)</f>
        <v>7.0710678118653244E-3</v>
      </c>
      <c r="R81" s="145">
        <f>Q81/P81</f>
        <v>8.4734185882148901E-4</v>
      </c>
      <c r="S81" s="146">
        <f>IF(E81="",#N/A,AVERAGE(E81,K81))</f>
        <v>23.99</v>
      </c>
      <c r="T81" s="144">
        <f>_xlfn.STDEV.S(E81,K81)</f>
        <v>0</v>
      </c>
      <c r="U81" s="145">
        <f>T81/S81</f>
        <v>0</v>
      </c>
      <c r="V81" s="146">
        <f>IF(F81="",#N/A,AVERAGE(F81,L81))</f>
        <v>7.11</v>
      </c>
      <c r="W81" s="144">
        <f>_xlfn.STDEV.S(F81,L81)</f>
        <v>0</v>
      </c>
      <c r="X81" s="145">
        <f t="shared" ref="X81" si="145">W81/V81</f>
        <v>0</v>
      </c>
      <c r="Y81" s="146">
        <f>IF(G81="",#N/A,AVERAGE(G81,M81))</f>
        <v>2.66</v>
      </c>
      <c r="Z81" s="144">
        <f>_xlfn.STDEV.S(G81,M81)</f>
        <v>0</v>
      </c>
      <c r="AA81" s="145">
        <f>Z81/Y81</f>
        <v>0</v>
      </c>
      <c r="AB81" s="146">
        <f>IF(H81="",#N/A,AVERAGE(H81,N81))</f>
        <v>0</v>
      </c>
      <c r="AC81" s="144">
        <f>_xlfn.STDEV.S(H81,N81)</f>
        <v>0</v>
      </c>
      <c r="AD81" s="145" t="e">
        <f>AC81/AB81</f>
        <v>#DIV/0!</v>
      </c>
      <c r="AE81" s="146">
        <f>IF(I81="",#N/A,AVERAGE(I81,O81))</f>
        <v>0</v>
      </c>
      <c r="AF81" s="144">
        <f>_xlfn.STDEV.S(I81,O81)</f>
        <v>0</v>
      </c>
      <c r="AG81" s="145" t="e">
        <f>AF81/AE81</f>
        <v>#DIV/0!</v>
      </c>
      <c r="AH81" s="108"/>
      <c r="AI81" s="108"/>
      <c r="AJ81" s="108"/>
      <c r="AK81" s="108"/>
      <c r="AL81" s="108"/>
      <c r="AM81" s="108"/>
      <c r="AN81" s="108"/>
      <c r="AO81" s="108"/>
      <c r="AP81" s="108"/>
      <c r="AQ81" s="108"/>
      <c r="AR81" s="108"/>
      <c r="AS81" s="108"/>
      <c r="AT81" s="108"/>
      <c r="AU81" s="108"/>
      <c r="AV81" s="108"/>
      <c r="AW81" s="108"/>
      <c r="AX81" s="108"/>
    </row>
    <row r="82" spans="1:52" x14ac:dyDescent="0.35">
      <c r="A82" s="11">
        <f>'OD660'!$A$6</f>
        <v>44661.84375</v>
      </c>
      <c r="B82" s="4">
        <f t="shared" ref="B82:B91" si="146">C82*24</f>
        <v>7.7499999999417923</v>
      </c>
      <c r="C82" s="12">
        <f t="shared" ref="C82:C91" si="147">A82-$A$5</f>
        <v>0.32291666666424135</v>
      </c>
      <c r="D82" s="56">
        <v>8.2200000000000006</v>
      </c>
      <c r="E82" s="56">
        <v>24.84</v>
      </c>
      <c r="F82" s="56">
        <v>6.53</v>
      </c>
      <c r="G82" s="56">
        <v>2.78</v>
      </c>
      <c r="H82" s="56">
        <v>0</v>
      </c>
      <c r="I82" s="56">
        <v>0.32</v>
      </c>
      <c r="J82" s="56">
        <v>8.35</v>
      </c>
      <c r="K82" s="56">
        <v>25.27</v>
      </c>
      <c r="L82" s="56">
        <v>6.64</v>
      </c>
      <c r="M82" s="56">
        <v>2.81</v>
      </c>
      <c r="N82" s="56">
        <v>0</v>
      </c>
      <c r="O82" s="56">
        <v>0.32</v>
      </c>
      <c r="P82" s="29">
        <f t="shared" ref="P82:P91" si="148">IF(D82="",#N/A,AVERAGE(D82,J82))</f>
        <v>8.2850000000000001</v>
      </c>
      <c r="Q82" s="7">
        <f t="shared" ref="Q82:Q91" si="149">_xlfn.STDEV.S(D82,J82)</f>
        <v>9.1923881554250478E-2</v>
      </c>
      <c r="R82" s="22">
        <f t="shared" ref="R82:R91" si="150">Q82/P82</f>
        <v>1.1095218051207058E-2</v>
      </c>
      <c r="S82" s="18">
        <f t="shared" ref="S82:S91" si="151">IF(E82="",#N/A,AVERAGE(E82,K82))</f>
        <v>25.055</v>
      </c>
      <c r="T82" s="7">
        <f t="shared" ref="T82:T91" si="152">_xlfn.STDEV.S(E82,K82)</f>
        <v>0.30405591591021525</v>
      </c>
      <c r="U82" s="22">
        <f t="shared" ref="U82:U91" si="153">T82/S82</f>
        <v>1.2135538451814618E-2</v>
      </c>
      <c r="V82" s="18">
        <f t="shared" ref="V82:V91" si="154">IF(F82="",#N/A,AVERAGE(F82,L82))</f>
        <v>6.585</v>
      </c>
      <c r="W82" s="7">
        <f t="shared" ref="W82:W91" si="155">_xlfn.STDEV.S(F82,L82)</f>
        <v>7.7781745930519827E-2</v>
      </c>
      <c r="X82" s="22">
        <f t="shared" ref="X82:X91" si="156">W82/V82</f>
        <v>1.1811958379729662E-2</v>
      </c>
      <c r="Y82" s="18">
        <f t="shared" ref="Y82:Y91" si="157">IF(G82="",#N/A,AVERAGE(G82,M82))</f>
        <v>2.7949999999999999</v>
      </c>
      <c r="Z82" s="7">
        <f t="shared" ref="Z82:Z91" si="158">_xlfn.STDEV.S(G82,M82)</f>
        <v>2.12132034355966E-2</v>
      </c>
      <c r="AA82" s="22">
        <f t="shared" ref="AA82:AA91" si="159">Z82/Y82</f>
        <v>7.5896971147036141E-3</v>
      </c>
      <c r="AB82" s="18">
        <f t="shared" ref="AB82:AB91" si="160">IF(H82="",#N/A,AVERAGE(H82,N82))</f>
        <v>0</v>
      </c>
      <c r="AC82" s="7">
        <f t="shared" ref="AC82:AC91" si="161">_xlfn.STDEV.S(H82,N82)</f>
        <v>0</v>
      </c>
      <c r="AD82" s="22" t="e">
        <f t="shared" ref="AD82:AD91" si="162">AC82/AB82</f>
        <v>#DIV/0!</v>
      </c>
      <c r="AE82" s="18">
        <f t="shared" ref="AE82:AE91" si="163">IF(I82="",#N/A,AVERAGE(I82,O82))</f>
        <v>0.32</v>
      </c>
      <c r="AF82" s="7">
        <f t="shared" ref="AF82:AF91" si="164">_xlfn.STDEV.S(I82,O82)</f>
        <v>0</v>
      </c>
      <c r="AG82" s="22">
        <f t="shared" ref="AG82:AG91" si="165">AF82/AE82</f>
        <v>0</v>
      </c>
      <c r="AH82" s="108"/>
      <c r="AI82" s="108"/>
      <c r="AJ82" s="108"/>
      <c r="AK82" s="108"/>
      <c r="AL82" s="108"/>
      <c r="AM82" s="108"/>
      <c r="AN82" s="108"/>
      <c r="AO82" s="108"/>
      <c r="AP82" s="108"/>
      <c r="AQ82" s="108"/>
      <c r="AR82" s="108"/>
      <c r="AS82" s="108"/>
      <c r="AT82" s="108"/>
      <c r="AU82" s="108"/>
      <c r="AV82" s="108"/>
      <c r="AW82" s="108"/>
      <c r="AX82" s="108"/>
    </row>
    <row r="83" spans="1:52" x14ac:dyDescent="0.35">
      <c r="A83" s="11">
        <f>'OD660'!$A$7</f>
        <v>44662.34375</v>
      </c>
      <c r="B83" s="4">
        <f t="shared" si="146"/>
        <v>19.749999999941792</v>
      </c>
      <c r="C83" s="12">
        <f t="shared" si="147"/>
        <v>0.82291666666424135</v>
      </c>
      <c r="D83" s="176">
        <v>8.14</v>
      </c>
      <c r="E83" s="176">
        <v>24.65</v>
      </c>
      <c r="F83" s="176">
        <v>5.14</v>
      </c>
      <c r="G83" s="176">
        <v>2.61</v>
      </c>
      <c r="H83" s="176">
        <v>0</v>
      </c>
      <c r="I83" s="176">
        <v>0.79</v>
      </c>
      <c r="J83" s="176">
        <v>8.25</v>
      </c>
      <c r="K83" s="176">
        <v>24.97</v>
      </c>
      <c r="L83" s="176">
        <v>5.2</v>
      </c>
      <c r="M83" s="176">
        <v>2.65</v>
      </c>
      <c r="N83" s="176">
        <v>0</v>
      </c>
      <c r="O83" s="176">
        <v>0.73</v>
      </c>
      <c r="P83" s="29">
        <f t="shared" si="148"/>
        <v>8.1950000000000003</v>
      </c>
      <c r="Q83" s="7">
        <f t="shared" si="149"/>
        <v>7.7781745930519827E-2</v>
      </c>
      <c r="R83" s="22">
        <f t="shared" si="150"/>
        <v>9.4913661904234073E-3</v>
      </c>
      <c r="S83" s="18">
        <f t="shared" si="151"/>
        <v>24.81</v>
      </c>
      <c r="T83" s="7">
        <f t="shared" si="152"/>
        <v>0.22627416997969541</v>
      </c>
      <c r="U83" s="22">
        <f t="shared" si="153"/>
        <v>9.1202809342884085E-3</v>
      </c>
      <c r="V83" s="18">
        <f t="shared" si="154"/>
        <v>5.17</v>
      </c>
      <c r="W83" s="7">
        <f t="shared" si="155"/>
        <v>4.2426406871193201E-2</v>
      </c>
      <c r="X83" s="22">
        <f t="shared" si="156"/>
        <v>8.2062682536157058E-3</v>
      </c>
      <c r="Y83" s="18">
        <f t="shared" si="157"/>
        <v>2.63</v>
      </c>
      <c r="Z83" s="7">
        <f t="shared" si="158"/>
        <v>2.8284271247461926E-2</v>
      </c>
      <c r="AA83" s="22">
        <f t="shared" si="159"/>
        <v>1.0754475759491226E-2</v>
      </c>
      <c r="AB83" s="18">
        <f t="shared" si="160"/>
        <v>0</v>
      </c>
      <c r="AC83" s="7">
        <f t="shared" si="161"/>
        <v>0</v>
      </c>
      <c r="AD83" s="22" t="e">
        <f t="shared" si="162"/>
        <v>#DIV/0!</v>
      </c>
      <c r="AE83" s="18">
        <f t="shared" si="163"/>
        <v>0.76</v>
      </c>
      <c r="AF83" s="7">
        <f t="shared" si="164"/>
        <v>4.2426406871192889E-2</v>
      </c>
      <c r="AG83" s="22">
        <f t="shared" si="165"/>
        <v>5.5824219567359064E-2</v>
      </c>
      <c r="AH83" s="108"/>
      <c r="AI83" s="108"/>
      <c r="AJ83" s="108"/>
      <c r="AK83" s="108"/>
      <c r="AL83" s="108"/>
      <c r="AM83" s="108"/>
      <c r="AN83" s="108"/>
      <c r="AO83" s="108"/>
      <c r="AP83" s="108"/>
      <c r="AQ83" s="108"/>
      <c r="AR83" s="108"/>
      <c r="AS83" s="108"/>
      <c r="AT83" s="108"/>
      <c r="AU83" s="108"/>
      <c r="AV83" s="108"/>
      <c r="AW83" s="108"/>
      <c r="AX83" s="108"/>
    </row>
    <row r="84" spans="1:52" x14ac:dyDescent="0.35">
      <c r="A84" s="11">
        <f>'OD660'!$A$8</f>
        <v>44662.71875</v>
      </c>
      <c r="B84" s="4">
        <f t="shared" si="146"/>
        <v>28.749999999941792</v>
      </c>
      <c r="C84" s="12">
        <f t="shared" si="147"/>
        <v>1.1979166666642413</v>
      </c>
      <c r="D84" s="176">
        <v>7.99</v>
      </c>
      <c r="E84" s="176">
        <v>24.21</v>
      </c>
      <c r="F84" s="176">
        <v>2.99</v>
      </c>
      <c r="G84" s="176">
        <v>2.19</v>
      </c>
      <c r="H84" s="176">
        <v>0.06</v>
      </c>
      <c r="I84" s="176">
        <v>1.96</v>
      </c>
      <c r="J84" s="176">
        <v>8.1300000000000008</v>
      </c>
      <c r="K84" s="176">
        <v>24.6</v>
      </c>
      <c r="L84" s="176">
        <v>3.05</v>
      </c>
      <c r="M84" s="176">
        <v>2.2200000000000002</v>
      </c>
      <c r="N84" s="176">
        <v>0.08</v>
      </c>
      <c r="O84" s="176">
        <v>1.87</v>
      </c>
      <c r="P84" s="29">
        <f t="shared" si="148"/>
        <v>8.06</v>
      </c>
      <c r="Q84" s="7">
        <f t="shared" si="149"/>
        <v>9.8994949366117052E-2</v>
      </c>
      <c r="R84" s="22">
        <f t="shared" si="150"/>
        <v>1.2282251782396655E-2</v>
      </c>
      <c r="S84" s="18">
        <f t="shared" si="151"/>
        <v>24.405000000000001</v>
      </c>
      <c r="T84" s="7">
        <f t="shared" si="152"/>
        <v>0.27577164466275395</v>
      </c>
      <c r="U84" s="22">
        <f t="shared" si="153"/>
        <v>1.1299801051536731E-2</v>
      </c>
      <c r="V84" s="18">
        <f t="shared" si="154"/>
        <v>3.02</v>
      </c>
      <c r="W84" s="7">
        <f t="shared" si="155"/>
        <v>4.2426406871192576E-2</v>
      </c>
      <c r="X84" s="22">
        <f t="shared" si="156"/>
        <v>1.4048479096421382E-2</v>
      </c>
      <c r="Y84" s="18">
        <f t="shared" si="157"/>
        <v>2.2050000000000001</v>
      </c>
      <c r="Z84" s="7">
        <f t="shared" si="158"/>
        <v>2.12132034355966E-2</v>
      </c>
      <c r="AA84" s="22">
        <f t="shared" si="159"/>
        <v>9.6205004243068472E-3</v>
      </c>
      <c r="AB84" s="18">
        <f t="shared" si="160"/>
        <v>7.0000000000000007E-2</v>
      </c>
      <c r="AC84" s="7">
        <f t="shared" si="161"/>
        <v>1.4142135623730907E-2</v>
      </c>
      <c r="AD84" s="22">
        <f t="shared" si="162"/>
        <v>0.20203050891044153</v>
      </c>
      <c r="AE84" s="18">
        <f t="shared" si="163"/>
        <v>1.915</v>
      </c>
      <c r="AF84" s="7">
        <f t="shared" si="164"/>
        <v>6.3639610306789177E-2</v>
      </c>
      <c r="AG84" s="22">
        <f t="shared" si="165"/>
        <v>3.3232172483963013E-2</v>
      </c>
      <c r="AH84" s="108"/>
      <c r="AI84" s="108"/>
      <c r="AJ84" s="108"/>
      <c r="AK84" s="108"/>
      <c r="AL84" s="108"/>
      <c r="AM84" s="108"/>
      <c r="AN84" s="108"/>
      <c r="AO84" s="108"/>
      <c r="AP84" s="108"/>
      <c r="AQ84" s="108"/>
      <c r="AR84" s="108"/>
      <c r="AS84" s="108"/>
      <c r="AT84" s="108"/>
      <c r="AU84" s="108"/>
      <c r="AV84" s="108"/>
      <c r="AW84" s="108"/>
      <c r="AX84" s="108"/>
    </row>
    <row r="85" spans="1:52" x14ac:dyDescent="0.35">
      <c r="A85" s="11">
        <f>'OD660'!$A$9</f>
        <v>44663.354166666664</v>
      </c>
      <c r="B85" s="4">
        <f t="shared" si="146"/>
        <v>43.999999999883585</v>
      </c>
      <c r="C85" s="12">
        <f t="shared" si="147"/>
        <v>1.8333333333284827</v>
      </c>
      <c r="D85" s="176">
        <v>7.95</v>
      </c>
      <c r="E85" s="176">
        <v>21.38</v>
      </c>
      <c r="F85" s="176">
        <v>0</v>
      </c>
      <c r="G85" s="176">
        <v>0</v>
      </c>
      <c r="H85" s="176">
        <v>0</v>
      </c>
      <c r="I85" s="176">
        <v>5.08</v>
      </c>
      <c r="J85" s="176">
        <v>7.96</v>
      </c>
      <c r="K85" s="176">
        <v>21.43</v>
      </c>
      <c r="L85" s="176">
        <v>0</v>
      </c>
      <c r="M85" s="176">
        <v>0</v>
      </c>
      <c r="N85" s="176">
        <v>0</v>
      </c>
      <c r="O85" s="176">
        <v>4.99</v>
      </c>
      <c r="P85" s="29">
        <f t="shared" si="148"/>
        <v>7.9550000000000001</v>
      </c>
      <c r="Q85" s="7">
        <f t="shared" si="149"/>
        <v>7.0710678118653244E-3</v>
      </c>
      <c r="R85" s="22">
        <f t="shared" si="150"/>
        <v>8.8888344586616271E-4</v>
      </c>
      <c r="S85" s="18">
        <f t="shared" si="151"/>
        <v>21.405000000000001</v>
      </c>
      <c r="T85" s="7">
        <f t="shared" si="152"/>
        <v>3.5355339059327882E-2</v>
      </c>
      <c r="U85" s="22">
        <f t="shared" si="153"/>
        <v>1.6517327287702817E-3</v>
      </c>
      <c r="V85" s="18">
        <f t="shared" si="154"/>
        <v>0</v>
      </c>
      <c r="W85" s="7">
        <f t="shared" si="155"/>
        <v>0</v>
      </c>
      <c r="X85" s="22" t="e">
        <f t="shared" si="156"/>
        <v>#DIV/0!</v>
      </c>
      <c r="Y85" s="18">
        <f t="shared" si="157"/>
        <v>0</v>
      </c>
      <c r="Z85" s="7">
        <f t="shared" si="158"/>
        <v>0</v>
      </c>
      <c r="AA85" s="22" t="e">
        <f t="shared" si="159"/>
        <v>#DIV/0!</v>
      </c>
      <c r="AB85" s="18">
        <f t="shared" si="160"/>
        <v>0</v>
      </c>
      <c r="AC85" s="7">
        <f t="shared" si="161"/>
        <v>0</v>
      </c>
      <c r="AD85" s="22" t="e">
        <f t="shared" si="162"/>
        <v>#DIV/0!</v>
      </c>
      <c r="AE85" s="18">
        <f t="shared" si="163"/>
        <v>5.0350000000000001</v>
      </c>
      <c r="AF85" s="7">
        <f t="shared" si="164"/>
        <v>6.3639610306789177E-2</v>
      </c>
      <c r="AG85" s="22">
        <f t="shared" si="165"/>
        <v>1.2639445939779378E-2</v>
      </c>
      <c r="AH85" s="108"/>
      <c r="AI85" s="108"/>
      <c r="AJ85" s="108"/>
      <c r="AK85" s="108"/>
      <c r="AL85" s="108"/>
      <c r="AM85" s="108"/>
      <c r="AN85" s="108"/>
      <c r="AO85" s="108"/>
      <c r="AP85" s="108"/>
      <c r="AQ85" s="108"/>
      <c r="AR85" s="108"/>
      <c r="AS85" s="108"/>
      <c r="AT85" s="108"/>
      <c r="AU85" s="108"/>
      <c r="AV85" s="108"/>
      <c r="AW85" s="108"/>
      <c r="AX85" s="108"/>
    </row>
    <row r="86" spans="1:52" x14ac:dyDescent="0.35">
      <c r="A86" s="11">
        <f>'OD660'!$A$10</f>
        <v>44663.677083333336</v>
      </c>
      <c r="B86" s="4">
        <f t="shared" si="146"/>
        <v>51.75</v>
      </c>
      <c r="C86" s="12">
        <f t="shared" si="147"/>
        <v>2.15625</v>
      </c>
      <c r="D86" s="176">
        <v>7.64</v>
      </c>
      <c r="E86" s="176">
        <v>16.329999999999998</v>
      </c>
      <c r="F86" s="176">
        <v>0</v>
      </c>
      <c r="G86" s="176">
        <v>0</v>
      </c>
      <c r="H86" s="176">
        <v>0.17</v>
      </c>
      <c r="I86" s="176">
        <v>8</v>
      </c>
      <c r="J86" s="176">
        <v>7.66</v>
      </c>
      <c r="K86" s="176">
        <v>16.329999999999998</v>
      </c>
      <c r="L86" s="176">
        <v>0</v>
      </c>
      <c r="M86" s="176">
        <v>0</v>
      </c>
      <c r="N86" s="176">
        <v>0.16</v>
      </c>
      <c r="O86" s="176">
        <v>7.97</v>
      </c>
      <c r="P86" s="29">
        <f t="shared" si="148"/>
        <v>7.65</v>
      </c>
      <c r="Q86" s="7">
        <f t="shared" si="149"/>
        <v>1.4142135623731277E-2</v>
      </c>
      <c r="R86" s="22">
        <f t="shared" si="150"/>
        <v>1.8486451795727157E-3</v>
      </c>
      <c r="S86" s="18">
        <f t="shared" si="151"/>
        <v>16.329999999999998</v>
      </c>
      <c r="T86" s="7">
        <f t="shared" si="152"/>
        <v>0</v>
      </c>
      <c r="U86" s="22">
        <f t="shared" si="153"/>
        <v>0</v>
      </c>
      <c r="V86" s="18">
        <f t="shared" si="154"/>
        <v>0</v>
      </c>
      <c r="W86" s="7">
        <f t="shared" si="155"/>
        <v>0</v>
      </c>
      <c r="X86" s="22" t="e">
        <f t="shared" si="156"/>
        <v>#DIV/0!</v>
      </c>
      <c r="Y86" s="18">
        <f t="shared" si="157"/>
        <v>0</v>
      </c>
      <c r="Z86" s="7">
        <f t="shared" si="158"/>
        <v>0</v>
      </c>
      <c r="AA86" s="22" t="e">
        <f t="shared" si="159"/>
        <v>#DIV/0!</v>
      </c>
      <c r="AB86" s="18">
        <f t="shared" si="160"/>
        <v>0.16500000000000001</v>
      </c>
      <c r="AC86" s="7">
        <f t="shared" si="161"/>
        <v>7.0710678118654814E-3</v>
      </c>
      <c r="AD86" s="22">
        <f t="shared" si="162"/>
        <v>4.2854956435548368E-2</v>
      </c>
      <c r="AE86" s="18">
        <f t="shared" si="163"/>
        <v>7.9849999999999994</v>
      </c>
      <c r="AF86" s="7">
        <f t="shared" si="164"/>
        <v>2.12132034355966E-2</v>
      </c>
      <c r="AG86" s="22">
        <f t="shared" si="165"/>
        <v>2.6566316137253102E-3</v>
      </c>
      <c r="AH86" s="108"/>
      <c r="AI86" s="108"/>
      <c r="AJ86" s="108"/>
      <c r="AK86" s="108"/>
      <c r="AL86" s="108"/>
      <c r="AM86" s="108"/>
      <c r="AN86" s="108"/>
      <c r="AO86" s="108"/>
      <c r="AP86" s="108"/>
      <c r="AQ86" s="108"/>
      <c r="AR86" s="108"/>
      <c r="AS86" s="108"/>
      <c r="AT86" s="108"/>
      <c r="AU86" s="108"/>
      <c r="AV86" s="108"/>
      <c r="AW86" s="108"/>
      <c r="AX86" s="108"/>
    </row>
    <row r="87" spans="1:52" x14ac:dyDescent="0.35">
      <c r="A87" s="11">
        <f>'OD660'!$A$11</f>
        <v>44664.361111111109</v>
      </c>
      <c r="B87" s="4">
        <f t="shared" si="146"/>
        <v>68.166666666569654</v>
      </c>
      <c r="C87" s="12">
        <f t="shared" si="147"/>
        <v>2.8402777777737356</v>
      </c>
      <c r="D87" s="176">
        <v>6.9</v>
      </c>
      <c r="E87" s="176">
        <v>3.95</v>
      </c>
      <c r="F87" s="176">
        <v>0</v>
      </c>
      <c r="G87" s="176">
        <v>0</v>
      </c>
      <c r="H87" s="176">
        <v>0.68</v>
      </c>
      <c r="I87" s="176">
        <v>13.23</v>
      </c>
      <c r="J87" s="176">
        <v>7.01</v>
      </c>
      <c r="K87" s="176">
        <v>4.0199999999999996</v>
      </c>
      <c r="L87" s="176">
        <v>0</v>
      </c>
      <c r="M87" s="176">
        <v>0</v>
      </c>
      <c r="N87" s="176">
        <v>0.7</v>
      </c>
      <c r="O87" s="176">
        <v>12.17</v>
      </c>
      <c r="P87" s="29">
        <f t="shared" si="148"/>
        <v>6.9550000000000001</v>
      </c>
      <c r="Q87" s="7">
        <f t="shared" si="149"/>
        <v>7.7781745930519827E-2</v>
      </c>
      <c r="R87" s="22">
        <f t="shared" si="150"/>
        <v>1.1183572383971219E-2</v>
      </c>
      <c r="S87" s="18">
        <f t="shared" si="151"/>
        <v>3.9849999999999999</v>
      </c>
      <c r="T87" s="7">
        <f t="shared" si="152"/>
        <v>4.9497474683057902E-2</v>
      </c>
      <c r="U87" s="22">
        <f t="shared" si="153"/>
        <v>1.2420947222850164E-2</v>
      </c>
      <c r="V87" s="18">
        <f t="shared" si="154"/>
        <v>0</v>
      </c>
      <c r="W87" s="7">
        <f t="shared" si="155"/>
        <v>0</v>
      </c>
      <c r="X87" s="22" t="e">
        <f t="shared" si="156"/>
        <v>#DIV/0!</v>
      </c>
      <c r="Y87" s="18">
        <f t="shared" si="157"/>
        <v>0</v>
      </c>
      <c r="Z87" s="7">
        <f t="shared" si="158"/>
        <v>0</v>
      </c>
      <c r="AA87" s="22" t="e">
        <f t="shared" si="159"/>
        <v>#DIV/0!</v>
      </c>
      <c r="AB87" s="18">
        <f t="shared" si="160"/>
        <v>0.69</v>
      </c>
      <c r="AC87" s="7">
        <f t="shared" si="161"/>
        <v>1.4142135623730885E-2</v>
      </c>
      <c r="AD87" s="22">
        <f t="shared" si="162"/>
        <v>2.0495848730044761E-2</v>
      </c>
      <c r="AE87" s="18">
        <f t="shared" si="163"/>
        <v>12.7</v>
      </c>
      <c r="AF87" s="7">
        <f t="shared" si="164"/>
        <v>0.74953318805774072</v>
      </c>
      <c r="AG87" s="22">
        <f t="shared" si="165"/>
        <v>5.9018361264389037E-2</v>
      </c>
      <c r="AH87" s="108"/>
      <c r="AI87" s="108"/>
      <c r="AJ87" s="108"/>
      <c r="AK87" s="108"/>
      <c r="AL87" s="108"/>
      <c r="AM87" s="108"/>
      <c r="AN87" s="108"/>
      <c r="AO87" s="108"/>
      <c r="AP87" s="108"/>
      <c r="AQ87" s="108"/>
      <c r="AR87" s="108"/>
      <c r="AS87" s="108"/>
      <c r="AT87" s="108"/>
      <c r="AU87" s="108"/>
      <c r="AV87" s="108"/>
      <c r="AW87" s="108"/>
      <c r="AX87" s="108"/>
    </row>
    <row r="88" spans="1:52" x14ac:dyDescent="0.35">
      <c r="A88" s="11">
        <f>'OD660'!$A$12</f>
        <v>44664.677083333336</v>
      </c>
      <c r="B88" s="4">
        <f t="shared" si="146"/>
        <v>75.75</v>
      </c>
      <c r="C88" s="12">
        <f t="shared" si="147"/>
        <v>3.15625</v>
      </c>
      <c r="D88" s="176">
        <v>6.26</v>
      </c>
      <c r="E88" s="176">
        <v>1.27</v>
      </c>
      <c r="F88" s="176">
        <v>0</v>
      </c>
      <c r="G88" s="176">
        <v>0</v>
      </c>
      <c r="H88" s="176">
        <v>0.76</v>
      </c>
      <c r="I88" s="176">
        <v>14.79</v>
      </c>
      <c r="J88" s="176">
        <v>6.3</v>
      </c>
      <c r="K88" s="176">
        <v>1.27</v>
      </c>
      <c r="L88" s="176">
        <v>0</v>
      </c>
      <c r="M88" s="176">
        <v>0</v>
      </c>
      <c r="N88" s="176">
        <v>0.76</v>
      </c>
      <c r="O88" s="176">
        <v>13.92</v>
      </c>
      <c r="P88" s="29">
        <f t="shared" si="148"/>
        <v>6.2799999999999994</v>
      </c>
      <c r="Q88" s="7">
        <f t="shared" si="149"/>
        <v>2.8284271247461926E-2</v>
      </c>
      <c r="R88" s="22">
        <f t="shared" si="150"/>
        <v>4.5038648483219628E-3</v>
      </c>
      <c r="S88" s="18">
        <f t="shared" si="151"/>
        <v>1.27</v>
      </c>
      <c r="T88" s="7">
        <f t="shared" si="152"/>
        <v>0</v>
      </c>
      <c r="U88" s="22">
        <f t="shared" si="153"/>
        <v>0</v>
      </c>
      <c r="V88" s="18">
        <f t="shared" si="154"/>
        <v>0</v>
      </c>
      <c r="W88" s="7">
        <f t="shared" si="155"/>
        <v>0</v>
      </c>
      <c r="X88" s="22" t="e">
        <f t="shared" si="156"/>
        <v>#DIV/0!</v>
      </c>
      <c r="Y88" s="18">
        <f t="shared" si="157"/>
        <v>0</v>
      </c>
      <c r="Z88" s="7">
        <f t="shared" si="158"/>
        <v>0</v>
      </c>
      <c r="AA88" s="22" t="e">
        <f t="shared" si="159"/>
        <v>#DIV/0!</v>
      </c>
      <c r="AB88" s="18">
        <f t="shared" si="160"/>
        <v>0.76</v>
      </c>
      <c r="AC88" s="7">
        <f t="shared" si="161"/>
        <v>0</v>
      </c>
      <c r="AD88" s="22">
        <f t="shared" si="162"/>
        <v>0</v>
      </c>
      <c r="AE88" s="18">
        <f t="shared" si="163"/>
        <v>14.355</v>
      </c>
      <c r="AF88" s="7">
        <f t="shared" si="164"/>
        <v>0.61518289963229578</v>
      </c>
      <c r="AG88" s="22">
        <f t="shared" si="165"/>
        <v>4.2854956435548291E-2</v>
      </c>
      <c r="AH88" s="108"/>
      <c r="AI88" s="108"/>
      <c r="AJ88" s="108"/>
      <c r="AK88" s="108"/>
      <c r="AL88" s="108"/>
      <c r="AM88" s="108"/>
      <c r="AN88" s="108"/>
      <c r="AO88" s="108"/>
      <c r="AP88" s="108"/>
      <c r="AQ88" s="108"/>
      <c r="AR88" s="108"/>
      <c r="AS88" s="108"/>
      <c r="AT88" s="108"/>
      <c r="AU88" s="108"/>
      <c r="AV88" s="108"/>
      <c r="AW88" s="108"/>
      <c r="AX88" s="108"/>
    </row>
    <row r="89" spans="1:52" x14ac:dyDescent="0.35">
      <c r="A89" s="11">
        <f>'OD660'!$A$13</f>
        <v>44665.34375</v>
      </c>
      <c r="B89" s="4">
        <f t="shared" si="146"/>
        <v>91.749999999941792</v>
      </c>
      <c r="C89" s="12">
        <f t="shared" si="147"/>
        <v>3.8229166666642413</v>
      </c>
      <c r="D89" s="176">
        <v>4.68</v>
      </c>
      <c r="E89" s="176">
        <v>1.02</v>
      </c>
      <c r="F89" s="176">
        <v>0</v>
      </c>
      <c r="G89" s="176">
        <v>0</v>
      </c>
      <c r="H89" s="176">
        <v>0.75</v>
      </c>
      <c r="I89" s="176">
        <v>16.64</v>
      </c>
      <c r="J89" s="176">
        <v>4.7</v>
      </c>
      <c r="K89" s="176">
        <v>1.03</v>
      </c>
      <c r="L89" s="176">
        <v>0</v>
      </c>
      <c r="M89" s="176">
        <v>0</v>
      </c>
      <c r="N89" s="176">
        <v>0.76</v>
      </c>
      <c r="O89" s="176">
        <v>16.55</v>
      </c>
      <c r="P89" s="29">
        <f t="shared" si="148"/>
        <v>4.6899999999999995</v>
      </c>
      <c r="Q89" s="7">
        <f t="shared" si="149"/>
        <v>1.4142135623731277E-2</v>
      </c>
      <c r="R89" s="22">
        <f t="shared" si="150"/>
        <v>3.0153807300066691E-3</v>
      </c>
      <c r="S89" s="18">
        <f t="shared" si="151"/>
        <v>1.0249999999999999</v>
      </c>
      <c r="T89" s="7">
        <f t="shared" si="152"/>
        <v>7.0710678118654814E-3</v>
      </c>
      <c r="U89" s="22">
        <f t="shared" si="153"/>
        <v>6.8986027432833968E-3</v>
      </c>
      <c r="V89" s="18">
        <f t="shared" si="154"/>
        <v>0</v>
      </c>
      <c r="W89" s="7">
        <f t="shared" si="155"/>
        <v>0</v>
      </c>
      <c r="X89" s="22" t="e">
        <f t="shared" si="156"/>
        <v>#DIV/0!</v>
      </c>
      <c r="Y89" s="18">
        <f t="shared" si="157"/>
        <v>0</v>
      </c>
      <c r="Z89" s="7">
        <f t="shared" si="158"/>
        <v>0</v>
      </c>
      <c r="AA89" s="22" t="e">
        <f t="shared" si="159"/>
        <v>#DIV/0!</v>
      </c>
      <c r="AB89" s="18">
        <f t="shared" si="160"/>
        <v>0.755</v>
      </c>
      <c r="AC89" s="7">
        <f t="shared" si="161"/>
        <v>7.0710678118654814E-3</v>
      </c>
      <c r="AD89" s="22">
        <f t="shared" si="162"/>
        <v>9.3656527309476569E-3</v>
      </c>
      <c r="AE89" s="18">
        <f t="shared" si="163"/>
        <v>16.594999999999999</v>
      </c>
      <c r="AF89" s="7">
        <f t="shared" si="164"/>
        <v>6.3639610306789177E-2</v>
      </c>
      <c r="AG89" s="22">
        <f t="shared" si="165"/>
        <v>3.8348665445489113E-3</v>
      </c>
      <c r="AH89" s="108"/>
      <c r="AI89" s="108"/>
      <c r="AJ89" s="108"/>
      <c r="AK89" s="108"/>
      <c r="AL89" s="108"/>
      <c r="AM89" s="108"/>
      <c r="AN89" s="108"/>
      <c r="AO89" s="108"/>
      <c r="AP89" s="108"/>
      <c r="AQ89" s="108"/>
      <c r="AR89" s="108"/>
      <c r="AS89" s="108"/>
      <c r="AT89" s="108"/>
      <c r="AU89" s="108"/>
      <c r="AV89" s="108"/>
      <c r="AW89" s="108"/>
      <c r="AX89" s="108"/>
    </row>
    <row r="90" spans="1:52" s="135" customFormat="1" x14ac:dyDescent="0.35">
      <c r="A90" s="11">
        <f>'OD660'!$A$14</f>
        <v>44665.677083333336</v>
      </c>
      <c r="B90" s="4">
        <f t="shared" si="146"/>
        <v>99.75</v>
      </c>
      <c r="C90" s="12">
        <f t="shared" si="147"/>
        <v>4.15625</v>
      </c>
      <c r="D90" s="176">
        <v>4.42</v>
      </c>
      <c r="E90" s="176">
        <v>1.05</v>
      </c>
      <c r="F90" s="176">
        <v>0</v>
      </c>
      <c r="G90" s="176">
        <v>0</v>
      </c>
      <c r="H90" s="176">
        <v>0.85</v>
      </c>
      <c r="I90" s="176">
        <v>10.64</v>
      </c>
      <c r="J90" s="176">
        <v>4.78</v>
      </c>
      <c r="K90" s="176">
        <v>1.1399999999999999</v>
      </c>
      <c r="L90" s="176">
        <v>0</v>
      </c>
      <c r="M90" s="176">
        <v>0</v>
      </c>
      <c r="N90" s="176">
        <v>0.94</v>
      </c>
      <c r="O90" s="176">
        <v>9.0399999999999991</v>
      </c>
      <c r="P90" s="29">
        <f t="shared" si="148"/>
        <v>4.5999999999999996</v>
      </c>
      <c r="Q90" s="7">
        <f t="shared" si="149"/>
        <v>0.25455844122715737</v>
      </c>
      <c r="R90" s="22">
        <f t="shared" si="150"/>
        <v>5.5338791571121169E-2</v>
      </c>
      <c r="S90" s="18">
        <f t="shared" si="151"/>
        <v>1.095</v>
      </c>
      <c r="T90" s="7">
        <f t="shared" si="152"/>
        <v>6.3639610306789177E-2</v>
      </c>
      <c r="U90" s="22">
        <f t="shared" si="153"/>
        <v>5.8118365576976416E-2</v>
      </c>
      <c r="V90" s="18">
        <f t="shared" si="154"/>
        <v>0</v>
      </c>
      <c r="W90" s="7">
        <f t="shared" si="155"/>
        <v>0</v>
      </c>
      <c r="X90" s="22" t="e">
        <f t="shared" si="156"/>
        <v>#DIV/0!</v>
      </c>
      <c r="Y90" s="18">
        <f t="shared" si="157"/>
        <v>0</v>
      </c>
      <c r="Z90" s="7">
        <f t="shared" si="158"/>
        <v>0</v>
      </c>
      <c r="AA90" s="22" t="e">
        <f t="shared" si="159"/>
        <v>#DIV/0!</v>
      </c>
      <c r="AB90" s="18">
        <f t="shared" si="160"/>
        <v>0.89500000000000002</v>
      </c>
      <c r="AC90" s="7">
        <f t="shared" si="161"/>
        <v>6.363961030678926E-2</v>
      </c>
      <c r="AD90" s="22">
        <f t="shared" si="162"/>
        <v>7.1105709839987999E-2</v>
      </c>
      <c r="AE90" s="18">
        <f t="shared" si="163"/>
        <v>9.84</v>
      </c>
      <c r="AF90" s="7">
        <f t="shared" si="164"/>
        <v>1.1313708498984771</v>
      </c>
      <c r="AG90" s="22">
        <f t="shared" si="165"/>
        <v>0.11497671238805662</v>
      </c>
      <c r="AH90" s="108"/>
      <c r="AI90" s="29"/>
      <c r="AJ90" s="7"/>
      <c r="AK90" s="22"/>
      <c r="AL90" s="29"/>
      <c r="AM90" s="7"/>
      <c r="AN90" s="22"/>
      <c r="AO90" s="29"/>
      <c r="AP90" s="7"/>
      <c r="AQ90" s="22"/>
      <c r="AR90" s="29"/>
      <c r="AS90" s="7"/>
      <c r="AT90" s="22"/>
      <c r="AU90" s="29"/>
      <c r="AV90" s="7"/>
      <c r="AW90" s="22"/>
      <c r="AX90" s="29"/>
      <c r="AY90" s="7"/>
      <c r="AZ90" s="22"/>
    </row>
    <row r="91" spans="1:52" ht="15" thickBot="1" x14ac:dyDescent="0.4">
      <c r="A91" s="101">
        <f>'OD660'!$A$15</f>
        <v>44666.385416666664</v>
      </c>
      <c r="B91" s="9">
        <f t="shared" si="146"/>
        <v>116.74999999988358</v>
      </c>
      <c r="C91" s="13">
        <f t="shared" si="147"/>
        <v>4.8645833333284827</v>
      </c>
      <c r="D91" s="176">
        <v>2.74</v>
      </c>
      <c r="E91" s="176">
        <v>0.86</v>
      </c>
      <c r="F91" s="176">
        <v>0</v>
      </c>
      <c r="G91" s="176">
        <v>0</v>
      </c>
      <c r="H91" s="176">
        <v>0.83</v>
      </c>
      <c r="I91" s="176">
        <v>12.09</v>
      </c>
      <c r="J91" s="176">
        <v>2.98</v>
      </c>
      <c r="K91" s="176">
        <v>0.94</v>
      </c>
      <c r="L91" s="176">
        <v>0</v>
      </c>
      <c r="M91" s="176">
        <v>0</v>
      </c>
      <c r="N91" s="176">
        <v>0.91</v>
      </c>
      <c r="O91" s="176">
        <v>10.34</v>
      </c>
      <c r="P91" s="30">
        <f t="shared" si="148"/>
        <v>2.8600000000000003</v>
      </c>
      <c r="Q91" s="21">
        <f t="shared" si="149"/>
        <v>0.16970562748477125</v>
      </c>
      <c r="R91" s="23">
        <f t="shared" si="150"/>
        <v>5.933763198768225E-2</v>
      </c>
      <c r="S91" s="20">
        <f t="shared" si="151"/>
        <v>0.89999999999999991</v>
      </c>
      <c r="T91" s="21">
        <f t="shared" si="152"/>
        <v>5.6568542494923775E-2</v>
      </c>
      <c r="U91" s="23">
        <f t="shared" si="153"/>
        <v>6.2853936105470867E-2</v>
      </c>
      <c r="V91" s="20">
        <f t="shared" si="154"/>
        <v>0</v>
      </c>
      <c r="W91" s="21">
        <f t="shared" si="155"/>
        <v>0</v>
      </c>
      <c r="X91" s="23" t="e">
        <f t="shared" si="156"/>
        <v>#DIV/0!</v>
      </c>
      <c r="Y91" s="20">
        <f t="shared" si="157"/>
        <v>0</v>
      </c>
      <c r="Z91" s="21">
        <f t="shared" si="158"/>
        <v>0</v>
      </c>
      <c r="AA91" s="23" t="e">
        <f t="shared" si="159"/>
        <v>#DIV/0!</v>
      </c>
      <c r="AB91" s="20">
        <f t="shared" si="160"/>
        <v>0.87</v>
      </c>
      <c r="AC91" s="21">
        <f t="shared" si="161"/>
        <v>5.6568542494923851E-2</v>
      </c>
      <c r="AD91" s="23">
        <f t="shared" si="162"/>
        <v>6.502131321255615E-2</v>
      </c>
      <c r="AE91" s="20">
        <f t="shared" si="163"/>
        <v>11.215</v>
      </c>
      <c r="AF91" s="21">
        <f t="shared" si="164"/>
        <v>1.2374368670764582</v>
      </c>
      <c r="AG91" s="23">
        <f t="shared" si="165"/>
        <v>0.11033766090739708</v>
      </c>
      <c r="AH91" s="108"/>
      <c r="AI91" s="108"/>
      <c r="AJ91" s="108"/>
      <c r="AK91" s="108"/>
      <c r="AL91" s="108"/>
      <c r="AM91" s="108"/>
      <c r="AN91" s="108"/>
      <c r="AO91" s="108"/>
      <c r="AP91" s="108"/>
      <c r="AQ91" s="108"/>
      <c r="AR91" s="108"/>
      <c r="AS91" s="108"/>
      <c r="AT91" s="108"/>
      <c r="AU91" s="108"/>
      <c r="AV91" s="108"/>
      <c r="AW91" s="108"/>
      <c r="AX91" s="108"/>
    </row>
    <row r="92" spans="1:52" ht="15" thickBot="1" x14ac:dyDescent="0.4">
      <c r="A92" s="107"/>
      <c r="B92" s="4"/>
      <c r="C92" s="5"/>
      <c r="D92" s="77"/>
      <c r="E92" s="77"/>
      <c r="F92" s="77"/>
      <c r="G92" s="77"/>
      <c r="H92" s="77"/>
      <c r="I92" s="77"/>
      <c r="J92" s="56"/>
      <c r="K92" s="56"/>
      <c r="L92" s="56"/>
      <c r="M92" s="56"/>
      <c r="N92" s="56"/>
      <c r="O92" s="56"/>
      <c r="P92" s="7"/>
      <c r="Q92" s="7"/>
      <c r="R92" s="108"/>
      <c r="S92" s="7"/>
      <c r="T92" s="7"/>
      <c r="U92" s="108"/>
      <c r="V92" s="7"/>
      <c r="W92" s="7"/>
      <c r="X92" s="108"/>
      <c r="Y92" s="7"/>
      <c r="Z92" s="7"/>
      <c r="AA92" s="108"/>
      <c r="AB92" s="7"/>
      <c r="AC92" s="7"/>
      <c r="AD92" s="108"/>
      <c r="AE92" s="7"/>
      <c r="AF92" s="7"/>
      <c r="AG92" s="108"/>
      <c r="AH92" s="108"/>
      <c r="AI92" s="108"/>
      <c r="AJ92" s="108"/>
      <c r="AK92" s="108"/>
      <c r="AL92" s="108"/>
      <c r="AM92" s="108"/>
      <c r="AN92" s="108"/>
      <c r="AO92" s="108"/>
      <c r="AP92" s="108"/>
      <c r="AQ92" s="108"/>
      <c r="AR92" s="108"/>
      <c r="AS92" s="108"/>
      <c r="AT92" s="108"/>
      <c r="AU92" s="108"/>
      <c r="AV92" s="108"/>
      <c r="AW92" s="108"/>
      <c r="AX92" s="108"/>
    </row>
    <row r="93" spans="1:52" ht="15" thickBot="1" x14ac:dyDescent="0.4">
      <c r="D93" s="205" t="str">
        <f>Overview!$B$15</f>
        <v>IMI505</v>
      </c>
      <c r="E93" s="206"/>
      <c r="F93" s="206"/>
      <c r="G93" s="206"/>
      <c r="H93" s="206"/>
      <c r="I93" s="206"/>
      <c r="J93" s="206"/>
      <c r="K93" s="206"/>
      <c r="L93" s="206"/>
      <c r="M93" s="206"/>
      <c r="N93" s="206"/>
      <c r="O93" s="207"/>
    </row>
    <row r="94" spans="1:52" ht="15" thickBot="1" x14ac:dyDescent="0.4">
      <c r="D94" s="205">
        <v>1</v>
      </c>
      <c r="E94" s="206"/>
      <c r="F94" s="206"/>
      <c r="G94" s="206"/>
      <c r="H94" s="206"/>
      <c r="I94" s="206"/>
      <c r="J94" s="206"/>
      <c r="K94" s="206"/>
      <c r="L94" s="206"/>
      <c r="M94" s="206"/>
      <c r="N94" s="206"/>
      <c r="O94" s="207"/>
    </row>
    <row r="95" spans="1:52" ht="15" thickBot="1" x14ac:dyDescent="0.4">
      <c r="D95" s="208" t="s">
        <v>26</v>
      </c>
      <c r="E95" s="209"/>
      <c r="F95" s="209"/>
      <c r="G95" s="209"/>
      <c r="H95" s="209"/>
      <c r="I95" s="210"/>
      <c r="J95" s="208" t="s">
        <v>26</v>
      </c>
      <c r="K95" s="209"/>
      <c r="L95" s="209"/>
      <c r="M95" s="209"/>
      <c r="N95" s="209"/>
      <c r="O95" s="210"/>
      <c r="P95" s="208" t="s">
        <v>9</v>
      </c>
      <c r="Q95" s="209"/>
      <c r="R95" s="210"/>
      <c r="S95" s="208" t="s">
        <v>10</v>
      </c>
      <c r="T95" s="209"/>
      <c r="U95" s="210"/>
      <c r="V95" s="208" t="s">
        <v>11</v>
      </c>
      <c r="W95" s="209"/>
      <c r="X95" s="210"/>
      <c r="Y95" s="208" t="s">
        <v>12</v>
      </c>
      <c r="Z95" s="209"/>
      <c r="AA95" s="210"/>
      <c r="AB95" s="208" t="s">
        <v>13</v>
      </c>
      <c r="AC95" s="209"/>
      <c r="AD95" s="210"/>
      <c r="AE95" s="208" t="s">
        <v>14</v>
      </c>
      <c r="AF95" s="209"/>
      <c r="AG95" s="210"/>
      <c r="AH95" s="92"/>
      <c r="AI95" s="208" t="s">
        <v>9</v>
      </c>
      <c r="AJ95" s="209"/>
      <c r="AK95" s="210"/>
      <c r="AL95" s="208" t="s">
        <v>10</v>
      </c>
      <c r="AM95" s="209"/>
      <c r="AN95" s="210"/>
      <c r="AO95" s="208" t="s">
        <v>11</v>
      </c>
      <c r="AP95" s="209"/>
      <c r="AQ95" s="210"/>
      <c r="AR95" s="208" t="s">
        <v>12</v>
      </c>
      <c r="AS95" s="209"/>
      <c r="AT95" s="210"/>
      <c r="AU95" s="208" t="s">
        <v>13</v>
      </c>
      <c r="AV95" s="209"/>
      <c r="AW95" s="210"/>
      <c r="AX95" s="208" t="s">
        <v>14</v>
      </c>
      <c r="AY95" s="209"/>
      <c r="AZ95" s="210"/>
    </row>
    <row r="96" spans="1:52" ht="15" thickBot="1" x14ac:dyDescent="0.4">
      <c r="A96" s="133" t="s">
        <v>0</v>
      </c>
      <c r="B96" s="132" t="s">
        <v>1</v>
      </c>
      <c r="C96" s="134" t="s">
        <v>2</v>
      </c>
      <c r="D96" s="211" t="s">
        <v>27</v>
      </c>
      <c r="E96" s="203"/>
      <c r="F96" s="203"/>
      <c r="G96" s="203"/>
      <c r="H96" s="203"/>
      <c r="I96" s="204"/>
      <c r="J96" s="199" t="s">
        <v>28</v>
      </c>
      <c r="K96" s="200"/>
      <c r="L96" s="200"/>
      <c r="M96" s="200"/>
      <c r="N96" s="200"/>
      <c r="O96" s="201"/>
      <c r="P96" s="139" t="s">
        <v>8</v>
      </c>
      <c r="Q96" s="140" t="s">
        <v>5</v>
      </c>
      <c r="R96" s="141" t="s">
        <v>6</v>
      </c>
      <c r="S96" s="142" t="s">
        <v>8</v>
      </c>
      <c r="T96" s="140" t="s">
        <v>5</v>
      </c>
      <c r="U96" s="141" t="s">
        <v>6</v>
      </c>
      <c r="V96" s="142" t="s">
        <v>8</v>
      </c>
      <c r="W96" s="140" t="s">
        <v>5</v>
      </c>
      <c r="X96" s="141" t="s">
        <v>6</v>
      </c>
      <c r="Y96" s="142" t="s">
        <v>8</v>
      </c>
      <c r="Z96" s="140" t="s">
        <v>5</v>
      </c>
      <c r="AA96" s="141" t="s">
        <v>6</v>
      </c>
      <c r="AB96" s="142" t="s">
        <v>8</v>
      </c>
      <c r="AC96" s="140" t="s">
        <v>5</v>
      </c>
      <c r="AD96" s="141" t="s">
        <v>6</v>
      </c>
      <c r="AE96" s="142" t="s">
        <v>8</v>
      </c>
      <c r="AF96" s="140" t="s">
        <v>5</v>
      </c>
      <c r="AG96" s="141" t="s">
        <v>6</v>
      </c>
      <c r="AH96" s="110"/>
      <c r="AI96" s="139" t="s">
        <v>8</v>
      </c>
      <c r="AJ96" s="140" t="s">
        <v>5</v>
      </c>
      <c r="AK96" s="141" t="s">
        <v>6</v>
      </c>
      <c r="AL96" s="142" t="s">
        <v>8</v>
      </c>
      <c r="AM96" s="140" t="s">
        <v>5</v>
      </c>
      <c r="AN96" s="141" t="s">
        <v>6</v>
      </c>
      <c r="AO96" s="142" t="s">
        <v>8</v>
      </c>
      <c r="AP96" s="140" t="s">
        <v>5</v>
      </c>
      <c r="AQ96" s="141" t="s">
        <v>6</v>
      </c>
      <c r="AR96" s="142" t="s">
        <v>8</v>
      </c>
      <c r="AS96" s="140" t="s">
        <v>5</v>
      </c>
      <c r="AT96" s="141" t="s">
        <v>6</v>
      </c>
      <c r="AU96" s="142" t="s">
        <v>8</v>
      </c>
      <c r="AV96" s="140" t="s">
        <v>5</v>
      </c>
      <c r="AW96" s="141" t="s">
        <v>6</v>
      </c>
      <c r="AX96" s="142" t="s">
        <v>8</v>
      </c>
      <c r="AY96" s="140" t="s">
        <v>5</v>
      </c>
      <c r="AZ96" s="141" t="s">
        <v>6</v>
      </c>
    </row>
    <row r="97" spans="1:52" x14ac:dyDescent="0.35">
      <c r="A97" s="11">
        <f>'OD660'!$A$5</f>
        <v>44661.520833333336</v>
      </c>
      <c r="B97" s="4">
        <f>C97*24</f>
        <v>0</v>
      </c>
      <c r="C97" s="2">
        <f>A97-$A$5</f>
        <v>0</v>
      </c>
      <c r="D97" s="176">
        <v>8.34</v>
      </c>
      <c r="E97" s="176">
        <v>23.99</v>
      </c>
      <c r="F97" s="176">
        <v>7.11</v>
      </c>
      <c r="G97" s="176">
        <v>2.66</v>
      </c>
      <c r="H97" s="176">
        <v>0</v>
      </c>
      <c r="I97" s="176">
        <v>0</v>
      </c>
      <c r="J97" s="176">
        <v>8.35</v>
      </c>
      <c r="K97" s="176">
        <v>23.99</v>
      </c>
      <c r="L97" s="176">
        <v>7.11</v>
      </c>
      <c r="M97" s="176">
        <v>2.66</v>
      </c>
      <c r="N97" s="176">
        <v>0</v>
      </c>
      <c r="O97" s="176">
        <v>0</v>
      </c>
      <c r="P97" s="143">
        <f>IF(D97="",#N/A,AVERAGE(D97,J97))</f>
        <v>8.3449999999999989</v>
      </c>
      <c r="Q97" s="144">
        <f>_xlfn.STDEV.S(D97,J97)</f>
        <v>7.0710678118653244E-3</v>
      </c>
      <c r="R97" s="145">
        <f>Q97/P97</f>
        <v>8.4734185882148901E-4</v>
      </c>
      <c r="S97" s="146">
        <f>IF(E97="",#N/A,AVERAGE(E97,K97))</f>
        <v>23.99</v>
      </c>
      <c r="T97" s="144">
        <f>_xlfn.STDEV.S(E97,K97)</f>
        <v>0</v>
      </c>
      <c r="U97" s="145">
        <f>T97/S97</f>
        <v>0</v>
      </c>
      <c r="V97" s="146">
        <f>IF(F97="",#N/A,AVERAGE(F97,L97))</f>
        <v>7.11</v>
      </c>
      <c r="W97" s="144">
        <f>_xlfn.STDEV.S(F97,L97)</f>
        <v>0</v>
      </c>
      <c r="X97" s="145">
        <f t="shared" ref="X97" si="166">W97/V97</f>
        <v>0</v>
      </c>
      <c r="Y97" s="146">
        <f>IF(G97="",#N/A,AVERAGE(G97,M97))</f>
        <v>2.66</v>
      </c>
      <c r="Z97" s="144">
        <f>_xlfn.STDEV.S(G97,M97)</f>
        <v>0</v>
      </c>
      <c r="AA97" s="145">
        <f>Z97/Y97</f>
        <v>0</v>
      </c>
      <c r="AB97" s="146">
        <f>IF(H97="",#N/A,AVERAGE(H97,N97))</f>
        <v>0</v>
      </c>
      <c r="AC97" s="144">
        <f>_xlfn.STDEV.S(H97,N97)</f>
        <v>0</v>
      </c>
      <c r="AD97" s="145" t="e">
        <f>AC97/AB97</f>
        <v>#DIV/0!</v>
      </c>
      <c r="AE97" s="146">
        <f>IF(I97="",#N/A,AVERAGE(I97,O97))</f>
        <v>0</v>
      </c>
      <c r="AF97" s="144">
        <f>_xlfn.STDEV.S(I97,O97)</f>
        <v>0</v>
      </c>
      <c r="AG97" s="145" t="e">
        <f>AF97/AE97</f>
        <v>#DIV/0!</v>
      </c>
      <c r="AH97" s="108"/>
      <c r="AI97" s="143">
        <f>AVERAGE(P97,P112,P127)</f>
        <v>8.3449999999999989</v>
      </c>
      <c r="AJ97" s="144">
        <f>_xlfn.STDEV.S(Q97,Q112,Q127)</f>
        <v>0</v>
      </c>
      <c r="AK97" s="145">
        <f>AJ97/AI97</f>
        <v>0</v>
      </c>
      <c r="AL97" s="143">
        <f>AVERAGE(S97,S112,S127)</f>
        <v>23.99</v>
      </c>
      <c r="AM97" s="144">
        <f>_xlfn.STDEV.S(T97,T112,T127)</f>
        <v>0</v>
      </c>
      <c r="AN97" s="145">
        <f>AM97/AL97</f>
        <v>0</v>
      </c>
      <c r="AO97" s="143">
        <f>AVERAGE(V97,V112,V127)</f>
        <v>7.11</v>
      </c>
      <c r="AP97" s="144">
        <f>_xlfn.STDEV.S(W97,W112,W127)</f>
        <v>0</v>
      </c>
      <c r="AQ97" s="145">
        <f t="shared" ref="AQ97" si="167">AP97/AO97</f>
        <v>0</v>
      </c>
      <c r="AR97" s="143">
        <f>AVERAGE(Y97,Y112,Y127)</f>
        <v>2.66</v>
      </c>
      <c r="AS97" s="144">
        <f>_xlfn.STDEV.S(Z97,Z112,Z127)</f>
        <v>0</v>
      </c>
      <c r="AT97" s="145">
        <f>AS97/AR97</f>
        <v>0</v>
      </c>
      <c r="AU97" s="143">
        <f>AVERAGE(AB97,AB112,AB127)</f>
        <v>0</v>
      </c>
      <c r="AV97" s="144">
        <f>_xlfn.STDEV.S(AC97,AC112,AC127)</f>
        <v>0</v>
      </c>
      <c r="AW97" s="145" t="e">
        <f>AV97/AU97</f>
        <v>#DIV/0!</v>
      </c>
      <c r="AX97" s="143">
        <f>AVERAGE(AE97,AE112,AE127)</f>
        <v>0</v>
      </c>
      <c r="AY97" s="144">
        <f>_xlfn.STDEV.S(AF97,AF112,AF127)</f>
        <v>0</v>
      </c>
      <c r="AZ97" s="145" t="e">
        <f>AY97/AX97</f>
        <v>#DIV/0!</v>
      </c>
    </row>
    <row r="98" spans="1:52" x14ac:dyDescent="0.35">
      <c r="A98" s="11">
        <f>'OD660'!$A$6</f>
        <v>44661.84375</v>
      </c>
      <c r="B98" s="4">
        <f t="shared" ref="B98:B107" si="168">C98*24</f>
        <v>7.7499999999417923</v>
      </c>
      <c r="C98" s="12">
        <f t="shared" ref="C98:C107" si="169">A98-$A$5</f>
        <v>0.32291666666424135</v>
      </c>
      <c r="D98" s="56">
        <v>8.16</v>
      </c>
      <c r="E98" s="56">
        <v>24.66</v>
      </c>
      <c r="F98" s="56">
        <v>6.44</v>
      </c>
      <c r="G98" s="56">
        <v>2.74</v>
      </c>
      <c r="H98" s="56">
        <v>0</v>
      </c>
      <c r="I98" s="56">
        <v>0.28999999999999998</v>
      </c>
      <c r="J98" s="56">
        <v>7.98</v>
      </c>
      <c r="K98" s="56">
        <v>24.12</v>
      </c>
      <c r="L98" s="56">
        <v>6.32</v>
      </c>
      <c r="M98" s="56">
        <v>2.68</v>
      </c>
      <c r="N98" s="56">
        <v>0</v>
      </c>
      <c r="O98" s="56">
        <v>0.27</v>
      </c>
      <c r="P98" s="29">
        <f t="shared" ref="P98:P107" si="170">IF(D98="",#N/A,AVERAGE(D98,J98))</f>
        <v>8.07</v>
      </c>
      <c r="Q98" s="7">
        <f t="shared" ref="Q98:Q107" si="171">_xlfn.STDEV.S(D98,J98)</f>
        <v>0.12727922061357835</v>
      </c>
      <c r="R98" s="22">
        <f t="shared" ref="R98:R107" si="172">Q98/P98</f>
        <v>1.5771898465127429E-2</v>
      </c>
      <c r="S98" s="18">
        <f t="shared" ref="S98:S107" si="173">IF(E98="",#N/A,AVERAGE(E98,K98))</f>
        <v>24.39</v>
      </c>
      <c r="T98" s="7">
        <f t="shared" ref="T98:T107" si="174">_xlfn.STDEV.S(E98,K98)</f>
        <v>0.38183766184073509</v>
      </c>
      <c r="U98" s="22">
        <f t="shared" ref="U98:U107" si="175">T98/S98</f>
        <v>1.5655500690477043E-2</v>
      </c>
      <c r="V98" s="18">
        <f t="shared" ref="V98:V107" si="176">IF(F98="",#N/A,AVERAGE(F98,L98))</f>
        <v>6.3800000000000008</v>
      </c>
      <c r="W98" s="7">
        <f t="shared" ref="W98:W107" si="177">_xlfn.STDEV.S(F98,L98)</f>
        <v>8.4852813742385777E-2</v>
      </c>
      <c r="X98" s="22">
        <f t="shared" ref="X98:X107" si="178">W98/V98</f>
        <v>1.3299814066204665E-2</v>
      </c>
      <c r="Y98" s="18">
        <f t="shared" ref="Y98:Y107" si="179">IF(G98="",#N/A,AVERAGE(G98,M98))</f>
        <v>2.71</v>
      </c>
      <c r="Z98" s="7">
        <f t="shared" ref="Z98:Z107" si="180">_xlfn.STDEV.S(G98,M98)</f>
        <v>4.2426406871192889E-2</v>
      </c>
      <c r="AA98" s="22">
        <f t="shared" ref="AA98:AA107" si="181">Z98/Y98</f>
        <v>1.5655500690477081E-2</v>
      </c>
      <c r="AB98" s="18">
        <f t="shared" ref="AB98:AB107" si="182">IF(H98="",#N/A,AVERAGE(H98,N98))</f>
        <v>0</v>
      </c>
      <c r="AC98" s="7">
        <f t="shared" ref="AC98:AC107" si="183">_xlfn.STDEV.S(H98,N98)</f>
        <v>0</v>
      </c>
      <c r="AD98" s="22" t="e">
        <f t="shared" ref="AD98:AD107" si="184">AC98/AB98</f>
        <v>#DIV/0!</v>
      </c>
      <c r="AE98" s="18">
        <f t="shared" ref="AE98:AE107" si="185">IF(I98="",#N/A,AVERAGE(I98,O98))</f>
        <v>0.28000000000000003</v>
      </c>
      <c r="AF98" s="7">
        <f t="shared" ref="AF98:AF107" si="186">_xlfn.STDEV.S(I98,O98)</f>
        <v>1.4142135623730925E-2</v>
      </c>
      <c r="AG98" s="22">
        <f t="shared" ref="AG98:AG107" si="187">AF98/AE98</f>
        <v>5.0507627227610444E-2</v>
      </c>
      <c r="AH98" s="108"/>
      <c r="AI98" s="29">
        <f t="shared" ref="AI98:AI107" si="188">AVERAGE(P98,P113,P128)</f>
        <v>7.9899999999999993</v>
      </c>
      <c r="AJ98" s="7">
        <f t="shared" ref="AJ98:AJ107" si="189">_xlfn.STDEV.S(Q98,Q113,Q128)</f>
        <v>6.6833125519211278E-2</v>
      </c>
      <c r="AK98" s="22">
        <f t="shared" ref="AK98:AK107" si="190">AJ98/AI98</f>
        <v>8.3645964354457179E-3</v>
      </c>
      <c r="AL98" s="29">
        <f t="shared" ref="AL98:AL107" si="191">AVERAGE(S98,S113,S128)</f>
        <v>24.151666666666671</v>
      </c>
      <c r="AM98" s="7">
        <f t="shared" ref="AM98:AM107" si="192">_xlfn.STDEV.S(T98,T113,T128)</f>
        <v>0.21051524093677043</v>
      </c>
      <c r="AN98" s="22">
        <f t="shared" ref="AN98:AN107" si="193">AM98/AL98</f>
        <v>8.7163856574468453E-3</v>
      </c>
      <c r="AO98" s="29">
        <f t="shared" ref="AO98:AO107" si="194">AVERAGE(V98,V113,V128)</f>
        <v>6.3150000000000004</v>
      </c>
      <c r="AP98" s="7">
        <f t="shared" ref="AP98:AP107" si="195">_xlfn.STDEV.S(W98,W113,W128)</f>
        <v>4.7081489639418529E-2</v>
      </c>
      <c r="AQ98" s="22">
        <f t="shared" ref="AQ98:AQ107" si="196">AP98/AO98</f>
        <v>7.4555011305492518E-3</v>
      </c>
      <c r="AR98" s="29">
        <f t="shared" ref="AR98:AR107" si="197">AVERAGE(Y98,Y113,Y128)</f>
        <v>2.6816666666666666</v>
      </c>
      <c r="AS98" s="7">
        <f t="shared" ref="AS98:AS107" si="198">_xlfn.STDEV.S(Z98,Z113,Z128)</f>
        <v>2.2730302828309748E-2</v>
      </c>
      <c r="AT98" s="22">
        <f t="shared" ref="AT98:AT107" si="199">AS98/AR98</f>
        <v>8.476185019879335E-3</v>
      </c>
      <c r="AU98" s="29">
        <f t="shared" ref="AU98:AU107" si="200">AVERAGE(AB98,AB113,AB128)</f>
        <v>0</v>
      </c>
      <c r="AV98" s="7">
        <f t="shared" ref="AV98:AV107" si="201">_xlfn.STDEV.S(AC98,AC113,AC128)</f>
        <v>0</v>
      </c>
      <c r="AW98" s="22" t="e">
        <f t="shared" ref="AW98:AW107" si="202">AV98/AU98</f>
        <v>#DIV/0!</v>
      </c>
      <c r="AX98" s="29">
        <f t="shared" ref="AX98:AX107" si="203">AVERAGE(AE98,AE113,AE128)</f>
        <v>0.28166666666666668</v>
      </c>
      <c r="AY98" s="7">
        <f t="shared" ref="AY98:AY107" si="204">_xlfn.STDEV.S(AF98,AF113,AF128)</f>
        <v>4.0824829046386315E-3</v>
      </c>
      <c r="AZ98" s="22">
        <f t="shared" ref="AZ98:AZ107" si="205">AY98/AX98</f>
        <v>1.4494022146646029E-2</v>
      </c>
    </row>
    <row r="99" spans="1:52" x14ac:dyDescent="0.35">
      <c r="A99" s="11">
        <f>'OD660'!$A$7</f>
        <v>44662.34375</v>
      </c>
      <c r="B99" s="4">
        <f t="shared" si="168"/>
        <v>19.749999999941792</v>
      </c>
      <c r="C99" s="12">
        <f t="shared" si="169"/>
        <v>0.82291666666424135</v>
      </c>
      <c r="D99" s="176">
        <v>8.17</v>
      </c>
      <c r="E99" s="176">
        <v>24.72</v>
      </c>
      <c r="F99" s="176">
        <v>5.09</v>
      </c>
      <c r="G99" s="176">
        <v>2.6</v>
      </c>
      <c r="H99" s="176">
        <v>0.08</v>
      </c>
      <c r="I99" s="176">
        <v>0.8</v>
      </c>
      <c r="J99" s="176">
        <v>8.02</v>
      </c>
      <c r="K99" s="176">
        <v>24.25</v>
      </c>
      <c r="L99" s="176">
        <v>4.99</v>
      </c>
      <c r="M99" s="176">
        <v>2.5499999999999998</v>
      </c>
      <c r="N99" s="176">
        <v>0.08</v>
      </c>
      <c r="O99" s="176">
        <v>0.83</v>
      </c>
      <c r="P99" s="29">
        <f t="shared" si="170"/>
        <v>8.0949999999999989</v>
      </c>
      <c r="Q99" s="7">
        <f t="shared" si="171"/>
        <v>0.10606601717798238</v>
      </c>
      <c r="R99" s="22">
        <f t="shared" si="172"/>
        <v>1.3102658082517898E-2</v>
      </c>
      <c r="S99" s="18">
        <f t="shared" si="173"/>
        <v>24.484999999999999</v>
      </c>
      <c r="T99" s="7">
        <f t="shared" si="174"/>
        <v>0.33234018715767655</v>
      </c>
      <c r="U99" s="22">
        <f t="shared" si="175"/>
        <v>1.357321573035232E-2</v>
      </c>
      <c r="V99" s="18">
        <f t="shared" si="176"/>
        <v>5.04</v>
      </c>
      <c r="W99" s="7">
        <f t="shared" si="177"/>
        <v>7.0710678118654502E-2</v>
      </c>
      <c r="X99" s="22">
        <f t="shared" si="178"/>
        <v>1.4029896452113989E-2</v>
      </c>
      <c r="Y99" s="18">
        <f t="shared" si="179"/>
        <v>2.5750000000000002</v>
      </c>
      <c r="Z99" s="7">
        <f t="shared" si="180"/>
        <v>3.5355339059327563E-2</v>
      </c>
      <c r="AA99" s="22">
        <f t="shared" si="181"/>
        <v>1.3730228760903906E-2</v>
      </c>
      <c r="AB99" s="18">
        <f t="shared" si="182"/>
        <v>0.08</v>
      </c>
      <c r="AC99" s="7">
        <f t="shared" si="183"/>
        <v>0</v>
      </c>
      <c r="AD99" s="22">
        <f t="shared" si="184"/>
        <v>0</v>
      </c>
      <c r="AE99" s="18">
        <f t="shared" si="185"/>
        <v>0.81499999999999995</v>
      </c>
      <c r="AF99" s="7">
        <f t="shared" si="186"/>
        <v>2.1213203435596368E-2</v>
      </c>
      <c r="AG99" s="22">
        <f t="shared" si="187"/>
        <v>2.6028470473124378E-2</v>
      </c>
      <c r="AH99" s="108"/>
      <c r="AI99" s="29">
        <f t="shared" si="188"/>
        <v>8.0150000000000006</v>
      </c>
      <c r="AJ99" s="7">
        <f t="shared" si="189"/>
        <v>5.7590508477236721E-2</v>
      </c>
      <c r="AK99" s="22">
        <f t="shared" si="190"/>
        <v>7.1853410451948492E-3</v>
      </c>
      <c r="AL99" s="29">
        <f t="shared" si="191"/>
        <v>24.238333333333333</v>
      </c>
      <c r="AM99" s="7">
        <f t="shared" si="192"/>
        <v>0.1679781731852876</v>
      </c>
      <c r="AN99" s="22">
        <f t="shared" si="193"/>
        <v>6.930269126808262E-3</v>
      </c>
      <c r="AO99" s="29">
        <f t="shared" si="194"/>
        <v>4.9749999999999996</v>
      </c>
      <c r="AP99" s="7">
        <f t="shared" si="195"/>
        <v>3.6285901761795247E-2</v>
      </c>
      <c r="AQ99" s="22">
        <f t="shared" si="196"/>
        <v>7.2936485953357284E-3</v>
      </c>
      <c r="AR99" s="29">
        <f t="shared" si="197"/>
        <v>2.5483333333333333</v>
      </c>
      <c r="AS99" s="7">
        <f t="shared" si="198"/>
        <v>2.041241452319326E-2</v>
      </c>
      <c r="AT99" s="22">
        <f t="shared" si="199"/>
        <v>8.0101038024303177E-3</v>
      </c>
      <c r="AU99" s="29">
        <f t="shared" si="200"/>
        <v>6.8333333333333329E-2</v>
      </c>
      <c r="AV99" s="7">
        <f t="shared" si="201"/>
        <v>3.0822070014844886E-2</v>
      </c>
      <c r="AW99" s="22">
        <f t="shared" si="202"/>
        <v>0.45105468314407154</v>
      </c>
      <c r="AX99" s="29">
        <f t="shared" si="203"/>
        <v>0.83499999999999996</v>
      </c>
      <c r="AY99" s="7">
        <f t="shared" si="204"/>
        <v>8.1649658092772231E-3</v>
      </c>
      <c r="AZ99" s="22">
        <f t="shared" si="205"/>
        <v>9.7784021667990696E-3</v>
      </c>
    </row>
    <row r="100" spans="1:52" x14ac:dyDescent="0.35">
      <c r="A100" s="11">
        <f>'OD660'!$A$8</f>
        <v>44662.71875</v>
      </c>
      <c r="B100" s="4">
        <f t="shared" si="168"/>
        <v>28.749999999941792</v>
      </c>
      <c r="C100" s="12">
        <f t="shared" si="169"/>
        <v>1.1979166666642413</v>
      </c>
      <c r="D100" s="176">
        <v>8.01</v>
      </c>
      <c r="E100" s="176">
        <v>24.27</v>
      </c>
      <c r="F100" s="176">
        <v>2.99</v>
      </c>
      <c r="G100" s="176">
        <v>2.17</v>
      </c>
      <c r="H100" s="176">
        <v>0.11</v>
      </c>
      <c r="I100" s="176">
        <v>1.72</v>
      </c>
      <c r="J100" s="176">
        <v>7.93</v>
      </c>
      <c r="K100" s="176">
        <v>24.05</v>
      </c>
      <c r="L100" s="176">
        <v>2.95</v>
      </c>
      <c r="M100" s="176">
        <v>2.15</v>
      </c>
      <c r="N100" s="176">
        <v>0.1</v>
      </c>
      <c r="O100" s="176">
        <v>1.94</v>
      </c>
      <c r="P100" s="29">
        <f t="shared" si="170"/>
        <v>7.97</v>
      </c>
      <c r="Q100" s="7">
        <f t="shared" si="171"/>
        <v>5.6568542494923851E-2</v>
      </c>
      <c r="R100" s="22">
        <f t="shared" si="172"/>
        <v>7.097684127343018E-3</v>
      </c>
      <c r="S100" s="18">
        <f t="shared" si="173"/>
        <v>24.16</v>
      </c>
      <c r="T100" s="7">
        <f t="shared" si="174"/>
        <v>0.15556349186103965</v>
      </c>
      <c r="U100" s="22">
        <f t="shared" si="175"/>
        <v>6.4388862525264759E-3</v>
      </c>
      <c r="V100" s="18">
        <f t="shared" si="176"/>
        <v>2.97</v>
      </c>
      <c r="W100" s="7">
        <f t="shared" si="177"/>
        <v>2.8284271247461926E-2</v>
      </c>
      <c r="X100" s="22">
        <f t="shared" si="178"/>
        <v>9.5233236523440817E-3</v>
      </c>
      <c r="Y100" s="18">
        <f t="shared" si="179"/>
        <v>2.16</v>
      </c>
      <c r="Z100" s="7">
        <f t="shared" si="180"/>
        <v>1.4142135623730963E-2</v>
      </c>
      <c r="AA100" s="22">
        <f t="shared" si="181"/>
        <v>6.5472850109865562E-3</v>
      </c>
      <c r="AB100" s="18">
        <f t="shared" si="182"/>
        <v>0.10500000000000001</v>
      </c>
      <c r="AC100" s="7">
        <f t="shared" si="183"/>
        <v>7.0710678118654719E-3</v>
      </c>
      <c r="AD100" s="22">
        <f t="shared" si="184"/>
        <v>6.7343502970147351E-2</v>
      </c>
      <c r="AE100" s="18">
        <f t="shared" si="185"/>
        <v>1.83</v>
      </c>
      <c r="AF100" s="7">
        <f t="shared" si="186"/>
        <v>0.15556349186104043</v>
      </c>
      <c r="AG100" s="22">
        <f t="shared" si="187"/>
        <v>8.5007372601661441E-2</v>
      </c>
      <c r="AH100" s="108"/>
      <c r="AI100" s="29">
        <f t="shared" si="188"/>
        <v>7.9250000000000007</v>
      </c>
      <c r="AJ100" s="7">
        <f t="shared" si="189"/>
        <v>2.6770630673681697E-2</v>
      </c>
      <c r="AK100" s="22">
        <f t="shared" si="190"/>
        <v>3.3779975613478477E-3</v>
      </c>
      <c r="AL100" s="29">
        <f t="shared" si="191"/>
        <v>24.008333333333336</v>
      </c>
      <c r="AM100" s="7">
        <f t="shared" si="192"/>
        <v>7.2226495600067608E-2</v>
      </c>
      <c r="AN100" s="22">
        <f t="shared" si="193"/>
        <v>3.0083927358584214E-3</v>
      </c>
      <c r="AO100" s="29">
        <f t="shared" si="194"/>
        <v>2.8666666666666671</v>
      </c>
      <c r="AP100" s="7">
        <f t="shared" si="195"/>
        <v>1.2247448713915901E-2</v>
      </c>
      <c r="AQ100" s="22">
        <f t="shared" si="196"/>
        <v>4.2723658304357785E-3</v>
      </c>
      <c r="AR100" s="29">
        <f t="shared" si="197"/>
        <v>2.1266666666666669</v>
      </c>
      <c r="AS100" s="7">
        <f t="shared" si="198"/>
        <v>8.1649658092772665E-3</v>
      </c>
      <c r="AT100" s="22">
        <f t="shared" si="199"/>
        <v>3.8393256156476169E-3</v>
      </c>
      <c r="AU100" s="29">
        <f t="shared" si="200"/>
        <v>0.10833333333333334</v>
      </c>
      <c r="AV100" s="7">
        <f t="shared" si="201"/>
        <v>4.0824829046386289E-3</v>
      </c>
      <c r="AW100" s="22">
        <f t="shared" si="202"/>
        <v>3.7684457581279647E-2</v>
      </c>
      <c r="AX100" s="29">
        <f t="shared" si="203"/>
        <v>1.9883333333333333</v>
      </c>
      <c r="AY100" s="7">
        <f t="shared" si="204"/>
        <v>7.9686887252546121E-2</v>
      </c>
      <c r="AZ100" s="22">
        <f t="shared" si="205"/>
        <v>4.007722745308271E-2</v>
      </c>
    </row>
    <row r="101" spans="1:52" x14ac:dyDescent="0.35">
      <c r="A101" s="11">
        <f>'OD660'!$A$9</f>
        <v>44663.354166666664</v>
      </c>
      <c r="B101" s="4">
        <f t="shared" si="168"/>
        <v>43.999999999883585</v>
      </c>
      <c r="C101" s="12">
        <f t="shared" si="169"/>
        <v>1.8333333333284827</v>
      </c>
      <c r="D101" s="176">
        <v>7.88</v>
      </c>
      <c r="E101" s="176">
        <v>20.9</v>
      </c>
      <c r="F101" s="176">
        <v>0</v>
      </c>
      <c r="G101" s="176">
        <v>0</v>
      </c>
      <c r="H101" s="176">
        <v>0.18</v>
      </c>
      <c r="I101" s="176">
        <v>4.51</v>
      </c>
      <c r="J101" s="176">
        <v>7.88</v>
      </c>
      <c r="K101" s="176">
        <v>20.89</v>
      </c>
      <c r="L101" s="176">
        <v>0</v>
      </c>
      <c r="M101" s="176">
        <v>0</v>
      </c>
      <c r="N101" s="176">
        <v>0.18</v>
      </c>
      <c r="O101" s="176">
        <v>5.3</v>
      </c>
      <c r="P101" s="29">
        <f t="shared" si="170"/>
        <v>7.88</v>
      </c>
      <c r="Q101" s="7">
        <f t="shared" si="171"/>
        <v>0</v>
      </c>
      <c r="R101" s="22">
        <f t="shared" si="172"/>
        <v>0</v>
      </c>
      <c r="S101" s="18">
        <f t="shared" si="173"/>
        <v>20.895</v>
      </c>
      <c r="T101" s="7">
        <f t="shared" si="174"/>
        <v>7.0710678118640685E-3</v>
      </c>
      <c r="U101" s="22">
        <f t="shared" si="175"/>
        <v>3.3840956266398991E-4</v>
      </c>
      <c r="V101" s="18">
        <f t="shared" si="176"/>
        <v>0</v>
      </c>
      <c r="W101" s="7">
        <f t="shared" si="177"/>
        <v>0</v>
      </c>
      <c r="X101" s="22" t="e">
        <f t="shared" si="178"/>
        <v>#DIV/0!</v>
      </c>
      <c r="Y101" s="18">
        <f t="shared" si="179"/>
        <v>0</v>
      </c>
      <c r="Z101" s="7">
        <f t="shared" si="180"/>
        <v>0</v>
      </c>
      <c r="AA101" s="22" t="e">
        <f t="shared" si="181"/>
        <v>#DIV/0!</v>
      </c>
      <c r="AB101" s="18">
        <f t="shared" si="182"/>
        <v>0.18</v>
      </c>
      <c r="AC101" s="7">
        <f t="shared" si="183"/>
        <v>0</v>
      </c>
      <c r="AD101" s="22">
        <f t="shared" si="184"/>
        <v>0</v>
      </c>
      <c r="AE101" s="18">
        <f t="shared" si="185"/>
        <v>4.9049999999999994</v>
      </c>
      <c r="AF101" s="7">
        <f t="shared" si="186"/>
        <v>0.55861435713737262</v>
      </c>
      <c r="AG101" s="22">
        <f t="shared" si="187"/>
        <v>0.11388671909018812</v>
      </c>
      <c r="AH101" s="108"/>
      <c r="AI101" s="29">
        <f t="shared" si="188"/>
        <v>7.8649999999999993</v>
      </c>
      <c r="AJ101" s="7">
        <f t="shared" si="189"/>
        <v>7.0710678118656375E-3</v>
      </c>
      <c r="AK101" s="22">
        <f t="shared" si="190"/>
        <v>8.990550301164194E-4</v>
      </c>
      <c r="AL101" s="29">
        <f t="shared" si="191"/>
        <v>20.828333333333333</v>
      </c>
      <c r="AM101" s="7">
        <f t="shared" si="192"/>
        <v>1.7795130420052468E-2</v>
      </c>
      <c r="AN101" s="22">
        <f t="shared" si="193"/>
        <v>8.5437130927674488E-4</v>
      </c>
      <c r="AO101" s="29">
        <f t="shared" si="194"/>
        <v>0</v>
      </c>
      <c r="AP101" s="7">
        <f t="shared" si="195"/>
        <v>0</v>
      </c>
      <c r="AQ101" s="22" t="e">
        <f t="shared" si="196"/>
        <v>#DIV/0!</v>
      </c>
      <c r="AR101" s="29">
        <f t="shared" si="197"/>
        <v>0</v>
      </c>
      <c r="AS101" s="7">
        <f t="shared" si="198"/>
        <v>0</v>
      </c>
      <c r="AT101" s="22" t="e">
        <f t="shared" si="199"/>
        <v>#DIV/0!</v>
      </c>
      <c r="AU101" s="29">
        <f t="shared" si="200"/>
        <v>0.17166666666666666</v>
      </c>
      <c r="AV101" s="7">
        <f t="shared" si="201"/>
        <v>4.0824829046386332E-3</v>
      </c>
      <c r="AW101" s="22">
        <f t="shared" si="202"/>
        <v>2.3781453813428933E-2</v>
      </c>
      <c r="AX101" s="29">
        <f t="shared" si="203"/>
        <v>5.3183333333333334</v>
      </c>
      <c r="AY101" s="7">
        <f t="shared" si="204"/>
        <v>0.27796882319185828</v>
      </c>
      <c r="AZ101" s="22">
        <f t="shared" si="205"/>
        <v>5.2266152903514565E-2</v>
      </c>
    </row>
    <row r="102" spans="1:52" x14ac:dyDescent="0.35">
      <c r="A102" s="11">
        <f>'OD660'!$A$10</f>
        <v>44663.677083333336</v>
      </c>
      <c r="B102" s="4">
        <f t="shared" si="168"/>
        <v>51.75</v>
      </c>
      <c r="C102" s="12">
        <f t="shared" si="169"/>
        <v>2.15625</v>
      </c>
      <c r="D102" s="176">
        <v>7.58</v>
      </c>
      <c r="E102" s="176">
        <v>15.51</v>
      </c>
      <c r="F102" s="176">
        <v>0</v>
      </c>
      <c r="G102" s="176">
        <v>0</v>
      </c>
      <c r="H102" s="176">
        <v>0.33</v>
      </c>
      <c r="I102" s="176">
        <v>8.33</v>
      </c>
      <c r="J102" s="176">
        <v>7.58</v>
      </c>
      <c r="K102" s="176">
        <v>15.53</v>
      </c>
      <c r="L102" s="176">
        <v>0</v>
      </c>
      <c r="M102" s="176">
        <v>0</v>
      </c>
      <c r="N102" s="176">
        <v>0.33</v>
      </c>
      <c r="O102" s="176">
        <v>8.36</v>
      </c>
      <c r="P102" s="29">
        <f t="shared" si="170"/>
        <v>7.58</v>
      </c>
      <c r="Q102" s="7">
        <f t="shared" si="171"/>
        <v>0</v>
      </c>
      <c r="R102" s="22">
        <f t="shared" si="172"/>
        <v>0</v>
      </c>
      <c r="S102" s="18">
        <f t="shared" si="173"/>
        <v>15.52</v>
      </c>
      <c r="T102" s="7">
        <f t="shared" si="174"/>
        <v>1.4142135623730649E-2</v>
      </c>
      <c r="U102" s="22">
        <f t="shared" si="175"/>
        <v>9.1122007884862426E-4</v>
      </c>
      <c r="V102" s="18">
        <f t="shared" si="176"/>
        <v>0</v>
      </c>
      <c r="W102" s="7">
        <f t="shared" si="177"/>
        <v>0</v>
      </c>
      <c r="X102" s="22" t="e">
        <f t="shared" si="178"/>
        <v>#DIV/0!</v>
      </c>
      <c r="Y102" s="18">
        <f t="shared" si="179"/>
        <v>0</v>
      </c>
      <c r="Z102" s="7">
        <f t="shared" si="180"/>
        <v>0</v>
      </c>
      <c r="AA102" s="22" t="e">
        <f t="shared" si="181"/>
        <v>#DIV/0!</v>
      </c>
      <c r="AB102" s="18">
        <f t="shared" si="182"/>
        <v>0.33</v>
      </c>
      <c r="AC102" s="7">
        <f t="shared" si="183"/>
        <v>0</v>
      </c>
      <c r="AD102" s="22">
        <f t="shared" si="184"/>
        <v>0</v>
      </c>
      <c r="AE102" s="18">
        <f t="shared" si="185"/>
        <v>8.3449999999999989</v>
      </c>
      <c r="AF102" s="7">
        <f t="shared" si="186"/>
        <v>2.1213203435595972E-2</v>
      </c>
      <c r="AG102" s="22">
        <f t="shared" si="187"/>
        <v>2.5420255764644667E-3</v>
      </c>
      <c r="AH102" s="108"/>
      <c r="AI102" s="29">
        <f t="shared" si="188"/>
        <v>7.5850000000000009</v>
      </c>
      <c r="AJ102" s="7">
        <f t="shared" si="189"/>
        <v>7.0710678118656384E-3</v>
      </c>
      <c r="AK102" s="22">
        <f t="shared" si="190"/>
        <v>9.3224361395723631E-4</v>
      </c>
      <c r="AL102" s="29">
        <f t="shared" si="191"/>
        <v>15.58</v>
      </c>
      <c r="AM102" s="7">
        <f t="shared" si="192"/>
        <v>4.0824829046381761E-3</v>
      </c>
      <c r="AN102" s="22">
        <f t="shared" si="193"/>
        <v>2.6203356255700744E-4</v>
      </c>
      <c r="AO102" s="29">
        <f t="shared" si="194"/>
        <v>0</v>
      </c>
      <c r="AP102" s="7">
        <f t="shared" si="195"/>
        <v>0</v>
      </c>
      <c r="AQ102" s="22" t="e">
        <f t="shared" si="196"/>
        <v>#DIV/0!</v>
      </c>
      <c r="AR102" s="29">
        <f t="shared" si="197"/>
        <v>0</v>
      </c>
      <c r="AS102" s="7">
        <f t="shared" si="198"/>
        <v>0</v>
      </c>
      <c r="AT102" s="22" t="e">
        <f t="shared" si="199"/>
        <v>#DIV/0!</v>
      </c>
      <c r="AU102" s="29">
        <f t="shared" si="200"/>
        <v>0.33</v>
      </c>
      <c r="AV102" s="7">
        <f t="shared" si="201"/>
        <v>0</v>
      </c>
      <c r="AW102" s="22">
        <f t="shared" si="202"/>
        <v>0</v>
      </c>
      <c r="AX102" s="29">
        <f t="shared" si="203"/>
        <v>8.4249999999999989</v>
      </c>
      <c r="AY102" s="7">
        <f t="shared" si="204"/>
        <v>0</v>
      </c>
      <c r="AZ102" s="22">
        <f t="shared" si="205"/>
        <v>0</v>
      </c>
    </row>
    <row r="103" spans="1:52" x14ac:dyDescent="0.35">
      <c r="A103" s="11">
        <f>'OD660'!$A$11</f>
        <v>44664.361111111109</v>
      </c>
      <c r="B103" s="4">
        <f t="shared" si="168"/>
        <v>68.166666666569654</v>
      </c>
      <c r="C103" s="12">
        <f t="shared" si="169"/>
        <v>2.8402777777737356</v>
      </c>
      <c r="D103" s="176">
        <v>6.88</v>
      </c>
      <c r="E103" s="176">
        <v>2.4700000000000002</v>
      </c>
      <c r="F103" s="176">
        <v>0</v>
      </c>
      <c r="G103" s="176">
        <v>0</v>
      </c>
      <c r="H103" s="176">
        <v>0.85</v>
      </c>
      <c r="I103" s="176">
        <v>12.73</v>
      </c>
      <c r="J103" s="176">
        <v>6.72</v>
      </c>
      <c r="K103" s="176">
        <v>2.42</v>
      </c>
      <c r="L103" s="176">
        <v>0</v>
      </c>
      <c r="M103" s="176">
        <v>0</v>
      </c>
      <c r="N103" s="176">
        <v>0.84</v>
      </c>
      <c r="O103" s="176">
        <v>14.26</v>
      </c>
      <c r="P103" s="29">
        <f t="shared" si="170"/>
        <v>6.8</v>
      </c>
      <c r="Q103" s="7">
        <f t="shared" si="171"/>
        <v>0.1131370849898477</v>
      </c>
      <c r="R103" s="22">
        <f t="shared" si="172"/>
        <v>1.6637806616154074E-2</v>
      </c>
      <c r="S103" s="18">
        <f t="shared" si="173"/>
        <v>2.4450000000000003</v>
      </c>
      <c r="T103" s="7">
        <f t="shared" si="174"/>
        <v>3.5355339059327563E-2</v>
      </c>
      <c r="U103" s="22">
        <f t="shared" si="175"/>
        <v>1.4460261373958103E-2</v>
      </c>
      <c r="V103" s="18">
        <f t="shared" si="176"/>
        <v>0</v>
      </c>
      <c r="W103" s="7">
        <f t="shared" si="177"/>
        <v>0</v>
      </c>
      <c r="X103" s="22" t="e">
        <f t="shared" si="178"/>
        <v>#DIV/0!</v>
      </c>
      <c r="Y103" s="18">
        <f t="shared" si="179"/>
        <v>0</v>
      </c>
      <c r="Z103" s="7">
        <f t="shared" si="180"/>
        <v>0</v>
      </c>
      <c r="AA103" s="22" t="e">
        <f t="shared" si="181"/>
        <v>#DIV/0!</v>
      </c>
      <c r="AB103" s="18">
        <f t="shared" si="182"/>
        <v>0.84499999999999997</v>
      </c>
      <c r="AC103" s="7">
        <f t="shared" si="183"/>
        <v>7.0710678118654814E-3</v>
      </c>
      <c r="AD103" s="22">
        <f t="shared" si="184"/>
        <v>8.3681275880064868E-3</v>
      </c>
      <c r="AE103" s="18">
        <f t="shared" si="185"/>
        <v>13.495000000000001</v>
      </c>
      <c r="AF103" s="7">
        <f t="shared" si="186"/>
        <v>1.0818733752154173</v>
      </c>
      <c r="AG103" s="22">
        <f t="shared" si="187"/>
        <v>8.0168460556903826E-2</v>
      </c>
      <c r="AH103" s="108"/>
      <c r="AI103" s="29">
        <f t="shared" si="188"/>
        <v>6.7399999999999993</v>
      </c>
      <c r="AJ103" s="7">
        <f t="shared" si="189"/>
        <v>6.5319726474218132E-2</v>
      </c>
      <c r="AK103" s="22">
        <f t="shared" si="190"/>
        <v>9.6913540762934916E-3</v>
      </c>
      <c r="AL103" s="29">
        <f t="shared" si="191"/>
        <v>2.58</v>
      </c>
      <c r="AM103" s="7">
        <f t="shared" si="192"/>
        <v>1.8708286933869781E-2</v>
      </c>
      <c r="AN103" s="22">
        <f t="shared" si="193"/>
        <v>7.251274005375884E-3</v>
      </c>
      <c r="AO103" s="29">
        <f t="shared" si="194"/>
        <v>0</v>
      </c>
      <c r="AP103" s="7">
        <f t="shared" si="195"/>
        <v>0</v>
      </c>
      <c r="AQ103" s="22" t="e">
        <f t="shared" si="196"/>
        <v>#DIV/0!</v>
      </c>
      <c r="AR103" s="29">
        <f t="shared" si="197"/>
        <v>0</v>
      </c>
      <c r="AS103" s="7">
        <f t="shared" si="198"/>
        <v>0</v>
      </c>
      <c r="AT103" s="22" t="e">
        <f t="shared" si="199"/>
        <v>#DIV/0!</v>
      </c>
      <c r="AU103" s="29">
        <f t="shared" si="200"/>
        <v>0.82666666666666666</v>
      </c>
      <c r="AV103" s="7">
        <f t="shared" si="201"/>
        <v>4.0824829046386115E-3</v>
      </c>
      <c r="AW103" s="22">
        <f t="shared" si="202"/>
        <v>4.9384873846434821E-3</v>
      </c>
      <c r="AX103" s="29">
        <f t="shared" si="203"/>
        <v>14.030000000000001</v>
      </c>
      <c r="AY103" s="7">
        <f t="shared" si="204"/>
        <v>0.58891142514529848</v>
      </c>
      <c r="AZ103" s="22">
        <f t="shared" si="205"/>
        <v>4.1975155035302809E-2</v>
      </c>
    </row>
    <row r="104" spans="1:52" x14ac:dyDescent="0.35">
      <c r="A104" s="11">
        <f>'OD660'!$A$12</f>
        <v>44664.677083333336</v>
      </c>
      <c r="B104" s="4">
        <f t="shared" si="168"/>
        <v>75.75</v>
      </c>
      <c r="C104" s="12">
        <f t="shared" si="169"/>
        <v>3.15625</v>
      </c>
      <c r="D104" s="176">
        <v>6.17</v>
      </c>
      <c r="E104" s="176">
        <v>1.22</v>
      </c>
      <c r="F104" s="176">
        <v>0</v>
      </c>
      <c r="G104" s="176">
        <v>0</v>
      </c>
      <c r="H104" s="176">
        <v>0.87</v>
      </c>
      <c r="I104" s="176">
        <v>14.2</v>
      </c>
      <c r="J104" s="176">
        <v>6.11</v>
      </c>
      <c r="K104" s="176">
        <v>1.2</v>
      </c>
      <c r="L104" s="176">
        <v>0</v>
      </c>
      <c r="M104" s="176">
        <v>0</v>
      </c>
      <c r="N104" s="176">
        <v>0.85</v>
      </c>
      <c r="O104" s="176">
        <v>15.66</v>
      </c>
      <c r="P104" s="29">
        <f t="shared" si="170"/>
        <v>6.1400000000000006</v>
      </c>
      <c r="Q104" s="7">
        <f t="shared" si="171"/>
        <v>4.2426406871192576E-2</v>
      </c>
      <c r="R104" s="22">
        <f t="shared" si="172"/>
        <v>6.9098382526372269E-3</v>
      </c>
      <c r="S104" s="18">
        <f t="shared" si="173"/>
        <v>1.21</v>
      </c>
      <c r="T104" s="7">
        <f t="shared" si="174"/>
        <v>1.4142135623730963E-2</v>
      </c>
      <c r="U104" s="22">
        <f t="shared" si="175"/>
        <v>1.1687715391513193E-2</v>
      </c>
      <c r="V104" s="18">
        <f t="shared" si="176"/>
        <v>0</v>
      </c>
      <c r="W104" s="7">
        <f t="shared" si="177"/>
        <v>0</v>
      </c>
      <c r="X104" s="22" t="e">
        <f t="shared" si="178"/>
        <v>#DIV/0!</v>
      </c>
      <c r="Y104" s="18">
        <f t="shared" si="179"/>
        <v>0</v>
      </c>
      <c r="Z104" s="7">
        <f t="shared" si="180"/>
        <v>0</v>
      </c>
      <c r="AA104" s="22" t="e">
        <f t="shared" si="181"/>
        <v>#DIV/0!</v>
      </c>
      <c r="AB104" s="18">
        <f t="shared" si="182"/>
        <v>0.86</v>
      </c>
      <c r="AC104" s="7">
        <f t="shared" si="183"/>
        <v>1.4142135623730963E-2</v>
      </c>
      <c r="AD104" s="22">
        <f t="shared" si="184"/>
        <v>1.6444343748524375E-2</v>
      </c>
      <c r="AE104" s="18">
        <f t="shared" si="185"/>
        <v>14.93</v>
      </c>
      <c r="AF104" s="7">
        <f t="shared" si="186"/>
        <v>1.0323759005323601</v>
      </c>
      <c r="AG104" s="22">
        <f t="shared" si="187"/>
        <v>6.9147749533312805E-2</v>
      </c>
      <c r="AH104" s="108"/>
      <c r="AI104" s="29">
        <f t="shared" si="188"/>
        <v>6.1183333333333332</v>
      </c>
      <c r="AJ104" s="7">
        <f t="shared" si="189"/>
        <v>1.8708286933869313E-2</v>
      </c>
      <c r="AK104" s="22">
        <f t="shared" si="190"/>
        <v>3.0577423482216256E-3</v>
      </c>
      <c r="AL104" s="29">
        <f t="shared" si="191"/>
        <v>1.1950000000000001</v>
      </c>
      <c r="AM104" s="7">
        <f t="shared" si="192"/>
        <v>7.0710678118654814E-3</v>
      </c>
      <c r="AN104" s="22">
        <f t="shared" si="193"/>
        <v>5.917211558046428E-3</v>
      </c>
      <c r="AO104" s="29">
        <f t="shared" si="194"/>
        <v>0</v>
      </c>
      <c r="AP104" s="7">
        <f t="shared" si="195"/>
        <v>0</v>
      </c>
      <c r="AQ104" s="22" t="e">
        <f t="shared" si="196"/>
        <v>#DIV/0!</v>
      </c>
      <c r="AR104" s="29">
        <f t="shared" si="197"/>
        <v>0</v>
      </c>
      <c r="AS104" s="7">
        <f t="shared" si="198"/>
        <v>0</v>
      </c>
      <c r="AT104" s="22" t="e">
        <f t="shared" si="199"/>
        <v>#DIV/0!</v>
      </c>
      <c r="AU104" s="29">
        <f t="shared" si="200"/>
        <v>0.84666666666666668</v>
      </c>
      <c r="AV104" s="7">
        <f t="shared" si="201"/>
        <v>8.1649658092772665E-3</v>
      </c>
      <c r="AW104" s="22">
        <f t="shared" si="202"/>
        <v>9.643660404658189E-3</v>
      </c>
      <c r="AX104" s="29">
        <f t="shared" si="203"/>
        <v>15.695</v>
      </c>
      <c r="AY104" s="7">
        <f t="shared" si="204"/>
        <v>0.54195633280428346</v>
      </c>
      <c r="AZ104" s="22">
        <f t="shared" si="205"/>
        <v>3.4530508620852718E-2</v>
      </c>
    </row>
    <row r="105" spans="1:52" x14ac:dyDescent="0.35">
      <c r="A105" s="11">
        <f>'OD660'!$A$13</f>
        <v>44665.34375</v>
      </c>
      <c r="B105" s="4">
        <f t="shared" si="168"/>
        <v>91.749999999941792</v>
      </c>
      <c r="C105" s="12">
        <f t="shared" si="169"/>
        <v>3.8229166666642413</v>
      </c>
      <c r="D105" s="176">
        <v>4.45</v>
      </c>
      <c r="E105" s="176">
        <v>1.01</v>
      </c>
      <c r="F105" s="176">
        <v>0</v>
      </c>
      <c r="G105" s="176">
        <v>0</v>
      </c>
      <c r="H105" s="176">
        <v>0.86</v>
      </c>
      <c r="I105" s="176">
        <v>16.18</v>
      </c>
      <c r="J105" s="176">
        <v>4.4400000000000004</v>
      </c>
      <c r="K105" s="176">
        <v>1.01</v>
      </c>
      <c r="L105" s="176">
        <v>0</v>
      </c>
      <c r="M105" s="176">
        <v>0</v>
      </c>
      <c r="N105" s="176">
        <v>0.85</v>
      </c>
      <c r="O105" s="176">
        <v>16.79</v>
      </c>
      <c r="P105" s="29">
        <f t="shared" si="170"/>
        <v>4.4450000000000003</v>
      </c>
      <c r="Q105" s="7">
        <f t="shared" si="171"/>
        <v>7.0710678118653244E-3</v>
      </c>
      <c r="R105" s="22">
        <f t="shared" si="172"/>
        <v>1.590791408743605E-3</v>
      </c>
      <c r="S105" s="18">
        <f t="shared" si="173"/>
        <v>1.01</v>
      </c>
      <c r="T105" s="7">
        <f t="shared" si="174"/>
        <v>0</v>
      </c>
      <c r="U105" s="22">
        <f t="shared" si="175"/>
        <v>0</v>
      </c>
      <c r="V105" s="18">
        <f t="shared" si="176"/>
        <v>0</v>
      </c>
      <c r="W105" s="7">
        <f t="shared" si="177"/>
        <v>0</v>
      </c>
      <c r="X105" s="22" t="e">
        <f t="shared" si="178"/>
        <v>#DIV/0!</v>
      </c>
      <c r="Y105" s="18">
        <f t="shared" si="179"/>
        <v>0</v>
      </c>
      <c r="Z105" s="7">
        <f t="shared" si="180"/>
        <v>0</v>
      </c>
      <c r="AA105" s="22" t="e">
        <f t="shared" si="181"/>
        <v>#DIV/0!</v>
      </c>
      <c r="AB105" s="18">
        <f t="shared" si="182"/>
        <v>0.85499999999999998</v>
      </c>
      <c r="AC105" s="7">
        <f t="shared" si="183"/>
        <v>7.0710678118654814E-3</v>
      </c>
      <c r="AD105" s="22">
        <f t="shared" si="184"/>
        <v>8.2702547507198607E-3</v>
      </c>
      <c r="AE105" s="18">
        <f t="shared" si="185"/>
        <v>16.484999999999999</v>
      </c>
      <c r="AF105" s="7">
        <f t="shared" si="186"/>
        <v>0.43133513652379357</v>
      </c>
      <c r="AG105" s="22">
        <f t="shared" si="187"/>
        <v>2.6165310071203735E-2</v>
      </c>
      <c r="AH105" s="108"/>
      <c r="AI105" s="29">
        <f t="shared" si="188"/>
        <v>4.4450000000000003</v>
      </c>
      <c r="AJ105" s="7">
        <f t="shared" si="189"/>
        <v>0</v>
      </c>
      <c r="AK105" s="22">
        <f t="shared" si="190"/>
        <v>0</v>
      </c>
      <c r="AL105" s="29">
        <f t="shared" si="191"/>
        <v>1.01</v>
      </c>
      <c r="AM105" s="7">
        <f t="shared" si="192"/>
        <v>4.0824829046386332E-3</v>
      </c>
      <c r="AN105" s="22">
        <f t="shared" si="193"/>
        <v>4.0420622818204289E-3</v>
      </c>
      <c r="AO105" s="29">
        <f t="shared" si="194"/>
        <v>0</v>
      </c>
      <c r="AP105" s="7">
        <f t="shared" si="195"/>
        <v>0</v>
      </c>
      <c r="AQ105" s="22" t="e">
        <f t="shared" si="196"/>
        <v>#DIV/0!</v>
      </c>
      <c r="AR105" s="29">
        <f t="shared" si="197"/>
        <v>0</v>
      </c>
      <c r="AS105" s="7">
        <f t="shared" si="198"/>
        <v>0</v>
      </c>
      <c r="AT105" s="22" t="e">
        <f t="shared" si="199"/>
        <v>#DIV/0!</v>
      </c>
      <c r="AU105" s="29">
        <f t="shared" si="200"/>
        <v>0.84666666666666668</v>
      </c>
      <c r="AV105" s="7">
        <f t="shared" si="201"/>
        <v>4.0824829046386315E-3</v>
      </c>
      <c r="AW105" s="22">
        <f t="shared" si="202"/>
        <v>4.8218302023290919E-3</v>
      </c>
      <c r="AX105" s="29">
        <f t="shared" si="203"/>
        <v>16.733333333333331</v>
      </c>
      <c r="AY105" s="7">
        <f t="shared" si="204"/>
        <v>0.2306873786462238</v>
      </c>
      <c r="AZ105" s="22">
        <f t="shared" si="205"/>
        <v>1.3786098325471544E-2</v>
      </c>
    </row>
    <row r="106" spans="1:52" s="135" customFormat="1" x14ac:dyDescent="0.35">
      <c r="A106" s="11">
        <f>'OD660'!$A$14</f>
        <v>44665.677083333336</v>
      </c>
      <c r="B106" s="4">
        <f t="shared" si="168"/>
        <v>99.75</v>
      </c>
      <c r="C106" s="12">
        <f t="shared" si="169"/>
        <v>4.15625</v>
      </c>
      <c r="D106" s="176">
        <v>4.4000000000000004</v>
      </c>
      <c r="E106" s="176">
        <v>1.1200000000000001</v>
      </c>
      <c r="F106" s="176">
        <v>0</v>
      </c>
      <c r="G106" s="176">
        <v>0</v>
      </c>
      <c r="H106" s="176">
        <v>1.04</v>
      </c>
      <c r="I106" s="176">
        <v>10.09</v>
      </c>
      <c r="J106" s="176">
        <v>4.04</v>
      </c>
      <c r="K106" s="176">
        <v>1</v>
      </c>
      <c r="L106" s="176">
        <v>0</v>
      </c>
      <c r="M106" s="176">
        <v>0</v>
      </c>
      <c r="N106" s="176">
        <v>0.94</v>
      </c>
      <c r="O106" s="176">
        <v>13.61</v>
      </c>
      <c r="P106" s="29">
        <f t="shared" si="170"/>
        <v>4.2200000000000006</v>
      </c>
      <c r="Q106" s="7">
        <f t="shared" si="171"/>
        <v>0.25455844122715737</v>
      </c>
      <c r="R106" s="22">
        <f t="shared" si="172"/>
        <v>6.0321905504065722E-2</v>
      </c>
      <c r="S106" s="18">
        <f t="shared" si="173"/>
        <v>1.06</v>
      </c>
      <c r="T106" s="7">
        <f t="shared" si="174"/>
        <v>8.4852813742385777E-2</v>
      </c>
      <c r="U106" s="22">
        <f t="shared" si="175"/>
        <v>8.0049824285269591E-2</v>
      </c>
      <c r="V106" s="18">
        <f t="shared" si="176"/>
        <v>0</v>
      </c>
      <c r="W106" s="7">
        <f t="shared" si="177"/>
        <v>0</v>
      </c>
      <c r="X106" s="22" t="e">
        <f t="shared" si="178"/>
        <v>#DIV/0!</v>
      </c>
      <c r="Y106" s="18">
        <f t="shared" si="179"/>
        <v>0</v>
      </c>
      <c r="Z106" s="7">
        <f t="shared" si="180"/>
        <v>0</v>
      </c>
      <c r="AA106" s="22" t="e">
        <f t="shared" si="181"/>
        <v>#DIV/0!</v>
      </c>
      <c r="AB106" s="18">
        <f t="shared" si="182"/>
        <v>0.99</v>
      </c>
      <c r="AC106" s="7">
        <f t="shared" si="183"/>
        <v>7.0710678118654821E-2</v>
      </c>
      <c r="AD106" s="22">
        <f t="shared" si="184"/>
        <v>7.1424927392580634E-2</v>
      </c>
      <c r="AE106" s="18">
        <f t="shared" si="185"/>
        <v>11.85</v>
      </c>
      <c r="AF106" s="7">
        <f t="shared" si="186"/>
        <v>2.4890158697766473</v>
      </c>
      <c r="AG106" s="22">
        <f t="shared" si="187"/>
        <v>0.21004353331448503</v>
      </c>
      <c r="AH106" s="108"/>
      <c r="AI106" s="29">
        <f t="shared" si="188"/>
        <v>3.9683333333333337</v>
      </c>
      <c r="AJ106" s="7">
        <f t="shared" si="189"/>
        <v>0.13790093062291753</v>
      </c>
      <c r="AK106" s="22">
        <f t="shared" si="190"/>
        <v>3.475033951018501E-2</v>
      </c>
      <c r="AL106" s="29">
        <f t="shared" si="191"/>
        <v>0.9900000000000001</v>
      </c>
      <c r="AM106" s="7">
        <f t="shared" si="192"/>
        <v>4.1432676315520209E-2</v>
      </c>
      <c r="AN106" s="22">
        <f t="shared" si="193"/>
        <v>4.1851188197495157E-2</v>
      </c>
      <c r="AO106" s="29">
        <f t="shared" si="194"/>
        <v>0</v>
      </c>
      <c r="AP106" s="7">
        <f t="shared" si="195"/>
        <v>0</v>
      </c>
      <c r="AQ106" s="22" t="e">
        <f t="shared" si="196"/>
        <v>#DIV/0!</v>
      </c>
      <c r="AR106" s="29">
        <f t="shared" si="197"/>
        <v>0</v>
      </c>
      <c r="AS106" s="7">
        <f t="shared" si="198"/>
        <v>0</v>
      </c>
      <c r="AT106" s="22" t="e">
        <f t="shared" si="199"/>
        <v>#DIV/0!</v>
      </c>
      <c r="AU106" s="29">
        <f t="shared" si="200"/>
        <v>0.90333333333333332</v>
      </c>
      <c r="AV106" s="7">
        <f t="shared" si="201"/>
        <v>3.6742346141747706E-2</v>
      </c>
      <c r="AW106" s="22">
        <f t="shared" si="202"/>
        <v>4.067418392075392E-2</v>
      </c>
      <c r="AX106" s="29">
        <f t="shared" si="203"/>
        <v>13.248333333333333</v>
      </c>
      <c r="AY106" s="7">
        <f t="shared" si="204"/>
        <v>1.4066330959659197</v>
      </c>
      <c r="AZ106" s="22">
        <f t="shared" si="205"/>
        <v>0.1061743436381371</v>
      </c>
    </row>
    <row r="107" spans="1:52" ht="15" thickBot="1" x14ac:dyDescent="0.4">
      <c r="A107" s="101">
        <f>'OD660'!$A$15</f>
        <v>44666.385416666664</v>
      </c>
      <c r="B107" s="9">
        <f t="shared" si="168"/>
        <v>116.74999999988358</v>
      </c>
      <c r="C107" s="13">
        <f t="shared" si="169"/>
        <v>4.8645833333284827</v>
      </c>
      <c r="D107" s="176">
        <v>2.4500000000000002</v>
      </c>
      <c r="E107" s="176">
        <v>0.84</v>
      </c>
      <c r="F107" s="176">
        <v>0</v>
      </c>
      <c r="G107" s="176">
        <v>0</v>
      </c>
      <c r="H107" s="176">
        <v>0.94</v>
      </c>
      <c r="I107" s="176">
        <v>11.58</v>
      </c>
      <c r="J107" s="176">
        <v>2.27</v>
      </c>
      <c r="K107" s="176">
        <v>0.78</v>
      </c>
      <c r="L107" s="176">
        <v>0</v>
      </c>
      <c r="M107" s="176">
        <v>0</v>
      </c>
      <c r="N107" s="176">
        <v>0.86</v>
      </c>
      <c r="O107" s="176">
        <v>13.83</v>
      </c>
      <c r="P107" s="30">
        <f t="shared" si="170"/>
        <v>2.3600000000000003</v>
      </c>
      <c r="Q107" s="21">
        <f t="shared" si="171"/>
        <v>0.12727922061357869</v>
      </c>
      <c r="R107" s="23">
        <f t="shared" si="172"/>
        <v>5.3931873141346891E-2</v>
      </c>
      <c r="S107" s="20">
        <f t="shared" si="173"/>
        <v>0.81</v>
      </c>
      <c r="T107" s="21">
        <f t="shared" si="174"/>
        <v>4.2426406871192812E-2</v>
      </c>
      <c r="U107" s="23">
        <f t="shared" si="175"/>
        <v>5.2378280087892359E-2</v>
      </c>
      <c r="V107" s="20">
        <f t="shared" si="176"/>
        <v>0</v>
      </c>
      <c r="W107" s="21">
        <f t="shared" si="177"/>
        <v>0</v>
      </c>
      <c r="X107" s="23" t="e">
        <f t="shared" si="178"/>
        <v>#DIV/0!</v>
      </c>
      <c r="Y107" s="20">
        <f t="shared" si="179"/>
        <v>0</v>
      </c>
      <c r="Z107" s="21">
        <f t="shared" si="180"/>
        <v>0</v>
      </c>
      <c r="AA107" s="23" t="e">
        <f t="shared" si="181"/>
        <v>#DIV/0!</v>
      </c>
      <c r="AB107" s="20">
        <f t="shared" si="182"/>
        <v>0.89999999999999991</v>
      </c>
      <c r="AC107" s="21">
        <f t="shared" si="183"/>
        <v>5.6568542494923775E-2</v>
      </c>
      <c r="AD107" s="23">
        <f t="shared" si="184"/>
        <v>6.2853936105470867E-2</v>
      </c>
      <c r="AE107" s="20">
        <f t="shared" si="185"/>
        <v>12.705</v>
      </c>
      <c r="AF107" s="21">
        <f t="shared" si="186"/>
        <v>1.5909902576697319</v>
      </c>
      <c r="AG107" s="23">
        <f t="shared" si="187"/>
        <v>0.12522552205192694</v>
      </c>
      <c r="AH107" s="108"/>
      <c r="AI107" s="30">
        <f t="shared" si="188"/>
        <v>2.2799999999999998</v>
      </c>
      <c r="AJ107" s="21">
        <f t="shared" si="189"/>
        <v>7.3484692283495412E-2</v>
      </c>
      <c r="AK107" s="23">
        <f t="shared" si="190"/>
        <v>3.2230128194515532E-2</v>
      </c>
      <c r="AL107" s="30">
        <f t="shared" si="191"/>
        <v>0.78166666666666673</v>
      </c>
      <c r="AM107" s="21">
        <f t="shared" si="192"/>
        <v>1.8708286933869684E-2</v>
      </c>
      <c r="AN107" s="23">
        <f t="shared" si="193"/>
        <v>2.3933842559321555E-2</v>
      </c>
      <c r="AO107" s="30">
        <f t="shared" si="194"/>
        <v>0</v>
      </c>
      <c r="AP107" s="21">
        <f t="shared" si="195"/>
        <v>0</v>
      </c>
      <c r="AQ107" s="23" t="e">
        <f t="shared" si="196"/>
        <v>#DIV/0!</v>
      </c>
      <c r="AR107" s="30">
        <f t="shared" si="197"/>
        <v>0</v>
      </c>
      <c r="AS107" s="21">
        <f t="shared" si="198"/>
        <v>0</v>
      </c>
      <c r="AT107" s="23" t="e">
        <f t="shared" si="199"/>
        <v>#DIV/0!</v>
      </c>
      <c r="AU107" s="30">
        <f t="shared" si="200"/>
        <v>0.85666666666666658</v>
      </c>
      <c r="AV107" s="21">
        <f t="shared" si="201"/>
        <v>2.8577380332470394E-2</v>
      </c>
      <c r="AW107" s="23">
        <f t="shared" si="202"/>
        <v>3.3358809726619143E-2</v>
      </c>
      <c r="AX107" s="30">
        <f t="shared" si="203"/>
        <v>14.435</v>
      </c>
      <c r="AY107" s="21">
        <f t="shared" si="204"/>
        <v>0.82614566915687848</v>
      </c>
      <c r="AZ107" s="23">
        <f t="shared" si="205"/>
        <v>5.7232121174705816E-2</v>
      </c>
    </row>
    <row r="108" spans="1:52" ht="15" thickBot="1" x14ac:dyDescent="0.4">
      <c r="A108" s="107"/>
      <c r="B108" s="4"/>
      <c r="C108" s="5"/>
      <c r="D108" s="106"/>
      <c r="E108" s="106"/>
      <c r="F108" s="106"/>
      <c r="G108" s="106"/>
      <c r="H108" s="106"/>
      <c r="I108" s="106"/>
      <c r="J108" s="106"/>
      <c r="K108" s="106"/>
      <c r="L108" s="106"/>
      <c r="M108" s="106"/>
      <c r="N108" s="106"/>
      <c r="O108" s="106"/>
      <c r="P108" s="7"/>
      <c r="Q108" s="7"/>
      <c r="R108" s="108"/>
      <c r="S108" s="7"/>
      <c r="T108" s="7"/>
      <c r="U108" s="108"/>
      <c r="V108" s="7"/>
      <c r="W108" s="7"/>
      <c r="X108" s="108"/>
      <c r="Y108" s="7"/>
      <c r="Z108" s="7"/>
      <c r="AA108" s="108"/>
      <c r="AB108" s="7"/>
      <c r="AC108" s="7"/>
      <c r="AD108" s="108"/>
      <c r="AE108" s="7"/>
      <c r="AF108" s="7"/>
      <c r="AG108" s="108"/>
      <c r="AH108" s="108"/>
      <c r="AI108" s="108"/>
      <c r="AJ108" s="108"/>
      <c r="AK108" s="108"/>
      <c r="AL108" s="108"/>
      <c r="AM108" s="108"/>
      <c r="AN108" s="108"/>
      <c r="AO108" s="108"/>
      <c r="AP108" s="108"/>
      <c r="AQ108" s="108"/>
      <c r="AR108" s="108"/>
      <c r="AS108" s="108"/>
      <c r="AT108" s="108"/>
      <c r="AU108" s="108"/>
      <c r="AV108" s="108"/>
      <c r="AW108" s="108"/>
      <c r="AX108" s="108"/>
    </row>
    <row r="109" spans="1:52" ht="15" thickBot="1" x14ac:dyDescent="0.4">
      <c r="D109" s="205">
        <v>2</v>
      </c>
      <c r="E109" s="206"/>
      <c r="F109" s="206"/>
      <c r="G109" s="206"/>
      <c r="H109" s="206"/>
      <c r="I109" s="206"/>
      <c r="J109" s="206"/>
      <c r="K109" s="206"/>
      <c r="L109" s="206"/>
      <c r="M109" s="206"/>
      <c r="N109" s="206"/>
      <c r="O109" s="207"/>
    </row>
    <row r="110" spans="1:52" ht="15" thickBot="1" x14ac:dyDescent="0.4">
      <c r="D110" s="208" t="s">
        <v>26</v>
      </c>
      <c r="E110" s="209"/>
      <c r="F110" s="209"/>
      <c r="G110" s="209"/>
      <c r="H110" s="209"/>
      <c r="I110" s="210"/>
      <c r="J110" s="208" t="s">
        <v>26</v>
      </c>
      <c r="K110" s="209"/>
      <c r="L110" s="209"/>
      <c r="M110" s="209"/>
      <c r="N110" s="209"/>
      <c r="O110" s="210"/>
      <c r="P110" s="208" t="s">
        <v>9</v>
      </c>
      <c r="Q110" s="209"/>
      <c r="R110" s="210"/>
      <c r="S110" s="208" t="s">
        <v>10</v>
      </c>
      <c r="T110" s="209"/>
      <c r="U110" s="210"/>
      <c r="V110" s="208" t="s">
        <v>11</v>
      </c>
      <c r="W110" s="209"/>
      <c r="X110" s="210"/>
      <c r="Y110" s="208" t="s">
        <v>12</v>
      </c>
      <c r="Z110" s="209"/>
      <c r="AA110" s="210"/>
      <c r="AB110" s="208" t="s">
        <v>13</v>
      </c>
      <c r="AC110" s="209"/>
      <c r="AD110" s="210"/>
      <c r="AE110" s="208" t="s">
        <v>14</v>
      </c>
      <c r="AF110" s="209"/>
      <c r="AG110" s="210"/>
      <c r="AH110" s="92"/>
      <c r="AI110" s="92"/>
      <c r="AJ110" s="92"/>
      <c r="AK110" s="92"/>
      <c r="AL110" s="92"/>
      <c r="AM110" s="92"/>
      <c r="AN110" s="92"/>
      <c r="AO110" s="92"/>
      <c r="AP110" s="92"/>
      <c r="AQ110" s="92"/>
      <c r="AR110" s="92"/>
      <c r="AS110" s="92"/>
      <c r="AT110" s="92"/>
      <c r="AU110" s="92"/>
      <c r="AV110" s="92"/>
      <c r="AW110" s="92"/>
      <c r="AX110" s="92"/>
    </row>
    <row r="111" spans="1:52" ht="15" thickBot="1" x14ac:dyDescent="0.4">
      <c r="A111" s="133" t="s">
        <v>0</v>
      </c>
      <c r="B111" s="132" t="s">
        <v>1</v>
      </c>
      <c r="C111" s="134" t="s">
        <v>2</v>
      </c>
      <c r="D111" s="211" t="s">
        <v>27</v>
      </c>
      <c r="E111" s="203"/>
      <c r="F111" s="203"/>
      <c r="G111" s="203"/>
      <c r="H111" s="203"/>
      <c r="I111" s="204"/>
      <c r="J111" s="199" t="s">
        <v>28</v>
      </c>
      <c r="K111" s="200"/>
      <c r="L111" s="200"/>
      <c r="M111" s="200"/>
      <c r="N111" s="200"/>
      <c r="O111" s="201"/>
      <c r="P111" s="139" t="s">
        <v>8</v>
      </c>
      <c r="Q111" s="140" t="s">
        <v>5</v>
      </c>
      <c r="R111" s="141" t="s">
        <v>6</v>
      </c>
      <c r="S111" s="142" t="s">
        <v>8</v>
      </c>
      <c r="T111" s="140" t="s">
        <v>5</v>
      </c>
      <c r="U111" s="141" t="s">
        <v>6</v>
      </c>
      <c r="V111" s="142" t="s">
        <v>8</v>
      </c>
      <c r="W111" s="140" t="s">
        <v>5</v>
      </c>
      <c r="X111" s="141" t="s">
        <v>6</v>
      </c>
      <c r="Y111" s="142" t="s">
        <v>8</v>
      </c>
      <c r="Z111" s="140" t="s">
        <v>5</v>
      </c>
      <c r="AA111" s="141" t="s">
        <v>6</v>
      </c>
      <c r="AB111" s="142" t="s">
        <v>8</v>
      </c>
      <c r="AC111" s="140" t="s">
        <v>5</v>
      </c>
      <c r="AD111" s="141" t="s">
        <v>6</v>
      </c>
      <c r="AE111" s="142" t="s">
        <v>8</v>
      </c>
      <c r="AF111" s="140" t="s">
        <v>5</v>
      </c>
      <c r="AG111" s="141" t="s">
        <v>6</v>
      </c>
      <c r="AH111" s="110"/>
      <c r="AI111" s="110"/>
      <c r="AJ111" s="110"/>
      <c r="AK111" s="110"/>
      <c r="AL111" s="110"/>
      <c r="AM111" s="110"/>
      <c r="AN111" s="110"/>
      <c r="AO111" s="110"/>
      <c r="AP111" s="110"/>
      <c r="AQ111" s="110"/>
      <c r="AR111" s="110"/>
      <c r="AS111" s="110"/>
      <c r="AT111" s="110"/>
      <c r="AU111" s="110"/>
      <c r="AV111" s="110"/>
      <c r="AW111" s="110"/>
      <c r="AX111" s="110"/>
    </row>
    <row r="112" spans="1:52" x14ac:dyDescent="0.35">
      <c r="A112" s="11">
        <f>'OD660'!$A$5</f>
        <v>44661.520833333336</v>
      </c>
      <c r="B112" s="4">
        <f>C112*24</f>
        <v>0</v>
      </c>
      <c r="C112" s="2">
        <f>A112-$A$5</f>
        <v>0</v>
      </c>
      <c r="D112" s="176">
        <v>8.34</v>
      </c>
      <c r="E112" s="176">
        <v>23.99</v>
      </c>
      <c r="F112" s="176">
        <v>7.11</v>
      </c>
      <c r="G112" s="176">
        <v>2.66</v>
      </c>
      <c r="H112" s="176">
        <v>0</v>
      </c>
      <c r="I112" s="176">
        <v>0</v>
      </c>
      <c r="J112" s="176">
        <v>8.35</v>
      </c>
      <c r="K112" s="176">
        <v>23.99</v>
      </c>
      <c r="L112" s="176">
        <v>7.11</v>
      </c>
      <c r="M112" s="176">
        <v>2.66</v>
      </c>
      <c r="N112" s="176">
        <v>0</v>
      </c>
      <c r="O112" s="176">
        <v>0</v>
      </c>
      <c r="P112" s="143">
        <f>IF(D112="",#N/A,AVERAGE(D112,J112))</f>
        <v>8.3449999999999989</v>
      </c>
      <c r="Q112" s="144">
        <f>_xlfn.STDEV.S(D112,J112)</f>
        <v>7.0710678118653244E-3</v>
      </c>
      <c r="R112" s="145">
        <f>Q112/P112</f>
        <v>8.4734185882148901E-4</v>
      </c>
      <c r="S112" s="146">
        <f>IF(E112="",#N/A,AVERAGE(E112,K112))</f>
        <v>23.99</v>
      </c>
      <c r="T112" s="144">
        <f>_xlfn.STDEV.S(E112,K112)</f>
        <v>0</v>
      </c>
      <c r="U112" s="145">
        <f>T112/S112</f>
        <v>0</v>
      </c>
      <c r="V112" s="146">
        <f>IF(F112="",#N/A,AVERAGE(F112,L112))</f>
        <v>7.11</v>
      </c>
      <c r="W112" s="144">
        <f>_xlfn.STDEV.S(F112,L112)</f>
        <v>0</v>
      </c>
      <c r="X112" s="145">
        <f t="shared" ref="X112" si="206">W112/V112</f>
        <v>0</v>
      </c>
      <c r="Y112" s="146">
        <f>IF(G112="",#N/A,AVERAGE(G112,M112))</f>
        <v>2.66</v>
      </c>
      <c r="Z112" s="144">
        <f>_xlfn.STDEV.S(G112,M112)</f>
        <v>0</v>
      </c>
      <c r="AA112" s="145">
        <f>Z112/Y112</f>
        <v>0</v>
      </c>
      <c r="AB112" s="146">
        <f>IF(H112="",#N/A,AVERAGE(H112,N112))</f>
        <v>0</v>
      </c>
      <c r="AC112" s="144">
        <f>_xlfn.STDEV.S(H112,N112)</f>
        <v>0</v>
      </c>
      <c r="AD112" s="145" t="e">
        <f>AC112/AB112</f>
        <v>#DIV/0!</v>
      </c>
      <c r="AE112" s="146">
        <f>IF(I112="",#N/A,AVERAGE(I112,O112))</f>
        <v>0</v>
      </c>
      <c r="AF112" s="144">
        <f>_xlfn.STDEV.S(I112,O112)</f>
        <v>0</v>
      </c>
      <c r="AG112" s="145" t="e">
        <f>AF112/AE112</f>
        <v>#DIV/0!</v>
      </c>
      <c r="AH112" s="108"/>
      <c r="AI112" s="108"/>
      <c r="AJ112" s="108"/>
      <c r="AK112" s="108"/>
      <c r="AL112" s="108"/>
      <c r="AM112" s="108"/>
      <c r="AN112" s="108"/>
      <c r="AO112" s="108"/>
      <c r="AP112" s="108"/>
      <c r="AQ112" s="108"/>
      <c r="AR112" s="108"/>
      <c r="AS112" s="108"/>
      <c r="AT112" s="108"/>
      <c r="AU112" s="108"/>
      <c r="AV112" s="108"/>
      <c r="AW112" s="108"/>
      <c r="AX112" s="108"/>
    </row>
    <row r="113" spans="1:52" x14ac:dyDescent="0.35">
      <c r="A113" s="11">
        <f>'OD660'!$A$6</f>
        <v>44661.84375</v>
      </c>
      <c r="B113" s="4">
        <f t="shared" ref="B113:B122" si="207">C113*24</f>
        <v>7.7499999999417923</v>
      </c>
      <c r="C113" s="12">
        <f t="shared" ref="C113:C122" si="208">A113-$A$5</f>
        <v>0.32291666666424135</v>
      </c>
      <c r="D113" s="56">
        <v>7.95</v>
      </c>
      <c r="E113" s="56">
        <v>24.07</v>
      </c>
      <c r="F113" s="56">
        <v>6.31</v>
      </c>
      <c r="G113" s="56">
        <v>2.67</v>
      </c>
      <c r="H113" s="56">
        <v>0</v>
      </c>
      <c r="I113" s="56">
        <v>0.27</v>
      </c>
      <c r="J113" s="56">
        <v>7.95</v>
      </c>
      <c r="K113" s="56">
        <v>24.08</v>
      </c>
      <c r="L113" s="56">
        <v>6.3</v>
      </c>
      <c r="M113" s="56">
        <v>2.68</v>
      </c>
      <c r="N113" s="56">
        <v>0</v>
      </c>
      <c r="O113" s="56">
        <v>0.28999999999999998</v>
      </c>
      <c r="P113" s="29">
        <f t="shared" ref="P113:P122" si="209">IF(D113="",#N/A,AVERAGE(D113,J113))</f>
        <v>7.95</v>
      </c>
      <c r="Q113" s="7">
        <f t="shared" ref="Q113:Q122" si="210">_xlfn.STDEV.S(D113,J113)</f>
        <v>0</v>
      </c>
      <c r="R113" s="22">
        <f t="shared" ref="R113:R122" si="211">Q113/P113</f>
        <v>0</v>
      </c>
      <c r="S113" s="18">
        <f t="shared" ref="S113:S122" si="212">IF(E113="",#N/A,AVERAGE(E113,K113))</f>
        <v>24.074999999999999</v>
      </c>
      <c r="T113" s="7">
        <f t="shared" ref="T113:T122" si="213">_xlfn.STDEV.S(E113,K113)</f>
        <v>7.0710678118640685E-3</v>
      </c>
      <c r="U113" s="22">
        <f t="shared" ref="U113:U122" si="214">T113/S113</f>
        <v>2.9370998180120741E-4</v>
      </c>
      <c r="V113" s="18">
        <f t="shared" ref="V113:V122" si="215">IF(F113="",#N/A,AVERAGE(F113,L113))</f>
        <v>6.3049999999999997</v>
      </c>
      <c r="W113" s="7">
        <f t="shared" ref="W113:W122" si="216">_xlfn.STDEV.S(F113,L113)</f>
        <v>7.0710678118653244E-3</v>
      </c>
      <c r="X113" s="22">
        <f t="shared" ref="X113:X122" si="217">W113/V113</f>
        <v>1.1215016355059992E-3</v>
      </c>
      <c r="Y113" s="18">
        <f t="shared" ref="Y113:Y122" si="218">IF(G113="",#N/A,AVERAGE(G113,M113))</f>
        <v>2.6749999999999998</v>
      </c>
      <c r="Z113" s="7">
        <f t="shared" ref="Z113:Z122" si="219">_xlfn.STDEV.S(G113,M113)</f>
        <v>7.0710678118656384E-3</v>
      </c>
      <c r="AA113" s="22">
        <f t="shared" ref="AA113:AA122" si="220">Z113/Y113</f>
        <v>2.6433898362114537E-3</v>
      </c>
      <c r="AB113" s="18">
        <f t="shared" ref="AB113:AB122" si="221">IF(H113="",#N/A,AVERAGE(H113,N113))</f>
        <v>0</v>
      </c>
      <c r="AC113" s="7">
        <f t="shared" ref="AC113:AC122" si="222">_xlfn.STDEV.S(H113,N113)</f>
        <v>0</v>
      </c>
      <c r="AD113" s="22" t="e">
        <f t="shared" ref="AD113:AD122" si="223">AC113/AB113</f>
        <v>#DIV/0!</v>
      </c>
      <c r="AE113" s="18">
        <f t="shared" ref="AE113:AE122" si="224">IF(I113="",#N/A,AVERAGE(I113,O113))</f>
        <v>0.28000000000000003</v>
      </c>
      <c r="AF113" s="7">
        <f t="shared" ref="AF113:AF122" si="225">_xlfn.STDEV.S(I113,O113)</f>
        <v>1.4142135623730925E-2</v>
      </c>
      <c r="AG113" s="22">
        <f t="shared" ref="AG113:AG122" si="226">AF113/AE113</f>
        <v>5.0507627227610444E-2</v>
      </c>
      <c r="AH113" s="108"/>
      <c r="AI113" s="108"/>
      <c r="AJ113" s="108"/>
      <c r="AK113" s="108"/>
      <c r="AL113" s="108"/>
      <c r="AM113" s="108"/>
      <c r="AN113" s="108"/>
      <c r="AO113" s="108"/>
      <c r="AP113" s="108"/>
      <c r="AQ113" s="108"/>
      <c r="AR113" s="108"/>
      <c r="AS113" s="108"/>
      <c r="AT113" s="108"/>
      <c r="AU113" s="108"/>
      <c r="AV113" s="108"/>
      <c r="AW113" s="108"/>
      <c r="AX113" s="108"/>
    </row>
    <row r="114" spans="1:52" x14ac:dyDescent="0.35">
      <c r="A114" s="11">
        <f>'OD660'!$A$7</f>
        <v>44662.34375</v>
      </c>
      <c r="B114" s="4">
        <f t="shared" si="207"/>
        <v>19.749999999941792</v>
      </c>
      <c r="C114" s="12">
        <f t="shared" si="208"/>
        <v>0.82291666666424135</v>
      </c>
      <c r="D114" s="176">
        <v>7.98</v>
      </c>
      <c r="E114" s="176">
        <v>24.15</v>
      </c>
      <c r="F114" s="176">
        <v>5.0199999999999996</v>
      </c>
      <c r="G114" s="176">
        <v>2.5499999999999998</v>
      </c>
      <c r="H114" s="176">
        <v>0</v>
      </c>
      <c r="I114" s="176">
        <v>0.82</v>
      </c>
      <c r="J114" s="176">
        <v>7.98</v>
      </c>
      <c r="K114" s="176">
        <v>24.11</v>
      </c>
      <c r="L114" s="176">
        <v>5.0199999999999996</v>
      </c>
      <c r="M114" s="176">
        <v>2.5499999999999998</v>
      </c>
      <c r="N114" s="176">
        <v>0.08</v>
      </c>
      <c r="O114" s="176">
        <v>0.83</v>
      </c>
      <c r="P114" s="29">
        <f t="shared" si="209"/>
        <v>7.98</v>
      </c>
      <c r="Q114" s="7">
        <f t="shared" si="210"/>
        <v>0</v>
      </c>
      <c r="R114" s="22">
        <f t="shared" si="211"/>
        <v>0</v>
      </c>
      <c r="S114" s="18">
        <f t="shared" si="212"/>
        <v>24.13</v>
      </c>
      <c r="T114" s="7">
        <f t="shared" si="213"/>
        <v>2.8284271247461298E-2</v>
      </c>
      <c r="U114" s="22">
        <f t="shared" si="214"/>
        <v>1.1721620906531827E-3</v>
      </c>
      <c r="V114" s="18">
        <f t="shared" si="215"/>
        <v>5.0199999999999996</v>
      </c>
      <c r="W114" s="7">
        <f t="shared" si="216"/>
        <v>0</v>
      </c>
      <c r="X114" s="22">
        <f t="shared" si="217"/>
        <v>0</v>
      </c>
      <c r="Y114" s="18">
        <f t="shared" si="218"/>
        <v>2.5499999999999998</v>
      </c>
      <c r="Z114" s="7">
        <f t="shared" si="219"/>
        <v>0</v>
      </c>
      <c r="AA114" s="22">
        <f t="shared" si="220"/>
        <v>0</v>
      </c>
      <c r="AB114" s="18">
        <f t="shared" si="221"/>
        <v>0.04</v>
      </c>
      <c r="AC114" s="7">
        <f t="shared" si="222"/>
        <v>5.6568542494923803E-2</v>
      </c>
      <c r="AD114" s="22">
        <f t="shared" si="223"/>
        <v>1.4142135623730951</v>
      </c>
      <c r="AE114" s="18">
        <f t="shared" si="224"/>
        <v>0.82499999999999996</v>
      </c>
      <c r="AF114" s="7">
        <f t="shared" si="225"/>
        <v>7.0710678118654814E-3</v>
      </c>
      <c r="AG114" s="22">
        <f t="shared" si="226"/>
        <v>8.5709912871096746E-3</v>
      </c>
      <c r="AH114" s="108"/>
      <c r="AI114" s="108"/>
      <c r="AJ114" s="108"/>
      <c r="AK114" s="108"/>
      <c r="AL114" s="108"/>
      <c r="AM114" s="108"/>
      <c r="AN114" s="108"/>
      <c r="AO114" s="108"/>
      <c r="AP114" s="108"/>
      <c r="AQ114" s="108"/>
      <c r="AR114" s="108"/>
      <c r="AS114" s="108"/>
      <c r="AT114" s="108"/>
      <c r="AU114" s="108"/>
      <c r="AV114" s="108"/>
      <c r="AW114" s="108"/>
      <c r="AX114" s="108"/>
    </row>
    <row r="115" spans="1:52" x14ac:dyDescent="0.35">
      <c r="A115" s="11">
        <f>'OD660'!$A$8</f>
        <v>44662.71875</v>
      </c>
      <c r="B115" s="4">
        <f t="shared" si="207"/>
        <v>28.749999999941792</v>
      </c>
      <c r="C115" s="12">
        <f t="shared" si="208"/>
        <v>1.1979166666642413</v>
      </c>
      <c r="D115" s="176">
        <v>7.89</v>
      </c>
      <c r="E115" s="176">
        <v>23.92</v>
      </c>
      <c r="F115" s="176">
        <v>2.97</v>
      </c>
      <c r="G115" s="176">
        <v>2.15</v>
      </c>
      <c r="H115" s="176">
        <v>0.11</v>
      </c>
      <c r="I115" s="176">
        <v>1.97</v>
      </c>
      <c r="J115" s="176">
        <v>7.91</v>
      </c>
      <c r="K115" s="176">
        <v>23.98</v>
      </c>
      <c r="L115" s="176">
        <v>2.98</v>
      </c>
      <c r="M115" s="176">
        <v>2.15</v>
      </c>
      <c r="N115" s="176">
        <v>0.11</v>
      </c>
      <c r="O115" s="176">
        <v>2</v>
      </c>
      <c r="P115" s="29">
        <f t="shared" si="209"/>
        <v>7.9</v>
      </c>
      <c r="Q115" s="7">
        <f t="shared" si="210"/>
        <v>1.4142135623731277E-2</v>
      </c>
      <c r="R115" s="22">
        <f t="shared" si="211"/>
        <v>1.7901437498394021E-3</v>
      </c>
      <c r="S115" s="18">
        <f t="shared" si="212"/>
        <v>23.950000000000003</v>
      </c>
      <c r="T115" s="7">
        <f t="shared" si="213"/>
        <v>4.2426406871191945E-2</v>
      </c>
      <c r="U115" s="22">
        <f t="shared" si="214"/>
        <v>1.7714574894025863E-3</v>
      </c>
      <c r="V115" s="18">
        <f t="shared" si="215"/>
        <v>2.9750000000000001</v>
      </c>
      <c r="W115" s="7">
        <f t="shared" si="216"/>
        <v>7.0710678118653244E-3</v>
      </c>
      <c r="X115" s="22">
        <f t="shared" si="217"/>
        <v>2.3768295165933861E-3</v>
      </c>
      <c r="Y115" s="18">
        <f t="shared" si="218"/>
        <v>2.15</v>
      </c>
      <c r="Z115" s="7">
        <f t="shared" si="219"/>
        <v>0</v>
      </c>
      <c r="AA115" s="22">
        <f t="shared" si="220"/>
        <v>0</v>
      </c>
      <c r="AB115" s="18">
        <f t="shared" si="221"/>
        <v>0.11</v>
      </c>
      <c r="AC115" s="7">
        <f t="shared" si="222"/>
        <v>0</v>
      </c>
      <c r="AD115" s="22">
        <f t="shared" si="223"/>
        <v>0</v>
      </c>
      <c r="AE115" s="18">
        <f t="shared" si="224"/>
        <v>1.9849999999999999</v>
      </c>
      <c r="AF115" s="7">
        <f t="shared" si="225"/>
        <v>2.1213203435596444E-2</v>
      </c>
      <c r="AG115" s="22">
        <f t="shared" si="226"/>
        <v>1.0686752360501988E-2</v>
      </c>
      <c r="AH115" s="108"/>
      <c r="AI115" s="108"/>
      <c r="AJ115" s="108"/>
      <c r="AK115" s="108"/>
      <c r="AL115" s="108"/>
      <c r="AM115" s="108"/>
      <c r="AN115" s="108"/>
      <c r="AO115" s="108"/>
      <c r="AP115" s="108"/>
      <c r="AQ115" s="108"/>
      <c r="AR115" s="108"/>
      <c r="AS115" s="108"/>
      <c r="AT115" s="108"/>
      <c r="AU115" s="108"/>
      <c r="AV115" s="108"/>
      <c r="AW115" s="108"/>
      <c r="AX115" s="108"/>
    </row>
    <row r="116" spans="1:52" x14ac:dyDescent="0.35">
      <c r="A116" s="11">
        <f>'OD660'!$A$9</f>
        <v>44663.354166666664</v>
      </c>
      <c r="B116" s="4">
        <f t="shared" si="207"/>
        <v>43.999999999883585</v>
      </c>
      <c r="C116" s="12">
        <f t="shared" si="208"/>
        <v>1.8333333333284827</v>
      </c>
      <c r="D116" s="176">
        <v>7.9</v>
      </c>
      <c r="E116" s="176">
        <v>21.14</v>
      </c>
      <c r="F116" s="176">
        <v>0</v>
      </c>
      <c r="G116" s="176">
        <v>0</v>
      </c>
      <c r="H116" s="176">
        <v>0.17</v>
      </c>
      <c r="I116" s="176">
        <v>5.44</v>
      </c>
      <c r="J116" s="176">
        <v>7.89</v>
      </c>
      <c r="K116" s="176">
        <v>21.1</v>
      </c>
      <c r="L116" s="176">
        <v>0</v>
      </c>
      <c r="M116" s="176">
        <v>0</v>
      </c>
      <c r="N116" s="176">
        <v>0.16</v>
      </c>
      <c r="O116" s="176">
        <v>5.25</v>
      </c>
      <c r="P116" s="29">
        <f t="shared" si="209"/>
        <v>7.8949999999999996</v>
      </c>
      <c r="Q116" s="7">
        <f t="shared" si="210"/>
        <v>7.0710678118659524E-3</v>
      </c>
      <c r="R116" s="22">
        <f t="shared" si="211"/>
        <v>8.9563873487852471E-4</v>
      </c>
      <c r="S116" s="18">
        <f t="shared" si="212"/>
        <v>21.12</v>
      </c>
      <c r="T116" s="7">
        <f t="shared" si="213"/>
        <v>2.8284271247461298E-2</v>
      </c>
      <c r="U116" s="22">
        <f t="shared" si="214"/>
        <v>1.3392173886108568E-3</v>
      </c>
      <c r="V116" s="18">
        <f t="shared" si="215"/>
        <v>0</v>
      </c>
      <c r="W116" s="7">
        <f t="shared" si="216"/>
        <v>0</v>
      </c>
      <c r="X116" s="22" t="e">
        <f t="shared" si="217"/>
        <v>#DIV/0!</v>
      </c>
      <c r="Y116" s="18">
        <f t="shared" si="218"/>
        <v>0</v>
      </c>
      <c r="Z116" s="7">
        <f t="shared" si="219"/>
        <v>0</v>
      </c>
      <c r="AA116" s="22" t="e">
        <f t="shared" si="220"/>
        <v>#DIV/0!</v>
      </c>
      <c r="AB116" s="18">
        <f t="shared" si="221"/>
        <v>0.16500000000000001</v>
      </c>
      <c r="AC116" s="7">
        <f t="shared" si="222"/>
        <v>7.0710678118654814E-3</v>
      </c>
      <c r="AD116" s="22">
        <f t="shared" si="223"/>
        <v>4.2854956435548368E-2</v>
      </c>
      <c r="AE116" s="18">
        <f t="shared" si="224"/>
        <v>5.3450000000000006</v>
      </c>
      <c r="AF116" s="7">
        <f t="shared" si="225"/>
        <v>0.1343502884254443</v>
      </c>
      <c r="AG116" s="22">
        <f t="shared" si="226"/>
        <v>2.5135694747510623E-2</v>
      </c>
      <c r="AH116" s="108"/>
      <c r="AI116" s="108"/>
      <c r="AJ116" s="108"/>
      <c r="AK116" s="108"/>
      <c r="AL116" s="108"/>
      <c r="AM116" s="108"/>
      <c r="AN116" s="108"/>
      <c r="AO116" s="108"/>
      <c r="AP116" s="108"/>
      <c r="AQ116" s="108"/>
      <c r="AR116" s="108"/>
      <c r="AS116" s="108"/>
      <c r="AT116" s="108"/>
      <c r="AU116" s="108"/>
      <c r="AV116" s="108"/>
      <c r="AW116" s="108"/>
      <c r="AX116" s="108"/>
    </row>
    <row r="117" spans="1:52" x14ac:dyDescent="0.35">
      <c r="A117" s="11">
        <f>'OD660'!$A$10</f>
        <v>44663.677083333336</v>
      </c>
      <c r="B117" s="4">
        <f t="shared" si="207"/>
        <v>51.75</v>
      </c>
      <c r="C117" s="12">
        <f t="shared" si="208"/>
        <v>2.15625</v>
      </c>
      <c r="D117" s="176">
        <v>7.61</v>
      </c>
      <c r="E117" s="176">
        <v>15.96</v>
      </c>
      <c r="F117" s="176">
        <v>0</v>
      </c>
      <c r="G117" s="176">
        <v>0</v>
      </c>
      <c r="H117" s="176">
        <v>0.32</v>
      </c>
      <c r="I117" s="176">
        <v>8.17</v>
      </c>
      <c r="J117" s="176">
        <v>7.62</v>
      </c>
      <c r="K117" s="176">
        <v>15.95</v>
      </c>
      <c r="L117" s="176">
        <v>0</v>
      </c>
      <c r="M117" s="176">
        <v>0</v>
      </c>
      <c r="N117" s="176">
        <v>0.32</v>
      </c>
      <c r="O117" s="176">
        <v>8.1999999999999993</v>
      </c>
      <c r="P117" s="29">
        <f t="shared" si="209"/>
        <v>7.6150000000000002</v>
      </c>
      <c r="Q117" s="7">
        <f t="shared" si="210"/>
        <v>7.0710678118653244E-3</v>
      </c>
      <c r="R117" s="22">
        <f t="shared" si="211"/>
        <v>9.2857095362643789E-4</v>
      </c>
      <c r="S117" s="18">
        <f t="shared" si="212"/>
        <v>15.955</v>
      </c>
      <c r="T117" s="7">
        <f t="shared" si="213"/>
        <v>7.0710678118665812E-3</v>
      </c>
      <c r="U117" s="22">
        <f t="shared" si="214"/>
        <v>4.4318820506841625E-4</v>
      </c>
      <c r="V117" s="18">
        <f t="shared" si="215"/>
        <v>0</v>
      </c>
      <c r="W117" s="7">
        <f t="shared" si="216"/>
        <v>0</v>
      </c>
      <c r="X117" s="22" t="e">
        <f t="shared" si="217"/>
        <v>#DIV/0!</v>
      </c>
      <c r="Y117" s="18">
        <f t="shared" si="218"/>
        <v>0</v>
      </c>
      <c r="Z117" s="7">
        <f t="shared" si="219"/>
        <v>0</v>
      </c>
      <c r="AA117" s="22" t="e">
        <f t="shared" si="220"/>
        <v>#DIV/0!</v>
      </c>
      <c r="AB117" s="18">
        <f t="shared" si="221"/>
        <v>0.32</v>
      </c>
      <c r="AC117" s="7">
        <f t="shared" si="222"/>
        <v>0</v>
      </c>
      <c r="AD117" s="22">
        <f t="shared" si="223"/>
        <v>0</v>
      </c>
      <c r="AE117" s="18">
        <f t="shared" si="224"/>
        <v>8.1849999999999987</v>
      </c>
      <c r="AF117" s="7">
        <f t="shared" si="225"/>
        <v>2.1213203435595972E-2</v>
      </c>
      <c r="AG117" s="22">
        <f t="shared" si="226"/>
        <v>2.5917169744161242E-3</v>
      </c>
      <c r="AH117" s="108"/>
      <c r="AI117" s="108"/>
      <c r="AJ117" s="108"/>
      <c r="AK117" s="108"/>
      <c r="AL117" s="108"/>
      <c r="AM117" s="108"/>
      <c r="AN117" s="108"/>
      <c r="AO117" s="108"/>
      <c r="AP117" s="108"/>
      <c r="AQ117" s="108"/>
      <c r="AR117" s="108"/>
      <c r="AS117" s="108"/>
      <c r="AT117" s="108"/>
      <c r="AU117" s="108"/>
      <c r="AV117" s="108"/>
      <c r="AW117" s="108"/>
      <c r="AX117" s="108"/>
    </row>
    <row r="118" spans="1:52" x14ac:dyDescent="0.35">
      <c r="A118" s="11">
        <f>'OD660'!$A$11</f>
        <v>44664.361111111109</v>
      </c>
      <c r="B118" s="4">
        <f t="shared" si="207"/>
        <v>68.166666666569654</v>
      </c>
      <c r="C118" s="12">
        <f t="shared" si="208"/>
        <v>2.8402777777737356</v>
      </c>
      <c r="D118" s="176">
        <v>6.74</v>
      </c>
      <c r="E118" s="176">
        <v>2.83</v>
      </c>
      <c r="F118" s="176">
        <v>0</v>
      </c>
      <c r="G118" s="176">
        <v>0</v>
      </c>
      <c r="H118" s="176">
        <v>0.81</v>
      </c>
      <c r="I118" s="176">
        <v>14.31</v>
      </c>
      <c r="J118" s="176">
        <v>6.74</v>
      </c>
      <c r="K118" s="176">
        <v>2.83</v>
      </c>
      <c r="L118" s="176">
        <v>0</v>
      </c>
      <c r="M118" s="176">
        <v>0</v>
      </c>
      <c r="N118" s="176">
        <v>0.82</v>
      </c>
      <c r="O118" s="176">
        <v>14.32</v>
      </c>
      <c r="P118" s="29">
        <f t="shared" si="209"/>
        <v>6.74</v>
      </c>
      <c r="Q118" s="7">
        <f t="shared" si="210"/>
        <v>0</v>
      </c>
      <c r="R118" s="22">
        <f t="shared" si="211"/>
        <v>0</v>
      </c>
      <c r="S118" s="18">
        <f t="shared" si="212"/>
        <v>2.83</v>
      </c>
      <c r="T118" s="7">
        <f t="shared" si="213"/>
        <v>0</v>
      </c>
      <c r="U118" s="22">
        <f t="shared" si="214"/>
        <v>0</v>
      </c>
      <c r="V118" s="18">
        <f t="shared" si="215"/>
        <v>0</v>
      </c>
      <c r="W118" s="7">
        <f t="shared" si="216"/>
        <v>0</v>
      </c>
      <c r="X118" s="22" t="e">
        <f t="shared" si="217"/>
        <v>#DIV/0!</v>
      </c>
      <c r="Y118" s="18">
        <f t="shared" si="218"/>
        <v>0</v>
      </c>
      <c r="Z118" s="7">
        <f t="shared" si="219"/>
        <v>0</v>
      </c>
      <c r="AA118" s="22" t="e">
        <f t="shared" si="220"/>
        <v>#DIV/0!</v>
      </c>
      <c r="AB118" s="18">
        <f t="shared" si="221"/>
        <v>0.81499999999999995</v>
      </c>
      <c r="AC118" s="7">
        <f t="shared" si="222"/>
        <v>7.0710678118654034E-3</v>
      </c>
      <c r="AD118" s="22">
        <f t="shared" si="223"/>
        <v>8.676156824374729E-3</v>
      </c>
      <c r="AE118" s="18">
        <f t="shared" si="224"/>
        <v>14.315000000000001</v>
      </c>
      <c r="AF118" s="7">
        <f t="shared" si="225"/>
        <v>7.0710678118653244E-3</v>
      </c>
      <c r="AG118" s="22">
        <f t="shared" si="226"/>
        <v>4.9396212447539811E-4</v>
      </c>
      <c r="AH118" s="108"/>
      <c r="AI118" s="108"/>
      <c r="AJ118" s="108"/>
      <c r="AK118" s="108"/>
      <c r="AL118" s="108"/>
      <c r="AM118" s="108"/>
      <c r="AN118" s="108"/>
      <c r="AO118" s="108"/>
      <c r="AP118" s="108"/>
      <c r="AQ118" s="108"/>
      <c r="AR118" s="108"/>
      <c r="AS118" s="108"/>
      <c r="AT118" s="108"/>
      <c r="AU118" s="108"/>
      <c r="AV118" s="108"/>
      <c r="AW118" s="108"/>
      <c r="AX118" s="108"/>
    </row>
    <row r="119" spans="1:52" x14ac:dyDescent="0.35">
      <c r="A119" s="11">
        <f>'OD660'!$A$12</f>
        <v>44664.677083333336</v>
      </c>
      <c r="B119" s="4">
        <f t="shared" si="207"/>
        <v>75.75</v>
      </c>
      <c r="C119" s="12">
        <f t="shared" si="208"/>
        <v>3.15625</v>
      </c>
      <c r="D119" s="176">
        <v>6.12</v>
      </c>
      <c r="E119" s="176">
        <v>1.19</v>
      </c>
      <c r="F119" s="176">
        <v>0</v>
      </c>
      <c r="G119" s="176">
        <v>0</v>
      </c>
      <c r="H119" s="176">
        <v>0.84</v>
      </c>
      <c r="I119" s="176">
        <v>16.52</v>
      </c>
      <c r="J119" s="176">
        <v>6.1</v>
      </c>
      <c r="K119" s="176">
        <v>1.19</v>
      </c>
      <c r="L119" s="176">
        <v>0</v>
      </c>
      <c r="M119" s="176">
        <v>0</v>
      </c>
      <c r="N119" s="176">
        <v>0.84</v>
      </c>
      <c r="O119" s="176">
        <v>16.559999999999999</v>
      </c>
      <c r="P119" s="29">
        <f t="shared" si="209"/>
        <v>6.1099999999999994</v>
      </c>
      <c r="Q119" s="7">
        <f t="shared" si="210"/>
        <v>1.4142135623731277E-2</v>
      </c>
      <c r="R119" s="22">
        <f t="shared" si="211"/>
        <v>2.3145884817890798E-3</v>
      </c>
      <c r="S119" s="18">
        <f t="shared" si="212"/>
        <v>1.19</v>
      </c>
      <c r="T119" s="7">
        <f t="shared" si="213"/>
        <v>0</v>
      </c>
      <c r="U119" s="22">
        <f t="shared" si="214"/>
        <v>0</v>
      </c>
      <c r="V119" s="18">
        <f t="shared" si="215"/>
        <v>0</v>
      </c>
      <c r="W119" s="7">
        <f t="shared" si="216"/>
        <v>0</v>
      </c>
      <c r="X119" s="22" t="e">
        <f t="shared" si="217"/>
        <v>#DIV/0!</v>
      </c>
      <c r="Y119" s="18">
        <f t="shared" si="218"/>
        <v>0</v>
      </c>
      <c r="Z119" s="7">
        <f t="shared" si="219"/>
        <v>0</v>
      </c>
      <c r="AA119" s="22" t="e">
        <f t="shared" si="220"/>
        <v>#DIV/0!</v>
      </c>
      <c r="AB119" s="18">
        <f t="shared" si="221"/>
        <v>0.84</v>
      </c>
      <c r="AC119" s="7">
        <f t="shared" si="222"/>
        <v>0</v>
      </c>
      <c r="AD119" s="22">
        <f t="shared" si="223"/>
        <v>0</v>
      </c>
      <c r="AE119" s="18">
        <f t="shared" si="224"/>
        <v>16.54</v>
      </c>
      <c r="AF119" s="7">
        <f t="shared" si="225"/>
        <v>2.8284271247461298E-2</v>
      </c>
      <c r="AG119" s="22">
        <f t="shared" si="226"/>
        <v>1.7100526751790386E-3</v>
      </c>
      <c r="AH119" s="108"/>
      <c r="AI119" s="108"/>
      <c r="AJ119" s="108"/>
      <c r="AK119" s="108"/>
      <c r="AL119" s="108"/>
      <c r="AM119" s="108"/>
      <c r="AN119" s="108"/>
      <c r="AO119" s="108"/>
      <c r="AP119" s="108"/>
      <c r="AQ119" s="108"/>
      <c r="AR119" s="108"/>
      <c r="AS119" s="108"/>
      <c r="AT119" s="108"/>
      <c r="AU119" s="108"/>
      <c r="AV119" s="108"/>
      <c r="AW119" s="108"/>
      <c r="AX119" s="108"/>
    </row>
    <row r="120" spans="1:52" x14ac:dyDescent="0.35">
      <c r="A120" s="11">
        <f>'OD660'!$A$13</f>
        <v>44665.34375</v>
      </c>
      <c r="B120" s="4">
        <f t="shared" si="207"/>
        <v>91.749999999941792</v>
      </c>
      <c r="C120" s="12">
        <f t="shared" si="208"/>
        <v>3.8229166666642413</v>
      </c>
      <c r="D120" s="176">
        <v>4.38</v>
      </c>
      <c r="E120" s="176">
        <v>1</v>
      </c>
      <c r="F120" s="176">
        <v>0</v>
      </c>
      <c r="G120" s="176">
        <v>0</v>
      </c>
      <c r="H120" s="176">
        <v>0.83</v>
      </c>
      <c r="I120" s="176">
        <v>16.86</v>
      </c>
      <c r="J120" s="176">
        <v>4.3899999999999997</v>
      </c>
      <c r="K120" s="176">
        <v>1.01</v>
      </c>
      <c r="L120" s="176">
        <v>0</v>
      </c>
      <c r="M120" s="176">
        <v>0</v>
      </c>
      <c r="N120" s="176">
        <v>0.85</v>
      </c>
      <c r="O120" s="176">
        <v>16.91</v>
      </c>
      <c r="P120" s="29">
        <f t="shared" si="209"/>
        <v>4.3849999999999998</v>
      </c>
      <c r="Q120" s="7">
        <f t="shared" si="210"/>
        <v>7.0710678118653244E-3</v>
      </c>
      <c r="R120" s="22">
        <f t="shared" si="211"/>
        <v>1.6125582239145553E-3</v>
      </c>
      <c r="S120" s="18">
        <f t="shared" si="212"/>
        <v>1.0049999999999999</v>
      </c>
      <c r="T120" s="7">
        <f t="shared" si="213"/>
        <v>7.0710678118654814E-3</v>
      </c>
      <c r="U120" s="22">
        <f t="shared" si="214"/>
        <v>7.0358883700154052E-3</v>
      </c>
      <c r="V120" s="18">
        <f t="shared" si="215"/>
        <v>0</v>
      </c>
      <c r="W120" s="7">
        <f t="shared" si="216"/>
        <v>0</v>
      </c>
      <c r="X120" s="22" t="e">
        <f t="shared" si="217"/>
        <v>#DIV/0!</v>
      </c>
      <c r="Y120" s="18">
        <f t="shared" si="218"/>
        <v>0</v>
      </c>
      <c r="Z120" s="7">
        <f t="shared" si="219"/>
        <v>0</v>
      </c>
      <c r="AA120" s="22" t="e">
        <f t="shared" si="220"/>
        <v>#DIV/0!</v>
      </c>
      <c r="AB120" s="18">
        <f t="shared" si="221"/>
        <v>0.84</v>
      </c>
      <c r="AC120" s="7">
        <f t="shared" si="222"/>
        <v>1.4142135623730963E-2</v>
      </c>
      <c r="AD120" s="22">
        <f t="shared" si="223"/>
        <v>1.6835875742536862E-2</v>
      </c>
      <c r="AE120" s="18">
        <f t="shared" si="224"/>
        <v>16.884999999999998</v>
      </c>
      <c r="AF120" s="7">
        <f t="shared" si="225"/>
        <v>3.5355339059327882E-2</v>
      </c>
      <c r="AG120" s="22">
        <f t="shared" si="226"/>
        <v>2.0938903795870824E-3</v>
      </c>
      <c r="AH120" s="108"/>
      <c r="AI120" s="108"/>
      <c r="AJ120" s="108"/>
      <c r="AK120" s="108"/>
      <c r="AL120" s="108"/>
      <c r="AM120" s="108"/>
      <c r="AN120" s="108"/>
      <c r="AO120" s="108"/>
      <c r="AP120" s="108"/>
      <c r="AQ120" s="108"/>
      <c r="AR120" s="108"/>
      <c r="AS120" s="108"/>
      <c r="AT120" s="108"/>
      <c r="AU120" s="108"/>
      <c r="AV120" s="108"/>
      <c r="AW120" s="108"/>
      <c r="AX120" s="108"/>
    </row>
    <row r="121" spans="1:52" s="135" customFormat="1" x14ac:dyDescent="0.35">
      <c r="A121" s="11">
        <f>'OD660'!$A$14</f>
        <v>44665.677083333336</v>
      </c>
      <c r="B121" s="4">
        <f t="shared" si="207"/>
        <v>99.75</v>
      </c>
      <c r="C121" s="12">
        <f t="shared" si="208"/>
        <v>4.15625</v>
      </c>
      <c r="D121" s="176">
        <v>3.8</v>
      </c>
      <c r="E121" s="176">
        <v>0.97</v>
      </c>
      <c r="F121" s="176">
        <v>0</v>
      </c>
      <c r="G121" s="176">
        <v>0</v>
      </c>
      <c r="H121" s="176">
        <v>0.87</v>
      </c>
      <c r="I121" s="176">
        <v>13.76</v>
      </c>
      <c r="J121" s="176">
        <v>3.75</v>
      </c>
      <c r="K121" s="176">
        <v>0.94</v>
      </c>
      <c r="L121" s="176">
        <v>0</v>
      </c>
      <c r="M121" s="176">
        <v>0</v>
      </c>
      <c r="N121" s="176">
        <v>0.86</v>
      </c>
      <c r="O121" s="176">
        <v>13.87</v>
      </c>
      <c r="P121" s="29">
        <f t="shared" si="209"/>
        <v>3.7749999999999999</v>
      </c>
      <c r="Q121" s="7">
        <f t="shared" si="210"/>
        <v>3.5355339059327251E-2</v>
      </c>
      <c r="R121" s="22">
        <f t="shared" si="211"/>
        <v>9.365652730947617E-3</v>
      </c>
      <c r="S121" s="18">
        <f t="shared" si="212"/>
        <v>0.95499999999999996</v>
      </c>
      <c r="T121" s="7">
        <f t="shared" si="213"/>
        <v>2.1213203435596444E-2</v>
      </c>
      <c r="U121" s="22">
        <f t="shared" si="214"/>
        <v>2.2212778466593135E-2</v>
      </c>
      <c r="V121" s="18">
        <f t="shared" si="215"/>
        <v>0</v>
      </c>
      <c r="W121" s="7">
        <f t="shared" si="216"/>
        <v>0</v>
      </c>
      <c r="X121" s="22" t="e">
        <f t="shared" si="217"/>
        <v>#DIV/0!</v>
      </c>
      <c r="Y121" s="18">
        <f t="shared" si="218"/>
        <v>0</v>
      </c>
      <c r="Z121" s="7">
        <f t="shared" si="219"/>
        <v>0</v>
      </c>
      <c r="AA121" s="22" t="e">
        <f t="shared" si="220"/>
        <v>#DIV/0!</v>
      </c>
      <c r="AB121" s="18">
        <f t="shared" si="221"/>
        <v>0.86499999999999999</v>
      </c>
      <c r="AC121" s="7">
        <f t="shared" si="222"/>
        <v>7.0710678118654814E-3</v>
      </c>
      <c r="AD121" s="22">
        <f t="shared" si="223"/>
        <v>8.1746448692086495E-3</v>
      </c>
      <c r="AE121" s="18">
        <f t="shared" si="224"/>
        <v>13.815</v>
      </c>
      <c r="AF121" s="7">
        <f t="shared" si="225"/>
        <v>7.7781745930519827E-2</v>
      </c>
      <c r="AG121" s="22">
        <f t="shared" si="226"/>
        <v>5.630238576222934E-3</v>
      </c>
      <c r="AH121" s="108"/>
      <c r="AI121" s="29"/>
      <c r="AJ121" s="7"/>
      <c r="AK121" s="22"/>
      <c r="AL121" s="29"/>
      <c r="AM121" s="7"/>
      <c r="AN121" s="22"/>
      <c r="AO121" s="29"/>
      <c r="AP121" s="7"/>
      <c r="AQ121" s="22"/>
      <c r="AR121" s="29"/>
      <c r="AS121" s="7"/>
      <c r="AT121" s="22"/>
      <c r="AU121" s="29"/>
      <c r="AV121" s="7"/>
      <c r="AW121" s="22"/>
      <c r="AX121" s="29"/>
      <c r="AY121" s="7"/>
      <c r="AZ121" s="22"/>
    </row>
    <row r="122" spans="1:52" ht="15" thickBot="1" x14ac:dyDescent="0.4">
      <c r="A122" s="101">
        <f>'OD660'!$A$15</f>
        <v>44666.385416666664</v>
      </c>
      <c r="B122" s="9">
        <f t="shared" si="207"/>
        <v>116.74999999988358</v>
      </c>
      <c r="C122" s="13">
        <f t="shared" si="208"/>
        <v>4.8645833333284827</v>
      </c>
      <c r="D122" s="176">
        <v>2.15</v>
      </c>
      <c r="E122" s="176">
        <v>0.76</v>
      </c>
      <c r="F122" s="176">
        <v>0</v>
      </c>
      <c r="G122" s="176">
        <v>0</v>
      </c>
      <c r="H122" s="176">
        <v>0.83</v>
      </c>
      <c r="I122" s="176">
        <v>14.93</v>
      </c>
      <c r="J122" s="176">
        <v>2.15</v>
      </c>
      <c r="K122" s="176">
        <v>0.77</v>
      </c>
      <c r="L122" s="176">
        <v>0</v>
      </c>
      <c r="M122" s="176">
        <v>0</v>
      </c>
      <c r="N122" s="176">
        <v>0.84</v>
      </c>
      <c r="O122" s="176">
        <v>15.23</v>
      </c>
      <c r="P122" s="30">
        <f t="shared" si="209"/>
        <v>2.15</v>
      </c>
      <c r="Q122" s="21">
        <f t="shared" si="210"/>
        <v>0</v>
      </c>
      <c r="R122" s="23">
        <f t="shared" si="211"/>
        <v>0</v>
      </c>
      <c r="S122" s="20">
        <f t="shared" si="212"/>
        <v>0.76500000000000001</v>
      </c>
      <c r="T122" s="21">
        <f t="shared" si="213"/>
        <v>7.0710678118654814E-3</v>
      </c>
      <c r="U122" s="23">
        <f t="shared" si="214"/>
        <v>9.2432258978633747E-3</v>
      </c>
      <c r="V122" s="20">
        <f t="shared" si="215"/>
        <v>0</v>
      </c>
      <c r="W122" s="21">
        <f t="shared" si="216"/>
        <v>0</v>
      </c>
      <c r="X122" s="23" t="e">
        <f t="shared" si="217"/>
        <v>#DIV/0!</v>
      </c>
      <c r="Y122" s="20">
        <f t="shared" si="218"/>
        <v>0</v>
      </c>
      <c r="Z122" s="21">
        <f t="shared" si="219"/>
        <v>0</v>
      </c>
      <c r="AA122" s="23" t="e">
        <f t="shared" si="220"/>
        <v>#DIV/0!</v>
      </c>
      <c r="AB122" s="20">
        <f t="shared" si="221"/>
        <v>0.83499999999999996</v>
      </c>
      <c r="AC122" s="21">
        <f t="shared" si="222"/>
        <v>7.0710678118654814E-3</v>
      </c>
      <c r="AD122" s="23">
        <f t="shared" si="223"/>
        <v>8.4683446848688396E-3</v>
      </c>
      <c r="AE122" s="20">
        <f t="shared" si="224"/>
        <v>15.08</v>
      </c>
      <c r="AF122" s="21">
        <f t="shared" si="225"/>
        <v>0.21213203435596475</v>
      </c>
      <c r="AG122" s="23">
        <f t="shared" si="226"/>
        <v>1.406711103156265E-2</v>
      </c>
      <c r="AH122" s="108"/>
      <c r="AI122" s="108"/>
      <c r="AJ122" s="108"/>
      <c r="AK122" s="108"/>
      <c r="AL122" s="108"/>
      <c r="AM122" s="108"/>
      <c r="AN122" s="108"/>
      <c r="AO122" s="108"/>
      <c r="AP122" s="108"/>
      <c r="AQ122" s="108"/>
      <c r="AR122" s="108"/>
      <c r="AS122" s="108"/>
      <c r="AT122" s="108"/>
      <c r="AU122" s="108"/>
      <c r="AV122" s="108"/>
      <c r="AW122" s="108"/>
      <c r="AX122" s="108"/>
    </row>
    <row r="123" spans="1:52" ht="15" thickBot="1" x14ac:dyDescent="0.4"/>
    <row r="124" spans="1:52" ht="15" thickBot="1" x14ac:dyDescent="0.4">
      <c r="D124" s="205">
        <v>3</v>
      </c>
      <c r="E124" s="206"/>
      <c r="F124" s="206"/>
      <c r="G124" s="206"/>
      <c r="H124" s="206"/>
      <c r="I124" s="206"/>
      <c r="J124" s="206"/>
      <c r="K124" s="206"/>
      <c r="L124" s="206"/>
      <c r="M124" s="206"/>
      <c r="N124" s="206"/>
      <c r="O124" s="207"/>
    </row>
    <row r="125" spans="1:52" ht="15" thickBot="1" x14ac:dyDescent="0.4">
      <c r="D125" s="205" t="s">
        <v>26</v>
      </c>
      <c r="E125" s="206"/>
      <c r="F125" s="206"/>
      <c r="G125" s="206"/>
      <c r="H125" s="206"/>
      <c r="I125" s="207"/>
      <c r="J125" s="205" t="s">
        <v>26</v>
      </c>
      <c r="K125" s="206"/>
      <c r="L125" s="206"/>
      <c r="M125" s="206"/>
      <c r="N125" s="206"/>
      <c r="O125" s="207"/>
      <c r="P125" s="194" t="s">
        <v>9</v>
      </c>
      <c r="Q125" s="187"/>
      <c r="R125" s="195"/>
      <c r="S125" s="194" t="s">
        <v>10</v>
      </c>
      <c r="T125" s="187"/>
      <c r="U125" s="195"/>
      <c r="V125" s="194" t="s">
        <v>11</v>
      </c>
      <c r="W125" s="187"/>
      <c r="X125" s="195"/>
      <c r="Y125" s="194" t="s">
        <v>12</v>
      </c>
      <c r="Z125" s="187"/>
      <c r="AA125" s="195"/>
      <c r="AB125" s="194" t="s">
        <v>13</v>
      </c>
      <c r="AC125" s="187"/>
      <c r="AD125" s="195"/>
      <c r="AE125" s="194" t="s">
        <v>14</v>
      </c>
      <c r="AF125" s="187"/>
      <c r="AG125" s="195"/>
      <c r="AH125" s="92"/>
      <c r="AI125" s="92"/>
      <c r="AJ125" s="92"/>
      <c r="AK125" s="92"/>
      <c r="AL125" s="92"/>
      <c r="AM125" s="92"/>
      <c r="AN125" s="92"/>
      <c r="AO125" s="92"/>
      <c r="AP125" s="92"/>
      <c r="AQ125" s="92"/>
      <c r="AR125" s="92"/>
      <c r="AS125" s="92"/>
      <c r="AT125" s="92"/>
      <c r="AU125" s="92"/>
      <c r="AV125" s="92"/>
      <c r="AW125" s="92"/>
      <c r="AX125" s="92"/>
    </row>
    <row r="126" spans="1:52" ht="15" thickBot="1" x14ac:dyDescent="0.4">
      <c r="A126" s="133" t="s">
        <v>0</v>
      </c>
      <c r="B126" s="132" t="s">
        <v>1</v>
      </c>
      <c r="C126" s="134" t="s">
        <v>2</v>
      </c>
      <c r="D126" s="212" t="s">
        <v>27</v>
      </c>
      <c r="E126" s="197"/>
      <c r="F126" s="197"/>
      <c r="G126" s="197"/>
      <c r="H126" s="197"/>
      <c r="I126" s="198"/>
      <c r="J126" s="212" t="s">
        <v>28</v>
      </c>
      <c r="K126" s="197"/>
      <c r="L126" s="197"/>
      <c r="M126" s="197"/>
      <c r="N126" s="197"/>
      <c r="O126" s="198"/>
      <c r="P126" s="147" t="s">
        <v>8</v>
      </c>
      <c r="Q126" s="120" t="s">
        <v>5</v>
      </c>
      <c r="R126" s="121" t="s">
        <v>6</v>
      </c>
      <c r="S126" s="122" t="s">
        <v>8</v>
      </c>
      <c r="T126" s="120" t="s">
        <v>5</v>
      </c>
      <c r="U126" s="121" t="s">
        <v>6</v>
      </c>
      <c r="V126" s="122" t="s">
        <v>8</v>
      </c>
      <c r="W126" s="120" t="s">
        <v>5</v>
      </c>
      <c r="X126" s="121" t="s">
        <v>6</v>
      </c>
      <c r="Y126" s="122" t="s">
        <v>8</v>
      </c>
      <c r="Z126" s="120" t="s">
        <v>5</v>
      </c>
      <c r="AA126" s="121" t="s">
        <v>6</v>
      </c>
      <c r="AB126" s="122" t="s">
        <v>8</v>
      </c>
      <c r="AC126" s="120" t="s">
        <v>5</v>
      </c>
      <c r="AD126" s="121" t="s">
        <v>6</v>
      </c>
      <c r="AE126" s="122" t="s">
        <v>8</v>
      </c>
      <c r="AF126" s="120" t="s">
        <v>5</v>
      </c>
      <c r="AG126" s="121" t="s">
        <v>6</v>
      </c>
      <c r="AH126" s="110"/>
      <c r="AI126" s="110"/>
      <c r="AJ126" s="110"/>
      <c r="AK126" s="110"/>
      <c r="AL126" s="110"/>
      <c r="AM126" s="110"/>
      <c r="AN126" s="110"/>
      <c r="AO126" s="110"/>
      <c r="AP126" s="110"/>
      <c r="AQ126" s="110"/>
      <c r="AR126" s="110"/>
      <c r="AS126" s="110"/>
      <c r="AT126" s="110"/>
      <c r="AU126" s="110"/>
      <c r="AV126" s="110"/>
      <c r="AW126" s="110"/>
      <c r="AX126" s="110"/>
    </row>
    <row r="127" spans="1:52" x14ac:dyDescent="0.35">
      <c r="A127" s="11">
        <f>'OD660'!$A$5</f>
        <v>44661.520833333336</v>
      </c>
      <c r="B127" s="4">
        <f>C127*24</f>
        <v>0</v>
      </c>
      <c r="C127" s="2">
        <f>A127-$A$5</f>
        <v>0</v>
      </c>
      <c r="D127" s="176">
        <v>8.34</v>
      </c>
      <c r="E127" s="176">
        <v>23.99</v>
      </c>
      <c r="F127" s="176">
        <v>7.11</v>
      </c>
      <c r="G127" s="176">
        <v>2.66</v>
      </c>
      <c r="H127" s="176">
        <v>0</v>
      </c>
      <c r="I127" s="176">
        <v>0</v>
      </c>
      <c r="J127" s="176">
        <v>8.35</v>
      </c>
      <c r="K127" s="176">
        <v>23.99</v>
      </c>
      <c r="L127" s="176">
        <v>7.11</v>
      </c>
      <c r="M127" s="176">
        <v>2.66</v>
      </c>
      <c r="N127" s="176">
        <v>0</v>
      </c>
      <c r="O127" s="176">
        <v>0</v>
      </c>
      <c r="P127" s="143">
        <f>IF(D127="",#N/A,AVERAGE(D127,J127))</f>
        <v>8.3449999999999989</v>
      </c>
      <c r="Q127" s="144">
        <f>_xlfn.STDEV.S(D127,J127)</f>
        <v>7.0710678118653244E-3</v>
      </c>
      <c r="R127" s="145">
        <f>Q127/P127</f>
        <v>8.4734185882148901E-4</v>
      </c>
      <c r="S127" s="146">
        <f>IF(E127="",#N/A,AVERAGE(E127,K127))</f>
        <v>23.99</v>
      </c>
      <c r="T127" s="144">
        <f>_xlfn.STDEV.S(E127,K127)</f>
        <v>0</v>
      </c>
      <c r="U127" s="145">
        <f>T127/S127</f>
        <v>0</v>
      </c>
      <c r="V127" s="146">
        <f>IF(F127="",#N/A,AVERAGE(F127,L127))</f>
        <v>7.11</v>
      </c>
      <c r="W127" s="144">
        <f>_xlfn.STDEV.S(F127,L127)</f>
        <v>0</v>
      </c>
      <c r="X127" s="145">
        <f t="shared" ref="X127" si="227">W127/V127</f>
        <v>0</v>
      </c>
      <c r="Y127" s="146">
        <f>IF(G127="",#N/A,AVERAGE(G127,M127))</f>
        <v>2.66</v>
      </c>
      <c r="Z127" s="144">
        <f>_xlfn.STDEV.S(G127,M127)</f>
        <v>0</v>
      </c>
      <c r="AA127" s="145">
        <f>Z127/Y127</f>
        <v>0</v>
      </c>
      <c r="AB127" s="146">
        <f>IF(H127="",#N/A,AVERAGE(H127,N127))</f>
        <v>0</v>
      </c>
      <c r="AC127" s="144">
        <f>_xlfn.STDEV.S(H127,N127)</f>
        <v>0</v>
      </c>
      <c r="AD127" s="145" t="e">
        <f>AC127/AB127</f>
        <v>#DIV/0!</v>
      </c>
      <c r="AE127" s="146">
        <f>IF(I127="",#N/A,AVERAGE(I127,O127))</f>
        <v>0</v>
      </c>
      <c r="AF127" s="144">
        <f>_xlfn.STDEV.S(I127,O127)</f>
        <v>0</v>
      </c>
      <c r="AG127" s="145" t="e">
        <f>AF127/AE127</f>
        <v>#DIV/0!</v>
      </c>
      <c r="AH127" s="108"/>
      <c r="AI127" s="108"/>
      <c r="AJ127" s="108"/>
      <c r="AK127" s="108"/>
      <c r="AL127" s="108"/>
      <c r="AM127" s="108"/>
      <c r="AN127" s="108"/>
      <c r="AO127" s="108"/>
      <c r="AP127" s="108"/>
      <c r="AQ127" s="108"/>
      <c r="AR127" s="108"/>
      <c r="AS127" s="108"/>
      <c r="AT127" s="108"/>
      <c r="AU127" s="108"/>
      <c r="AV127" s="108"/>
      <c r="AW127" s="108"/>
      <c r="AX127" s="108"/>
    </row>
    <row r="128" spans="1:52" x14ac:dyDescent="0.35">
      <c r="A128" s="11">
        <f>'OD660'!$A$6</f>
        <v>44661.84375</v>
      </c>
      <c r="B128" s="4">
        <f t="shared" ref="B128:B137" si="228">C128*24</f>
        <v>7.7499999999417923</v>
      </c>
      <c r="C128" s="12">
        <f t="shared" ref="C128:C137" si="229">A128-$A$5</f>
        <v>0.32291666666424135</v>
      </c>
      <c r="D128" s="56">
        <v>7.97</v>
      </c>
      <c r="E128" s="56">
        <v>24.01</v>
      </c>
      <c r="F128" s="56">
        <v>6.26</v>
      </c>
      <c r="G128" s="56">
        <v>2.66</v>
      </c>
      <c r="H128" s="56">
        <v>0</v>
      </c>
      <c r="I128" s="56">
        <v>0.28999999999999998</v>
      </c>
      <c r="J128" s="56">
        <v>7.93</v>
      </c>
      <c r="K128" s="56">
        <v>23.97</v>
      </c>
      <c r="L128" s="56">
        <v>6.26</v>
      </c>
      <c r="M128" s="56">
        <v>2.66</v>
      </c>
      <c r="N128" s="56">
        <v>0</v>
      </c>
      <c r="O128" s="56">
        <v>0.28000000000000003</v>
      </c>
      <c r="P128" s="29">
        <f t="shared" ref="P128:P137" si="230">IF(D128="",#N/A,AVERAGE(D128,J128))</f>
        <v>7.9499999999999993</v>
      </c>
      <c r="Q128" s="7">
        <f t="shared" ref="Q128:Q137" si="231">_xlfn.STDEV.S(D128,J128)</f>
        <v>2.8284271247461926E-2</v>
      </c>
      <c r="R128" s="22">
        <f t="shared" ref="R128:R137" si="232">Q128/P128</f>
        <v>3.5577699682342047E-3</v>
      </c>
      <c r="S128" s="18">
        <f t="shared" ref="S128:S137" si="233">IF(E128="",#N/A,AVERAGE(E128,K128))</f>
        <v>23.990000000000002</v>
      </c>
      <c r="T128" s="7">
        <f t="shared" ref="T128:T137" si="234">_xlfn.STDEV.S(E128,K128)</f>
        <v>2.828427124746381E-2</v>
      </c>
      <c r="U128" s="22">
        <f t="shared" ref="U128:U137" si="235">T128/S128</f>
        <v>1.179002553041426E-3</v>
      </c>
      <c r="V128" s="18">
        <f t="shared" ref="V128:V137" si="236">IF(F128="",#N/A,AVERAGE(F128,L128))</f>
        <v>6.26</v>
      </c>
      <c r="W128" s="7">
        <f t="shared" ref="W128:W137" si="237">_xlfn.STDEV.S(F128,L128)</f>
        <v>0</v>
      </c>
      <c r="X128" s="22">
        <f t="shared" ref="X128:X137" si="238">W128/V128</f>
        <v>0</v>
      </c>
      <c r="Y128" s="18">
        <f t="shared" ref="Y128:Y137" si="239">IF(G128="",#N/A,AVERAGE(G128,M128))</f>
        <v>2.66</v>
      </c>
      <c r="Z128" s="7">
        <f t="shared" ref="Z128:Z137" si="240">_xlfn.STDEV.S(G128,M128)</f>
        <v>0</v>
      </c>
      <c r="AA128" s="22">
        <f t="shared" ref="AA128:AA137" si="241">Z128/Y128</f>
        <v>0</v>
      </c>
      <c r="AB128" s="18">
        <f t="shared" ref="AB128:AB137" si="242">IF(H128="",#N/A,AVERAGE(H128,N128))</f>
        <v>0</v>
      </c>
      <c r="AC128" s="7">
        <f t="shared" ref="AC128:AC137" si="243">_xlfn.STDEV.S(H128,N128)</f>
        <v>0</v>
      </c>
      <c r="AD128" s="22" t="e">
        <f t="shared" ref="AD128:AD137" si="244">AC128/AB128</f>
        <v>#DIV/0!</v>
      </c>
      <c r="AE128" s="18">
        <f t="shared" ref="AE128:AE137" si="245">IF(I128="",#N/A,AVERAGE(I128,O128))</f>
        <v>0.28500000000000003</v>
      </c>
      <c r="AF128" s="7">
        <f t="shared" ref="AF128:AF137" si="246">_xlfn.STDEV.S(I128,O128)</f>
        <v>7.0710678118654424E-3</v>
      </c>
      <c r="AG128" s="22">
        <f t="shared" ref="AG128:AG137" si="247">AF128/AE128</f>
        <v>2.4810764252159445E-2</v>
      </c>
      <c r="AH128" s="108"/>
      <c r="AI128" s="108"/>
      <c r="AJ128" s="108"/>
      <c r="AK128" s="108"/>
      <c r="AL128" s="108"/>
      <c r="AM128" s="108"/>
      <c r="AN128" s="108"/>
      <c r="AO128" s="108"/>
      <c r="AP128" s="108"/>
      <c r="AQ128" s="108"/>
      <c r="AR128" s="108"/>
      <c r="AS128" s="108"/>
      <c r="AT128" s="108"/>
      <c r="AU128" s="108"/>
      <c r="AV128" s="108"/>
      <c r="AW128" s="108"/>
      <c r="AX128" s="108"/>
    </row>
    <row r="129" spans="1:52" x14ac:dyDescent="0.35">
      <c r="A129" s="11">
        <f>'OD660'!$A$7</f>
        <v>44662.34375</v>
      </c>
      <c r="B129" s="4">
        <f t="shared" si="228"/>
        <v>19.749999999941792</v>
      </c>
      <c r="C129" s="12">
        <f t="shared" si="229"/>
        <v>0.82291666666424135</v>
      </c>
      <c r="D129" s="176">
        <v>7.96</v>
      </c>
      <c r="E129" s="176">
        <v>24.06</v>
      </c>
      <c r="F129" s="176">
        <v>4.8499999999999996</v>
      </c>
      <c r="G129" s="176">
        <v>2.52</v>
      </c>
      <c r="H129" s="176">
        <v>0.08</v>
      </c>
      <c r="I129" s="176">
        <v>0.87</v>
      </c>
      <c r="J129" s="176">
        <v>7.98</v>
      </c>
      <c r="K129" s="176">
        <v>24.14</v>
      </c>
      <c r="L129" s="176">
        <v>4.88</v>
      </c>
      <c r="M129" s="176">
        <v>2.52</v>
      </c>
      <c r="N129" s="176">
        <v>0.09</v>
      </c>
      <c r="O129" s="176">
        <v>0.86</v>
      </c>
      <c r="P129" s="29">
        <f t="shared" si="230"/>
        <v>7.9700000000000006</v>
      </c>
      <c r="Q129" s="7">
        <f t="shared" si="231"/>
        <v>1.4142135623731277E-2</v>
      </c>
      <c r="R129" s="22">
        <f t="shared" si="232"/>
        <v>1.7744210318357938E-3</v>
      </c>
      <c r="S129" s="18">
        <f t="shared" si="233"/>
        <v>24.1</v>
      </c>
      <c r="T129" s="7">
        <f t="shared" si="234"/>
        <v>5.6568542494925107E-2</v>
      </c>
      <c r="U129" s="22">
        <f t="shared" si="235"/>
        <v>2.3472424271753153E-3</v>
      </c>
      <c r="V129" s="18">
        <f t="shared" si="236"/>
        <v>4.8650000000000002</v>
      </c>
      <c r="W129" s="7">
        <f t="shared" si="237"/>
        <v>2.12132034355966E-2</v>
      </c>
      <c r="X129" s="22">
        <f t="shared" si="238"/>
        <v>4.3603706959088589E-3</v>
      </c>
      <c r="Y129" s="18">
        <f t="shared" si="239"/>
        <v>2.52</v>
      </c>
      <c r="Z129" s="7">
        <f t="shared" si="240"/>
        <v>0</v>
      </c>
      <c r="AA129" s="22">
        <f t="shared" si="241"/>
        <v>0</v>
      </c>
      <c r="AB129" s="18">
        <f t="shared" si="242"/>
        <v>8.4999999999999992E-2</v>
      </c>
      <c r="AC129" s="7">
        <f t="shared" si="243"/>
        <v>7.0710678118654719E-3</v>
      </c>
      <c r="AD129" s="22">
        <f t="shared" si="244"/>
        <v>8.3189033080770261E-2</v>
      </c>
      <c r="AE129" s="18">
        <f t="shared" si="245"/>
        <v>0.86499999999999999</v>
      </c>
      <c r="AF129" s="7">
        <f t="shared" si="246"/>
        <v>7.0710678118654814E-3</v>
      </c>
      <c r="AG129" s="22">
        <f t="shared" si="247"/>
        <v>8.1746448692086495E-3</v>
      </c>
      <c r="AH129" s="108"/>
      <c r="AI129" s="108"/>
      <c r="AJ129" s="108"/>
      <c r="AK129" s="108"/>
      <c r="AL129" s="108"/>
      <c r="AM129" s="108"/>
      <c r="AN129" s="108"/>
      <c r="AO129" s="108"/>
      <c r="AP129" s="108"/>
      <c r="AQ129" s="108"/>
      <c r="AR129" s="108"/>
      <c r="AS129" s="108"/>
      <c r="AT129" s="108"/>
      <c r="AU129" s="108"/>
      <c r="AV129" s="108"/>
      <c r="AW129" s="108"/>
      <c r="AX129" s="108"/>
    </row>
    <row r="130" spans="1:52" x14ac:dyDescent="0.35">
      <c r="A130" s="11">
        <f>'OD660'!$A$8</f>
        <v>44662.71875</v>
      </c>
      <c r="B130" s="4">
        <f t="shared" si="228"/>
        <v>28.749999999941792</v>
      </c>
      <c r="C130" s="12">
        <f t="shared" si="229"/>
        <v>1.1979166666642413</v>
      </c>
      <c r="D130" s="176">
        <v>7.9</v>
      </c>
      <c r="E130" s="176">
        <v>23.9</v>
      </c>
      <c r="F130" s="176">
        <v>2.65</v>
      </c>
      <c r="G130" s="176">
        <v>2.0699999999999998</v>
      </c>
      <c r="H130" s="176">
        <v>0.11</v>
      </c>
      <c r="I130" s="176">
        <v>2.16</v>
      </c>
      <c r="J130" s="176">
        <v>7.91</v>
      </c>
      <c r="K130" s="176">
        <v>23.93</v>
      </c>
      <c r="L130" s="176">
        <v>2.66</v>
      </c>
      <c r="M130" s="176">
        <v>2.0699999999999998</v>
      </c>
      <c r="N130" s="176">
        <v>0.11</v>
      </c>
      <c r="O130" s="176">
        <v>2.14</v>
      </c>
      <c r="P130" s="29">
        <f t="shared" si="230"/>
        <v>7.9050000000000002</v>
      </c>
      <c r="Q130" s="7">
        <f t="shared" si="231"/>
        <v>7.0710678118653244E-3</v>
      </c>
      <c r="R130" s="22">
        <f t="shared" si="232"/>
        <v>8.9450573205127439E-4</v>
      </c>
      <c r="S130" s="18">
        <f t="shared" si="233"/>
        <v>23.914999999999999</v>
      </c>
      <c r="T130" s="7">
        <f t="shared" si="234"/>
        <v>2.1213203435597228E-2</v>
      </c>
      <c r="U130" s="22">
        <f t="shared" si="235"/>
        <v>8.8702502344123891E-4</v>
      </c>
      <c r="V130" s="18">
        <f t="shared" si="236"/>
        <v>2.6550000000000002</v>
      </c>
      <c r="W130" s="7">
        <f t="shared" si="237"/>
        <v>7.0710678118656384E-3</v>
      </c>
      <c r="X130" s="22">
        <f t="shared" si="238"/>
        <v>2.6633023773505226E-3</v>
      </c>
      <c r="Y130" s="18">
        <f t="shared" si="239"/>
        <v>2.0699999999999998</v>
      </c>
      <c r="Z130" s="7">
        <f t="shared" si="240"/>
        <v>0</v>
      </c>
      <c r="AA130" s="22">
        <f t="shared" si="241"/>
        <v>0</v>
      </c>
      <c r="AB130" s="18">
        <f t="shared" si="242"/>
        <v>0.11</v>
      </c>
      <c r="AC130" s="7">
        <f t="shared" si="243"/>
        <v>0</v>
      </c>
      <c r="AD130" s="22">
        <f t="shared" si="244"/>
        <v>0</v>
      </c>
      <c r="AE130" s="18">
        <f t="shared" si="245"/>
        <v>2.1500000000000004</v>
      </c>
      <c r="AF130" s="7">
        <f t="shared" si="246"/>
        <v>1.4142135623730963E-2</v>
      </c>
      <c r="AG130" s="22">
        <f t="shared" si="247"/>
        <v>6.577737499409749E-3</v>
      </c>
      <c r="AH130" s="108"/>
      <c r="AI130" s="108"/>
      <c r="AJ130" s="108"/>
      <c r="AK130" s="108"/>
      <c r="AL130" s="108"/>
      <c r="AM130" s="108"/>
      <c r="AN130" s="108"/>
      <c r="AO130" s="108"/>
      <c r="AP130" s="108"/>
      <c r="AQ130" s="108"/>
      <c r="AR130" s="108"/>
      <c r="AS130" s="108"/>
      <c r="AT130" s="108"/>
      <c r="AU130" s="108"/>
      <c r="AV130" s="108"/>
      <c r="AW130" s="108"/>
      <c r="AX130" s="108"/>
    </row>
    <row r="131" spans="1:52" x14ac:dyDescent="0.35">
      <c r="A131" s="11">
        <f>'OD660'!$A$9</f>
        <v>44663.354166666664</v>
      </c>
      <c r="B131" s="4">
        <f t="shared" si="228"/>
        <v>43.999999999883585</v>
      </c>
      <c r="C131" s="12">
        <f t="shared" si="229"/>
        <v>1.8333333333284827</v>
      </c>
      <c r="D131" s="176">
        <v>7.83</v>
      </c>
      <c r="E131" s="176">
        <v>20.5</v>
      </c>
      <c r="F131" s="176">
        <v>0</v>
      </c>
      <c r="G131" s="176">
        <v>0</v>
      </c>
      <c r="H131" s="176">
        <v>0.17</v>
      </c>
      <c r="I131" s="176">
        <v>5.68</v>
      </c>
      <c r="J131" s="176">
        <v>7.81</v>
      </c>
      <c r="K131" s="176">
        <v>20.440000000000001</v>
      </c>
      <c r="L131" s="176">
        <v>0</v>
      </c>
      <c r="M131" s="176">
        <v>0</v>
      </c>
      <c r="N131" s="176">
        <v>0.17</v>
      </c>
      <c r="O131" s="176">
        <v>5.73</v>
      </c>
      <c r="P131" s="29">
        <f t="shared" si="230"/>
        <v>7.82</v>
      </c>
      <c r="Q131" s="7">
        <f t="shared" si="231"/>
        <v>1.4142135623731277E-2</v>
      </c>
      <c r="R131" s="22">
        <f t="shared" si="232"/>
        <v>1.8084572408863524E-3</v>
      </c>
      <c r="S131" s="18">
        <f t="shared" si="233"/>
        <v>20.47</v>
      </c>
      <c r="T131" s="7">
        <f t="shared" si="234"/>
        <v>4.2426406871191945E-2</v>
      </c>
      <c r="U131" s="22">
        <f t="shared" si="235"/>
        <v>2.0726139165213459E-3</v>
      </c>
      <c r="V131" s="18">
        <f t="shared" si="236"/>
        <v>0</v>
      </c>
      <c r="W131" s="7">
        <f t="shared" si="237"/>
        <v>0</v>
      </c>
      <c r="X131" s="22" t="e">
        <f t="shared" si="238"/>
        <v>#DIV/0!</v>
      </c>
      <c r="Y131" s="18">
        <f t="shared" si="239"/>
        <v>0</v>
      </c>
      <c r="Z131" s="7">
        <f t="shared" si="240"/>
        <v>0</v>
      </c>
      <c r="AA131" s="22" t="e">
        <f t="shared" si="241"/>
        <v>#DIV/0!</v>
      </c>
      <c r="AB131" s="18">
        <f t="shared" si="242"/>
        <v>0.17</v>
      </c>
      <c r="AC131" s="7">
        <f t="shared" si="243"/>
        <v>0</v>
      </c>
      <c r="AD131" s="22">
        <f t="shared" si="244"/>
        <v>0</v>
      </c>
      <c r="AE131" s="18">
        <f t="shared" si="245"/>
        <v>5.7050000000000001</v>
      </c>
      <c r="AF131" s="7">
        <f t="shared" si="246"/>
        <v>3.5355339059327882E-2</v>
      </c>
      <c r="AG131" s="22">
        <f t="shared" si="247"/>
        <v>6.1972548745535287E-3</v>
      </c>
      <c r="AH131" s="108"/>
      <c r="AI131" s="108"/>
      <c r="AJ131" s="108"/>
      <c r="AK131" s="108"/>
      <c r="AL131" s="108"/>
      <c r="AM131" s="108"/>
      <c r="AN131" s="108"/>
      <c r="AO131" s="108"/>
      <c r="AP131" s="108"/>
      <c r="AQ131" s="108"/>
      <c r="AR131" s="108"/>
      <c r="AS131" s="108"/>
      <c r="AT131" s="108"/>
      <c r="AU131" s="108"/>
      <c r="AV131" s="108"/>
      <c r="AW131" s="108"/>
      <c r="AX131" s="108"/>
    </row>
    <row r="132" spans="1:52" x14ac:dyDescent="0.35">
      <c r="A132" s="11">
        <f>'OD660'!$A$10</f>
        <v>44663.677083333336</v>
      </c>
      <c r="B132" s="4">
        <f t="shared" si="228"/>
        <v>51.75</v>
      </c>
      <c r="C132" s="12">
        <f t="shared" si="229"/>
        <v>2.15625</v>
      </c>
      <c r="D132" s="176">
        <v>7.55</v>
      </c>
      <c r="E132" s="176">
        <v>15.27</v>
      </c>
      <c r="F132" s="176">
        <v>0</v>
      </c>
      <c r="G132" s="176">
        <v>0</v>
      </c>
      <c r="H132" s="176">
        <v>0.34</v>
      </c>
      <c r="I132" s="176">
        <v>8.76</v>
      </c>
      <c r="J132" s="176">
        <v>7.57</v>
      </c>
      <c r="K132" s="176">
        <v>15.26</v>
      </c>
      <c r="L132" s="176">
        <v>0</v>
      </c>
      <c r="M132" s="176">
        <v>0</v>
      </c>
      <c r="N132" s="176">
        <v>0.34</v>
      </c>
      <c r="O132" s="176">
        <v>8.73</v>
      </c>
      <c r="P132" s="29">
        <f t="shared" si="230"/>
        <v>7.5600000000000005</v>
      </c>
      <c r="Q132" s="7">
        <f t="shared" si="231"/>
        <v>1.4142135623731277E-2</v>
      </c>
      <c r="R132" s="22">
        <f t="shared" si="232"/>
        <v>1.8706528602819147E-3</v>
      </c>
      <c r="S132" s="18">
        <f t="shared" si="233"/>
        <v>15.265000000000001</v>
      </c>
      <c r="T132" s="7">
        <f t="shared" si="234"/>
        <v>7.0710678118653244E-3</v>
      </c>
      <c r="U132" s="22">
        <f t="shared" si="235"/>
        <v>4.6322095066264818E-4</v>
      </c>
      <c r="V132" s="18">
        <f t="shared" si="236"/>
        <v>0</v>
      </c>
      <c r="W132" s="7">
        <f t="shared" si="237"/>
        <v>0</v>
      </c>
      <c r="X132" s="22" t="e">
        <f t="shared" si="238"/>
        <v>#DIV/0!</v>
      </c>
      <c r="Y132" s="18">
        <f t="shared" si="239"/>
        <v>0</v>
      </c>
      <c r="Z132" s="7">
        <f t="shared" si="240"/>
        <v>0</v>
      </c>
      <c r="AA132" s="22" t="e">
        <f t="shared" si="241"/>
        <v>#DIV/0!</v>
      </c>
      <c r="AB132" s="18">
        <f t="shared" si="242"/>
        <v>0.34</v>
      </c>
      <c r="AC132" s="7">
        <f t="shared" si="243"/>
        <v>0</v>
      </c>
      <c r="AD132" s="22">
        <f t="shared" si="244"/>
        <v>0</v>
      </c>
      <c r="AE132" s="18">
        <f t="shared" si="245"/>
        <v>8.745000000000001</v>
      </c>
      <c r="AF132" s="7">
        <f t="shared" si="246"/>
        <v>2.1213203435595972E-2</v>
      </c>
      <c r="AG132" s="22">
        <f t="shared" si="247"/>
        <v>2.4257522510687216E-3</v>
      </c>
      <c r="AH132" s="108"/>
      <c r="AI132" s="108"/>
      <c r="AJ132" s="108"/>
      <c r="AK132" s="108"/>
      <c r="AL132" s="108"/>
      <c r="AM132" s="108"/>
      <c r="AN132" s="108"/>
      <c r="AO132" s="108"/>
      <c r="AP132" s="108"/>
      <c r="AQ132" s="108"/>
      <c r="AR132" s="108"/>
      <c r="AS132" s="108"/>
      <c r="AT132" s="108"/>
      <c r="AU132" s="108"/>
      <c r="AV132" s="108"/>
      <c r="AW132" s="108"/>
      <c r="AX132" s="108"/>
    </row>
    <row r="133" spans="1:52" x14ac:dyDescent="0.35">
      <c r="A133" s="11">
        <f>'OD660'!$A$11</f>
        <v>44664.361111111109</v>
      </c>
      <c r="B133" s="4">
        <f t="shared" si="228"/>
        <v>68.166666666569654</v>
      </c>
      <c r="C133" s="12">
        <f t="shared" si="229"/>
        <v>2.8402777777737356</v>
      </c>
      <c r="D133" s="176">
        <v>6.68</v>
      </c>
      <c r="E133" s="176">
        <v>2.46</v>
      </c>
      <c r="F133" s="176">
        <v>0</v>
      </c>
      <c r="G133" s="176">
        <v>0</v>
      </c>
      <c r="H133" s="176">
        <v>0.82</v>
      </c>
      <c r="I133" s="176">
        <v>14.37</v>
      </c>
      <c r="J133" s="176">
        <v>6.68</v>
      </c>
      <c r="K133" s="176">
        <v>2.4700000000000002</v>
      </c>
      <c r="L133" s="176">
        <v>0</v>
      </c>
      <c r="M133" s="176">
        <v>0</v>
      </c>
      <c r="N133" s="176">
        <v>0.82</v>
      </c>
      <c r="O133" s="176">
        <v>14.19</v>
      </c>
      <c r="P133" s="29">
        <f t="shared" si="230"/>
        <v>6.68</v>
      </c>
      <c r="Q133" s="7">
        <f t="shared" si="231"/>
        <v>0</v>
      </c>
      <c r="R133" s="22">
        <f t="shared" si="232"/>
        <v>0</v>
      </c>
      <c r="S133" s="18">
        <f t="shared" si="233"/>
        <v>2.4649999999999999</v>
      </c>
      <c r="T133" s="7">
        <f t="shared" si="234"/>
        <v>7.0710678118656384E-3</v>
      </c>
      <c r="U133" s="22">
        <f t="shared" si="235"/>
        <v>2.8685873476128354E-3</v>
      </c>
      <c r="V133" s="18">
        <f t="shared" si="236"/>
        <v>0</v>
      </c>
      <c r="W133" s="7">
        <f t="shared" si="237"/>
        <v>0</v>
      </c>
      <c r="X133" s="22" t="e">
        <f t="shared" si="238"/>
        <v>#DIV/0!</v>
      </c>
      <c r="Y133" s="18">
        <f t="shared" si="239"/>
        <v>0</v>
      </c>
      <c r="Z133" s="7">
        <f t="shared" si="240"/>
        <v>0</v>
      </c>
      <c r="AA133" s="22" t="e">
        <f t="shared" si="241"/>
        <v>#DIV/0!</v>
      </c>
      <c r="AB133" s="18">
        <f t="shared" si="242"/>
        <v>0.82</v>
      </c>
      <c r="AC133" s="7">
        <f t="shared" si="243"/>
        <v>0</v>
      </c>
      <c r="AD133" s="22">
        <f t="shared" si="244"/>
        <v>0</v>
      </c>
      <c r="AE133" s="18">
        <f t="shared" si="245"/>
        <v>14.28</v>
      </c>
      <c r="AF133" s="7">
        <f t="shared" si="246"/>
        <v>0.12727922061357835</v>
      </c>
      <c r="AG133" s="22">
        <f t="shared" si="247"/>
        <v>8.9131106872253757E-3</v>
      </c>
      <c r="AH133" s="108"/>
      <c r="AI133" s="108"/>
      <c r="AJ133" s="108"/>
      <c r="AK133" s="108"/>
      <c r="AL133" s="108"/>
      <c r="AM133" s="108"/>
      <c r="AN133" s="108"/>
      <c r="AO133" s="108"/>
      <c r="AP133" s="108"/>
      <c r="AQ133" s="108"/>
      <c r="AR133" s="108"/>
      <c r="AS133" s="108"/>
      <c r="AT133" s="108"/>
      <c r="AU133" s="108"/>
      <c r="AV133" s="108"/>
      <c r="AW133" s="108"/>
      <c r="AX133" s="108"/>
    </row>
    <row r="134" spans="1:52" x14ac:dyDescent="0.35">
      <c r="A134" s="11">
        <f>'OD660'!$A$12</f>
        <v>44664.677083333336</v>
      </c>
      <c r="B134" s="4">
        <f t="shared" si="228"/>
        <v>75.75</v>
      </c>
      <c r="C134" s="12">
        <f t="shared" si="229"/>
        <v>3.15625</v>
      </c>
      <c r="D134" s="176">
        <v>6.11</v>
      </c>
      <c r="E134" s="176">
        <v>1.19</v>
      </c>
      <c r="F134" s="176">
        <v>0</v>
      </c>
      <c r="G134" s="176">
        <v>0</v>
      </c>
      <c r="H134" s="176">
        <v>0.84</v>
      </c>
      <c r="I134" s="176">
        <v>15.74</v>
      </c>
      <c r="J134" s="176">
        <v>6.1</v>
      </c>
      <c r="K134" s="176">
        <v>1.18</v>
      </c>
      <c r="L134" s="176">
        <v>0</v>
      </c>
      <c r="M134" s="176">
        <v>0</v>
      </c>
      <c r="N134" s="176">
        <v>0.84</v>
      </c>
      <c r="O134" s="176">
        <v>15.49</v>
      </c>
      <c r="P134" s="29">
        <f t="shared" si="230"/>
        <v>6.1050000000000004</v>
      </c>
      <c r="Q134" s="7">
        <f t="shared" si="231"/>
        <v>7.0710678118659524E-3</v>
      </c>
      <c r="R134" s="22">
        <f t="shared" si="232"/>
        <v>1.1582420658257087E-3</v>
      </c>
      <c r="S134" s="18">
        <f t="shared" si="233"/>
        <v>1.1850000000000001</v>
      </c>
      <c r="T134" s="7">
        <f t="shared" si="234"/>
        <v>7.0710678118654814E-3</v>
      </c>
      <c r="U134" s="22">
        <f t="shared" si="235"/>
        <v>5.9671458327978742E-3</v>
      </c>
      <c r="V134" s="18">
        <f t="shared" si="236"/>
        <v>0</v>
      </c>
      <c r="W134" s="7">
        <f t="shared" si="237"/>
        <v>0</v>
      </c>
      <c r="X134" s="22" t="e">
        <f t="shared" si="238"/>
        <v>#DIV/0!</v>
      </c>
      <c r="Y134" s="18">
        <f t="shared" si="239"/>
        <v>0</v>
      </c>
      <c r="Z134" s="7">
        <f t="shared" si="240"/>
        <v>0</v>
      </c>
      <c r="AA134" s="22" t="e">
        <f t="shared" si="241"/>
        <v>#DIV/0!</v>
      </c>
      <c r="AB134" s="18">
        <f t="shared" si="242"/>
        <v>0.84</v>
      </c>
      <c r="AC134" s="7">
        <f t="shared" si="243"/>
        <v>0</v>
      </c>
      <c r="AD134" s="22">
        <f t="shared" si="244"/>
        <v>0</v>
      </c>
      <c r="AE134" s="18">
        <f t="shared" si="245"/>
        <v>15.615</v>
      </c>
      <c r="AF134" s="7">
        <f t="shared" si="246"/>
        <v>0.17677669529663689</v>
      </c>
      <c r="AG134" s="22">
        <f t="shared" si="247"/>
        <v>1.1320953909486833E-2</v>
      </c>
      <c r="AH134" s="108"/>
      <c r="AI134" s="108"/>
      <c r="AJ134" s="108"/>
      <c r="AK134" s="108"/>
      <c r="AL134" s="108"/>
      <c r="AM134" s="108"/>
      <c r="AN134" s="108"/>
      <c r="AO134" s="108"/>
      <c r="AP134" s="108"/>
      <c r="AQ134" s="108"/>
      <c r="AR134" s="108"/>
      <c r="AS134" s="108"/>
      <c r="AT134" s="108"/>
      <c r="AU134" s="108"/>
      <c r="AV134" s="108"/>
      <c r="AW134" s="108"/>
      <c r="AX134" s="108"/>
    </row>
    <row r="135" spans="1:52" x14ac:dyDescent="0.35">
      <c r="A135" s="11">
        <f>'OD660'!$A$13</f>
        <v>44665.34375</v>
      </c>
      <c r="B135" s="4">
        <f t="shared" si="228"/>
        <v>91.749999999941792</v>
      </c>
      <c r="C135" s="12">
        <f t="shared" si="229"/>
        <v>3.8229166666642413</v>
      </c>
      <c r="D135" s="176">
        <v>4.51</v>
      </c>
      <c r="E135" s="176">
        <v>1.01</v>
      </c>
      <c r="F135" s="176">
        <v>0</v>
      </c>
      <c r="G135" s="176">
        <v>0</v>
      </c>
      <c r="H135" s="176">
        <v>0.85</v>
      </c>
      <c r="I135" s="176">
        <v>16.809999999999999</v>
      </c>
      <c r="J135" s="176">
        <v>4.5</v>
      </c>
      <c r="K135" s="176">
        <v>1.02</v>
      </c>
      <c r="L135" s="176">
        <v>0</v>
      </c>
      <c r="M135" s="176">
        <v>0</v>
      </c>
      <c r="N135" s="176">
        <v>0.84</v>
      </c>
      <c r="O135" s="176">
        <v>16.850000000000001</v>
      </c>
      <c r="P135" s="29">
        <f t="shared" si="230"/>
        <v>4.5049999999999999</v>
      </c>
      <c r="Q135" s="7">
        <f t="shared" si="231"/>
        <v>7.0710678118653244E-3</v>
      </c>
      <c r="R135" s="22">
        <f t="shared" si="232"/>
        <v>1.5696043977503494E-3</v>
      </c>
      <c r="S135" s="18">
        <f t="shared" si="233"/>
        <v>1.0150000000000001</v>
      </c>
      <c r="T135" s="7">
        <f t="shared" si="234"/>
        <v>7.0710678118654814E-3</v>
      </c>
      <c r="U135" s="22">
        <f t="shared" si="235"/>
        <v>6.9665692727738726E-3</v>
      </c>
      <c r="V135" s="18">
        <f t="shared" si="236"/>
        <v>0</v>
      </c>
      <c r="W135" s="7">
        <f t="shared" si="237"/>
        <v>0</v>
      </c>
      <c r="X135" s="22" t="e">
        <f t="shared" si="238"/>
        <v>#DIV/0!</v>
      </c>
      <c r="Y135" s="18">
        <f t="shared" si="239"/>
        <v>0</v>
      </c>
      <c r="Z135" s="7">
        <f t="shared" si="240"/>
        <v>0</v>
      </c>
      <c r="AA135" s="22" t="e">
        <f t="shared" si="241"/>
        <v>#DIV/0!</v>
      </c>
      <c r="AB135" s="18">
        <f t="shared" si="242"/>
        <v>0.84499999999999997</v>
      </c>
      <c r="AC135" s="7">
        <f t="shared" si="243"/>
        <v>7.0710678118654814E-3</v>
      </c>
      <c r="AD135" s="22">
        <f t="shared" si="244"/>
        <v>8.3681275880064868E-3</v>
      </c>
      <c r="AE135" s="18">
        <f t="shared" si="245"/>
        <v>16.829999999999998</v>
      </c>
      <c r="AF135" s="7">
        <f t="shared" si="246"/>
        <v>2.828427124746381E-2</v>
      </c>
      <c r="AG135" s="22">
        <f t="shared" si="247"/>
        <v>1.6805865268843621E-3</v>
      </c>
      <c r="AH135" s="108"/>
      <c r="AI135" s="108"/>
      <c r="AJ135" s="108"/>
      <c r="AK135" s="108"/>
      <c r="AL135" s="108"/>
      <c r="AM135" s="108"/>
      <c r="AN135" s="108"/>
      <c r="AO135" s="108"/>
      <c r="AP135" s="108"/>
      <c r="AQ135" s="108"/>
      <c r="AR135" s="108"/>
      <c r="AS135" s="108"/>
      <c r="AT135" s="108"/>
      <c r="AU135" s="108"/>
      <c r="AV135" s="108"/>
      <c r="AW135" s="108"/>
      <c r="AX135" s="108"/>
    </row>
    <row r="136" spans="1:52" s="135" customFormat="1" x14ac:dyDescent="0.35">
      <c r="A136" s="11">
        <f>'OD660'!$A$14</f>
        <v>44665.677083333336</v>
      </c>
      <c r="B136" s="4">
        <f t="shared" si="228"/>
        <v>99.75</v>
      </c>
      <c r="C136" s="12">
        <f t="shared" si="229"/>
        <v>4.15625</v>
      </c>
      <c r="D136" s="176">
        <v>3.91</v>
      </c>
      <c r="E136" s="176">
        <v>0.96</v>
      </c>
      <c r="F136" s="176">
        <v>0</v>
      </c>
      <c r="G136" s="176">
        <v>0</v>
      </c>
      <c r="H136" s="176">
        <v>0.86</v>
      </c>
      <c r="I136" s="176">
        <v>14.06</v>
      </c>
      <c r="J136" s="176">
        <v>3.91</v>
      </c>
      <c r="K136" s="176">
        <v>0.95</v>
      </c>
      <c r="L136" s="176">
        <v>0</v>
      </c>
      <c r="M136" s="176">
        <v>0</v>
      </c>
      <c r="N136" s="176">
        <v>0.85</v>
      </c>
      <c r="O136" s="176">
        <v>14.1</v>
      </c>
      <c r="P136" s="29">
        <f t="shared" si="230"/>
        <v>3.91</v>
      </c>
      <c r="Q136" s="7">
        <f t="shared" si="231"/>
        <v>0</v>
      </c>
      <c r="R136" s="22">
        <f t="shared" si="232"/>
        <v>0</v>
      </c>
      <c r="S136" s="18">
        <f t="shared" si="233"/>
        <v>0.95499999999999996</v>
      </c>
      <c r="T136" s="7">
        <f t="shared" si="234"/>
        <v>7.0710678118654814E-3</v>
      </c>
      <c r="U136" s="22">
        <f t="shared" si="235"/>
        <v>7.4042594888643785E-3</v>
      </c>
      <c r="V136" s="18">
        <f t="shared" si="236"/>
        <v>0</v>
      </c>
      <c r="W136" s="7">
        <f t="shared" si="237"/>
        <v>0</v>
      </c>
      <c r="X136" s="22" t="e">
        <f t="shared" si="238"/>
        <v>#DIV/0!</v>
      </c>
      <c r="Y136" s="18">
        <f t="shared" si="239"/>
        <v>0</v>
      </c>
      <c r="Z136" s="7">
        <f t="shared" si="240"/>
        <v>0</v>
      </c>
      <c r="AA136" s="22" t="e">
        <f t="shared" si="241"/>
        <v>#DIV/0!</v>
      </c>
      <c r="AB136" s="18">
        <f t="shared" si="242"/>
        <v>0.85499999999999998</v>
      </c>
      <c r="AC136" s="7">
        <f t="shared" si="243"/>
        <v>7.0710678118654814E-3</v>
      </c>
      <c r="AD136" s="22">
        <f t="shared" si="244"/>
        <v>8.2702547507198607E-3</v>
      </c>
      <c r="AE136" s="18">
        <f t="shared" si="245"/>
        <v>14.08</v>
      </c>
      <c r="AF136" s="7">
        <f t="shared" si="246"/>
        <v>2.8284271247461298E-2</v>
      </c>
      <c r="AG136" s="22">
        <f t="shared" si="247"/>
        <v>2.0088260829162854E-3</v>
      </c>
      <c r="AH136" s="108"/>
      <c r="AI136" s="29"/>
      <c r="AJ136" s="7"/>
      <c r="AK136" s="22"/>
      <c r="AL136" s="29"/>
      <c r="AM136" s="7"/>
      <c r="AN136" s="22"/>
      <c r="AO136" s="29"/>
      <c r="AP136" s="7"/>
      <c r="AQ136" s="22"/>
      <c r="AR136" s="29"/>
      <c r="AS136" s="7"/>
      <c r="AT136" s="22"/>
      <c r="AU136" s="29"/>
      <c r="AV136" s="7"/>
      <c r="AW136" s="22"/>
      <c r="AX136" s="29"/>
      <c r="AY136" s="7"/>
      <c r="AZ136" s="22"/>
    </row>
    <row r="137" spans="1:52" ht="15" thickBot="1" x14ac:dyDescent="0.4">
      <c r="A137" s="101">
        <f>'OD660'!$A$15</f>
        <v>44666.385416666664</v>
      </c>
      <c r="B137" s="9">
        <f t="shared" si="228"/>
        <v>116.74999999988358</v>
      </c>
      <c r="C137" s="13">
        <f t="shared" si="229"/>
        <v>4.8645833333284827</v>
      </c>
      <c r="D137" s="176">
        <v>2.33</v>
      </c>
      <c r="E137" s="176">
        <v>0.78</v>
      </c>
      <c r="F137" s="176">
        <v>0</v>
      </c>
      <c r="G137" s="176">
        <v>0</v>
      </c>
      <c r="H137" s="176">
        <v>0.84</v>
      </c>
      <c r="I137" s="176">
        <v>15.44</v>
      </c>
      <c r="J137" s="176">
        <v>2.33</v>
      </c>
      <c r="K137" s="176">
        <v>0.76</v>
      </c>
      <c r="L137" s="176">
        <v>0</v>
      </c>
      <c r="M137" s="176">
        <v>0</v>
      </c>
      <c r="N137" s="176">
        <v>0.83</v>
      </c>
      <c r="O137" s="176">
        <v>15.6</v>
      </c>
      <c r="P137" s="30">
        <f t="shared" si="230"/>
        <v>2.33</v>
      </c>
      <c r="Q137" s="21">
        <f t="shared" si="231"/>
        <v>0</v>
      </c>
      <c r="R137" s="23">
        <f t="shared" si="232"/>
        <v>0</v>
      </c>
      <c r="S137" s="20">
        <f t="shared" si="233"/>
        <v>0.77</v>
      </c>
      <c r="T137" s="21">
        <f t="shared" si="234"/>
        <v>1.4142135623730963E-2</v>
      </c>
      <c r="U137" s="23">
        <f t="shared" si="235"/>
        <v>1.8366409900949301E-2</v>
      </c>
      <c r="V137" s="20">
        <f t="shared" si="236"/>
        <v>0</v>
      </c>
      <c r="W137" s="21">
        <f t="shared" si="237"/>
        <v>0</v>
      </c>
      <c r="X137" s="23" t="e">
        <f t="shared" si="238"/>
        <v>#DIV/0!</v>
      </c>
      <c r="Y137" s="20">
        <f t="shared" si="239"/>
        <v>0</v>
      </c>
      <c r="Z137" s="21">
        <f t="shared" si="240"/>
        <v>0</v>
      </c>
      <c r="AA137" s="23" t="e">
        <f t="shared" si="241"/>
        <v>#DIV/0!</v>
      </c>
      <c r="AB137" s="20">
        <f t="shared" si="242"/>
        <v>0.83499999999999996</v>
      </c>
      <c r="AC137" s="21">
        <f t="shared" si="243"/>
        <v>7.0710678118654814E-3</v>
      </c>
      <c r="AD137" s="23">
        <f t="shared" si="244"/>
        <v>8.4683446848688396E-3</v>
      </c>
      <c r="AE137" s="20">
        <f t="shared" si="245"/>
        <v>15.52</v>
      </c>
      <c r="AF137" s="21">
        <f t="shared" si="246"/>
        <v>0.1131370849898477</v>
      </c>
      <c r="AG137" s="23">
        <f t="shared" si="247"/>
        <v>7.2897606307891563E-3</v>
      </c>
      <c r="AH137" s="108"/>
      <c r="AI137" s="108"/>
      <c r="AJ137" s="108"/>
      <c r="AK137" s="108"/>
      <c r="AL137" s="108"/>
      <c r="AM137" s="108"/>
      <c r="AN137" s="108"/>
      <c r="AO137" s="108"/>
      <c r="AP137" s="108"/>
      <c r="AQ137" s="108"/>
      <c r="AR137" s="108"/>
      <c r="AS137" s="108"/>
      <c r="AT137" s="108"/>
      <c r="AU137" s="108"/>
      <c r="AV137" s="108"/>
      <c r="AW137" s="108"/>
      <c r="AX137" s="108"/>
    </row>
    <row r="138" spans="1:52" ht="15" thickBot="1" x14ac:dyDescent="0.4">
      <c r="A138" s="107"/>
      <c r="B138" s="4"/>
      <c r="C138" s="5"/>
      <c r="D138" s="77"/>
      <c r="E138" s="77"/>
      <c r="F138" s="77"/>
      <c r="G138" s="77"/>
      <c r="H138" s="77"/>
      <c r="I138" s="77"/>
      <c r="J138" s="56"/>
      <c r="K138" s="56"/>
      <c r="L138" s="56"/>
      <c r="M138" s="56"/>
      <c r="N138" s="56"/>
      <c r="O138" s="56"/>
      <c r="P138" s="7"/>
      <c r="Q138" s="7"/>
      <c r="R138" s="108"/>
      <c r="S138" s="7"/>
      <c r="T138" s="7"/>
      <c r="U138" s="108"/>
      <c r="V138" s="7"/>
      <c r="W138" s="7"/>
      <c r="X138" s="108"/>
      <c r="Y138" s="7"/>
      <c r="Z138" s="7"/>
      <c r="AA138" s="108"/>
      <c r="AB138" s="7"/>
      <c r="AC138" s="7"/>
      <c r="AD138" s="108"/>
      <c r="AE138" s="7"/>
      <c r="AF138" s="7"/>
      <c r="AG138" s="108"/>
      <c r="AH138" s="108"/>
      <c r="AI138" s="108"/>
      <c r="AJ138" s="108"/>
      <c r="AK138" s="108"/>
      <c r="AL138" s="108"/>
      <c r="AM138" s="108"/>
      <c r="AN138" s="108"/>
      <c r="AO138" s="108"/>
      <c r="AP138" s="108"/>
      <c r="AQ138" s="108"/>
      <c r="AR138" s="108"/>
      <c r="AS138" s="108"/>
      <c r="AT138" s="108"/>
      <c r="AU138" s="108"/>
      <c r="AV138" s="108"/>
      <c r="AW138" s="108"/>
      <c r="AX138" s="108"/>
    </row>
    <row r="139" spans="1:52" ht="15" thickBot="1" x14ac:dyDescent="0.4">
      <c r="D139" s="191" t="str">
        <f>Overview!$B$16</f>
        <v>IMI506</v>
      </c>
      <c r="E139" s="192"/>
      <c r="F139" s="192"/>
      <c r="G139" s="192"/>
      <c r="H139" s="192"/>
      <c r="I139" s="192"/>
      <c r="J139" s="192"/>
      <c r="K139" s="192"/>
      <c r="L139" s="192"/>
      <c r="M139" s="192"/>
      <c r="N139" s="192"/>
      <c r="O139" s="193"/>
    </row>
    <row r="140" spans="1:52" ht="15" thickBot="1" x14ac:dyDescent="0.4">
      <c r="D140" s="205">
        <v>1</v>
      </c>
      <c r="E140" s="206"/>
      <c r="F140" s="206"/>
      <c r="G140" s="206"/>
      <c r="H140" s="206"/>
      <c r="I140" s="206"/>
      <c r="J140" s="206"/>
      <c r="K140" s="206"/>
      <c r="L140" s="206"/>
      <c r="M140" s="206"/>
      <c r="N140" s="206"/>
      <c r="O140" s="207"/>
    </row>
    <row r="141" spans="1:52" ht="15" thickBot="1" x14ac:dyDescent="0.4">
      <c r="D141" s="208" t="s">
        <v>26</v>
      </c>
      <c r="E141" s="209"/>
      <c r="F141" s="209"/>
      <c r="G141" s="209"/>
      <c r="H141" s="209"/>
      <c r="I141" s="210"/>
      <c r="J141" s="208" t="s">
        <v>26</v>
      </c>
      <c r="K141" s="209"/>
      <c r="L141" s="209"/>
      <c r="M141" s="209"/>
      <c r="N141" s="209"/>
      <c r="O141" s="210"/>
      <c r="P141" s="208" t="s">
        <v>9</v>
      </c>
      <c r="Q141" s="209"/>
      <c r="R141" s="210"/>
      <c r="S141" s="208" t="s">
        <v>10</v>
      </c>
      <c r="T141" s="209"/>
      <c r="U141" s="210"/>
      <c r="V141" s="208" t="s">
        <v>11</v>
      </c>
      <c r="W141" s="209"/>
      <c r="X141" s="210"/>
      <c r="Y141" s="208" t="s">
        <v>12</v>
      </c>
      <c r="Z141" s="209"/>
      <c r="AA141" s="210"/>
      <c r="AB141" s="208" t="s">
        <v>13</v>
      </c>
      <c r="AC141" s="209"/>
      <c r="AD141" s="210"/>
      <c r="AE141" s="208" t="s">
        <v>14</v>
      </c>
      <c r="AF141" s="209"/>
      <c r="AG141" s="210"/>
      <c r="AH141" s="92"/>
      <c r="AI141" s="208" t="s">
        <v>9</v>
      </c>
      <c r="AJ141" s="209"/>
      <c r="AK141" s="210"/>
      <c r="AL141" s="208" t="s">
        <v>10</v>
      </c>
      <c r="AM141" s="209"/>
      <c r="AN141" s="210"/>
      <c r="AO141" s="208" t="s">
        <v>11</v>
      </c>
      <c r="AP141" s="209"/>
      <c r="AQ141" s="210"/>
      <c r="AR141" s="208" t="s">
        <v>12</v>
      </c>
      <c r="AS141" s="209"/>
      <c r="AT141" s="210"/>
      <c r="AU141" s="208" t="s">
        <v>13</v>
      </c>
      <c r="AV141" s="209"/>
      <c r="AW141" s="210"/>
      <c r="AX141" s="208" t="s">
        <v>14</v>
      </c>
      <c r="AY141" s="209"/>
      <c r="AZ141" s="210"/>
    </row>
    <row r="142" spans="1:52" ht="15" thickBot="1" x14ac:dyDescent="0.4">
      <c r="A142" s="133" t="s">
        <v>0</v>
      </c>
      <c r="B142" s="132" t="s">
        <v>1</v>
      </c>
      <c r="C142" s="134" t="s">
        <v>2</v>
      </c>
      <c r="D142" s="211" t="s">
        <v>27</v>
      </c>
      <c r="E142" s="203"/>
      <c r="F142" s="203"/>
      <c r="G142" s="203"/>
      <c r="H142" s="203"/>
      <c r="I142" s="204"/>
      <c r="J142" s="199" t="s">
        <v>28</v>
      </c>
      <c r="K142" s="200"/>
      <c r="L142" s="200"/>
      <c r="M142" s="200"/>
      <c r="N142" s="200"/>
      <c r="O142" s="201"/>
      <c r="P142" s="139" t="s">
        <v>8</v>
      </c>
      <c r="Q142" s="140" t="s">
        <v>5</v>
      </c>
      <c r="R142" s="141" t="s">
        <v>6</v>
      </c>
      <c r="S142" s="142" t="s">
        <v>8</v>
      </c>
      <c r="T142" s="140" t="s">
        <v>5</v>
      </c>
      <c r="U142" s="141" t="s">
        <v>6</v>
      </c>
      <c r="V142" s="142" t="s">
        <v>8</v>
      </c>
      <c r="W142" s="140" t="s">
        <v>5</v>
      </c>
      <c r="X142" s="141" t="s">
        <v>6</v>
      </c>
      <c r="Y142" s="142" t="s">
        <v>8</v>
      </c>
      <c r="Z142" s="140" t="s">
        <v>5</v>
      </c>
      <c r="AA142" s="141" t="s">
        <v>6</v>
      </c>
      <c r="AB142" s="142" t="s">
        <v>8</v>
      </c>
      <c r="AC142" s="140" t="s">
        <v>5</v>
      </c>
      <c r="AD142" s="141" t="s">
        <v>6</v>
      </c>
      <c r="AE142" s="142" t="s">
        <v>8</v>
      </c>
      <c r="AF142" s="140" t="s">
        <v>5</v>
      </c>
      <c r="AG142" s="141" t="s">
        <v>6</v>
      </c>
      <c r="AH142" s="110"/>
      <c r="AI142" s="139" t="s">
        <v>8</v>
      </c>
      <c r="AJ142" s="140" t="s">
        <v>5</v>
      </c>
      <c r="AK142" s="141" t="s">
        <v>6</v>
      </c>
      <c r="AL142" s="142" t="s">
        <v>8</v>
      </c>
      <c r="AM142" s="140" t="s">
        <v>5</v>
      </c>
      <c r="AN142" s="141" t="s">
        <v>6</v>
      </c>
      <c r="AO142" s="142" t="s">
        <v>8</v>
      </c>
      <c r="AP142" s="140" t="s">
        <v>5</v>
      </c>
      <c r="AQ142" s="141" t="s">
        <v>6</v>
      </c>
      <c r="AR142" s="142" t="s">
        <v>8</v>
      </c>
      <c r="AS142" s="140" t="s">
        <v>5</v>
      </c>
      <c r="AT142" s="141" t="s">
        <v>6</v>
      </c>
      <c r="AU142" s="142" t="s">
        <v>8</v>
      </c>
      <c r="AV142" s="140" t="s">
        <v>5</v>
      </c>
      <c r="AW142" s="141" t="s">
        <v>6</v>
      </c>
      <c r="AX142" s="142" t="s">
        <v>8</v>
      </c>
      <c r="AY142" s="140" t="s">
        <v>5</v>
      </c>
      <c r="AZ142" s="141" t="s">
        <v>6</v>
      </c>
    </row>
    <row r="143" spans="1:52" x14ac:dyDescent="0.35">
      <c r="A143" s="11">
        <f>'OD660'!$A$5</f>
        <v>44661.520833333336</v>
      </c>
      <c r="B143" s="4">
        <f>C143*24</f>
        <v>0</v>
      </c>
      <c r="C143" s="2">
        <f>A143-$A$5</f>
        <v>0</v>
      </c>
      <c r="D143" s="176">
        <v>8.34</v>
      </c>
      <c r="E143" s="176">
        <v>23.99</v>
      </c>
      <c r="F143" s="176">
        <v>7.11</v>
      </c>
      <c r="G143" s="176">
        <v>2.66</v>
      </c>
      <c r="H143" s="176">
        <v>0</v>
      </c>
      <c r="I143" s="176">
        <v>0</v>
      </c>
      <c r="J143" s="176">
        <v>8.35</v>
      </c>
      <c r="K143" s="176">
        <v>23.99</v>
      </c>
      <c r="L143" s="176">
        <v>7.11</v>
      </c>
      <c r="M143" s="176">
        <v>2.66</v>
      </c>
      <c r="N143" s="176">
        <v>0</v>
      </c>
      <c r="O143" s="176">
        <v>0</v>
      </c>
      <c r="P143" s="143">
        <f>IF(D143="",#N/A,AVERAGE(D143,J143))</f>
        <v>8.3449999999999989</v>
      </c>
      <c r="Q143" s="144">
        <f>_xlfn.STDEV.S(D143,J143)</f>
        <v>7.0710678118653244E-3</v>
      </c>
      <c r="R143" s="145">
        <f>Q143/P143</f>
        <v>8.4734185882148901E-4</v>
      </c>
      <c r="S143" s="146">
        <f>IF(E143="",#N/A,AVERAGE(E143,K143))</f>
        <v>23.99</v>
      </c>
      <c r="T143" s="144">
        <f>_xlfn.STDEV.S(E143,K143)</f>
        <v>0</v>
      </c>
      <c r="U143" s="145">
        <f>T143/S143</f>
        <v>0</v>
      </c>
      <c r="V143" s="146">
        <f>IF(F143="",#N/A,AVERAGE(F143,L143))</f>
        <v>7.11</v>
      </c>
      <c r="W143" s="144">
        <f>_xlfn.STDEV.S(F143,L143)</f>
        <v>0</v>
      </c>
      <c r="X143" s="145">
        <f t="shared" ref="X143" si="248">W143/V143</f>
        <v>0</v>
      </c>
      <c r="Y143" s="146">
        <f>IF(G143="",#N/A,AVERAGE(G143,M143))</f>
        <v>2.66</v>
      </c>
      <c r="Z143" s="144">
        <f>_xlfn.STDEV.S(G143,M143)</f>
        <v>0</v>
      </c>
      <c r="AA143" s="145">
        <f>Z143/Y143</f>
        <v>0</v>
      </c>
      <c r="AB143" s="146">
        <f>IF(H143="",#N/A,AVERAGE(H143,N143))</f>
        <v>0</v>
      </c>
      <c r="AC143" s="144">
        <f>_xlfn.STDEV.S(H143,N143)</f>
        <v>0</v>
      </c>
      <c r="AD143" s="145" t="e">
        <f>AC143/AB143</f>
        <v>#DIV/0!</v>
      </c>
      <c r="AE143" s="146">
        <f>IF(I143="",#N/A,AVERAGE(I143,O143))</f>
        <v>0</v>
      </c>
      <c r="AF143" s="144">
        <f>_xlfn.STDEV.S(I143,O143)</f>
        <v>0</v>
      </c>
      <c r="AG143" s="145" t="e">
        <f>AF143/AE143</f>
        <v>#DIV/0!</v>
      </c>
      <c r="AH143" s="108"/>
      <c r="AI143" s="143">
        <f>AVERAGE(P143,P158,P173)</f>
        <v>8.3449999999999989</v>
      </c>
      <c r="AJ143" s="144">
        <f>_xlfn.STDEV.S(Q143,Q158,Q173)</f>
        <v>0</v>
      </c>
      <c r="AK143" s="145">
        <f>AJ143/AI143</f>
        <v>0</v>
      </c>
      <c r="AL143" s="143">
        <f>AVERAGE(S143,S158,S173)</f>
        <v>23.99</v>
      </c>
      <c r="AM143" s="144">
        <f>_xlfn.STDEV.S(T143,T158,T173)</f>
        <v>0</v>
      </c>
      <c r="AN143" s="145">
        <f>AM143/AL143</f>
        <v>0</v>
      </c>
      <c r="AO143" s="143">
        <f>AVERAGE(V143,V158,V173)</f>
        <v>7.11</v>
      </c>
      <c r="AP143" s="144">
        <f>_xlfn.STDEV.S(W143,W158,W173)</f>
        <v>0</v>
      </c>
      <c r="AQ143" s="145">
        <f t="shared" ref="AQ143" si="249">AP143/AO143</f>
        <v>0</v>
      </c>
      <c r="AR143" s="143">
        <f>AVERAGE(Y143,Y158,Y173)</f>
        <v>2.66</v>
      </c>
      <c r="AS143" s="144">
        <f>_xlfn.STDEV.S(Z143,Z158,Z173)</f>
        <v>0</v>
      </c>
      <c r="AT143" s="145">
        <f>AS143/AR143</f>
        <v>0</v>
      </c>
      <c r="AU143" s="143">
        <f>AVERAGE(AB143,AB158,AB173)</f>
        <v>0</v>
      </c>
      <c r="AV143" s="144">
        <f>_xlfn.STDEV.S(AC143,AC158,AC173)</f>
        <v>0</v>
      </c>
      <c r="AW143" s="145" t="e">
        <f>AV143/AU143</f>
        <v>#DIV/0!</v>
      </c>
      <c r="AX143" s="143">
        <f>AVERAGE(AE143,AE158,AE173)</f>
        <v>0</v>
      </c>
      <c r="AY143" s="144">
        <f>_xlfn.STDEV.S(AF143,AF158,AF173)</f>
        <v>0</v>
      </c>
      <c r="AZ143" s="145" t="e">
        <f>AY143/AX143</f>
        <v>#DIV/0!</v>
      </c>
    </row>
    <row r="144" spans="1:52" x14ac:dyDescent="0.35">
      <c r="A144" s="11">
        <f>'OD660'!$A$6</f>
        <v>44661.84375</v>
      </c>
      <c r="B144" s="4">
        <f t="shared" ref="B144:B153" si="250">C144*24</f>
        <v>7.7499999999417923</v>
      </c>
      <c r="C144" s="12">
        <f t="shared" ref="C144:C153" si="251">A144-$A$5</f>
        <v>0.32291666666424135</v>
      </c>
      <c r="D144" s="56">
        <v>7.93</v>
      </c>
      <c r="E144" s="56">
        <v>24</v>
      </c>
      <c r="F144" s="56">
        <v>6.32</v>
      </c>
      <c r="G144" s="56">
        <v>2.66</v>
      </c>
      <c r="H144" s="56">
        <v>0</v>
      </c>
      <c r="I144" s="56">
        <v>0.28000000000000003</v>
      </c>
      <c r="J144" s="56">
        <v>7.92</v>
      </c>
      <c r="K144" s="56">
        <v>23.99</v>
      </c>
      <c r="L144" s="56">
        <v>6.33</v>
      </c>
      <c r="M144" s="56">
        <v>2.67</v>
      </c>
      <c r="N144" s="56">
        <v>0</v>
      </c>
      <c r="O144" s="56">
        <v>0.27</v>
      </c>
      <c r="P144" s="29">
        <f t="shared" ref="P144:P153" si="252">IF(D144="",#N/A,AVERAGE(D144,J144))</f>
        <v>7.9249999999999998</v>
      </c>
      <c r="Q144" s="7">
        <f t="shared" ref="Q144:Q153" si="253">_xlfn.STDEV.S(D144,J144)</f>
        <v>7.0710678118653244E-3</v>
      </c>
      <c r="R144" s="22">
        <f t="shared" ref="R144:R153" si="254">Q144/P144</f>
        <v>8.9224830433631852E-4</v>
      </c>
      <c r="S144" s="18">
        <f t="shared" ref="S144:S153" si="255">IF(E144="",#N/A,AVERAGE(E144,K144))</f>
        <v>23.994999999999997</v>
      </c>
      <c r="T144" s="7">
        <f t="shared" ref="T144:T153" si="256">_xlfn.STDEV.S(E144,K144)</f>
        <v>7.0710678118665812E-3</v>
      </c>
      <c r="U144" s="22">
        <f t="shared" ref="U144:U153" si="257">T144/S144</f>
        <v>2.9468921908174959E-4</v>
      </c>
      <c r="V144" s="18">
        <f t="shared" ref="V144:V153" si="258">IF(F144="",#N/A,AVERAGE(F144,L144))</f>
        <v>6.3250000000000002</v>
      </c>
      <c r="W144" s="7">
        <f t="shared" ref="W144:W153" si="259">_xlfn.STDEV.S(F144,L144)</f>
        <v>7.0710678118653244E-3</v>
      </c>
      <c r="X144" s="22">
        <f t="shared" ref="X144:X153" si="260">W144/V144</f>
        <v>1.11795538527515E-3</v>
      </c>
      <c r="Y144" s="18">
        <f t="shared" ref="Y144:Y153" si="261">IF(G144="",#N/A,AVERAGE(G144,M144))</f>
        <v>2.665</v>
      </c>
      <c r="Z144" s="7">
        <f t="shared" ref="Z144:Z153" si="262">_xlfn.STDEV.S(G144,M144)</f>
        <v>7.0710678118653244E-3</v>
      </c>
      <c r="AA144" s="22">
        <f t="shared" ref="AA144:AA153" si="263">Z144/Y144</f>
        <v>2.6533087474166321E-3</v>
      </c>
      <c r="AB144" s="18">
        <f t="shared" ref="AB144:AB153" si="264">IF(H144="",#N/A,AVERAGE(H144,N144))</f>
        <v>0</v>
      </c>
      <c r="AC144" s="7">
        <f t="shared" ref="AC144:AC153" si="265">_xlfn.STDEV.S(H144,N144)</f>
        <v>0</v>
      </c>
      <c r="AD144" s="22" t="e">
        <f t="shared" ref="AD144:AD153" si="266">AC144/AB144</f>
        <v>#DIV/0!</v>
      </c>
      <c r="AE144" s="18">
        <f t="shared" ref="AE144:AE153" si="267">IF(I144="",#N/A,AVERAGE(I144,O144))</f>
        <v>0.27500000000000002</v>
      </c>
      <c r="AF144" s="7">
        <f t="shared" ref="AF144:AF153" si="268">_xlfn.STDEV.S(I144,O144)</f>
        <v>7.0710678118654814E-3</v>
      </c>
      <c r="AG144" s="22">
        <f t="shared" ref="AG144:AG153" si="269">AF144/AE144</f>
        <v>2.5712973861329022E-2</v>
      </c>
      <c r="AH144" s="108"/>
      <c r="AI144" s="29">
        <f t="shared" ref="AI144:AI153" si="270">AVERAGE(P144,P159,P174)</f>
        <v>7.9533333333333331</v>
      </c>
      <c r="AJ144" s="7">
        <f t="shared" ref="AJ144:AJ153" si="271">_xlfn.STDEV.S(Q144,Q159,Q174)</f>
        <v>6.745368781615986E-2</v>
      </c>
      <c r="AK144" s="22">
        <f t="shared" ref="AK144:AK153" si="272">AJ144/AI144</f>
        <v>8.4811845535825471E-3</v>
      </c>
      <c r="AL144" s="29">
        <f t="shared" ref="AL144:AL153" si="273">AVERAGE(S144,S159,S174)</f>
        <v>24.068333333333332</v>
      </c>
      <c r="AM144" s="7">
        <f t="shared" ref="AM144:AM153" si="274">_xlfn.STDEV.S(T144,T159,T174)</f>
        <v>0.21228911104120787</v>
      </c>
      <c r="AN144" s="22">
        <f t="shared" ref="AN144:AN153" si="275">AM144/AL144</f>
        <v>8.8202663683072322E-3</v>
      </c>
      <c r="AO144" s="29">
        <f t="shared" ref="AO144:AO153" si="276">AVERAGE(V144,V159,V174)</f>
        <v>6.3466666666666667</v>
      </c>
      <c r="AP144" s="7">
        <f t="shared" ref="AP144:AP153" si="277">_xlfn.STDEV.S(W144,W159,W174)</f>
        <v>4.3011626335213299E-2</v>
      </c>
      <c r="AQ144" s="22">
        <f t="shared" ref="AQ144:AQ153" si="278">AP144/AO144</f>
        <v>6.7770419645819275E-3</v>
      </c>
      <c r="AR144" s="29">
        <f t="shared" ref="AR144:AR153" si="279">AVERAGE(Y144,Y159,Y174)</f>
        <v>2.6766666666666672</v>
      </c>
      <c r="AS144" s="7">
        <f t="shared" ref="AS144:AS153" si="280">_xlfn.STDEV.S(Z144,Z159,Z174)</f>
        <v>1.8708286933869663E-2</v>
      </c>
      <c r="AT144" s="22">
        <f t="shared" ref="AT144:AT153" si="281">AS144/AR144</f>
        <v>6.9893973601007449E-3</v>
      </c>
      <c r="AU144" s="29">
        <f t="shared" ref="AU144:AU153" si="282">AVERAGE(AB144,AB159,AB174)</f>
        <v>0</v>
      </c>
      <c r="AV144" s="7">
        <f t="shared" ref="AV144:AV153" si="283">_xlfn.STDEV.S(AC144,AC159,AC174)</f>
        <v>0</v>
      </c>
      <c r="AW144" s="22" t="e">
        <f t="shared" ref="AW144:AW153" si="284">AV144/AU144</f>
        <v>#DIV/0!</v>
      </c>
      <c r="AX144" s="29">
        <f t="shared" ref="AX144:AX153" si="285">AVERAGE(AE144,AE159,AE174)</f>
        <v>0.28499999999999998</v>
      </c>
      <c r="AY144" s="7">
        <f t="shared" ref="AY144:AY153" si="286">_xlfn.STDEV.S(AF144,AF159,AF174)</f>
        <v>8.1649658092772699E-3</v>
      </c>
      <c r="AZ144" s="22">
        <f t="shared" ref="AZ144:AZ153" si="287">AY144/AX144</f>
        <v>2.8649002839569372E-2</v>
      </c>
    </row>
    <row r="145" spans="1:52" x14ac:dyDescent="0.35">
      <c r="A145" s="11">
        <f>'OD660'!$A$7</f>
        <v>44662.34375</v>
      </c>
      <c r="B145" s="4">
        <f t="shared" si="250"/>
        <v>19.749999999941792</v>
      </c>
      <c r="C145" s="12">
        <f t="shared" si="251"/>
        <v>0.82291666666424135</v>
      </c>
      <c r="D145" s="176">
        <v>7.97</v>
      </c>
      <c r="E145" s="176">
        <v>24.1</v>
      </c>
      <c r="F145" s="176">
        <v>5.0199999999999996</v>
      </c>
      <c r="G145" s="176">
        <v>2.56</v>
      </c>
      <c r="H145" s="176">
        <v>0</v>
      </c>
      <c r="I145" s="176">
        <v>0.82</v>
      </c>
      <c r="J145" s="176">
        <v>7.94</v>
      </c>
      <c r="K145" s="176">
        <v>24.08</v>
      </c>
      <c r="L145" s="176">
        <v>5.01</v>
      </c>
      <c r="M145" s="176">
        <v>2.5499999999999998</v>
      </c>
      <c r="N145" s="176">
        <v>0</v>
      </c>
      <c r="O145" s="176">
        <v>0.8</v>
      </c>
      <c r="P145" s="29">
        <f t="shared" si="252"/>
        <v>7.9550000000000001</v>
      </c>
      <c r="Q145" s="7">
        <f t="shared" si="253"/>
        <v>2.1213203435595972E-2</v>
      </c>
      <c r="R145" s="22">
        <f t="shared" si="254"/>
        <v>2.6666503375984882E-3</v>
      </c>
      <c r="S145" s="18">
        <f t="shared" si="255"/>
        <v>24.09</v>
      </c>
      <c r="T145" s="7">
        <f t="shared" si="256"/>
        <v>1.4142135623733162E-2</v>
      </c>
      <c r="U145" s="22">
        <f t="shared" si="257"/>
        <v>5.870541977473293E-4</v>
      </c>
      <c r="V145" s="18">
        <f t="shared" si="258"/>
        <v>5.0149999999999997</v>
      </c>
      <c r="W145" s="7">
        <f t="shared" si="259"/>
        <v>7.0710678118653244E-3</v>
      </c>
      <c r="X145" s="22">
        <f t="shared" si="260"/>
        <v>1.4099836115384497E-3</v>
      </c>
      <c r="Y145" s="18">
        <f t="shared" si="261"/>
        <v>2.5549999999999997</v>
      </c>
      <c r="Z145" s="7">
        <f t="shared" si="262"/>
        <v>7.0710678118656384E-3</v>
      </c>
      <c r="AA145" s="22">
        <f t="shared" si="263"/>
        <v>2.7675412179513264E-3</v>
      </c>
      <c r="AB145" s="18">
        <f t="shared" si="264"/>
        <v>0</v>
      </c>
      <c r="AC145" s="7">
        <f t="shared" si="265"/>
        <v>0</v>
      </c>
      <c r="AD145" s="22" t="e">
        <f t="shared" si="266"/>
        <v>#DIV/0!</v>
      </c>
      <c r="AE145" s="18">
        <f t="shared" si="267"/>
        <v>0.81</v>
      </c>
      <c r="AF145" s="7">
        <f t="shared" si="268"/>
        <v>1.4142135623730885E-2</v>
      </c>
      <c r="AG145" s="22">
        <f t="shared" si="269"/>
        <v>1.7459426695964054E-2</v>
      </c>
      <c r="AH145" s="108"/>
      <c r="AI145" s="29">
        <f t="shared" si="270"/>
        <v>7.9783333333333344</v>
      </c>
      <c r="AJ145" s="7">
        <f t="shared" si="271"/>
        <v>2.4494897427831799E-2</v>
      </c>
      <c r="AK145" s="22">
        <f t="shared" si="272"/>
        <v>3.0701772418422974E-3</v>
      </c>
      <c r="AL145" s="29">
        <f t="shared" si="273"/>
        <v>24.161666666666665</v>
      </c>
      <c r="AM145" s="7">
        <f t="shared" si="274"/>
        <v>0.11683321445547849</v>
      </c>
      <c r="AN145" s="22">
        <f t="shared" si="275"/>
        <v>4.8354782833197971E-3</v>
      </c>
      <c r="AO145" s="29">
        <f t="shared" si="276"/>
        <v>5.0666666666666664</v>
      </c>
      <c r="AP145" s="7">
        <f t="shared" si="277"/>
        <v>2.0412414523193079E-2</v>
      </c>
      <c r="AQ145" s="22">
        <f t="shared" si="278"/>
        <v>4.0287660243144233E-3</v>
      </c>
      <c r="AR145" s="29">
        <f t="shared" si="279"/>
        <v>2.5649999999999999</v>
      </c>
      <c r="AS145" s="7">
        <f t="shared" si="280"/>
        <v>8.1649658092772682E-3</v>
      </c>
      <c r="AT145" s="22">
        <f t="shared" si="281"/>
        <v>3.183222537729929E-3</v>
      </c>
      <c r="AU145" s="29">
        <f t="shared" si="282"/>
        <v>0</v>
      </c>
      <c r="AV145" s="7">
        <f t="shared" si="283"/>
        <v>0</v>
      </c>
      <c r="AW145" s="22" t="e">
        <f t="shared" si="284"/>
        <v>#DIV/0!</v>
      </c>
      <c r="AX145" s="29">
        <f t="shared" si="285"/>
        <v>0.79333333333333333</v>
      </c>
      <c r="AY145" s="7">
        <f t="shared" si="286"/>
        <v>8.1649658092772439E-3</v>
      </c>
      <c r="AZ145" s="22">
        <f t="shared" si="287"/>
        <v>1.0291973709172996E-2</v>
      </c>
    </row>
    <row r="146" spans="1:52" x14ac:dyDescent="0.35">
      <c r="A146" s="11">
        <f>'OD660'!$A$8</f>
        <v>44662.71875</v>
      </c>
      <c r="B146" s="4">
        <f t="shared" si="250"/>
        <v>28.749999999941792</v>
      </c>
      <c r="C146" s="12">
        <f t="shared" si="251"/>
        <v>1.1979166666642413</v>
      </c>
      <c r="D146" s="176">
        <v>7.92</v>
      </c>
      <c r="E146" s="176">
        <v>23.96</v>
      </c>
      <c r="F146" s="176">
        <v>2.98</v>
      </c>
      <c r="G146" s="176">
        <v>2.16</v>
      </c>
      <c r="H146" s="176">
        <v>7.0000000000000007E-2</v>
      </c>
      <c r="I146" s="176">
        <v>1.96</v>
      </c>
      <c r="J146" s="176">
        <v>7.93</v>
      </c>
      <c r="K146" s="176">
        <v>23.92</v>
      </c>
      <c r="L146" s="176">
        <v>2.99</v>
      </c>
      <c r="M146" s="176">
        <v>2.17</v>
      </c>
      <c r="N146" s="176">
        <v>7.0000000000000007E-2</v>
      </c>
      <c r="O146" s="176">
        <v>1.95</v>
      </c>
      <c r="P146" s="29">
        <f t="shared" si="252"/>
        <v>7.9249999999999998</v>
      </c>
      <c r="Q146" s="7">
        <f t="shared" si="253"/>
        <v>7.0710678118653244E-3</v>
      </c>
      <c r="R146" s="22">
        <f t="shared" si="254"/>
        <v>8.9224830433631852E-4</v>
      </c>
      <c r="S146" s="18">
        <f t="shared" si="255"/>
        <v>23.94</v>
      </c>
      <c r="T146" s="7">
        <f t="shared" si="256"/>
        <v>2.8284271247461298E-2</v>
      </c>
      <c r="U146" s="22">
        <f t="shared" si="257"/>
        <v>1.1814649643885253E-3</v>
      </c>
      <c r="V146" s="18">
        <f t="shared" si="258"/>
        <v>2.9850000000000003</v>
      </c>
      <c r="W146" s="7">
        <f t="shared" si="259"/>
        <v>7.0710678118656384E-3</v>
      </c>
      <c r="X146" s="22">
        <f t="shared" si="260"/>
        <v>2.3688669386484548E-3</v>
      </c>
      <c r="Y146" s="18">
        <f t="shared" si="261"/>
        <v>2.165</v>
      </c>
      <c r="Z146" s="7">
        <f t="shared" si="262"/>
        <v>7.0710678118653244E-3</v>
      </c>
      <c r="AA146" s="22">
        <f t="shared" si="263"/>
        <v>3.2660821301918356E-3</v>
      </c>
      <c r="AB146" s="18">
        <f t="shared" si="264"/>
        <v>7.0000000000000007E-2</v>
      </c>
      <c r="AC146" s="7">
        <f t="shared" si="265"/>
        <v>0</v>
      </c>
      <c r="AD146" s="22">
        <f t="shared" si="266"/>
        <v>0</v>
      </c>
      <c r="AE146" s="18">
        <f t="shared" si="267"/>
        <v>1.9550000000000001</v>
      </c>
      <c r="AF146" s="7">
        <f t="shared" si="268"/>
        <v>7.0710678118654814E-3</v>
      </c>
      <c r="AG146" s="22">
        <f t="shared" si="269"/>
        <v>3.6169144817726246E-3</v>
      </c>
      <c r="AH146" s="108"/>
      <c r="AI146" s="29">
        <f t="shared" si="270"/>
        <v>7.9466666666666681</v>
      </c>
      <c r="AJ146" s="7">
        <f t="shared" si="271"/>
        <v>2.5495097567963643E-2</v>
      </c>
      <c r="AK146" s="22">
        <f t="shared" si="272"/>
        <v>3.2082757006665651E-3</v>
      </c>
      <c r="AL146" s="29">
        <f t="shared" si="273"/>
        <v>24</v>
      </c>
      <c r="AM146" s="7">
        <f t="shared" si="274"/>
        <v>0.11518101695447228</v>
      </c>
      <c r="AN146" s="22">
        <f t="shared" si="275"/>
        <v>4.7992090397696785E-3</v>
      </c>
      <c r="AO146" s="29">
        <f t="shared" si="276"/>
        <v>3.0233333333333334</v>
      </c>
      <c r="AP146" s="7">
        <f t="shared" si="277"/>
        <v>1.0801234497346343E-2</v>
      </c>
      <c r="AQ146" s="22">
        <f t="shared" si="278"/>
        <v>3.5726244202909621E-3</v>
      </c>
      <c r="AR146" s="29">
        <f t="shared" si="279"/>
        <v>2.1800000000000002</v>
      </c>
      <c r="AS146" s="7">
        <f t="shared" si="280"/>
        <v>4.0824829046386341E-3</v>
      </c>
      <c r="AT146" s="22">
        <f t="shared" si="281"/>
        <v>1.8726985801094651E-3</v>
      </c>
      <c r="AU146" s="29">
        <f t="shared" si="282"/>
        <v>6.8333333333333343E-2</v>
      </c>
      <c r="AV146" s="7">
        <f t="shared" si="283"/>
        <v>4.0824829046386332E-3</v>
      </c>
      <c r="AW146" s="22">
        <f t="shared" si="284"/>
        <v>5.9743652263004383E-2</v>
      </c>
      <c r="AX146" s="29">
        <f t="shared" si="285"/>
        <v>1.9066666666666665</v>
      </c>
      <c r="AY146" s="7">
        <f t="shared" si="286"/>
        <v>2.6770630673681614E-2</v>
      </c>
      <c r="AZ146" s="22">
        <f t="shared" si="287"/>
        <v>1.4040540563119729E-2</v>
      </c>
    </row>
    <row r="147" spans="1:52" x14ac:dyDescent="0.35">
      <c r="A147" s="11">
        <f>'OD660'!$A$9</f>
        <v>44663.354166666664</v>
      </c>
      <c r="B147" s="4">
        <f t="shared" si="250"/>
        <v>43.999999999883585</v>
      </c>
      <c r="C147" s="12">
        <f t="shared" si="251"/>
        <v>1.8333333333284827</v>
      </c>
      <c r="D147" s="176">
        <v>7.95</v>
      </c>
      <c r="E147" s="176">
        <v>21.18</v>
      </c>
      <c r="F147" s="176">
        <v>0</v>
      </c>
      <c r="G147" s="176">
        <v>0</v>
      </c>
      <c r="H147" s="176">
        <v>0</v>
      </c>
      <c r="I147" s="176">
        <v>5.28</v>
      </c>
      <c r="J147" s="176">
        <v>7.95</v>
      </c>
      <c r="K147" s="176">
        <v>21.21</v>
      </c>
      <c r="L147" s="176">
        <v>0</v>
      </c>
      <c r="M147" s="176">
        <v>0</v>
      </c>
      <c r="N147" s="176">
        <v>0</v>
      </c>
      <c r="O147" s="176">
        <v>5.4</v>
      </c>
      <c r="P147" s="29">
        <f t="shared" si="252"/>
        <v>7.95</v>
      </c>
      <c r="Q147" s="7">
        <f t="shared" si="253"/>
        <v>0</v>
      </c>
      <c r="R147" s="22">
        <f t="shared" si="254"/>
        <v>0</v>
      </c>
      <c r="S147" s="18">
        <f t="shared" si="255"/>
        <v>21.195</v>
      </c>
      <c r="T147" s="7">
        <f t="shared" si="256"/>
        <v>2.1213203435597228E-2</v>
      </c>
      <c r="U147" s="22">
        <f t="shared" si="257"/>
        <v>1.0008588551826954E-3</v>
      </c>
      <c r="V147" s="18">
        <f t="shared" si="258"/>
        <v>0</v>
      </c>
      <c r="W147" s="7">
        <f t="shared" si="259"/>
        <v>0</v>
      </c>
      <c r="X147" s="22" t="e">
        <f t="shared" si="260"/>
        <v>#DIV/0!</v>
      </c>
      <c r="Y147" s="18">
        <f t="shared" si="261"/>
        <v>0</v>
      </c>
      <c r="Z147" s="7">
        <f t="shared" si="262"/>
        <v>0</v>
      </c>
      <c r="AA147" s="22" t="e">
        <f t="shared" si="263"/>
        <v>#DIV/0!</v>
      </c>
      <c r="AB147" s="18">
        <f t="shared" si="264"/>
        <v>0</v>
      </c>
      <c r="AC147" s="7">
        <f t="shared" si="265"/>
        <v>0</v>
      </c>
      <c r="AD147" s="22" t="e">
        <f t="shared" si="266"/>
        <v>#DIV/0!</v>
      </c>
      <c r="AE147" s="18">
        <f t="shared" si="267"/>
        <v>5.34</v>
      </c>
      <c r="AF147" s="7">
        <f t="shared" si="268"/>
        <v>8.4852813742385777E-2</v>
      </c>
      <c r="AG147" s="22">
        <f t="shared" si="269"/>
        <v>1.5890040026664002E-2</v>
      </c>
      <c r="AH147" s="108"/>
      <c r="AI147" s="29">
        <f t="shared" si="270"/>
        <v>7.95</v>
      </c>
      <c r="AJ147" s="7">
        <f t="shared" si="271"/>
        <v>1.8708286933869663E-2</v>
      </c>
      <c r="AK147" s="22">
        <f t="shared" si="272"/>
        <v>2.3532436394804609E-3</v>
      </c>
      <c r="AL147" s="29">
        <f t="shared" si="273"/>
        <v>21.344999999999999</v>
      </c>
      <c r="AM147" s="7">
        <f t="shared" si="274"/>
        <v>5.3541261347362236E-2</v>
      </c>
      <c r="AN147" s="22">
        <f t="shared" si="275"/>
        <v>2.5083748581570505E-3</v>
      </c>
      <c r="AO147" s="29">
        <f t="shared" si="276"/>
        <v>0</v>
      </c>
      <c r="AP147" s="7">
        <f t="shared" si="277"/>
        <v>0</v>
      </c>
      <c r="AQ147" s="22" t="e">
        <f t="shared" si="278"/>
        <v>#DIV/0!</v>
      </c>
      <c r="AR147" s="29">
        <f t="shared" si="279"/>
        <v>0</v>
      </c>
      <c r="AS147" s="7">
        <f t="shared" si="280"/>
        <v>0</v>
      </c>
      <c r="AT147" s="22" t="e">
        <f t="shared" si="281"/>
        <v>#DIV/0!</v>
      </c>
      <c r="AU147" s="29">
        <f t="shared" si="282"/>
        <v>0</v>
      </c>
      <c r="AV147" s="7">
        <f t="shared" si="283"/>
        <v>0</v>
      </c>
      <c r="AW147" s="22" t="e">
        <f t="shared" si="284"/>
        <v>#DIV/0!</v>
      </c>
      <c r="AX147" s="29">
        <f t="shared" si="285"/>
        <v>5.1933333333333334</v>
      </c>
      <c r="AY147" s="7">
        <f t="shared" si="286"/>
        <v>3.5590260840104242E-2</v>
      </c>
      <c r="AZ147" s="22">
        <f t="shared" si="287"/>
        <v>6.8530669140123698E-3</v>
      </c>
    </row>
    <row r="148" spans="1:52" x14ac:dyDescent="0.35">
      <c r="A148" s="11">
        <f>'OD660'!$A$10</f>
        <v>44663.677083333336</v>
      </c>
      <c r="B148" s="4">
        <f t="shared" si="250"/>
        <v>51.75</v>
      </c>
      <c r="C148" s="12">
        <f t="shared" si="251"/>
        <v>2.15625</v>
      </c>
      <c r="D148" s="176">
        <v>7.59</v>
      </c>
      <c r="E148" s="176">
        <v>15.77</v>
      </c>
      <c r="F148" s="176">
        <v>0</v>
      </c>
      <c r="G148" s="176">
        <v>0</v>
      </c>
      <c r="H148" s="176">
        <v>0.19</v>
      </c>
      <c r="I148" s="176">
        <v>8.33</v>
      </c>
      <c r="J148" s="176">
        <v>7.57</v>
      </c>
      <c r="K148" s="176">
        <v>15.73</v>
      </c>
      <c r="L148" s="176">
        <v>0</v>
      </c>
      <c r="M148" s="176">
        <v>0</v>
      </c>
      <c r="N148" s="176">
        <v>0.19</v>
      </c>
      <c r="O148" s="176">
        <v>8.3000000000000007</v>
      </c>
      <c r="P148" s="29">
        <f t="shared" si="252"/>
        <v>7.58</v>
      </c>
      <c r="Q148" s="7">
        <f t="shared" si="253"/>
        <v>1.4142135623730649E-2</v>
      </c>
      <c r="R148" s="22">
        <f t="shared" si="254"/>
        <v>1.8657171007560223E-3</v>
      </c>
      <c r="S148" s="18">
        <f t="shared" si="255"/>
        <v>15.75</v>
      </c>
      <c r="T148" s="7">
        <f t="shared" si="256"/>
        <v>2.8284271247461298E-2</v>
      </c>
      <c r="U148" s="22">
        <f t="shared" si="257"/>
        <v>1.7958267458705586E-3</v>
      </c>
      <c r="V148" s="18">
        <f t="shared" si="258"/>
        <v>0</v>
      </c>
      <c r="W148" s="7">
        <f t="shared" si="259"/>
        <v>0</v>
      </c>
      <c r="X148" s="22" t="e">
        <f t="shared" si="260"/>
        <v>#DIV/0!</v>
      </c>
      <c r="Y148" s="18">
        <f t="shared" si="261"/>
        <v>0</v>
      </c>
      <c r="Z148" s="7">
        <f t="shared" si="262"/>
        <v>0</v>
      </c>
      <c r="AA148" s="22" t="e">
        <f t="shared" si="263"/>
        <v>#DIV/0!</v>
      </c>
      <c r="AB148" s="18">
        <f t="shared" si="264"/>
        <v>0.19</v>
      </c>
      <c r="AC148" s="7">
        <f t="shared" si="265"/>
        <v>0</v>
      </c>
      <c r="AD148" s="22">
        <f t="shared" si="266"/>
        <v>0</v>
      </c>
      <c r="AE148" s="18">
        <f t="shared" si="267"/>
        <v>8.3150000000000013</v>
      </c>
      <c r="AF148" s="7">
        <f t="shared" si="268"/>
        <v>2.1213203435595972E-2</v>
      </c>
      <c r="AG148" s="22">
        <f t="shared" si="269"/>
        <v>2.5511970457722153E-3</v>
      </c>
      <c r="AH148" s="108"/>
      <c r="AI148" s="29">
        <f t="shared" si="270"/>
        <v>7.6066666666666665</v>
      </c>
      <c r="AJ148" s="7">
        <f t="shared" si="271"/>
        <v>8.164965809277086E-3</v>
      </c>
      <c r="AK148" s="22">
        <f t="shared" si="272"/>
        <v>1.0733960310180218E-3</v>
      </c>
      <c r="AL148" s="29">
        <f t="shared" si="273"/>
        <v>16.145</v>
      </c>
      <c r="AM148" s="7">
        <f t="shared" si="274"/>
        <v>1.4719601443879628E-2</v>
      </c>
      <c r="AN148" s="22">
        <f t="shared" si="275"/>
        <v>9.1171269395352297E-4</v>
      </c>
      <c r="AO148" s="29">
        <f t="shared" si="276"/>
        <v>0</v>
      </c>
      <c r="AP148" s="7">
        <f t="shared" si="277"/>
        <v>0</v>
      </c>
      <c r="AQ148" s="22" t="e">
        <f t="shared" si="278"/>
        <v>#DIV/0!</v>
      </c>
      <c r="AR148" s="29">
        <f t="shared" si="279"/>
        <v>0</v>
      </c>
      <c r="AS148" s="7">
        <f t="shared" si="280"/>
        <v>0</v>
      </c>
      <c r="AT148" s="22" t="e">
        <f t="shared" si="281"/>
        <v>#DIV/0!</v>
      </c>
      <c r="AU148" s="29">
        <f t="shared" si="282"/>
        <v>6.3333333333333339E-2</v>
      </c>
      <c r="AV148" s="7">
        <f t="shared" si="283"/>
        <v>0</v>
      </c>
      <c r="AW148" s="22">
        <f t="shared" si="284"/>
        <v>0</v>
      </c>
      <c r="AX148" s="29">
        <f t="shared" si="285"/>
        <v>8.1533333333333342</v>
      </c>
      <c r="AY148" s="7">
        <f t="shared" si="286"/>
        <v>9.0092545011597427E-2</v>
      </c>
      <c r="AZ148" s="22">
        <f t="shared" si="287"/>
        <v>1.104978066372822E-2</v>
      </c>
    </row>
    <row r="149" spans="1:52" x14ac:dyDescent="0.35">
      <c r="A149" s="11">
        <f>'OD660'!$A$11</f>
        <v>44664.361111111109</v>
      </c>
      <c r="B149" s="4">
        <f t="shared" si="250"/>
        <v>68.166666666569654</v>
      </c>
      <c r="C149" s="12">
        <f t="shared" si="251"/>
        <v>2.8402777777737356</v>
      </c>
      <c r="D149" s="176">
        <v>6.65</v>
      </c>
      <c r="E149" s="176">
        <v>2.93</v>
      </c>
      <c r="F149" s="176">
        <v>0</v>
      </c>
      <c r="G149" s="176">
        <v>0</v>
      </c>
      <c r="H149" s="176">
        <v>0.68</v>
      </c>
      <c r="I149" s="176">
        <v>13.71</v>
      </c>
      <c r="J149" s="176">
        <v>6.62</v>
      </c>
      <c r="K149" s="176">
        <v>2.92</v>
      </c>
      <c r="L149" s="176">
        <v>0</v>
      </c>
      <c r="M149" s="176">
        <v>0</v>
      </c>
      <c r="N149" s="176">
        <v>0.68</v>
      </c>
      <c r="O149" s="176">
        <v>13.52</v>
      </c>
      <c r="P149" s="29">
        <f t="shared" si="252"/>
        <v>6.6349999999999998</v>
      </c>
      <c r="Q149" s="7">
        <f t="shared" si="253"/>
        <v>2.12132034355966E-2</v>
      </c>
      <c r="R149" s="22">
        <f t="shared" si="254"/>
        <v>3.1971670588691187E-3</v>
      </c>
      <c r="S149" s="18">
        <f t="shared" si="255"/>
        <v>2.9249999999999998</v>
      </c>
      <c r="T149" s="7">
        <f t="shared" si="256"/>
        <v>7.0710678118656384E-3</v>
      </c>
      <c r="U149" s="22">
        <f t="shared" si="257"/>
        <v>2.4174590809797054E-3</v>
      </c>
      <c r="V149" s="18">
        <f t="shared" si="258"/>
        <v>0</v>
      </c>
      <c r="W149" s="7">
        <f t="shared" si="259"/>
        <v>0</v>
      </c>
      <c r="X149" s="22" t="e">
        <f t="shared" si="260"/>
        <v>#DIV/0!</v>
      </c>
      <c r="Y149" s="18">
        <f t="shared" si="261"/>
        <v>0</v>
      </c>
      <c r="Z149" s="7">
        <f t="shared" si="262"/>
        <v>0</v>
      </c>
      <c r="AA149" s="22" t="e">
        <f t="shared" si="263"/>
        <v>#DIV/0!</v>
      </c>
      <c r="AB149" s="18">
        <f t="shared" si="264"/>
        <v>0.68</v>
      </c>
      <c r="AC149" s="7">
        <f t="shared" si="265"/>
        <v>0</v>
      </c>
      <c r="AD149" s="22">
        <f t="shared" si="266"/>
        <v>0</v>
      </c>
      <c r="AE149" s="18">
        <f t="shared" si="267"/>
        <v>13.615</v>
      </c>
      <c r="AF149" s="7">
        <f t="shared" si="268"/>
        <v>0.13435028842544494</v>
      </c>
      <c r="AG149" s="22">
        <f t="shared" si="269"/>
        <v>9.8678140598931277E-3</v>
      </c>
      <c r="AH149" s="108"/>
      <c r="AI149" s="29">
        <f t="shared" si="270"/>
        <v>6.7183333333333337</v>
      </c>
      <c r="AJ149" s="7">
        <f t="shared" si="271"/>
        <v>2.8577380332470422E-2</v>
      </c>
      <c r="AK149" s="22">
        <f t="shared" si="272"/>
        <v>4.2536413295664235E-3</v>
      </c>
      <c r="AL149" s="29">
        <f t="shared" si="273"/>
        <v>3.4450000000000003</v>
      </c>
      <c r="AM149" s="7">
        <f t="shared" si="274"/>
        <v>2.2730302828309748E-2</v>
      </c>
      <c r="AN149" s="22">
        <f t="shared" si="275"/>
        <v>6.5980559733845416E-3</v>
      </c>
      <c r="AO149" s="29">
        <f t="shared" si="276"/>
        <v>0</v>
      </c>
      <c r="AP149" s="7">
        <f t="shared" si="277"/>
        <v>0</v>
      </c>
      <c r="AQ149" s="22" t="e">
        <f t="shared" si="278"/>
        <v>#DIV/0!</v>
      </c>
      <c r="AR149" s="29">
        <f t="shared" si="279"/>
        <v>0</v>
      </c>
      <c r="AS149" s="7">
        <f t="shared" si="280"/>
        <v>0</v>
      </c>
      <c r="AT149" s="22" t="e">
        <f t="shared" si="281"/>
        <v>#DIV/0!</v>
      </c>
      <c r="AU149" s="29">
        <f t="shared" si="282"/>
        <v>0.66666666666666663</v>
      </c>
      <c r="AV149" s="7">
        <f t="shared" si="283"/>
        <v>8.1649658092772665E-3</v>
      </c>
      <c r="AW149" s="22">
        <f t="shared" si="284"/>
        <v>1.22474487139159E-2</v>
      </c>
      <c r="AX149" s="29">
        <f t="shared" si="285"/>
        <v>13.155000000000001</v>
      </c>
      <c r="AY149" s="7">
        <f t="shared" si="286"/>
        <v>0.29555033412263237</v>
      </c>
      <c r="AZ149" s="22">
        <f t="shared" si="287"/>
        <v>2.2466768082298163E-2</v>
      </c>
    </row>
    <row r="150" spans="1:52" x14ac:dyDescent="0.35">
      <c r="A150" s="11">
        <f>'OD660'!$A$12</f>
        <v>44664.677083333336</v>
      </c>
      <c r="B150" s="4">
        <f t="shared" si="250"/>
        <v>75.75</v>
      </c>
      <c r="C150" s="12">
        <f t="shared" si="251"/>
        <v>3.15625</v>
      </c>
      <c r="D150" s="176">
        <v>6.01</v>
      </c>
      <c r="E150" s="176">
        <v>1.2</v>
      </c>
      <c r="F150" s="176">
        <v>0</v>
      </c>
      <c r="G150" s="176">
        <v>0</v>
      </c>
      <c r="H150" s="176">
        <v>0.71</v>
      </c>
      <c r="I150" s="176">
        <v>15.21</v>
      </c>
      <c r="J150" s="176">
        <v>6</v>
      </c>
      <c r="K150" s="176">
        <v>1.17</v>
      </c>
      <c r="L150" s="176">
        <v>0</v>
      </c>
      <c r="M150" s="176">
        <v>0</v>
      </c>
      <c r="N150" s="176">
        <v>0.71</v>
      </c>
      <c r="O150" s="176">
        <v>15.08</v>
      </c>
      <c r="P150" s="29">
        <f t="shared" si="252"/>
        <v>6.0049999999999999</v>
      </c>
      <c r="Q150" s="7">
        <f t="shared" si="253"/>
        <v>7.0710678118653244E-3</v>
      </c>
      <c r="R150" s="22">
        <f t="shared" si="254"/>
        <v>1.1775300269550916E-3</v>
      </c>
      <c r="S150" s="18">
        <f t="shared" si="255"/>
        <v>1.1850000000000001</v>
      </c>
      <c r="T150" s="7">
        <f t="shared" si="256"/>
        <v>2.1213203435596444E-2</v>
      </c>
      <c r="U150" s="22">
        <f t="shared" si="257"/>
        <v>1.7901437498393624E-2</v>
      </c>
      <c r="V150" s="18">
        <f t="shared" si="258"/>
        <v>0</v>
      </c>
      <c r="W150" s="7">
        <f t="shared" si="259"/>
        <v>0</v>
      </c>
      <c r="X150" s="22" t="e">
        <f t="shared" si="260"/>
        <v>#DIV/0!</v>
      </c>
      <c r="Y150" s="18">
        <f t="shared" si="261"/>
        <v>0</v>
      </c>
      <c r="Z150" s="7">
        <f t="shared" si="262"/>
        <v>0</v>
      </c>
      <c r="AA150" s="22" t="e">
        <f t="shared" si="263"/>
        <v>#DIV/0!</v>
      </c>
      <c r="AB150" s="18">
        <f t="shared" si="264"/>
        <v>0.71</v>
      </c>
      <c r="AC150" s="7">
        <f t="shared" si="265"/>
        <v>0</v>
      </c>
      <c r="AD150" s="22">
        <f t="shared" si="266"/>
        <v>0</v>
      </c>
      <c r="AE150" s="18">
        <f t="shared" si="267"/>
        <v>15.145</v>
      </c>
      <c r="AF150" s="7">
        <f t="shared" si="268"/>
        <v>9.1923881554251727E-2</v>
      </c>
      <c r="AG150" s="22">
        <f t="shared" si="269"/>
        <v>6.0695861046055942E-3</v>
      </c>
      <c r="AH150" s="108"/>
      <c r="AI150" s="29">
        <f t="shared" si="270"/>
        <v>6.1033333333333326</v>
      </c>
      <c r="AJ150" s="7">
        <f t="shared" si="271"/>
        <v>1.4719601443879682E-2</v>
      </c>
      <c r="AK150" s="22">
        <f t="shared" si="272"/>
        <v>2.4117315309469716E-3</v>
      </c>
      <c r="AL150" s="29">
        <f t="shared" si="273"/>
        <v>1.2233333333333334</v>
      </c>
      <c r="AM150" s="7">
        <f t="shared" si="274"/>
        <v>4.0824829046386332E-3</v>
      </c>
      <c r="AN150" s="22">
        <f t="shared" si="275"/>
        <v>3.3371794860806263E-3</v>
      </c>
      <c r="AO150" s="29">
        <f t="shared" si="276"/>
        <v>0</v>
      </c>
      <c r="AP150" s="7">
        <f t="shared" si="277"/>
        <v>0</v>
      </c>
      <c r="AQ150" s="22" t="e">
        <f t="shared" si="278"/>
        <v>#DIV/0!</v>
      </c>
      <c r="AR150" s="29">
        <f t="shared" si="279"/>
        <v>0</v>
      </c>
      <c r="AS150" s="7">
        <f t="shared" si="280"/>
        <v>0</v>
      </c>
      <c r="AT150" s="22" t="e">
        <f t="shared" si="281"/>
        <v>#DIV/0!</v>
      </c>
      <c r="AU150" s="29">
        <f t="shared" si="282"/>
        <v>0.71333333333333326</v>
      </c>
      <c r="AV150" s="7">
        <f t="shared" si="283"/>
        <v>8.1649658092772665E-3</v>
      </c>
      <c r="AW150" s="22">
        <f t="shared" si="284"/>
        <v>1.1446213751323271E-2</v>
      </c>
      <c r="AX150" s="29">
        <f t="shared" si="285"/>
        <v>14.861666666666666</v>
      </c>
      <c r="AY150" s="7">
        <f t="shared" si="286"/>
        <v>0.31506613062445532</v>
      </c>
      <c r="AZ150" s="22">
        <f t="shared" si="287"/>
        <v>2.1199919073082111E-2</v>
      </c>
    </row>
    <row r="151" spans="1:52" x14ac:dyDescent="0.35">
      <c r="A151" s="11">
        <f>'OD660'!$A$13</f>
        <v>44665.34375</v>
      </c>
      <c r="B151" s="4">
        <f t="shared" si="250"/>
        <v>91.749999999941792</v>
      </c>
      <c r="C151" s="12">
        <f t="shared" si="251"/>
        <v>3.8229166666642413</v>
      </c>
      <c r="D151" s="176">
        <v>4.42</v>
      </c>
      <c r="E151" s="176">
        <v>1</v>
      </c>
      <c r="F151" s="176">
        <v>0</v>
      </c>
      <c r="G151" s="176">
        <v>0</v>
      </c>
      <c r="H151" s="176">
        <v>0.73</v>
      </c>
      <c r="I151" s="176">
        <v>16.89</v>
      </c>
      <c r="J151" s="176">
        <v>4.43</v>
      </c>
      <c r="K151" s="176">
        <v>1</v>
      </c>
      <c r="L151" s="176">
        <v>0</v>
      </c>
      <c r="M151" s="176">
        <v>0</v>
      </c>
      <c r="N151" s="176">
        <v>0.74</v>
      </c>
      <c r="O151" s="176">
        <v>16.97</v>
      </c>
      <c r="P151" s="29">
        <f t="shared" si="252"/>
        <v>4.4249999999999998</v>
      </c>
      <c r="Q151" s="7">
        <f t="shared" si="253"/>
        <v>7.0710678118653244E-3</v>
      </c>
      <c r="R151" s="22">
        <f t="shared" si="254"/>
        <v>1.5979814264102429E-3</v>
      </c>
      <c r="S151" s="18">
        <f t="shared" si="255"/>
        <v>1</v>
      </c>
      <c r="T151" s="7">
        <f t="shared" si="256"/>
        <v>0</v>
      </c>
      <c r="U151" s="22">
        <f t="shared" si="257"/>
        <v>0</v>
      </c>
      <c r="V151" s="18">
        <f t="shared" si="258"/>
        <v>0</v>
      </c>
      <c r="W151" s="7">
        <f t="shared" si="259"/>
        <v>0</v>
      </c>
      <c r="X151" s="22" t="e">
        <f t="shared" si="260"/>
        <v>#DIV/0!</v>
      </c>
      <c r="Y151" s="18">
        <f t="shared" si="261"/>
        <v>0</v>
      </c>
      <c r="Z151" s="7">
        <f t="shared" si="262"/>
        <v>0</v>
      </c>
      <c r="AA151" s="22" t="e">
        <f t="shared" si="263"/>
        <v>#DIV/0!</v>
      </c>
      <c r="AB151" s="18">
        <f t="shared" si="264"/>
        <v>0.73499999999999999</v>
      </c>
      <c r="AC151" s="7">
        <f t="shared" si="265"/>
        <v>7.0710678118654814E-3</v>
      </c>
      <c r="AD151" s="22">
        <f t="shared" si="266"/>
        <v>9.6205004243067778E-3</v>
      </c>
      <c r="AE151" s="18">
        <f t="shared" si="267"/>
        <v>16.93</v>
      </c>
      <c r="AF151" s="7">
        <f t="shared" si="268"/>
        <v>5.6568542494922595E-2</v>
      </c>
      <c r="AG151" s="22">
        <f t="shared" si="269"/>
        <v>3.3413196984596926E-3</v>
      </c>
      <c r="AH151" s="108"/>
      <c r="AI151" s="29">
        <f t="shared" si="270"/>
        <v>4.4966666666666661</v>
      </c>
      <c r="AJ151" s="7">
        <f t="shared" si="271"/>
        <v>4.082482904638543E-3</v>
      </c>
      <c r="AK151" s="22">
        <f t="shared" si="272"/>
        <v>9.078909350567554E-4</v>
      </c>
      <c r="AL151" s="29">
        <f t="shared" si="273"/>
        <v>1.0083333333333333</v>
      </c>
      <c r="AM151" s="7">
        <f t="shared" si="274"/>
        <v>4.0824829046386332E-3</v>
      </c>
      <c r="AN151" s="22">
        <f t="shared" si="275"/>
        <v>4.0487433765011242E-3</v>
      </c>
      <c r="AO151" s="29">
        <f t="shared" si="276"/>
        <v>0</v>
      </c>
      <c r="AP151" s="7">
        <f t="shared" si="277"/>
        <v>0</v>
      </c>
      <c r="AQ151" s="22" t="e">
        <f t="shared" si="278"/>
        <v>#DIV/0!</v>
      </c>
      <c r="AR151" s="29">
        <f t="shared" si="279"/>
        <v>0</v>
      </c>
      <c r="AS151" s="7">
        <f t="shared" si="280"/>
        <v>0</v>
      </c>
      <c r="AT151" s="22" t="e">
        <f t="shared" si="281"/>
        <v>#DIV/0!</v>
      </c>
      <c r="AU151" s="29">
        <f t="shared" si="282"/>
        <v>0.72499999999999998</v>
      </c>
      <c r="AV151" s="7">
        <f t="shared" si="283"/>
        <v>4.0824829046386332E-3</v>
      </c>
      <c r="AW151" s="22">
        <f t="shared" si="284"/>
        <v>5.6310109029498387E-3</v>
      </c>
      <c r="AX151" s="29">
        <f t="shared" si="285"/>
        <v>16.898333333333333</v>
      </c>
      <c r="AY151" s="7">
        <f t="shared" si="286"/>
        <v>1.7795130420051132E-2</v>
      </c>
      <c r="AZ151" s="22">
        <f t="shared" si="287"/>
        <v>1.0530701501164494E-3</v>
      </c>
    </row>
    <row r="152" spans="1:52" s="135" customFormat="1" x14ac:dyDescent="0.35">
      <c r="A152" s="11">
        <f>'OD660'!$A$14</f>
        <v>44665.677083333336</v>
      </c>
      <c r="B152" s="4">
        <f t="shared" si="250"/>
        <v>99.75</v>
      </c>
      <c r="C152" s="12">
        <f t="shared" si="251"/>
        <v>4.15625</v>
      </c>
      <c r="D152" s="176">
        <v>3.75</v>
      </c>
      <c r="E152" s="176">
        <v>0.92</v>
      </c>
      <c r="F152" s="176">
        <v>0</v>
      </c>
      <c r="G152" s="176">
        <v>0</v>
      </c>
      <c r="H152" s="176">
        <v>0.73</v>
      </c>
      <c r="I152" s="176">
        <v>14.16</v>
      </c>
      <c r="J152" s="176">
        <v>3.76</v>
      </c>
      <c r="K152" s="176">
        <v>0.93</v>
      </c>
      <c r="L152" s="176">
        <v>0</v>
      </c>
      <c r="M152" s="176">
        <v>0</v>
      </c>
      <c r="N152" s="176">
        <v>0.73</v>
      </c>
      <c r="O152" s="176">
        <v>14.18</v>
      </c>
      <c r="P152" s="29">
        <f t="shared" si="252"/>
        <v>3.7549999999999999</v>
      </c>
      <c r="Q152" s="7">
        <f t="shared" si="253"/>
        <v>7.0710678118653244E-3</v>
      </c>
      <c r="R152" s="22">
        <f t="shared" si="254"/>
        <v>1.8831072734661317E-3</v>
      </c>
      <c r="S152" s="18">
        <f t="shared" si="255"/>
        <v>0.92500000000000004</v>
      </c>
      <c r="T152" s="7">
        <f t="shared" si="256"/>
        <v>7.0710678118654814E-3</v>
      </c>
      <c r="U152" s="22">
        <f t="shared" si="257"/>
        <v>7.6443976344491684E-3</v>
      </c>
      <c r="V152" s="18">
        <f t="shared" si="258"/>
        <v>0</v>
      </c>
      <c r="W152" s="7">
        <f t="shared" si="259"/>
        <v>0</v>
      </c>
      <c r="X152" s="22" t="e">
        <f t="shared" si="260"/>
        <v>#DIV/0!</v>
      </c>
      <c r="Y152" s="18">
        <f t="shared" si="261"/>
        <v>0</v>
      </c>
      <c r="Z152" s="7">
        <f t="shared" si="262"/>
        <v>0</v>
      </c>
      <c r="AA152" s="22" t="e">
        <f t="shared" si="263"/>
        <v>#DIV/0!</v>
      </c>
      <c r="AB152" s="18">
        <f t="shared" si="264"/>
        <v>0.73</v>
      </c>
      <c r="AC152" s="7">
        <f t="shared" si="265"/>
        <v>0</v>
      </c>
      <c r="AD152" s="22">
        <f t="shared" si="266"/>
        <v>0</v>
      </c>
      <c r="AE152" s="18">
        <f t="shared" si="267"/>
        <v>14.17</v>
      </c>
      <c r="AF152" s="7">
        <f t="shared" si="268"/>
        <v>1.4142135623730649E-2</v>
      </c>
      <c r="AG152" s="22">
        <f t="shared" si="269"/>
        <v>9.9803356554203589E-4</v>
      </c>
      <c r="AH152" s="108"/>
      <c r="AI152" s="29">
        <f t="shared" si="270"/>
        <v>3.8966666666666665</v>
      </c>
      <c r="AJ152" s="7">
        <f t="shared" si="271"/>
        <v>0.11839200423452038</v>
      </c>
      <c r="AK152" s="22">
        <f t="shared" si="272"/>
        <v>3.0382892446840132E-2</v>
      </c>
      <c r="AL152" s="29">
        <f t="shared" si="273"/>
        <v>0.95166666666666666</v>
      </c>
      <c r="AM152" s="7">
        <f t="shared" si="274"/>
        <v>2.4494897427831824E-2</v>
      </c>
      <c r="AN152" s="22">
        <f t="shared" si="275"/>
        <v>2.5738946509105243E-2</v>
      </c>
      <c r="AO152" s="29">
        <f t="shared" si="276"/>
        <v>0</v>
      </c>
      <c r="AP152" s="7">
        <f t="shared" si="277"/>
        <v>0</v>
      </c>
      <c r="AQ152" s="22" t="e">
        <f t="shared" si="278"/>
        <v>#DIV/0!</v>
      </c>
      <c r="AR152" s="29">
        <f t="shared" si="279"/>
        <v>0</v>
      </c>
      <c r="AS152" s="7">
        <f t="shared" si="280"/>
        <v>0</v>
      </c>
      <c r="AT152" s="22" t="e">
        <f t="shared" si="281"/>
        <v>#DIV/0!</v>
      </c>
      <c r="AU152" s="29">
        <f t="shared" si="282"/>
        <v>0.73833333333333329</v>
      </c>
      <c r="AV152" s="7">
        <f t="shared" si="283"/>
        <v>2.2730302828309779E-2</v>
      </c>
      <c r="AW152" s="22">
        <f t="shared" si="284"/>
        <v>3.0785963198613698E-2</v>
      </c>
      <c r="AX152" s="29">
        <f t="shared" si="285"/>
        <v>13.155000000000001</v>
      </c>
      <c r="AY152" s="7">
        <f t="shared" si="286"/>
        <v>0.68106534194598367</v>
      </c>
      <c r="AZ152" s="22">
        <f t="shared" si="287"/>
        <v>5.1772355906194119E-2</v>
      </c>
    </row>
    <row r="153" spans="1:52" ht="15" thickBot="1" x14ac:dyDescent="0.4">
      <c r="A153" s="101">
        <f>'OD660'!$A$15</f>
        <v>44666.385416666664</v>
      </c>
      <c r="B153" s="9">
        <f t="shared" si="250"/>
        <v>116.74999999988358</v>
      </c>
      <c r="C153" s="13">
        <f t="shared" si="251"/>
        <v>4.8645833333284827</v>
      </c>
      <c r="D153" s="176">
        <v>2.37</v>
      </c>
      <c r="E153" s="176">
        <v>0.77</v>
      </c>
      <c r="F153" s="176">
        <v>0</v>
      </c>
      <c r="G153" s="176">
        <v>0</v>
      </c>
      <c r="H153" s="176">
        <v>0.72</v>
      </c>
      <c r="I153" s="176">
        <v>15.65</v>
      </c>
      <c r="J153" s="176">
        <v>2.37</v>
      </c>
      <c r="K153" s="176">
        <v>0.76</v>
      </c>
      <c r="L153" s="176">
        <v>0</v>
      </c>
      <c r="M153" s="176">
        <v>0</v>
      </c>
      <c r="N153" s="176">
        <v>0.72</v>
      </c>
      <c r="O153" s="176">
        <v>15.49</v>
      </c>
      <c r="P153" s="30">
        <f t="shared" si="252"/>
        <v>2.37</v>
      </c>
      <c r="Q153" s="21">
        <f t="shared" si="253"/>
        <v>0</v>
      </c>
      <c r="R153" s="23">
        <f t="shared" si="254"/>
        <v>0</v>
      </c>
      <c r="S153" s="20">
        <f t="shared" si="255"/>
        <v>0.76500000000000001</v>
      </c>
      <c r="T153" s="21">
        <f t="shared" si="256"/>
        <v>7.0710678118654814E-3</v>
      </c>
      <c r="U153" s="23">
        <f t="shared" si="257"/>
        <v>9.2432258978633747E-3</v>
      </c>
      <c r="V153" s="20">
        <f t="shared" si="258"/>
        <v>0</v>
      </c>
      <c r="W153" s="21">
        <f t="shared" si="259"/>
        <v>0</v>
      </c>
      <c r="X153" s="23" t="e">
        <f t="shared" si="260"/>
        <v>#DIV/0!</v>
      </c>
      <c r="Y153" s="20">
        <f t="shared" si="261"/>
        <v>0</v>
      </c>
      <c r="Z153" s="21">
        <f t="shared" si="262"/>
        <v>0</v>
      </c>
      <c r="AA153" s="23" t="e">
        <f t="shared" si="263"/>
        <v>#DIV/0!</v>
      </c>
      <c r="AB153" s="20">
        <f t="shared" si="264"/>
        <v>0.72</v>
      </c>
      <c r="AC153" s="21">
        <f t="shared" si="265"/>
        <v>0</v>
      </c>
      <c r="AD153" s="23">
        <f t="shared" si="266"/>
        <v>0</v>
      </c>
      <c r="AE153" s="20">
        <f t="shared" si="267"/>
        <v>15.57</v>
      </c>
      <c r="AF153" s="21">
        <f t="shared" si="268"/>
        <v>0.1131370849898477</v>
      </c>
      <c r="AG153" s="23">
        <f t="shared" si="269"/>
        <v>7.2663509948521325E-3</v>
      </c>
      <c r="AH153" s="108"/>
      <c r="AI153" s="30">
        <f t="shared" si="270"/>
        <v>2.4666666666666668</v>
      </c>
      <c r="AJ153" s="21">
        <f t="shared" si="271"/>
        <v>9.1923881554251116E-2</v>
      </c>
      <c r="AK153" s="23">
        <f t="shared" si="272"/>
        <v>3.7266438467939637E-2</v>
      </c>
      <c r="AL153" s="30">
        <f t="shared" si="273"/>
        <v>0.79</v>
      </c>
      <c r="AM153" s="21">
        <f t="shared" si="274"/>
        <v>2.8577380332470394E-2</v>
      </c>
      <c r="AN153" s="23">
        <f t="shared" si="275"/>
        <v>3.6173899155025814E-2</v>
      </c>
      <c r="AO153" s="30">
        <f t="shared" si="276"/>
        <v>0</v>
      </c>
      <c r="AP153" s="21">
        <f t="shared" si="277"/>
        <v>0</v>
      </c>
      <c r="AQ153" s="23" t="e">
        <f t="shared" si="278"/>
        <v>#DIV/0!</v>
      </c>
      <c r="AR153" s="30">
        <f t="shared" si="279"/>
        <v>0</v>
      </c>
      <c r="AS153" s="21">
        <f t="shared" si="280"/>
        <v>0</v>
      </c>
      <c r="AT153" s="23" t="e">
        <f t="shared" si="281"/>
        <v>#DIV/0!</v>
      </c>
      <c r="AU153" s="30">
        <f t="shared" si="282"/>
        <v>0.71666666666666667</v>
      </c>
      <c r="AV153" s="21">
        <f t="shared" si="283"/>
        <v>5.3385391260156262E-2</v>
      </c>
      <c r="AW153" s="23">
        <f t="shared" si="284"/>
        <v>7.4491243618822686E-2</v>
      </c>
      <c r="AX153" s="30">
        <f t="shared" si="285"/>
        <v>14.423333333333332</v>
      </c>
      <c r="AY153" s="21">
        <f t="shared" si="286"/>
        <v>0.90117515870482456</v>
      </c>
      <c r="AZ153" s="23">
        <f t="shared" si="287"/>
        <v>6.2480366908122809E-2</v>
      </c>
    </row>
    <row r="154" spans="1:52" ht="15" thickBot="1" x14ac:dyDescent="0.4">
      <c r="A154" s="107"/>
      <c r="B154" s="4"/>
      <c r="C154" s="5"/>
      <c r="D154" s="106"/>
      <c r="E154" s="106"/>
      <c r="F154" s="106"/>
      <c r="G154" s="106"/>
      <c r="H154" s="106"/>
      <c r="I154" s="106"/>
      <c r="J154" s="106"/>
      <c r="K154" s="106"/>
      <c r="L154" s="106"/>
      <c r="M154" s="106"/>
      <c r="N154" s="106"/>
      <c r="O154" s="106"/>
      <c r="P154" s="7"/>
      <c r="Q154" s="7"/>
      <c r="R154" s="108"/>
      <c r="S154" s="7"/>
      <c r="T154" s="7"/>
      <c r="U154" s="108"/>
      <c r="V154" s="7"/>
      <c r="W154" s="7"/>
      <c r="X154" s="108"/>
      <c r="Y154" s="7"/>
      <c r="Z154" s="7"/>
      <c r="AA154" s="108"/>
      <c r="AB154" s="7"/>
      <c r="AC154" s="7"/>
      <c r="AD154" s="108"/>
      <c r="AE154" s="7"/>
      <c r="AF154" s="7"/>
      <c r="AG154" s="108"/>
      <c r="AH154" s="108"/>
      <c r="AI154" s="108"/>
      <c r="AJ154" s="108"/>
      <c r="AK154" s="108"/>
      <c r="AL154" s="108"/>
      <c r="AM154" s="108"/>
      <c r="AN154" s="108"/>
      <c r="AO154" s="108"/>
      <c r="AP154" s="108"/>
      <c r="AQ154" s="108"/>
      <c r="AR154" s="108"/>
      <c r="AS154" s="108"/>
      <c r="AT154" s="108"/>
      <c r="AU154" s="108"/>
      <c r="AV154" s="108"/>
      <c r="AW154" s="108"/>
      <c r="AX154" s="108"/>
    </row>
    <row r="155" spans="1:52" ht="15" thickBot="1" x14ac:dyDescent="0.4">
      <c r="D155" s="205">
        <v>2</v>
      </c>
      <c r="E155" s="206"/>
      <c r="F155" s="206"/>
      <c r="G155" s="206"/>
      <c r="H155" s="206"/>
      <c r="I155" s="206"/>
      <c r="J155" s="206"/>
      <c r="K155" s="206"/>
      <c r="L155" s="206"/>
      <c r="M155" s="206"/>
      <c r="N155" s="206"/>
      <c r="O155" s="207"/>
    </row>
    <row r="156" spans="1:52" ht="15" thickBot="1" x14ac:dyDescent="0.4">
      <c r="D156" s="208" t="s">
        <v>26</v>
      </c>
      <c r="E156" s="209"/>
      <c r="F156" s="209"/>
      <c r="G156" s="209"/>
      <c r="H156" s="209"/>
      <c r="I156" s="210"/>
      <c r="J156" s="208" t="s">
        <v>26</v>
      </c>
      <c r="K156" s="209"/>
      <c r="L156" s="209"/>
      <c r="M156" s="209"/>
      <c r="N156" s="209"/>
      <c r="O156" s="210"/>
      <c r="P156" s="208" t="s">
        <v>9</v>
      </c>
      <c r="Q156" s="209"/>
      <c r="R156" s="210"/>
      <c r="S156" s="208" t="s">
        <v>10</v>
      </c>
      <c r="T156" s="209"/>
      <c r="U156" s="210"/>
      <c r="V156" s="208" t="s">
        <v>11</v>
      </c>
      <c r="W156" s="209"/>
      <c r="X156" s="210"/>
      <c r="Y156" s="208" t="s">
        <v>12</v>
      </c>
      <c r="Z156" s="209"/>
      <c r="AA156" s="210"/>
      <c r="AB156" s="208" t="s">
        <v>13</v>
      </c>
      <c r="AC156" s="209"/>
      <c r="AD156" s="210"/>
      <c r="AE156" s="208" t="s">
        <v>14</v>
      </c>
      <c r="AF156" s="209"/>
      <c r="AG156" s="210"/>
      <c r="AH156" s="92"/>
      <c r="AI156" s="92"/>
      <c r="AJ156" s="92"/>
      <c r="AK156" s="92"/>
      <c r="AL156" s="92"/>
      <c r="AM156" s="92"/>
      <c r="AN156" s="92"/>
      <c r="AO156" s="92"/>
      <c r="AP156" s="92"/>
      <c r="AQ156" s="92"/>
      <c r="AR156" s="92"/>
      <c r="AS156" s="92"/>
      <c r="AT156" s="92"/>
      <c r="AU156" s="92"/>
      <c r="AV156" s="92"/>
      <c r="AW156" s="92"/>
      <c r="AX156" s="92"/>
    </row>
    <row r="157" spans="1:52" ht="15" thickBot="1" x14ac:dyDescent="0.4">
      <c r="A157" s="133" t="s">
        <v>0</v>
      </c>
      <c r="B157" s="132" t="s">
        <v>1</v>
      </c>
      <c r="C157" s="134" t="s">
        <v>2</v>
      </c>
      <c r="D157" s="211" t="s">
        <v>27</v>
      </c>
      <c r="E157" s="203"/>
      <c r="F157" s="203"/>
      <c r="G157" s="203"/>
      <c r="H157" s="203"/>
      <c r="I157" s="204"/>
      <c r="J157" s="199" t="s">
        <v>28</v>
      </c>
      <c r="K157" s="200"/>
      <c r="L157" s="200"/>
      <c r="M157" s="200"/>
      <c r="N157" s="200"/>
      <c r="O157" s="201"/>
      <c r="P157" s="139" t="s">
        <v>8</v>
      </c>
      <c r="Q157" s="140" t="s">
        <v>5</v>
      </c>
      <c r="R157" s="141" t="s">
        <v>6</v>
      </c>
      <c r="S157" s="142" t="s">
        <v>8</v>
      </c>
      <c r="T157" s="140" t="s">
        <v>5</v>
      </c>
      <c r="U157" s="141" t="s">
        <v>6</v>
      </c>
      <c r="V157" s="142" t="s">
        <v>8</v>
      </c>
      <c r="W157" s="140" t="s">
        <v>5</v>
      </c>
      <c r="X157" s="141" t="s">
        <v>6</v>
      </c>
      <c r="Y157" s="142" t="s">
        <v>8</v>
      </c>
      <c r="Z157" s="140" t="s">
        <v>5</v>
      </c>
      <c r="AA157" s="141" t="s">
        <v>6</v>
      </c>
      <c r="AB157" s="142" t="s">
        <v>8</v>
      </c>
      <c r="AC157" s="140" t="s">
        <v>5</v>
      </c>
      <c r="AD157" s="141" t="s">
        <v>6</v>
      </c>
      <c r="AE157" s="142" t="s">
        <v>8</v>
      </c>
      <c r="AF157" s="140" t="s">
        <v>5</v>
      </c>
      <c r="AG157" s="141" t="s">
        <v>6</v>
      </c>
      <c r="AH157" s="110"/>
      <c r="AI157" s="110"/>
      <c r="AJ157" s="110"/>
      <c r="AK157" s="110"/>
      <c r="AL157" s="110"/>
      <c r="AM157" s="110"/>
      <c r="AN157" s="110"/>
      <c r="AO157" s="110"/>
      <c r="AP157" s="110"/>
      <c r="AQ157" s="110"/>
      <c r="AR157" s="110"/>
      <c r="AS157" s="110"/>
      <c r="AT157" s="110"/>
      <c r="AU157" s="110"/>
      <c r="AV157" s="110"/>
      <c r="AW157" s="110"/>
      <c r="AX157" s="110"/>
    </row>
    <row r="158" spans="1:52" x14ac:dyDescent="0.35">
      <c r="A158" s="11">
        <f>'OD660'!$A$5</f>
        <v>44661.520833333336</v>
      </c>
      <c r="B158" s="4">
        <f>C158*24</f>
        <v>0</v>
      </c>
      <c r="C158" s="2">
        <f>A158-$A$5</f>
        <v>0</v>
      </c>
      <c r="D158" s="176">
        <v>8.34</v>
      </c>
      <c r="E158" s="176">
        <v>23.99</v>
      </c>
      <c r="F158" s="176">
        <v>7.11</v>
      </c>
      <c r="G158" s="176">
        <v>2.66</v>
      </c>
      <c r="H158" s="176">
        <v>0</v>
      </c>
      <c r="I158" s="176">
        <v>0</v>
      </c>
      <c r="J158" s="176">
        <v>8.35</v>
      </c>
      <c r="K158" s="176">
        <v>23.99</v>
      </c>
      <c r="L158" s="176">
        <v>7.11</v>
      </c>
      <c r="M158" s="176">
        <v>2.66</v>
      </c>
      <c r="N158" s="176">
        <v>0</v>
      </c>
      <c r="O158" s="176">
        <v>0</v>
      </c>
      <c r="P158" s="143">
        <f>IF(D158="",#N/A,AVERAGE(D158,J158))</f>
        <v>8.3449999999999989</v>
      </c>
      <c r="Q158" s="144">
        <f>_xlfn.STDEV.S(D158,J158)</f>
        <v>7.0710678118653244E-3</v>
      </c>
      <c r="R158" s="145">
        <f>Q158/P158</f>
        <v>8.4734185882148901E-4</v>
      </c>
      <c r="S158" s="146">
        <f>IF(E158="",#N/A,AVERAGE(E158,K158))</f>
        <v>23.99</v>
      </c>
      <c r="T158" s="144">
        <f>_xlfn.STDEV.S(E158,K158)</f>
        <v>0</v>
      </c>
      <c r="U158" s="145">
        <f>T158/S158</f>
        <v>0</v>
      </c>
      <c r="V158" s="146">
        <f>IF(F158="",#N/A,AVERAGE(F158,L158))</f>
        <v>7.11</v>
      </c>
      <c r="W158" s="144">
        <f>_xlfn.STDEV.S(F158,L158)</f>
        <v>0</v>
      </c>
      <c r="X158" s="145">
        <f t="shared" ref="X158" si="288">W158/V158</f>
        <v>0</v>
      </c>
      <c r="Y158" s="146">
        <f>IF(G158="",#N/A,AVERAGE(G158,M158))</f>
        <v>2.66</v>
      </c>
      <c r="Z158" s="144">
        <f>_xlfn.STDEV.S(G158,M158)</f>
        <v>0</v>
      </c>
      <c r="AA158" s="145">
        <f>Z158/Y158</f>
        <v>0</v>
      </c>
      <c r="AB158" s="146">
        <f>IF(H158="",#N/A,AVERAGE(H158,N158))</f>
        <v>0</v>
      </c>
      <c r="AC158" s="144">
        <f>_xlfn.STDEV.S(H158,N158)</f>
        <v>0</v>
      </c>
      <c r="AD158" s="145" t="e">
        <f>AC158/AB158</f>
        <v>#DIV/0!</v>
      </c>
      <c r="AE158" s="146">
        <f>IF(I158="",#N/A,AVERAGE(I158,O158))</f>
        <v>0</v>
      </c>
      <c r="AF158" s="144">
        <f>_xlfn.STDEV.S(I158,O158)</f>
        <v>0</v>
      </c>
      <c r="AG158" s="145" t="e">
        <f>AF158/AE158</f>
        <v>#DIV/0!</v>
      </c>
      <c r="AH158" s="108"/>
      <c r="AI158" s="108"/>
      <c r="AJ158" s="108"/>
      <c r="AK158" s="108"/>
      <c r="AL158" s="108"/>
      <c r="AM158" s="108"/>
      <c r="AN158" s="108"/>
      <c r="AO158" s="108"/>
      <c r="AP158" s="108"/>
      <c r="AQ158" s="108"/>
      <c r="AR158" s="108"/>
      <c r="AS158" s="108"/>
      <c r="AT158" s="108"/>
      <c r="AU158" s="108"/>
      <c r="AV158" s="108"/>
      <c r="AW158" s="108"/>
      <c r="AX158" s="108"/>
    </row>
    <row r="159" spans="1:52" x14ac:dyDescent="0.35">
      <c r="A159" s="11">
        <f>'OD660'!$A$6</f>
        <v>44661.84375</v>
      </c>
      <c r="B159" s="4">
        <f t="shared" ref="B159:B168" si="289">C159*24</f>
        <v>7.7499999999417923</v>
      </c>
      <c r="C159" s="12">
        <f t="shared" ref="C159:C168" si="290">A159-$A$5</f>
        <v>0.32291666666424135</v>
      </c>
      <c r="D159" s="56">
        <v>7.9</v>
      </c>
      <c r="E159" s="56">
        <v>23.89</v>
      </c>
      <c r="F159" s="56">
        <v>6.31</v>
      </c>
      <c r="G159" s="56">
        <v>2.66</v>
      </c>
      <c r="H159" s="56">
        <v>0</v>
      </c>
      <c r="I159" s="56">
        <v>0.27</v>
      </c>
      <c r="J159" s="56">
        <v>7.9</v>
      </c>
      <c r="K159" s="56">
        <v>23.9</v>
      </c>
      <c r="L159" s="56">
        <v>6.31</v>
      </c>
      <c r="M159" s="56">
        <v>2.66</v>
      </c>
      <c r="N159" s="56">
        <v>0</v>
      </c>
      <c r="O159" s="56">
        <v>0.28000000000000003</v>
      </c>
      <c r="P159" s="29">
        <f t="shared" ref="P159:P168" si="291">IF(D159="",#N/A,AVERAGE(D159,J159))</f>
        <v>7.9</v>
      </c>
      <c r="Q159" s="7">
        <f t="shared" ref="Q159:Q168" si="292">_xlfn.STDEV.S(D159,J159)</f>
        <v>0</v>
      </c>
      <c r="R159" s="22">
        <f t="shared" ref="R159:R168" si="293">Q159/P159</f>
        <v>0</v>
      </c>
      <c r="S159" s="18">
        <f t="shared" ref="S159:S168" si="294">IF(E159="",#N/A,AVERAGE(E159,K159))</f>
        <v>23.895</v>
      </c>
      <c r="T159" s="7">
        <f t="shared" ref="T159:T168" si="295">_xlfn.STDEV.S(E159,K159)</f>
        <v>7.0710678118640685E-3</v>
      </c>
      <c r="U159" s="22">
        <f t="shared" ref="U159:U168" si="296">T159/S159</f>
        <v>2.9592248637221464E-4</v>
      </c>
      <c r="V159" s="18">
        <f t="shared" ref="V159:V168" si="297">IF(F159="",#N/A,AVERAGE(F159,L159))</f>
        <v>6.31</v>
      </c>
      <c r="W159" s="7">
        <f t="shared" ref="W159:W168" si="298">_xlfn.STDEV.S(F159,L159)</f>
        <v>0</v>
      </c>
      <c r="X159" s="22">
        <f t="shared" ref="X159:X168" si="299">W159/V159</f>
        <v>0</v>
      </c>
      <c r="Y159" s="18">
        <f t="shared" ref="Y159:Y168" si="300">IF(G159="",#N/A,AVERAGE(G159,M159))</f>
        <v>2.66</v>
      </c>
      <c r="Z159" s="7">
        <f t="shared" ref="Z159:Z168" si="301">_xlfn.STDEV.S(G159,M159)</f>
        <v>0</v>
      </c>
      <c r="AA159" s="22">
        <f t="shared" ref="AA159:AA168" si="302">Z159/Y159</f>
        <v>0</v>
      </c>
      <c r="AB159" s="18">
        <f t="shared" ref="AB159:AB168" si="303">IF(H159="",#N/A,AVERAGE(H159,N159))</f>
        <v>0</v>
      </c>
      <c r="AC159" s="7">
        <f t="shared" ref="AC159:AC168" si="304">_xlfn.STDEV.S(H159,N159)</f>
        <v>0</v>
      </c>
      <c r="AD159" s="22" t="e">
        <f t="shared" ref="AD159:AD168" si="305">AC159/AB159</f>
        <v>#DIV/0!</v>
      </c>
      <c r="AE159" s="18">
        <f t="shared" ref="AE159:AE168" si="306">IF(I159="",#N/A,AVERAGE(I159,O159))</f>
        <v>0.27500000000000002</v>
      </c>
      <c r="AF159" s="7">
        <f t="shared" ref="AF159:AF168" si="307">_xlfn.STDEV.S(I159,O159)</f>
        <v>7.0710678118654814E-3</v>
      </c>
      <c r="AG159" s="22">
        <f t="shared" ref="AG159:AG168" si="308">AF159/AE159</f>
        <v>2.5712973861329022E-2</v>
      </c>
      <c r="AH159" s="108"/>
      <c r="AI159" s="108"/>
      <c r="AJ159" s="108"/>
      <c r="AK159" s="108"/>
      <c r="AL159" s="108"/>
      <c r="AM159" s="108"/>
      <c r="AN159" s="108"/>
      <c r="AO159" s="108"/>
      <c r="AP159" s="108"/>
      <c r="AQ159" s="108"/>
      <c r="AR159" s="108"/>
      <c r="AS159" s="108"/>
      <c r="AT159" s="108"/>
      <c r="AU159" s="108"/>
      <c r="AV159" s="108"/>
      <c r="AW159" s="108"/>
      <c r="AX159" s="108"/>
    </row>
    <row r="160" spans="1:52" x14ac:dyDescent="0.35">
      <c r="A160" s="11">
        <f>'OD660'!$A$7</f>
        <v>44662.34375</v>
      </c>
      <c r="B160" s="4">
        <f t="shared" si="289"/>
        <v>19.749999999941792</v>
      </c>
      <c r="C160" s="12">
        <f t="shared" si="290"/>
        <v>0.82291666666424135</v>
      </c>
      <c r="D160" s="176">
        <v>7.92</v>
      </c>
      <c r="E160" s="176">
        <v>24</v>
      </c>
      <c r="F160" s="176">
        <v>5.07</v>
      </c>
      <c r="G160" s="176">
        <v>2.5499999999999998</v>
      </c>
      <c r="H160" s="176">
        <v>0</v>
      </c>
      <c r="I160" s="176">
        <v>0.79</v>
      </c>
      <c r="J160" s="176">
        <v>7.95</v>
      </c>
      <c r="K160" s="176">
        <v>24.05</v>
      </c>
      <c r="L160" s="176">
        <v>5.08</v>
      </c>
      <c r="M160" s="176">
        <v>2.56</v>
      </c>
      <c r="N160" s="176">
        <v>0</v>
      </c>
      <c r="O160" s="176">
        <v>0.79</v>
      </c>
      <c r="P160" s="29">
        <f t="shared" si="291"/>
        <v>7.9350000000000005</v>
      </c>
      <c r="Q160" s="7">
        <f t="shared" si="292"/>
        <v>2.12132034355966E-2</v>
      </c>
      <c r="R160" s="22">
        <f t="shared" si="293"/>
        <v>2.6733715734841334E-3</v>
      </c>
      <c r="S160" s="18">
        <f t="shared" si="294"/>
        <v>24.024999999999999</v>
      </c>
      <c r="T160" s="7">
        <f t="shared" si="295"/>
        <v>3.5355339059327882E-2</v>
      </c>
      <c r="U160" s="22">
        <f t="shared" si="296"/>
        <v>1.4716062043424718E-3</v>
      </c>
      <c r="V160" s="18">
        <f t="shared" si="297"/>
        <v>5.0750000000000002</v>
      </c>
      <c r="W160" s="7">
        <f t="shared" si="298"/>
        <v>7.0710678118653244E-3</v>
      </c>
      <c r="X160" s="22">
        <f t="shared" si="299"/>
        <v>1.3933138545547438E-3</v>
      </c>
      <c r="Y160" s="18">
        <f t="shared" si="300"/>
        <v>2.5549999999999997</v>
      </c>
      <c r="Z160" s="7">
        <f t="shared" si="301"/>
        <v>7.0710678118656384E-3</v>
      </c>
      <c r="AA160" s="22">
        <f t="shared" si="302"/>
        <v>2.7675412179513264E-3</v>
      </c>
      <c r="AB160" s="18">
        <f t="shared" si="303"/>
        <v>0</v>
      </c>
      <c r="AC160" s="7">
        <f t="shared" si="304"/>
        <v>0</v>
      </c>
      <c r="AD160" s="22" t="e">
        <f t="shared" si="305"/>
        <v>#DIV/0!</v>
      </c>
      <c r="AE160" s="18">
        <f t="shared" si="306"/>
        <v>0.79</v>
      </c>
      <c r="AF160" s="7">
        <f t="shared" si="307"/>
        <v>0</v>
      </c>
      <c r="AG160" s="22">
        <f t="shared" si="308"/>
        <v>0</v>
      </c>
      <c r="AH160" s="108"/>
      <c r="AI160" s="108"/>
      <c r="AJ160" s="108"/>
      <c r="AK160" s="108"/>
      <c r="AL160" s="108"/>
      <c r="AM160" s="108"/>
      <c r="AN160" s="108"/>
      <c r="AO160" s="108"/>
      <c r="AP160" s="108"/>
      <c r="AQ160" s="108"/>
      <c r="AR160" s="108"/>
      <c r="AS160" s="108"/>
      <c r="AT160" s="108"/>
      <c r="AU160" s="108"/>
      <c r="AV160" s="108"/>
      <c r="AW160" s="108"/>
      <c r="AX160" s="108"/>
    </row>
    <row r="161" spans="1:52" x14ac:dyDescent="0.35">
      <c r="A161" s="11">
        <f>'OD660'!$A$8</f>
        <v>44662.71875</v>
      </c>
      <c r="B161" s="4">
        <f t="shared" si="289"/>
        <v>28.749999999941792</v>
      </c>
      <c r="C161" s="12">
        <f t="shared" si="290"/>
        <v>1.1979166666642413</v>
      </c>
      <c r="D161" s="176">
        <v>7.91</v>
      </c>
      <c r="E161" s="176">
        <v>23.97</v>
      </c>
      <c r="F161" s="176">
        <v>3.08</v>
      </c>
      <c r="G161" s="176">
        <v>2.2000000000000002</v>
      </c>
      <c r="H161" s="176">
        <v>0.06</v>
      </c>
      <c r="I161" s="176">
        <v>1.88</v>
      </c>
      <c r="J161" s="176">
        <v>7.94</v>
      </c>
      <c r="K161" s="176">
        <v>23.97</v>
      </c>
      <c r="L161" s="176">
        <v>3.08</v>
      </c>
      <c r="M161" s="176">
        <v>2.19</v>
      </c>
      <c r="N161" s="176">
        <v>7.0000000000000007E-2</v>
      </c>
      <c r="O161" s="176">
        <v>1.88</v>
      </c>
      <c r="P161" s="29">
        <f t="shared" si="291"/>
        <v>7.9250000000000007</v>
      </c>
      <c r="Q161" s="7">
        <f t="shared" si="292"/>
        <v>2.12132034355966E-2</v>
      </c>
      <c r="R161" s="22">
        <f t="shared" si="293"/>
        <v>2.6767449130090347E-3</v>
      </c>
      <c r="S161" s="18">
        <f t="shared" si="294"/>
        <v>23.97</v>
      </c>
      <c r="T161" s="7">
        <f t="shared" si="295"/>
        <v>0</v>
      </c>
      <c r="U161" s="22">
        <f t="shared" si="296"/>
        <v>0</v>
      </c>
      <c r="V161" s="18">
        <f t="shared" si="297"/>
        <v>3.08</v>
      </c>
      <c r="W161" s="7">
        <f t="shared" si="298"/>
        <v>0</v>
      </c>
      <c r="X161" s="22">
        <f t="shared" si="299"/>
        <v>0</v>
      </c>
      <c r="Y161" s="18">
        <f t="shared" si="300"/>
        <v>2.1950000000000003</v>
      </c>
      <c r="Z161" s="7">
        <f t="shared" si="301"/>
        <v>7.0710678118656384E-3</v>
      </c>
      <c r="AA161" s="22">
        <f t="shared" si="302"/>
        <v>3.2214431944718167E-3</v>
      </c>
      <c r="AB161" s="18">
        <f t="shared" si="303"/>
        <v>6.5000000000000002E-2</v>
      </c>
      <c r="AC161" s="7">
        <f t="shared" si="304"/>
        <v>7.0710678118654814E-3</v>
      </c>
      <c r="AD161" s="22">
        <f t="shared" si="305"/>
        <v>0.10878565864408432</v>
      </c>
      <c r="AE161" s="18">
        <f t="shared" si="306"/>
        <v>1.88</v>
      </c>
      <c r="AF161" s="7">
        <f t="shared" si="307"/>
        <v>0</v>
      </c>
      <c r="AG161" s="22">
        <f t="shared" si="308"/>
        <v>0</v>
      </c>
      <c r="AH161" s="108"/>
      <c r="AI161" s="108"/>
      <c r="AJ161" s="108"/>
      <c r="AK161" s="108"/>
      <c r="AL161" s="108"/>
      <c r="AM161" s="108"/>
      <c r="AN161" s="108"/>
      <c r="AO161" s="108"/>
      <c r="AP161" s="108"/>
      <c r="AQ161" s="108"/>
      <c r="AR161" s="108"/>
      <c r="AS161" s="108"/>
      <c r="AT161" s="108"/>
      <c r="AU161" s="108"/>
      <c r="AV161" s="108"/>
      <c r="AW161" s="108"/>
      <c r="AX161" s="108"/>
    </row>
    <row r="162" spans="1:52" x14ac:dyDescent="0.35">
      <c r="A162" s="11">
        <f>'OD660'!$A$9</f>
        <v>44663.354166666664</v>
      </c>
      <c r="B162" s="4">
        <f t="shared" si="289"/>
        <v>43.999999999883585</v>
      </c>
      <c r="C162" s="12">
        <f t="shared" si="290"/>
        <v>1.8333333333284827</v>
      </c>
      <c r="D162" s="176">
        <v>7.91</v>
      </c>
      <c r="E162" s="176">
        <v>21.36</v>
      </c>
      <c r="F162" s="176">
        <v>0</v>
      </c>
      <c r="G162" s="176">
        <v>0</v>
      </c>
      <c r="H162" s="176">
        <v>0</v>
      </c>
      <c r="I162" s="176">
        <v>5.0599999999999996</v>
      </c>
      <c r="J162" s="176">
        <v>7.92</v>
      </c>
      <c r="K162" s="176">
        <v>21.41</v>
      </c>
      <c r="L162" s="176">
        <v>0</v>
      </c>
      <c r="M162" s="176">
        <v>0</v>
      </c>
      <c r="N162" s="176">
        <v>0</v>
      </c>
      <c r="O162" s="176">
        <v>5.08</v>
      </c>
      <c r="P162" s="29">
        <f t="shared" si="291"/>
        <v>7.915</v>
      </c>
      <c r="Q162" s="7">
        <f t="shared" si="292"/>
        <v>7.0710678118653244E-3</v>
      </c>
      <c r="R162" s="22">
        <f t="shared" si="293"/>
        <v>8.9337559214975671E-4</v>
      </c>
      <c r="S162" s="18">
        <f t="shared" si="294"/>
        <v>21.384999999999998</v>
      </c>
      <c r="T162" s="7">
        <f t="shared" si="295"/>
        <v>3.5355339059327882E-2</v>
      </c>
      <c r="U162" s="22">
        <f t="shared" si="296"/>
        <v>1.6532774869921854E-3</v>
      </c>
      <c r="V162" s="18">
        <f t="shared" si="297"/>
        <v>0</v>
      </c>
      <c r="W162" s="7">
        <f t="shared" si="298"/>
        <v>0</v>
      </c>
      <c r="X162" s="22" t="e">
        <f t="shared" si="299"/>
        <v>#DIV/0!</v>
      </c>
      <c r="Y162" s="18">
        <f t="shared" si="300"/>
        <v>0</v>
      </c>
      <c r="Z162" s="7">
        <f t="shared" si="301"/>
        <v>0</v>
      </c>
      <c r="AA162" s="22" t="e">
        <f t="shared" si="302"/>
        <v>#DIV/0!</v>
      </c>
      <c r="AB162" s="18">
        <f t="shared" si="303"/>
        <v>0</v>
      </c>
      <c r="AC162" s="7">
        <f t="shared" si="304"/>
        <v>0</v>
      </c>
      <c r="AD162" s="22" t="e">
        <f t="shared" si="305"/>
        <v>#DIV/0!</v>
      </c>
      <c r="AE162" s="18">
        <f t="shared" si="306"/>
        <v>5.07</v>
      </c>
      <c r="AF162" s="7">
        <f t="shared" si="307"/>
        <v>1.4142135623731277E-2</v>
      </c>
      <c r="AG162" s="22">
        <f t="shared" si="308"/>
        <v>2.7893758626688909E-3</v>
      </c>
      <c r="AH162" s="108"/>
      <c r="AI162" s="108"/>
      <c r="AJ162" s="108"/>
      <c r="AK162" s="108"/>
      <c r="AL162" s="108"/>
      <c r="AM162" s="108"/>
      <c r="AN162" s="108"/>
      <c r="AO162" s="108"/>
      <c r="AP162" s="108"/>
      <c r="AQ162" s="108"/>
      <c r="AR162" s="108"/>
      <c r="AS162" s="108"/>
      <c r="AT162" s="108"/>
      <c r="AU162" s="108"/>
      <c r="AV162" s="108"/>
      <c r="AW162" s="108"/>
      <c r="AX162" s="108"/>
    </row>
    <row r="163" spans="1:52" x14ac:dyDescent="0.35">
      <c r="A163" s="11">
        <f>'OD660'!$A$10</f>
        <v>44663.677083333336</v>
      </c>
      <c r="B163" s="4">
        <f t="shared" si="289"/>
        <v>51.75</v>
      </c>
      <c r="C163" s="12">
        <f t="shared" si="290"/>
        <v>2.15625</v>
      </c>
      <c r="D163" s="176">
        <v>7.6</v>
      </c>
      <c r="E163" s="176">
        <v>16.27</v>
      </c>
      <c r="F163" s="176">
        <v>0</v>
      </c>
      <c r="G163" s="176">
        <v>0</v>
      </c>
      <c r="H163" s="176">
        <v>0</v>
      </c>
      <c r="I163" s="176">
        <v>8.27</v>
      </c>
      <c r="J163" s="176">
        <v>7.6</v>
      </c>
      <c r="K163" s="176">
        <v>16.3</v>
      </c>
      <c r="L163" s="176">
        <v>0</v>
      </c>
      <c r="M163" s="176">
        <v>0</v>
      </c>
      <c r="N163" s="176">
        <v>0</v>
      </c>
      <c r="O163" s="176">
        <v>8.01</v>
      </c>
      <c r="P163" s="29">
        <f t="shared" si="291"/>
        <v>7.6</v>
      </c>
      <c r="Q163" s="7">
        <f t="shared" si="292"/>
        <v>0</v>
      </c>
      <c r="R163" s="22">
        <f t="shared" si="293"/>
        <v>0</v>
      </c>
      <c r="S163" s="18">
        <f t="shared" si="294"/>
        <v>16.285</v>
      </c>
      <c r="T163" s="7">
        <f t="shared" si="295"/>
        <v>2.1213203435597228E-2</v>
      </c>
      <c r="U163" s="22">
        <f t="shared" si="296"/>
        <v>1.3026222557935049E-3</v>
      </c>
      <c r="V163" s="18">
        <f t="shared" si="297"/>
        <v>0</v>
      </c>
      <c r="W163" s="7">
        <f t="shared" si="298"/>
        <v>0</v>
      </c>
      <c r="X163" s="22" t="e">
        <f t="shared" si="299"/>
        <v>#DIV/0!</v>
      </c>
      <c r="Y163" s="18">
        <f t="shared" si="300"/>
        <v>0</v>
      </c>
      <c r="Z163" s="7">
        <f t="shared" si="301"/>
        <v>0</v>
      </c>
      <c r="AA163" s="22" t="e">
        <f t="shared" si="302"/>
        <v>#DIV/0!</v>
      </c>
      <c r="AB163" s="18">
        <f t="shared" si="303"/>
        <v>0</v>
      </c>
      <c r="AC163" s="7">
        <f t="shared" si="304"/>
        <v>0</v>
      </c>
      <c r="AD163" s="22" t="e">
        <f t="shared" si="305"/>
        <v>#DIV/0!</v>
      </c>
      <c r="AE163" s="18">
        <f t="shared" si="306"/>
        <v>8.14</v>
      </c>
      <c r="AF163" s="7">
        <f t="shared" si="307"/>
        <v>0.1838477631085022</v>
      </c>
      <c r="AG163" s="22">
        <f t="shared" si="308"/>
        <v>2.2585720283599779E-2</v>
      </c>
      <c r="AH163" s="108"/>
      <c r="AI163" s="108"/>
      <c r="AJ163" s="108"/>
      <c r="AK163" s="108"/>
      <c r="AL163" s="108"/>
      <c r="AM163" s="108"/>
      <c r="AN163" s="108"/>
      <c r="AO163" s="108"/>
      <c r="AP163" s="108"/>
      <c r="AQ163" s="108"/>
      <c r="AR163" s="108"/>
      <c r="AS163" s="108"/>
      <c r="AT163" s="108"/>
      <c r="AU163" s="108"/>
      <c r="AV163" s="108"/>
      <c r="AW163" s="108"/>
      <c r="AX163" s="108"/>
    </row>
    <row r="164" spans="1:52" x14ac:dyDescent="0.35">
      <c r="A164" s="11">
        <f>'OD660'!$A$11</f>
        <v>44664.361111111109</v>
      </c>
      <c r="B164" s="4">
        <f t="shared" si="289"/>
        <v>68.166666666569654</v>
      </c>
      <c r="C164" s="12">
        <f t="shared" si="290"/>
        <v>2.8402777777737356</v>
      </c>
      <c r="D164" s="176">
        <v>6.7</v>
      </c>
      <c r="E164" s="176">
        <v>3.55</v>
      </c>
      <c r="F164" s="176">
        <v>0</v>
      </c>
      <c r="G164" s="176">
        <v>0</v>
      </c>
      <c r="H164" s="176">
        <v>0.66</v>
      </c>
      <c r="I164" s="176">
        <v>13.22</v>
      </c>
      <c r="J164" s="176">
        <v>6.7</v>
      </c>
      <c r="K164" s="176">
        <v>3.55</v>
      </c>
      <c r="L164" s="176">
        <v>0</v>
      </c>
      <c r="M164" s="176">
        <v>0</v>
      </c>
      <c r="N164" s="176">
        <v>0.66</v>
      </c>
      <c r="O164" s="176">
        <v>13.22</v>
      </c>
      <c r="P164" s="29">
        <f t="shared" si="291"/>
        <v>6.7</v>
      </c>
      <c r="Q164" s="7">
        <f t="shared" si="292"/>
        <v>0</v>
      </c>
      <c r="R164" s="22">
        <f t="shared" si="293"/>
        <v>0</v>
      </c>
      <c r="S164" s="18">
        <f t="shared" si="294"/>
        <v>3.55</v>
      </c>
      <c r="T164" s="7">
        <f t="shared" si="295"/>
        <v>0</v>
      </c>
      <c r="U164" s="22">
        <f t="shared" si="296"/>
        <v>0</v>
      </c>
      <c r="V164" s="18">
        <f t="shared" si="297"/>
        <v>0</v>
      </c>
      <c r="W164" s="7">
        <f t="shared" si="298"/>
        <v>0</v>
      </c>
      <c r="X164" s="22" t="e">
        <f t="shared" si="299"/>
        <v>#DIV/0!</v>
      </c>
      <c r="Y164" s="18">
        <f t="shared" si="300"/>
        <v>0</v>
      </c>
      <c r="Z164" s="7">
        <f t="shared" si="301"/>
        <v>0</v>
      </c>
      <c r="AA164" s="22" t="e">
        <f t="shared" si="302"/>
        <v>#DIV/0!</v>
      </c>
      <c r="AB164" s="18">
        <f t="shared" si="303"/>
        <v>0.66</v>
      </c>
      <c r="AC164" s="7">
        <f t="shared" si="304"/>
        <v>0</v>
      </c>
      <c r="AD164" s="22">
        <f t="shared" si="305"/>
        <v>0</v>
      </c>
      <c r="AE164" s="18">
        <f t="shared" si="306"/>
        <v>13.22</v>
      </c>
      <c r="AF164" s="7">
        <f t="shared" si="307"/>
        <v>0</v>
      </c>
      <c r="AG164" s="22">
        <f t="shared" si="308"/>
        <v>0</v>
      </c>
      <c r="AH164" s="108"/>
      <c r="AI164" s="108"/>
      <c r="AJ164" s="108"/>
      <c r="AK164" s="108"/>
      <c r="AL164" s="108"/>
      <c r="AM164" s="108"/>
      <c r="AN164" s="108"/>
      <c r="AO164" s="108"/>
      <c r="AP164" s="108"/>
      <c r="AQ164" s="108"/>
      <c r="AR164" s="108"/>
      <c r="AS164" s="108"/>
      <c r="AT164" s="108"/>
      <c r="AU164" s="108"/>
      <c r="AV164" s="108"/>
      <c r="AW164" s="108"/>
      <c r="AX164" s="108"/>
    </row>
    <row r="165" spans="1:52" x14ac:dyDescent="0.35">
      <c r="A165" s="11">
        <f>'OD660'!$A$12</f>
        <v>44664.677083333336</v>
      </c>
      <c r="B165" s="4">
        <f t="shared" si="289"/>
        <v>75.75</v>
      </c>
      <c r="C165" s="12">
        <f t="shared" si="290"/>
        <v>3.15625</v>
      </c>
      <c r="D165" s="176">
        <v>6.12</v>
      </c>
      <c r="E165" s="176">
        <v>1.24</v>
      </c>
      <c r="F165" s="176">
        <v>0</v>
      </c>
      <c r="G165" s="176">
        <v>0</v>
      </c>
      <c r="H165" s="176">
        <v>0.71</v>
      </c>
      <c r="I165" s="176">
        <v>14.98</v>
      </c>
      <c r="J165" s="176">
        <v>6.1</v>
      </c>
      <c r="K165" s="176">
        <v>1.22</v>
      </c>
      <c r="L165" s="176">
        <v>0</v>
      </c>
      <c r="M165" s="176">
        <v>0</v>
      </c>
      <c r="N165" s="176">
        <v>0.71</v>
      </c>
      <c r="O165" s="176">
        <v>14.91</v>
      </c>
      <c r="P165" s="29">
        <f t="shared" si="291"/>
        <v>6.1099999999999994</v>
      </c>
      <c r="Q165" s="7">
        <f t="shared" si="292"/>
        <v>1.4142135623731277E-2</v>
      </c>
      <c r="R165" s="22">
        <f t="shared" si="293"/>
        <v>2.3145884817890798E-3</v>
      </c>
      <c r="S165" s="18">
        <f t="shared" si="294"/>
        <v>1.23</v>
      </c>
      <c r="T165" s="7">
        <f t="shared" si="295"/>
        <v>1.4142135623730963E-2</v>
      </c>
      <c r="U165" s="22">
        <f t="shared" si="296"/>
        <v>1.149767123880566E-2</v>
      </c>
      <c r="V165" s="18">
        <f t="shared" si="297"/>
        <v>0</v>
      </c>
      <c r="W165" s="7">
        <f t="shared" si="298"/>
        <v>0</v>
      </c>
      <c r="X165" s="22" t="e">
        <f t="shared" si="299"/>
        <v>#DIV/0!</v>
      </c>
      <c r="Y165" s="18">
        <f t="shared" si="300"/>
        <v>0</v>
      </c>
      <c r="Z165" s="7">
        <f t="shared" si="301"/>
        <v>0</v>
      </c>
      <c r="AA165" s="22" t="e">
        <f t="shared" si="302"/>
        <v>#DIV/0!</v>
      </c>
      <c r="AB165" s="18">
        <f t="shared" si="303"/>
        <v>0.71</v>
      </c>
      <c r="AC165" s="7">
        <f t="shared" si="304"/>
        <v>0</v>
      </c>
      <c r="AD165" s="22">
        <f t="shared" si="305"/>
        <v>0</v>
      </c>
      <c r="AE165" s="18">
        <f t="shared" si="306"/>
        <v>14.945</v>
      </c>
      <c r="AF165" s="7">
        <f t="shared" si="307"/>
        <v>4.9497474683058526E-2</v>
      </c>
      <c r="AG165" s="22">
        <f t="shared" si="308"/>
        <v>3.3119755559089009E-3</v>
      </c>
      <c r="AH165" s="108"/>
      <c r="AI165" s="108"/>
      <c r="AJ165" s="108"/>
      <c r="AK165" s="108"/>
      <c r="AL165" s="108"/>
      <c r="AM165" s="108"/>
      <c r="AN165" s="108"/>
      <c r="AO165" s="108"/>
      <c r="AP165" s="108"/>
      <c r="AQ165" s="108"/>
      <c r="AR165" s="108"/>
      <c r="AS165" s="108"/>
      <c r="AT165" s="108"/>
      <c r="AU165" s="108"/>
      <c r="AV165" s="108"/>
      <c r="AW165" s="108"/>
      <c r="AX165" s="108"/>
    </row>
    <row r="166" spans="1:52" x14ac:dyDescent="0.35">
      <c r="A166" s="11">
        <f>'OD660'!$A$13</f>
        <v>44665.34375</v>
      </c>
      <c r="B166" s="4">
        <f t="shared" si="289"/>
        <v>91.749999999941792</v>
      </c>
      <c r="C166" s="12">
        <f t="shared" si="290"/>
        <v>3.8229166666642413</v>
      </c>
      <c r="D166" s="176">
        <v>4.5</v>
      </c>
      <c r="E166" s="176">
        <v>1.01</v>
      </c>
      <c r="F166" s="176">
        <v>0</v>
      </c>
      <c r="G166" s="176">
        <v>0</v>
      </c>
      <c r="H166" s="176">
        <v>0.72</v>
      </c>
      <c r="I166" s="176">
        <v>16.82</v>
      </c>
      <c r="J166" s="176">
        <v>4.51</v>
      </c>
      <c r="K166" s="176">
        <v>1.01</v>
      </c>
      <c r="L166" s="176">
        <v>0</v>
      </c>
      <c r="M166" s="176">
        <v>0</v>
      </c>
      <c r="N166" s="176">
        <v>0.72</v>
      </c>
      <c r="O166" s="176">
        <v>16.87</v>
      </c>
      <c r="P166" s="29">
        <f t="shared" si="291"/>
        <v>4.5049999999999999</v>
      </c>
      <c r="Q166" s="7">
        <f t="shared" si="292"/>
        <v>7.0710678118653244E-3</v>
      </c>
      <c r="R166" s="22">
        <f t="shared" si="293"/>
        <v>1.5696043977503494E-3</v>
      </c>
      <c r="S166" s="18">
        <f t="shared" si="294"/>
        <v>1.01</v>
      </c>
      <c r="T166" s="7">
        <f t="shared" si="295"/>
        <v>0</v>
      </c>
      <c r="U166" s="22">
        <f t="shared" si="296"/>
        <v>0</v>
      </c>
      <c r="V166" s="18">
        <f t="shared" si="297"/>
        <v>0</v>
      </c>
      <c r="W166" s="7">
        <f t="shared" si="298"/>
        <v>0</v>
      </c>
      <c r="X166" s="22" t="e">
        <f t="shared" si="299"/>
        <v>#DIV/0!</v>
      </c>
      <c r="Y166" s="18">
        <f t="shared" si="300"/>
        <v>0</v>
      </c>
      <c r="Z166" s="7">
        <f t="shared" si="301"/>
        <v>0</v>
      </c>
      <c r="AA166" s="22" t="e">
        <f t="shared" si="302"/>
        <v>#DIV/0!</v>
      </c>
      <c r="AB166" s="18">
        <f t="shared" si="303"/>
        <v>0.72</v>
      </c>
      <c r="AC166" s="7">
        <f t="shared" si="304"/>
        <v>0</v>
      </c>
      <c r="AD166" s="22">
        <f t="shared" si="305"/>
        <v>0</v>
      </c>
      <c r="AE166" s="18">
        <f t="shared" si="306"/>
        <v>16.844999999999999</v>
      </c>
      <c r="AF166" s="7">
        <f t="shared" si="307"/>
        <v>3.5355339059327882E-2</v>
      </c>
      <c r="AG166" s="22">
        <f t="shared" si="308"/>
        <v>2.0988625146528871E-3</v>
      </c>
      <c r="AH166" s="108"/>
      <c r="AI166" s="108"/>
      <c r="AJ166" s="108"/>
      <c r="AK166" s="108"/>
      <c r="AL166" s="108"/>
      <c r="AM166" s="108"/>
      <c r="AN166" s="108"/>
      <c r="AO166" s="108"/>
      <c r="AP166" s="108"/>
      <c r="AQ166" s="108"/>
      <c r="AR166" s="108"/>
      <c r="AS166" s="108"/>
      <c r="AT166" s="108"/>
      <c r="AU166" s="108"/>
      <c r="AV166" s="108"/>
      <c r="AW166" s="108"/>
      <c r="AX166" s="108"/>
    </row>
    <row r="167" spans="1:52" s="135" customFormat="1" x14ac:dyDescent="0.35">
      <c r="A167" s="11">
        <f>'OD660'!$A$14</f>
        <v>44665.677083333336</v>
      </c>
      <c r="B167" s="4">
        <f t="shared" si="289"/>
        <v>99.75</v>
      </c>
      <c r="C167" s="12">
        <f t="shared" si="290"/>
        <v>4.15625</v>
      </c>
      <c r="D167" s="176">
        <v>3.84</v>
      </c>
      <c r="E167" s="176">
        <v>0.93</v>
      </c>
      <c r="F167" s="176">
        <v>0</v>
      </c>
      <c r="G167" s="176">
        <v>0</v>
      </c>
      <c r="H167" s="176">
        <v>0.71</v>
      </c>
      <c r="I167" s="176">
        <v>13.97</v>
      </c>
      <c r="J167" s="176">
        <v>3.85</v>
      </c>
      <c r="K167" s="176">
        <v>0.94</v>
      </c>
      <c r="L167" s="176">
        <v>0</v>
      </c>
      <c r="M167" s="176">
        <v>0</v>
      </c>
      <c r="N167" s="176">
        <v>0.72</v>
      </c>
      <c r="O167" s="176">
        <v>13.49</v>
      </c>
      <c r="P167" s="29">
        <f t="shared" si="291"/>
        <v>3.8449999999999998</v>
      </c>
      <c r="Q167" s="7">
        <f t="shared" si="292"/>
        <v>7.0710678118656384E-3</v>
      </c>
      <c r="R167" s="22">
        <f t="shared" si="293"/>
        <v>1.8390293398870322E-3</v>
      </c>
      <c r="S167" s="18">
        <f t="shared" si="294"/>
        <v>0.93500000000000005</v>
      </c>
      <c r="T167" s="7">
        <f t="shared" si="295"/>
        <v>7.0710678118654034E-3</v>
      </c>
      <c r="U167" s="22">
        <f t="shared" si="296"/>
        <v>7.5626393709790404E-3</v>
      </c>
      <c r="V167" s="18">
        <f t="shared" si="297"/>
        <v>0</v>
      </c>
      <c r="W167" s="7">
        <f t="shared" si="298"/>
        <v>0</v>
      </c>
      <c r="X167" s="22" t="e">
        <f t="shared" si="299"/>
        <v>#DIV/0!</v>
      </c>
      <c r="Y167" s="18">
        <f t="shared" si="300"/>
        <v>0</v>
      </c>
      <c r="Z167" s="7">
        <f t="shared" si="301"/>
        <v>0</v>
      </c>
      <c r="AA167" s="22" t="e">
        <f t="shared" si="302"/>
        <v>#DIV/0!</v>
      </c>
      <c r="AB167" s="18">
        <f t="shared" si="303"/>
        <v>0.71499999999999997</v>
      </c>
      <c r="AC167" s="7">
        <f t="shared" si="304"/>
        <v>7.0710678118654814E-3</v>
      </c>
      <c r="AD167" s="22">
        <f t="shared" si="305"/>
        <v>9.8896053312803947E-3</v>
      </c>
      <c r="AE167" s="18">
        <f t="shared" si="306"/>
        <v>13.73</v>
      </c>
      <c r="AF167" s="7">
        <f t="shared" si="307"/>
        <v>0.33941125496954311</v>
      </c>
      <c r="AG167" s="22">
        <f t="shared" si="308"/>
        <v>2.4720411869595272E-2</v>
      </c>
      <c r="AH167" s="108"/>
      <c r="AI167" s="29"/>
      <c r="AJ167" s="7"/>
      <c r="AK167" s="22"/>
      <c r="AL167" s="29"/>
      <c r="AM167" s="7"/>
      <c r="AN167" s="22"/>
      <c r="AO167" s="29"/>
      <c r="AP167" s="7"/>
      <c r="AQ167" s="22"/>
      <c r="AR167" s="29"/>
      <c r="AS167" s="7"/>
      <c r="AT167" s="22"/>
      <c r="AU167" s="29"/>
      <c r="AV167" s="7"/>
      <c r="AW167" s="22"/>
      <c r="AX167" s="29"/>
      <c r="AY167" s="7"/>
      <c r="AZ167" s="22"/>
    </row>
    <row r="168" spans="1:52" ht="15" thickBot="1" x14ac:dyDescent="0.4">
      <c r="A168" s="101">
        <f>'OD660'!$A$15</f>
        <v>44666.385416666664</v>
      </c>
      <c r="B168" s="9">
        <f t="shared" si="289"/>
        <v>116.74999999988358</v>
      </c>
      <c r="C168" s="13">
        <f t="shared" si="290"/>
        <v>4.8645833333284827</v>
      </c>
      <c r="D168" s="176">
        <v>2.46</v>
      </c>
      <c r="E168" s="176">
        <v>0.79</v>
      </c>
      <c r="F168" s="176">
        <v>0</v>
      </c>
      <c r="G168" s="176">
        <v>0</v>
      </c>
      <c r="H168" s="176">
        <v>0.56999999999999995</v>
      </c>
      <c r="I168" s="176">
        <v>15.29</v>
      </c>
      <c r="J168" s="176">
        <v>2.4700000000000002</v>
      </c>
      <c r="K168" s="176">
        <v>0.78</v>
      </c>
      <c r="L168" s="176">
        <v>0</v>
      </c>
      <c r="M168" s="176">
        <v>0</v>
      </c>
      <c r="N168" s="176">
        <v>0.72</v>
      </c>
      <c r="O168" s="176">
        <v>14.86</v>
      </c>
      <c r="P168" s="30">
        <f t="shared" si="291"/>
        <v>2.4649999999999999</v>
      </c>
      <c r="Q168" s="21">
        <f t="shared" si="292"/>
        <v>7.0710678118656384E-3</v>
      </c>
      <c r="R168" s="23">
        <f t="shared" si="293"/>
        <v>2.8685873476128354E-3</v>
      </c>
      <c r="S168" s="20">
        <f t="shared" si="294"/>
        <v>0.78500000000000003</v>
      </c>
      <c r="T168" s="21">
        <f t="shared" si="295"/>
        <v>7.0710678118654814E-3</v>
      </c>
      <c r="U168" s="23">
        <f t="shared" si="296"/>
        <v>9.0077296966439256E-3</v>
      </c>
      <c r="V168" s="20">
        <f t="shared" si="297"/>
        <v>0</v>
      </c>
      <c r="W168" s="21">
        <f t="shared" si="298"/>
        <v>0</v>
      </c>
      <c r="X168" s="23" t="e">
        <f t="shared" si="299"/>
        <v>#DIV/0!</v>
      </c>
      <c r="Y168" s="20">
        <f t="shared" si="300"/>
        <v>0</v>
      </c>
      <c r="Z168" s="21">
        <f t="shared" si="301"/>
        <v>0</v>
      </c>
      <c r="AA168" s="23" t="e">
        <f t="shared" si="302"/>
        <v>#DIV/0!</v>
      </c>
      <c r="AB168" s="20">
        <f t="shared" si="303"/>
        <v>0.64500000000000002</v>
      </c>
      <c r="AC168" s="21">
        <f t="shared" si="304"/>
        <v>0.10606601717798152</v>
      </c>
      <c r="AD168" s="23">
        <f t="shared" si="305"/>
        <v>0.16444343748524265</v>
      </c>
      <c r="AE168" s="20">
        <f t="shared" si="306"/>
        <v>15.074999999999999</v>
      </c>
      <c r="AF168" s="21">
        <f t="shared" si="307"/>
        <v>0.30405591591021525</v>
      </c>
      <c r="AG168" s="23">
        <f t="shared" si="308"/>
        <v>2.0169546660710795E-2</v>
      </c>
      <c r="AH168" s="108"/>
      <c r="AI168" s="108"/>
      <c r="AJ168" s="108"/>
      <c r="AK168" s="108"/>
      <c r="AL168" s="108"/>
      <c r="AM168" s="108"/>
      <c r="AN168" s="108"/>
      <c r="AO168" s="108"/>
      <c r="AP168" s="108"/>
      <c r="AQ168" s="108"/>
      <c r="AR168" s="108"/>
      <c r="AS168" s="108"/>
      <c r="AT168" s="108"/>
      <c r="AU168" s="108"/>
      <c r="AV168" s="108"/>
      <c r="AW168" s="108"/>
      <c r="AX168" s="108"/>
    </row>
    <row r="169" spans="1:52" ht="15" thickBot="1" x14ac:dyDescent="0.4"/>
    <row r="170" spans="1:52" ht="15" thickBot="1" x14ac:dyDescent="0.4">
      <c r="D170" s="205">
        <v>3</v>
      </c>
      <c r="E170" s="206"/>
      <c r="F170" s="206"/>
      <c r="G170" s="206"/>
      <c r="H170" s="206"/>
      <c r="I170" s="206"/>
      <c r="J170" s="206"/>
      <c r="K170" s="206"/>
      <c r="L170" s="206"/>
      <c r="M170" s="206"/>
      <c r="N170" s="206"/>
      <c r="O170" s="207"/>
    </row>
    <row r="171" spans="1:52" ht="15" thickBot="1" x14ac:dyDescent="0.4">
      <c r="D171" s="208" t="s">
        <v>26</v>
      </c>
      <c r="E171" s="209"/>
      <c r="F171" s="209"/>
      <c r="G171" s="209"/>
      <c r="H171" s="209"/>
      <c r="I171" s="210"/>
      <c r="J171" s="208" t="s">
        <v>26</v>
      </c>
      <c r="K171" s="209"/>
      <c r="L171" s="209"/>
      <c r="M171" s="209"/>
      <c r="N171" s="209"/>
      <c r="O171" s="210"/>
      <c r="P171" s="208" t="s">
        <v>9</v>
      </c>
      <c r="Q171" s="209"/>
      <c r="R171" s="210"/>
      <c r="S171" s="208" t="s">
        <v>10</v>
      </c>
      <c r="T171" s="209"/>
      <c r="U171" s="210"/>
      <c r="V171" s="208" t="s">
        <v>11</v>
      </c>
      <c r="W171" s="209"/>
      <c r="X171" s="210"/>
      <c r="Y171" s="208" t="s">
        <v>12</v>
      </c>
      <c r="Z171" s="209"/>
      <c r="AA171" s="210"/>
      <c r="AB171" s="208" t="s">
        <v>13</v>
      </c>
      <c r="AC171" s="209"/>
      <c r="AD171" s="210"/>
      <c r="AE171" s="208" t="s">
        <v>14</v>
      </c>
      <c r="AF171" s="209"/>
      <c r="AG171" s="210"/>
      <c r="AH171" s="92"/>
      <c r="AI171" s="92"/>
      <c r="AJ171" s="92"/>
      <c r="AK171" s="92"/>
      <c r="AL171" s="92"/>
      <c r="AM171" s="92"/>
      <c r="AN171" s="92"/>
      <c r="AO171" s="92"/>
      <c r="AP171" s="92"/>
      <c r="AQ171" s="92"/>
      <c r="AR171" s="92"/>
      <c r="AS171" s="92"/>
      <c r="AT171" s="92"/>
      <c r="AU171" s="92"/>
      <c r="AV171" s="92"/>
      <c r="AW171" s="92"/>
      <c r="AX171" s="92"/>
    </row>
    <row r="172" spans="1:52" ht="15" thickBot="1" x14ac:dyDescent="0.4">
      <c r="A172" s="133" t="s">
        <v>0</v>
      </c>
      <c r="B172" s="132" t="s">
        <v>1</v>
      </c>
      <c r="C172" s="134" t="s">
        <v>2</v>
      </c>
      <c r="D172" s="211" t="s">
        <v>27</v>
      </c>
      <c r="E172" s="203"/>
      <c r="F172" s="203"/>
      <c r="G172" s="203"/>
      <c r="H172" s="203"/>
      <c r="I172" s="204"/>
      <c r="J172" s="199" t="s">
        <v>28</v>
      </c>
      <c r="K172" s="200"/>
      <c r="L172" s="200"/>
      <c r="M172" s="200"/>
      <c r="N172" s="200"/>
      <c r="O172" s="201"/>
      <c r="P172" s="139" t="s">
        <v>8</v>
      </c>
      <c r="Q172" s="140" t="s">
        <v>5</v>
      </c>
      <c r="R172" s="141" t="s">
        <v>6</v>
      </c>
      <c r="S172" s="142" t="s">
        <v>8</v>
      </c>
      <c r="T172" s="140" t="s">
        <v>5</v>
      </c>
      <c r="U172" s="141" t="s">
        <v>6</v>
      </c>
      <c r="V172" s="142" t="s">
        <v>8</v>
      </c>
      <c r="W172" s="140" t="s">
        <v>5</v>
      </c>
      <c r="X172" s="141" t="s">
        <v>6</v>
      </c>
      <c r="Y172" s="142" t="s">
        <v>8</v>
      </c>
      <c r="Z172" s="140" t="s">
        <v>5</v>
      </c>
      <c r="AA172" s="141" t="s">
        <v>6</v>
      </c>
      <c r="AB172" s="142" t="s">
        <v>8</v>
      </c>
      <c r="AC172" s="140" t="s">
        <v>5</v>
      </c>
      <c r="AD172" s="141" t="s">
        <v>6</v>
      </c>
      <c r="AE172" s="142" t="s">
        <v>8</v>
      </c>
      <c r="AF172" s="140" t="s">
        <v>5</v>
      </c>
      <c r="AG172" s="141" t="s">
        <v>6</v>
      </c>
      <c r="AH172" s="110"/>
      <c r="AI172" s="110"/>
      <c r="AJ172" s="110"/>
      <c r="AK172" s="110"/>
      <c r="AL172" s="110"/>
      <c r="AM172" s="110"/>
      <c r="AN172" s="110"/>
      <c r="AO172" s="110"/>
      <c r="AP172" s="110"/>
      <c r="AQ172" s="110"/>
      <c r="AR172" s="110"/>
      <c r="AS172" s="110"/>
      <c r="AT172" s="110"/>
      <c r="AU172" s="110"/>
      <c r="AV172" s="110"/>
      <c r="AW172" s="110"/>
      <c r="AX172" s="110"/>
    </row>
    <row r="173" spans="1:52" x14ac:dyDescent="0.35">
      <c r="A173" s="11">
        <f>'OD660'!$A$5</f>
        <v>44661.520833333336</v>
      </c>
      <c r="B173" s="4">
        <f>C173*24</f>
        <v>0</v>
      </c>
      <c r="C173" s="2">
        <f>A173-$A$5</f>
        <v>0</v>
      </c>
      <c r="D173" s="176">
        <v>8.34</v>
      </c>
      <c r="E173" s="176">
        <v>23.99</v>
      </c>
      <c r="F173" s="176">
        <v>7.11</v>
      </c>
      <c r="G173" s="176">
        <v>2.66</v>
      </c>
      <c r="H173" s="176">
        <v>0</v>
      </c>
      <c r="I173" s="176">
        <v>0</v>
      </c>
      <c r="J173" s="176">
        <v>8.35</v>
      </c>
      <c r="K173" s="176">
        <v>23.99</v>
      </c>
      <c r="L173" s="176">
        <v>7.11</v>
      </c>
      <c r="M173" s="176">
        <v>2.66</v>
      </c>
      <c r="N173" s="176">
        <v>0</v>
      </c>
      <c r="O173" s="176">
        <v>0</v>
      </c>
      <c r="P173" s="143">
        <f>IF(D173="",#N/A,AVERAGE(D173,J173))</f>
        <v>8.3449999999999989</v>
      </c>
      <c r="Q173" s="144">
        <f>_xlfn.STDEV.S(D173,J173)</f>
        <v>7.0710678118653244E-3</v>
      </c>
      <c r="R173" s="145">
        <f>Q173/P173</f>
        <v>8.4734185882148901E-4</v>
      </c>
      <c r="S173" s="146">
        <f>IF(E173="",#N/A,AVERAGE(E173,K173))</f>
        <v>23.99</v>
      </c>
      <c r="T173" s="144">
        <f>_xlfn.STDEV.S(E173,K173)</f>
        <v>0</v>
      </c>
      <c r="U173" s="145">
        <f>T173/S173</f>
        <v>0</v>
      </c>
      <c r="V173" s="146">
        <f>IF(F173="",#N/A,AVERAGE(F173,L173))</f>
        <v>7.11</v>
      </c>
      <c r="W173" s="144">
        <f>_xlfn.STDEV.S(F173,L173)</f>
        <v>0</v>
      </c>
      <c r="X173" s="145">
        <f t="shared" ref="X173" si="309">W173/V173</f>
        <v>0</v>
      </c>
      <c r="Y173" s="146">
        <f>IF(G173="",#N/A,AVERAGE(G173,M173))</f>
        <v>2.66</v>
      </c>
      <c r="Z173" s="144">
        <f>_xlfn.STDEV.S(G173,M173)</f>
        <v>0</v>
      </c>
      <c r="AA173" s="145">
        <f>Z173/Y173</f>
        <v>0</v>
      </c>
      <c r="AB173" s="146">
        <f>IF(H173="",#N/A,AVERAGE(H173,N173))</f>
        <v>0</v>
      </c>
      <c r="AC173" s="144">
        <f>_xlfn.STDEV.S(H173,N173)</f>
        <v>0</v>
      </c>
      <c r="AD173" s="145" t="e">
        <f>AC173/AB173</f>
        <v>#DIV/0!</v>
      </c>
      <c r="AE173" s="146">
        <f>IF(I173="",#N/A,AVERAGE(I173,O173))</f>
        <v>0</v>
      </c>
      <c r="AF173" s="144">
        <f>_xlfn.STDEV.S(I173,O173)</f>
        <v>0</v>
      </c>
      <c r="AG173" s="145" t="e">
        <f>AF173/AE173</f>
        <v>#DIV/0!</v>
      </c>
      <c r="AH173" s="108"/>
      <c r="AI173" s="108"/>
      <c r="AJ173" s="108"/>
      <c r="AK173" s="108"/>
      <c r="AL173" s="108"/>
      <c r="AM173" s="108"/>
      <c r="AN173" s="108"/>
      <c r="AO173" s="108"/>
      <c r="AP173" s="108"/>
      <c r="AQ173" s="108"/>
      <c r="AR173" s="108"/>
      <c r="AS173" s="108"/>
      <c r="AT173" s="108"/>
      <c r="AU173" s="108"/>
      <c r="AV173" s="108"/>
      <c r="AW173" s="108"/>
      <c r="AX173" s="108"/>
    </row>
    <row r="174" spans="1:52" x14ac:dyDescent="0.35">
      <c r="A174" s="11">
        <f>'OD660'!$A$6</f>
        <v>44661.84375</v>
      </c>
      <c r="B174" s="4">
        <f t="shared" ref="B174:B183" si="310">C174*24</f>
        <v>7.7499999999417923</v>
      </c>
      <c r="C174" s="12">
        <f t="shared" ref="C174:C183" si="311">A174-$A$5</f>
        <v>0.32291666666424135</v>
      </c>
      <c r="D174" s="56">
        <v>7.95</v>
      </c>
      <c r="E174" s="56">
        <v>24.05</v>
      </c>
      <c r="F174" s="56">
        <v>6.35</v>
      </c>
      <c r="G174" s="56">
        <v>2.68</v>
      </c>
      <c r="H174" s="56">
        <v>0</v>
      </c>
      <c r="I174" s="56">
        <v>0.28999999999999998</v>
      </c>
      <c r="J174" s="56">
        <v>8.1199999999999992</v>
      </c>
      <c r="K174" s="56">
        <v>24.58</v>
      </c>
      <c r="L174" s="56">
        <v>6.46</v>
      </c>
      <c r="M174" s="56">
        <v>2.73</v>
      </c>
      <c r="N174" s="56">
        <v>0</v>
      </c>
      <c r="O174" s="56">
        <v>0.32</v>
      </c>
      <c r="P174" s="29">
        <f t="shared" ref="P174:P183" si="312">IF(D174="",#N/A,AVERAGE(D174,J174))</f>
        <v>8.0350000000000001</v>
      </c>
      <c r="Q174" s="7">
        <f t="shared" ref="Q174:Q183" si="313">_xlfn.STDEV.S(D174,J174)</f>
        <v>0.1202081528017124</v>
      </c>
      <c r="R174" s="22">
        <f t="shared" ref="R174:R183" si="314">Q174/P174</f>
        <v>1.4960566621246098E-2</v>
      </c>
      <c r="S174" s="18">
        <f t="shared" ref="S174:S183" si="315">IF(E174="",#N/A,AVERAGE(E174,K174))</f>
        <v>24.314999999999998</v>
      </c>
      <c r="T174" s="7">
        <f t="shared" ref="T174:T183" si="316">_xlfn.STDEV.S(E174,K174)</f>
        <v>0.37476659402886847</v>
      </c>
      <c r="U174" s="22">
        <f t="shared" ref="U174:U183" si="317">T174/S174</f>
        <v>1.5412979396622188E-2</v>
      </c>
      <c r="V174" s="18">
        <f t="shared" ref="V174:V183" si="318">IF(F174="",#N/A,AVERAGE(F174,L174))</f>
        <v>6.4049999999999994</v>
      </c>
      <c r="W174" s="7">
        <f t="shared" ref="W174:W183" si="319">_xlfn.STDEV.S(F174,L174)</f>
        <v>7.7781745930520452E-2</v>
      </c>
      <c r="X174" s="22">
        <f t="shared" ref="X174:X183" si="320">W174/V174</f>
        <v>1.2143910371665958E-2</v>
      </c>
      <c r="Y174" s="18">
        <f t="shared" ref="Y174:Y183" si="321">IF(G174="",#N/A,AVERAGE(G174,M174))</f>
        <v>2.7050000000000001</v>
      </c>
      <c r="Z174" s="7">
        <f t="shared" ref="Z174:Z183" si="322">_xlfn.STDEV.S(G174,M174)</f>
        <v>3.5355339059327251E-2</v>
      </c>
      <c r="AA174" s="22">
        <f t="shared" ref="AA174:AA183" si="323">Z174/Y174</f>
        <v>1.3070365641156099E-2</v>
      </c>
      <c r="AB174" s="18">
        <f t="shared" ref="AB174:AB183" si="324">IF(H174="",#N/A,AVERAGE(H174,N174))</f>
        <v>0</v>
      </c>
      <c r="AC174" s="7">
        <f t="shared" ref="AC174:AC183" si="325">_xlfn.STDEV.S(H174,N174)</f>
        <v>0</v>
      </c>
      <c r="AD174" s="22" t="e">
        <f t="shared" ref="AD174:AD183" si="326">AC174/AB174</f>
        <v>#DIV/0!</v>
      </c>
      <c r="AE174" s="18">
        <f t="shared" ref="AE174:AE183" si="327">IF(I174="",#N/A,AVERAGE(I174,O174))</f>
        <v>0.30499999999999999</v>
      </c>
      <c r="AF174" s="7">
        <f t="shared" ref="AF174:AF183" si="328">_xlfn.STDEV.S(I174,O174)</f>
        <v>2.1213203435596444E-2</v>
      </c>
      <c r="AG174" s="22">
        <f t="shared" ref="AG174:AG183" si="329">AF174/AE174</f>
        <v>6.9551486674086699E-2</v>
      </c>
      <c r="AH174" s="108"/>
      <c r="AI174" s="108"/>
      <c r="AJ174" s="108"/>
      <c r="AK174" s="108"/>
      <c r="AL174" s="108"/>
      <c r="AM174" s="108"/>
      <c r="AN174" s="108"/>
      <c r="AO174" s="108"/>
      <c r="AP174" s="108"/>
      <c r="AQ174" s="108"/>
      <c r="AR174" s="108"/>
      <c r="AS174" s="108"/>
      <c r="AT174" s="108"/>
      <c r="AU174" s="108"/>
      <c r="AV174" s="108"/>
      <c r="AW174" s="108"/>
      <c r="AX174" s="108"/>
    </row>
    <row r="175" spans="1:52" x14ac:dyDescent="0.35">
      <c r="A175" s="11">
        <f>'OD660'!$A$7</f>
        <v>44662.34375</v>
      </c>
      <c r="B175" s="4">
        <f t="shared" si="310"/>
        <v>19.749999999941792</v>
      </c>
      <c r="C175" s="12">
        <f t="shared" si="311"/>
        <v>0.82291666666424135</v>
      </c>
      <c r="D175" s="176">
        <v>8</v>
      </c>
      <c r="E175" s="176">
        <v>24.21</v>
      </c>
      <c r="F175" s="176">
        <v>5.08</v>
      </c>
      <c r="G175" s="176">
        <v>2.57</v>
      </c>
      <c r="H175" s="176">
        <v>0</v>
      </c>
      <c r="I175" s="176">
        <v>0.79</v>
      </c>
      <c r="J175" s="176">
        <v>8.09</v>
      </c>
      <c r="K175" s="176">
        <v>24.53</v>
      </c>
      <c r="L175" s="176">
        <v>5.14</v>
      </c>
      <c r="M175" s="176">
        <v>2.6</v>
      </c>
      <c r="N175" s="176">
        <v>0</v>
      </c>
      <c r="O175" s="176">
        <v>0.77</v>
      </c>
      <c r="P175" s="29">
        <f t="shared" si="312"/>
        <v>8.0449999999999999</v>
      </c>
      <c r="Q175" s="7">
        <f t="shared" si="313"/>
        <v>6.3639610306789177E-2</v>
      </c>
      <c r="R175" s="22">
        <f t="shared" si="314"/>
        <v>7.9104549790912585E-3</v>
      </c>
      <c r="S175" s="18">
        <f t="shared" si="315"/>
        <v>24.37</v>
      </c>
      <c r="T175" s="7">
        <f t="shared" si="316"/>
        <v>0.22627416997969541</v>
      </c>
      <c r="U175" s="22">
        <f t="shared" si="317"/>
        <v>9.2849474755722361E-3</v>
      </c>
      <c r="V175" s="18">
        <f t="shared" si="318"/>
        <v>5.1099999999999994</v>
      </c>
      <c r="W175" s="7">
        <f t="shared" si="319"/>
        <v>4.2426406871192576E-2</v>
      </c>
      <c r="X175" s="22">
        <f t="shared" si="320"/>
        <v>8.3026236538537336E-3</v>
      </c>
      <c r="Y175" s="18">
        <f t="shared" si="321"/>
        <v>2.585</v>
      </c>
      <c r="Z175" s="7">
        <f t="shared" si="322"/>
        <v>2.12132034355966E-2</v>
      </c>
      <c r="AA175" s="22">
        <f t="shared" si="323"/>
        <v>8.2062682536157058E-3</v>
      </c>
      <c r="AB175" s="18">
        <f t="shared" si="324"/>
        <v>0</v>
      </c>
      <c r="AC175" s="7">
        <f t="shared" si="325"/>
        <v>0</v>
      </c>
      <c r="AD175" s="22" t="e">
        <f t="shared" si="326"/>
        <v>#DIV/0!</v>
      </c>
      <c r="AE175" s="18">
        <f t="shared" si="327"/>
        <v>0.78</v>
      </c>
      <c r="AF175" s="7">
        <f t="shared" si="328"/>
        <v>1.4142135623730963E-2</v>
      </c>
      <c r="AG175" s="22">
        <f t="shared" si="329"/>
        <v>1.8130943107347388E-2</v>
      </c>
      <c r="AH175" s="108"/>
      <c r="AI175" s="108"/>
      <c r="AJ175" s="108"/>
      <c r="AK175" s="108"/>
      <c r="AL175" s="108"/>
      <c r="AM175" s="108"/>
      <c r="AN175" s="108"/>
      <c r="AO175" s="108"/>
      <c r="AP175" s="108"/>
      <c r="AQ175" s="108"/>
      <c r="AR175" s="108"/>
      <c r="AS175" s="108"/>
      <c r="AT175" s="108"/>
      <c r="AU175" s="108"/>
      <c r="AV175" s="108"/>
      <c r="AW175" s="108"/>
      <c r="AX175" s="108"/>
    </row>
    <row r="176" spans="1:52" x14ac:dyDescent="0.35">
      <c r="A176" s="11">
        <f>'OD660'!$A$8</f>
        <v>44662.71875</v>
      </c>
      <c r="B176" s="4">
        <f t="shared" si="310"/>
        <v>28.749999999941792</v>
      </c>
      <c r="C176" s="12">
        <f t="shared" si="311"/>
        <v>1.1979166666642413</v>
      </c>
      <c r="D176" s="176">
        <v>7.95</v>
      </c>
      <c r="E176" s="176">
        <v>23.94</v>
      </c>
      <c r="F176" s="176">
        <v>2.99</v>
      </c>
      <c r="G176" s="176">
        <v>2.17</v>
      </c>
      <c r="H176" s="176">
        <v>7.0000000000000007E-2</v>
      </c>
      <c r="I176" s="176">
        <v>1.92</v>
      </c>
      <c r="J176" s="176">
        <v>8.0299999999999994</v>
      </c>
      <c r="K176" s="176">
        <v>24.24</v>
      </c>
      <c r="L176" s="176">
        <v>3.02</v>
      </c>
      <c r="M176" s="176">
        <v>2.19</v>
      </c>
      <c r="N176" s="176">
        <v>7.0000000000000007E-2</v>
      </c>
      <c r="O176" s="176">
        <v>1.85</v>
      </c>
      <c r="P176" s="29">
        <f>IF(D176="",#N/A,AVERAGE(D176,J176))</f>
        <v>7.99</v>
      </c>
      <c r="Q176" s="7">
        <f>_xlfn.STDEV.S(D176,J176)</f>
        <v>5.6568542494923227E-2</v>
      </c>
      <c r="R176" s="22">
        <f t="shared" si="314"/>
        <v>7.0799177090016549E-3</v>
      </c>
      <c r="S176" s="18">
        <f>IF(E176="",#N/A,AVERAGE(E176,K176))</f>
        <v>24.09</v>
      </c>
      <c r="T176" s="7">
        <f>_xlfn.STDEV.S(E176,K176)</f>
        <v>0.21213203435596223</v>
      </c>
      <c r="U176" s="22">
        <f t="shared" si="317"/>
        <v>8.8058129662084775E-3</v>
      </c>
      <c r="V176" s="18">
        <f>IF(F176="",#N/A,AVERAGE(F176,L176))</f>
        <v>3.0049999999999999</v>
      </c>
      <c r="W176" s="7">
        <f>_xlfn.STDEV.S(F176,L176)</f>
        <v>2.1213203435596288E-2</v>
      </c>
      <c r="X176" s="22">
        <f t="shared" si="320"/>
        <v>7.059302308018732E-3</v>
      </c>
      <c r="Y176" s="18">
        <f>IF(G176="",#N/A,AVERAGE(G176,M176))</f>
        <v>2.1799999999999997</v>
      </c>
      <c r="Z176" s="7">
        <f>_xlfn.STDEV.S(G176,M176)</f>
        <v>1.4142135623730963E-2</v>
      </c>
      <c r="AA176" s="22">
        <f t="shared" si="323"/>
        <v>6.4872181760233785E-3</v>
      </c>
      <c r="AB176" s="18">
        <f>IF(H176="",#N/A,AVERAGE(H176,N176))</f>
        <v>7.0000000000000007E-2</v>
      </c>
      <c r="AC176" s="7">
        <f>_xlfn.STDEV.S(H176,N176)</f>
        <v>0</v>
      </c>
      <c r="AD176" s="22">
        <f t="shared" si="326"/>
        <v>0</v>
      </c>
      <c r="AE176" s="18">
        <f>IF(I176="",#N/A,AVERAGE(I176,O176))</f>
        <v>1.885</v>
      </c>
      <c r="AF176" s="7">
        <f>_xlfn.STDEV.S(I176,O176)</f>
        <v>4.9497474683058214E-2</v>
      </c>
      <c r="AG176" s="22">
        <f t="shared" si="329"/>
        <v>2.6258607258916825E-2</v>
      </c>
      <c r="AH176" s="108"/>
      <c r="AI176" s="108"/>
      <c r="AJ176" s="108"/>
      <c r="AK176" s="108"/>
      <c r="AL176" s="108"/>
      <c r="AM176" s="108"/>
      <c r="AN176" s="108"/>
      <c r="AO176" s="108"/>
      <c r="AP176" s="108"/>
      <c r="AQ176" s="108"/>
      <c r="AR176" s="108"/>
      <c r="AS176" s="108"/>
      <c r="AT176" s="108"/>
      <c r="AU176" s="108"/>
      <c r="AV176" s="108"/>
      <c r="AW176" s="108"/>
      <c r="AX176" s="108"/>
    </row>
    <row r="177" spans="1:52" x14ac:dyDescent="0.35">
      <c r="A177" s="11">
        <f>'OD660'!$A$9</f>
        <v>44663.354166666664</v>
      </c>
      <c r="B177" s="4">
        <f t="shared" si="310"/>
        <v>43.999999999883585</v>
      </c>
      <c r="C177" s="12">
        <f t="shared" si="311"/>
        <v>1.8333333333284827</v>
      </c>
      <c r="D177" s="176">
        <v>7.96</v>
      </c>
      <c r="E177" s="176">
        <v>21.37</v>
      </c>
      <c r="F177" s="176">
        <v>0</v>
      </c>
      <c r="G177" s="176">
        <v>0</v>
      </c>
      <c r="H177" s="176">
        <v>0</v>
      </c>
      <c r="I177" s="176">
        <v>5.13</v>
      </c>
      <c r="J177" s="176">
        <v>8.01</v>
      </c>
      <c r="K177" s="176">
        <v>21.54</v>
      </c>
      <c r="L177" s="176">
        <v>0</v>
      </c>
      <c r="M177" s="176">
        <v>0</v>
      </c>
      <c r="N177" s="176">
        <v>0</v>
      </c>
      <c r="O177" s="176">
        <v>5.21</v>
      </c>
      <c r="P177" s="29">
        <f>IF(D177="",#N/A,AVERAGE(D177,J177))</f>
        <v>7.9849999999999994</v>
      </c>
      <c r="Q177" s="7">
        <f>_xlfn.STDEV.S(D177,J177)</f>
        <v>3.5355339059327251E-2</v>
      </c>
      <c r="R177" s="22">
        <f t="shared" si="314"/>
        <v>4.4277193562087978E-3</v>
      </c>
      <c r="S177" s="18">
        <f>IF(E177="",#N/A,AVERAGE(E177,K177))</f>
        <v>21.454999999999998</v>
      </c>
      <c r="T177" s="7">
        <f>_xlfn.STDEV.S(E177,K177)</f>
        <v>0.12020815280171177</v>
      </c>
      <c r="U177" s="22">
        <f t="shared" si="317"/>
        <v>5.6028036728833271E-3</v>
      </c>
      <c r="V177" s="18">
        <f>IF(F177="",#N/A,AVERAGE(F177,L177))</f>
        <v>0</v>
      </c>
      <c r="W177" s="7">
        <f>_xlfn.STDEV.S(F177,L177)</f>
        <v>0</v>
      </c>
      <c r="X177" s="22" t="e">
        <f t="shared" si="320"/>
        <v>#DIV/0!</v>
      </c>
      <c r="Y177" s="18">
        <f>IF(G177="",#N/A,AVERAGE(G177,M177))</f>
        <v>0</v>
      </c>
      <c r="Z177" s="7">
        <f>_xlfn.STDEV.S(G177,M177)</f>
        <v>0</v>
      </c>
      <c r="AA177" s="22" t="e">
        <f t="shared" si="323"/>
        <v>#DIV/0!</v>
      </c>
      <c r="AB177" s="18">
        <f>IF(H177="",#N/A,AVERAGE(H177,N177))</f>
        <v>0</v>
      </c>
      <c r="AC177" s="7">
        <f>_xlfn.STDEV.S(H177,N177)</f>
        <v>0</v>
      </c>
      <c r="AD177" s="22" t="e">
        <f t="shared" si="326"/>
        <v>#DIV/0!</v>
      </c>
      <c r="AE177" s="18">
        <f>IF(I177="",#N/A,AVERAGE(I177,O177))</f>
        <v>5.17</v>
      </c>
      <c r="AF177" s="7">
        <f>_xlfn.STDEV.S(I177,O177)</f>
        <v>5.6568542494923851E-2</v>
      </c>
      <c r="AG177" s="22">
        <f t="shared" si="329"/>
        <v>1.0941691004820861E-2</v>
      </c>
      <c r="AH177" s="108"/>
      <c r="AI177" s="108"/>
      <c r="AJ177" s="108"/>
      <c r="AK177" s="108"/>
      <c r="AL177" s="108"/>
      <c r="AM177" s="108"/>
      <c r="AN177" s="108"/>
      <c r="AO177" s="108"/>
      <c r="AP177" s="108"/>
      <c r="AQ177" s="108"/>
      <c r="AR177" s="108"/>
      <c r="AS177" s="108"/>
      <c r="AT177" s="108"/>
      <c r="AU177" s="108"/>
      <c r="AV177" s="108"/>
      <c r="AW177" s="108"/>
      <c r="AX177" s="108"/>
    </row>
    <row r="178" spans="1:52" x14ac:dyDescent="0.35">
      <c r="A178" s="11">
        <f>'OD660'!$A$10</f>
        <v>44663.677083333336</v>
      </c>
      <c r="B178" s="4">
        <f t="shared" si="310"/>
        <v>51.75</v>
      </c>
      <c r="C178" s="12">
        <f t="shared" si="311"/>
        <v>2.15625</v>
      </c>
      <c r="D178" s="176">
        <v>7.64</v>
      </c>
      <c r="E178" s="176">
        <v>16.399999999999999</v>
      </c>
      <c r="F178" s="176">
        <v>0</v>
      </c>
      <c r="G178" s="176">
        <v>0</v>
      </c>
      <c r="H178" s="176">
        <v>0</v>
      </c>
      <c r="I178" s="176">
        <v>8.0299999999999994</v>
      </c>
      <c r="J178" s="176">
        <v>7.64</v>
      </c>
      <c r="K178" s="176">
        <v>16.399999999999999</v>
      </c>
      <c r="L178" s="176">
        <v>0</v>
      </c>
      <c r="M178" s="176">
        <v>0</v>
      </c>
      <c r="N178" s="176">
        <v>0</v>
      </c>
      <c r="O178" s="176">
        <v>7.98</v>
      </c>
      <c r="P178" s="29">
        <f t="shared" si="312"/>
        <v>7.64</v>
      </c>
      <c r="Q178" s="7">
        <f t="shared" si="313"/>
        <v>0</v>
      </c>
      <c r="R178" s="22">
        <f t="shared" si="314"/>
        <v>0</v>
      </c>
      <c r="S178" s="18">
        <f t="shared" si="315"/>
        <v>16.399999999999999</v>
      </c>
      <c r="T178" s="7">
        <f t="shared" si="316"/>
        <v>0</v>
      </c>
      <c r="U178" s="22">
        <f t="shared" si="317"/>
        <v>0</v>
      </c>
      <c r="V178" s="18">
        <f t="shared" si="318"/>
        <v>0</v>
      </c>
      <c r="W178" s="7">
        <f t="shared" si="319"/>
        <v>0</v>
      </c>
      <c r="X178" s="22" t="e">
        <f t="shared" si="320"/>
        <v>#DIV/0!</v>
      </c>
      <c r="Y178" s="18">
        <f t="shared" si="321"/>
        <v>0</v>
      </c>
      <c r="Z178" s="7">
        <f t="shared" si="322"/>
        <v>0</v>
      </c>
      <c r="AA178" s="22" t="e">
        <f t="shared" si="323"/>
        <v>#DIV/0!</v>
      </c>
      <c r="AB178" s="18">
        <f t="shared" si="324"/>
        <v>0</v>
      </c>
      <c r="AC178" s="7">
        <f t="shared" si="325"/>
        <v>0</v>
      </c>
      <c r="AD178" s="22" t="e">
        <f t="shared" si="326"/>
        <v>#DIV/0!</v>
      </c>
      <c r="AE178" s="18">
        <f t="shared" si="327"/>
        <v>8.004999999999999</v>
      </c>
      <c r="AF178" s="7">
        <f t="shared" si="328"/>
        <v>3.5355339059326626E-2</v>
      </c>
      <c r="AG178" s="22">
        <f t="shared" si="329"/>
        <v>4.4166569718084485E-3</v>
      </c>
      <c r="AH178" s="108"/>
      <c r="AI178" s="108"/>
      <c r="AJ178" s="108"/>
      <c r="AK178" s="108"/>
      <c r="AL178" s="108"/>
      <c r="AM178" s="108"/>
      <c r="AN178" s="108"/>
      <c r="AO178" s="108"/>
      <c r="AP178" s="108"/>
      <c r="AQ178" s="108"/>
      <c r="AR178" s="108"/>
      <c r="AS178" s="108"/>
      <c r="AT178" s="108"/>
      <c r="AU178" s="108"/>
      <c r="AV178" s="108"/>
      <c r="AW178" s="108"/>
      <c r="AX178" s="108"/>
    </row>
    <row r="179" spans="1:52" x14ac:dyDescent="0.35">
      <c r="A179" s="11">
        <f>'OD660'!$A$11</f>
        <v>44664.361111111109</v>
      </c>
      <c r="B179" s="4">
        <f t="shared" si="310"/>
        <v>68.166666666569654</v>
      </c>
      <c r="C179" s="12">
        <f t="shared" si="311"/>
        <v>2.8402777777737356</v>
      </c>
      <c r="D179" s="176">
        <v>6.78</v>
      </c>
      <c r="E179" s="176">
        <v>3.83</v>
      </c>
      <c r="F179" s="176">
        <v>0</v>
      </c>
      <c r="G179" s="176">
        <v>0</v>
      </c>
      <c r="H179" s="176">
        <v>0.65</v>
      </c>
      <c r="I179" s="176">
        <v>13.03</v>
      </c>
      <c r="J179" s="176">
        <v>6.86</v>
      </c>
      <c r="K179" s="176">
        <v>3.89</v>
      </c>
      <c r="L179" s="176">
        <v>0</v>
      </c>
      <c r="M179" s="176">
        <v>0</v>
      </c>
      <c r="N179" s="176">
        <v>0.67</v>
      </c>
      <c r="O179" s="176">
        <v>12.23</v>
      </c>
      <c r="P179" s="29">
        <f t="shared" si="312"/>
        <v>6.82</v>
      </c>
      <c r="Q179" s="7">
        <f t="shared" si="313"/>
        <v>5.6568542494923851E-2</v>
      </c>
      <c r="R179" s="22">
        <f t="shared" si="314"/>
        <v>8.2945076972029096E-3</v>
      </c>
      <c r="S179" s="18">
        <f t="shared" si="315"/>
        <v>3.8600000000000003</v>
      </c>
      <c r="T179" s="7">
        <f t="shared" si="316"/>
        <v>4.2426406871192889E-2</v>
      </c>
      <c r="U179" s="22">
        <f t="shared" si="317"/>
        <v>1.0991297116889348E-2</v>
      </c>
      <c r="V179" s="18">
        <f t="shared" si="318"/>
        <v>0</v>
      </c>
      <c r="W179" s="7">
        <f t="shared" si="319"/>
        <v>0</v>
      </c>
      <c r="X179" s="22" t="e">
        <f t="shared" si="320"/>
        <v>#DIV/0!</v>
      </c>
      <c r="Y179" s="18">
        <f t="shared" si="321"/>
        <v>0</v>
      </c>
      <c r="Z179" s="7">
        <f t="shared" si="322"/>
        <v>0</v>
      </c>
      <c r="AA179" s="22" t="e">
        <f t="shared" si="323"/>
        <v>#DIV/0!</v>
      </c>
      <c r="AB179" s="18">
        <f t="shared" si="324"/>
        <v>0.66</v>
      </c>
      <c r="AC179" s="7">
        <f t="shared" si="325"/>
        <v>1.4142135623730963E-2</v>
      </c>
      <c r="AD179" s="22">
        <f t="shared" si="326"/>
        <v>2.1427478217774184E-2</v>
      </c>
      <c r="AE179" s="18">
        <f t="shared" si="327"/>
        <v>12.629999999999999</v>
      </c>
      <c r="AF179" s="7">
        <f t="shared" si="328"/>
        <v>0.56568542494923724</v>
      </c>
      <c r="AG179" s="22">
        <f t="shared" si="329"/>
        <v>4.4789028103660908E-2</v>
      </c>
      <c r="AH179" s="108"/>
      <c r="AI179" s="108"/>
      <c r="AJ179" s="108"/>
      <c r="AK179" s="108"/>
      <c r="AL179" s="108"/>
      <c r="AM179" s="108"/>
      <c r="AN179" s="108"/>
      <c r="AO179" s="108"/>
      <c r="AP179" s="108"/>
      <c r="AQ179" s="108"/>
      <c r="AR179" s="108"/>
      <c r="AS179" s="108"/>
      <c r="AT179" s="108"/>
      <c r="AU179" s="108"/>
      <c r="AV179" s="108"/>
      <c r="AW179" s="108"/>
      <c r="AX179" s="108"/>
    </row>
    <row r="180" spans="1:52" x14ac:dyDescent="0.35">
      <c r="A180" s="11">
        <f>'OD660'!$A$12</f>
        <v>44664.677083333336</v>
      </c>
      <c r="B180" s="4">
        <f t="shared" si="310"/>
        <v>75.75</v>
      </c>
      <c r="C180" s="12">
        <f t="shared" si="311"/>
        <v>3.15625</v>
      </c>
      <c r="D180" s="176">
        <v>6.17</v>
      </c>
      <c r="E180" s="176">
        <v>1.24</v>
      </c>
      <c r="F180" s="176">
        <v>0</v>
      </c>
      <c r="G180" s="176">
        <v>0</v>
      </c>
      <c r="H180" s="176">
        <v>0.71</v>
      </c>
      <c r="I180" s="176">
        <v>14.93</v>
      </c>
      <c r="J180" s="176">
        <v>6.22</v>
      </c>
      <c r="K180" s="176">
        <v>1.27</v>
      </c>
      <c r="L180" s="176">
        <v>0</v>
      </c>
      <c r="M180" s="176">
        <v>0</v>
      </c>
      <c r="N180" s="176">
        <v>0.73</v>
      </c>
      <c r="O180" s="176">
        <v>14.06</v>
      </c>
      <c r="P180" s="29">
        <f t="shared" si="312"/>
        <v>6.1950000000000003</v>
      </c>
      <c r="Q180" s="7">
        <f t="shared" si="313"/>
        <v>3.5355339059327251E-2</v>
      </c>
      <c r="R180" s="22">
        <f t="shared" si="314"/>
        <v>5.7070765228938256E-3</v>
      </c>
      <c r="S180" s="18">
        <f t="shared" si="315"/>
        <v>1.2549999999999999</v>
      </c>
      <c r="T180" s="7">
        <f t="shared" si="316"/>
        <v>2.1213203435596444E-2</v>
      </c>
      <c r="U180" s="22">
        <f t="shared" si="317"/>
        <v>1.6902950944698365E-2</v>
      </c>
      <c r="V180" s="18">
        <f t="shared" si="318"/>
        <v>0</v>
      </c>
      <c r="W180" s="7">
        <f t="shared" si="319"/>
        <v>0</v>
      </c>
      <c r="X180" s="22" t="e">
        <f t="shared" si="320"/>
        <v>#DIV/0!</v>
      </c>
      <c r="Y180" s="18">
        <f t="shared" si="321"/>
        <v>0</v>
      </c>
      <c r="Z180" s="7">
        <f t="shared" si="322"/>
        <v>0</v>
      </c>
      <c r="AA180" s="22" t="e">
        <f t="shared" si="323"/>
        <v>#DIV/0!</v>
      </c>
      <c r="AB180" s="18">
        <f t="shared" si="324"/>
        <v>0.72</v>
      </c>
      <c r="AC180" s="7">
        <f t="shared" si="325"/>
        <v>1.4142135623730963E-2</v>
      </c>
      <c r="AD180" s="22">
        <f t="shared" si="326"/>
        <v>1.9641855032959673E-2</v>
      </c>
      <c r="AE180" s="18">
        <f t="shared" si="327"/>
        <v>14.495000000000001</v>
      </c>
      <c r="AF180" s="7">
        <f t="shared" si="328"/>
        <v>0.61518289963229578</v>
      </c>
      <c r="AG180" s="22">
        <f t="shared" si="329"/>
        <v>4.2441041713162868E-2</v>
      </c>
      <c r="AH180" s="108"/>
      <c r="AI180" s="108"/>
      <c r="AJ180" s="108"/>
      <c r="AK180" s="108"/>
      <c r="AL180" s="108"/>
      <c r="AM180" s="108"/>
      <c r="AN180" s="108"/>
      <c r="AO180" s="108"/>
      <c r="AP180" s="108"/>
      <c r="AQ180" s="108"/>
      <c r="AR180" s="108"/>
      <c r="AS180" s="108"/>
      <c r="AT180" s="108"/>
      <c r="AU180" s="108"/>
      <c r="AV180" s="108"/>
      <c r="AW180" s="108"/>
      <c r="AX180" s="108"/>
    </row>
    <row r="181" spans="1:52" x14ac:dyDescent="0.35">
      <c r="A181" s="11">
        <f>'OD660'!$A$13</f>
        <v>44665.34375</v>
      </c>
      <c r="B181" s="4">
        <f t="shared" si="310"/>
        <v>91.749999999941792</v>
      </c>
      <c r="C181" s="12">
        <f t="shared" si="311"/>
        <v>3.8229166666642413</v>
      </c>
      <c r="D181" s="176">
        <v>4.5599999999999996</v>
      </c>
      <c r="E181" s="176">
        <v>1.02</v>
      </c>
      <c r="F181" s="176">
        <v>0</v>
      </c>
      <c r="G181" s="176">
        <v>0</v>
      </c>
      <c r="H181" s="176">
        <v>0.72</v>
      </c>
      <c r="I181" s="176">
        <v>16.97</v>
      </c>
      <c r="J181" s="176">
        <v>4.5599999999999996</v>
      </c>
      <c r="K181" s="176">
        <v>1.01</v>
      </c>
      <c r="L181" s="176">
        <v>0</v>
      </c>
      <c r="M181" s="176">
        <v>0</v>
      </c>
      <c r="N181" s="176">
        <v>0.72</v>
      </c>
      <c r="O181" s="176">
        <v>16.87</v>
      </c>
      <c r="P181" s="29">
        <f t="shared" si="312"/>
        <v>4.5599999999999996</v>
      </c>
      <c r="Q181" s="7">
        <f t="shared" si="313"/>
        <v>0</v>
      </c>
      <c r="R181" s="22">
        <f t="shared" si="314"/>
        <v>0</v>
      </c>
      <c r="S181" s="18">
        <f t="shared" si="315"/>
        <v>1.0150000000000001</v>
      </c>
      <c r="T181" s="7">
        <f t="shared" si="316"/>
        <v>7.0710678118654814E-3</v>
      </c>
      <c r="U181" s="22">
        <f t="shared" si="317"/>
        <v>6.9665692727738726E-3</v>
      </c>
      <c r="V181" s="18">
        <f t="shared" si="318"/>
        <v>0</v>
      </c>
      <c r="W181" s="7">
        <f t="shared" si="319"/>
        <v>0</v>
      </c>
      <c r="X181" s="22" t="e">
        <f t="shared" si="320"/>
        <v>#DIV/0!</v>
      </c>
      <c r="Y181" s="18">
        <f t="shared" si="321"/>
        <v>0</v>
      </c>
      <c r="Z181" s="7">
        <f t="shared" si="322"/>
        <v>0</v>
      </c>
      <c r="AA181" s="22" t="e">
        <f t="shared" si="323"/>
        <v>#DIV/0!</v>
      </c>
      <c r="AB181" s="18">
        <f t="shared" si="324"/>
        <v>0.72</v>
      </c>
      <c r="AC181" s="7">
        <f t="shared" si="325"/>
        <v>0</v>
      </c>
      <c r="AD181" s="22">
        <f t="shared" si="326"/>
        <v>0</v>
      </c>
      <c r="AE181" s="18">
        <f t="shared" si="327"/>
        <v>16.920000000000002</v>
      </c>
      <c r="AF181" s="7">
        <f t="shared" si="328"/>
        <v>7.0710678118653253E-2</v>
      </c>
      <c r="AG181" s="22">
        <f t="shared" si="329"/>
        <v>4.1791180921189859E-3</v>
      </c>
      <c r="AH181" s="108"/>
      <c r="AI181" s="108"/>
      <c r="AJ181" s="108"/>
      <c r="AK181" s="108"/>
      <c r="AL181" s="108"/>
      <c r="AM181" s="108"/>
      <c r="AN181" s="108"/>
      <c r="AO181" s="108"/>
      <c r="AP181" s="108"/>
      <c r="AQ181" s="108"/>
      <c r="AR181" s="108"/>
      <c r="AS181" s="108"/>
      <c r="AT181" s="108"/>
      <c r="AU181" s="108"/>
      <c r="AV181" s="108"/>
      <c r="AW181" s="108"/>
      <c r="AX181" s="108"/>
    </row>
    <row r="182" spans="1:52" s="135" customFormat="1" x14ac:dyDescent="0.35">
      <c r="A182" s="11">
        <f>'OD660'!$A$14</f>
        <v>44665.677083333336</v>
      </c>
      <c r="B182" s="4">
        <f t="shared" si="310"/>
        <v>99.75</v>
      </c>
      <c r="C182" s="12">
        <f t="shared" si="311"/>
        <v>4.15625</v>
      </c>
      <c r="D182" s="176">
        <v>3.94</v>
      </c>
      <c r="E182" s="176">
        <v>0.96</v>
      </c>
      <c r="F182" s="176">
        <v>0</v>
      </c>
      <c r="G182" s="176">
        <v>0</v>
      </c>
      <c r="H182" s="176">
        <v>0.74</v>
      </c>
      <c r="I182" s="176">
        <v>12.5</v>
      </c>
      <c r="J182" s="176">
        <v>4.24</v>
      </c>
      <c r="K182" s="176">
        <v>1.03</v>
      </c>
      <c r="L182" s="176">
        <v>0</v>
      </c>
      <c r="M182" s="176">
        <v>0</v>
      </c>
      <c r="N182" s="176">
        <v>0.8</v>
      </c>
      <c r="O182" s="176">
        <v>10.63</v>
      </c>
      <c r="P182" s="29">
        <f t="shared" si="312"/>
        <v>4.09</v>
      </c>
      <c r="Q182" s="7">
        <f t="shared" si="313"/>
        <v>0.21213203435596445</v>
      </c>
      <c r="R182" s="22">
        <f t="shared" si="314"/>
        <v>5.1866023069917958E-2</v>
      </c>
      <c r="S182" s="18">
        <f t="shared" si="315"/>
        <v>0.995</v>
      </c>
      <c r="T182" s="7">
        <f t="shared" si="316"/>
        <v>4.9497474683058366E-2</v>
      </c>
      <c r="U182" s="22">
        <f t="shared" si="317"/>
        <v>4.9746205711616448E-2</v>
      </c>
      <c r="V182" s="18">
        <f t="shared" si="318"/>
        <v>0</v>
      </c>
      <c r="W182" s="7">
        <f t="shared" si="319"/>
        <v>0</v>
      </c>
      <c r="X182" s="22" t="e">
        <f t="shared" si="320"/>
        <v>#DIV/0!</v>
      </c>
      <c r="Y182" s="18">
        <f t="shared" si="321"/>
        <v>0</v>
      </c>
      <c r="Z182" s="7">
        <f t="shared" si="322"/>
        <v>0</v>
      </c>
      <c r="AA182" s="22" t="e">
        <f t="shared" si="323"/>
        <v>#DIV/0!</v>
      </c>
      <c r="AB182" s="18">
        <f t="shared" si="324"/>
        <v>0.77</v>
      </c>
      <c r="AC182" s="7">
        <f t="shared" si="325"/>
        <v>4.2426406871192889E-2</v>
      </c>
      <c r="AD182" s="22">
        <f t="shared" si="326"/>
        <v>5.5099229702847904E-2</v>
      </c>
      <c r="AE182" s="18">
        <f t="shared" si="327"/>
        <v>11.565000000000001</v>
      </c>
      <c r="AF182" s="7">
        <f t="shared" si="328"/>
        <v>1.3222896808188433</v>
      </c>
      <c r="AG182" s="22">
        <f t="shared" si="329"/>
        <v>0.11433546742921255</v>
      </c>
      <c r="AH182" s="108"/>
      <c r="AI182" s="29"/>
      <c r="AJ182" s="7"/>
      <c r="AK182" s="22"/>
      <c r="AL182" s="29"/>
      <c r="AM182" s="7"/>
      <c r="AN182" s="22"/>
      <c r="AO182" s="29"/>
      <c r="AP182" s="7"/>
      <c r="AQ182" s="22"/>
      <c r="AR182" s="29"/>
      <c r="AS182" s="7"/>
      <c r="AT182" s="22"/>
      <c r="AU182" s="29"/>
      <c r="AV182" s="7"/>
      <c r="AW182" s="22"/>
      <c r="AX182" s="29"/>
      <c r="AY182" s="7"/>
      <c r="AZ182" s="22"/>
    </row>
    <row r="183" spans="1:52" ht="15" thickBot="1" x14ac:dyDescent="0.4">
      <c r="A183" s="101">
        <f>'OD660'!$A$15</f>
        <v>44666.385416666664</v>
      </c>
      <c r="B183" s="9">
        <f t="shared" si="310"/>
        <v>116.74999999988358</v>
      </c>
      <c r="C183" s="13">
        <f t="shared" si="311"/>
        <v>4.8645833333284827</v>
      </c>
      <c r="D183" s="176">
        <v>2.4500000000000002</v>
      </c>
      <c r="E183" s="176">
        <v>0.78</v>
      </c>
      <c r="F183" s="176">
        <v>0</v>
      </c>
      <c r="G183" s="176">
        <v>0</v>
      </c>
      <c r="H183" s="176">
        <v>0.74</v>
      </c>
      <c r="I183" s="176">
        <v>13.87</v>
      </c>
      <c r="J183" s="176">
        <v>2.68</v>
      </c>
      <c r="K183" s="176">
        <v>0.86</v>
      </c>
      <c r="L183" s="176">
        <v>0</v>
      </c>
      <c r="M183" s="176">
        <v>0</v>
      </c>
      <c r="N183" s="176">
        <v>0.83</v>
      </c>
      <c r="O183" s="176">
        <v>11.38</v>
      </c>
      <c r="P183" s="30">
        <f t="shared" si="312"/>
        <v>2.5650000000000004</v>
      </c>
      <c r="Q183" s="21">
        <f t="shared" si="313"/>
        <v>0.16263455967290591</v>
      </c>
      <c r="R183" s="23">
        <f t="shared" si="314"/>
        <v>6.3405286422185528E-2</v>
      </c>
      <c r="S183" s="20">
        <f t="shared" si="315"/>
        <v>0.82000000000000006</v>
      </c>
      <c r="T183" s="21">
        <f t="shared" si="316"/>
        <v>5.6568542494923775E-2</v>
      </c>
      <c r="U183" s="23">
        <f t="shared" si="317"/>
        <v>6.8986027432833871E-2</v>
      </c>
      <c r="V183" s="20">
        <f t="shared" si="318"/>
        <v>0</v>
      </c>
      <c r="W183" s="21">
        <f t="shared" si="319"/>
        <v>0</v>
      </c>
      <c r="X183" s="23" t="e">
        <f t="shared" si="320"/>
        <v>#DIV/0!</v>
      </c>
      <c r="Y183" s="20">
        <f t="shared" si="321"/>
        <v>0</v>
      </c>
      <c r="Z183" s="21">
        <f t="shared" si="322"/>
        <v>0</v>
      </c>
      <c r="AA183" s="23" t="e">
        <f t="shared" si="323"/>
        <v>#DIV/0!</v>
      </c>
      <c r="AB183" s="20">
        <f t="shared" si="324"/>
        <v>0.78499999999999992</v>
      </c>
      <c r="AC183" s="21">
        <f t="shared" si="325"/>
        <v>6.363961030678926E-2</v>
      </c>
      <c r="AD183" s="23">
        <f t="shared" si="326"/>
        <v>8.1069567269795237E-2</v>
      </c>
      <c r="AE183" s="20">
        <f t="shared" si="327"/>
        <v>12.625</v>
      </c>
      <c r="AF183" s="21">
        <f t="shared" si="328"/>
        <v>1.7606958851545023</v>
      </c>
      <c r="AG183" s="23">
        <f t="shared" si="329"/>
        <v>0.13946106021025761</v>
      </c>
      <c r="AH183" s="108"/>
      <c r="AI183" s="108"/>
      <c r="AJ183" s="108"/>
      <c r="AK183" s="108"/>
      <c r="AL183" s="108"/>
      <c r="AM183" s="108"/>
      <c r="AN183" s="108"/>
      <c r="AO183" s="108"/>
      <c r="AP183" s="108"/>
      <c r="AQ183" s="108"/>
      <c r="AR183" s="108"/>
      <c r="AS183" s="108"/>
      <c r="AT183" s="108"/>
      <c r="AU183" s="108"/>
      <c r="AV183" s="108"/>
      <c r="AW183" s="108"/>
      <c r="AX183" s="108"/>
    </row>
    <row r="184" spans="1:52" ht="15" thickBot="1" x14ac:dyDescent="0.4"/>
    <row r="185" spans="1:52" ht="15" thickBot="1" x14ac:dyDescent="0.4">
      <c r="D185" s="205" t="str">
        <f>Overview!$B$17</f>
        <v>IMI507</v>
      </c>
      <c r="E185" s="206"/>
      <c r="F185" s="206"/>
      <c r="G185" s="206"/>
      <c r="H185" s="206"/>
      <c r="I185" s="206"/>
      <c r="J185" s="206"/>
      <c r="K185" s="206"/>
      <c r="L185" s="206"/>
      <c r="M185" s="206"/>
      <c r="N185" s="206"/>
      <c r="O185" s="207"/>
    </row>
    <row r="186" spans="1:52" ht="15" thickBot="1" x14ac:dyDescent="0.4">
      <c r="D186" s="205">
        <v>1</v>
      </c>
      <c r="E186" s="206"/>
      <c r="F186" s="206"/>
      <c r="G186" s="206"/>
      <c r="H186" s="206"/>
      <c r="I186" s="206"/>
      <c r="J186" s="206"/>
      <c r="K186" s="206"/>
      <c r="L186" s="206"/>
      <c r="M186" s="206"/>
      <c r="N186" s="206"/>
      <c r="O186" s="207"/>
    </row>
    <row r="187" spans="1:52" ht="15" thickBot="1" x14ac:dyDescent="0.4">
      <c r="D187" s="208" t="s">
        <v>26</v>
      </c>
      <c r="E187" s="209"/>
      <c r="F187" s="209"/>
      <c r="G187" s="209"/>
      <c r="H187" s="209"/>
      <c r="I187" s="210"/>
      <c r="J187" s="208" t="s">
        <v>26</v>
      </c>
      <c r="K187" s="209"/>
      <c r="L187" s="209"/>
      <c r="M187" s="209"/>
      <c r="N187" s="209"/>
      <c r="O187" s="210"/>
      <c r="P187" s="208" t="s">
        <v>9</v>
      </c>
      <c r="Q187" s="209"/>
      <c r="R187" s="210"/>
      <c r="S187" s="208" t="s">
        <v>10</v>
      </c>
      <c r="T187" s="209"/>
      <c r="U187" s="210"/>
      <c r="V187" s="208" t="s">
        <v>11</v>
      </c>
      <c r="W187" s="209"/>
      <c r="X187" s="210"/>
      <c r="Y187" s="208" t="s">
        <v>12</v>
      </c>
      <c r="Z187" s="209"/>
      <c r="AA187" s="210"/>
      <c r="AB187" s="208" t="s">
        <v>13</v>
      </c>
      <c r="AC187" s="209"/>
      <c r="AD187" s="210"/>
      <c r="AE187" s="208" t="s">
        <v>14</v>
      </c>
      <c r="AF187" s="209"/>
      <c r="AG187" s="210"/>
      <c r="AH187" s="92"/>
      <c r="AI187" s="208" t="s">
        <v>9</v>
      </c>
      <c r="AJ187" s="209"/>
      <c r="AK187" s="210"/>
      <c r="AL187" s="208" t="s">
        <v>10</v>
      </c>
      <c r="AM187" s="209"/>
      <c r="AN187" s="210"/>
      <c r="AO187" s="208" t="s">
        <v>11</v>
      </c>
      <c r="AP187" s="209"/>
      <c r="AQ187" s="210"/>
      <c r="AR187" s="208" t="s">
        <v>12</v>
      </c>
      <c r="AS187" s="209"/>
      <c r="AT187" s="210"/>
      <c r="AU187" s="208" t="s">
        <v>13</v>
      </c>
      <c r="AV187" s="209"/>
      <c r="AW187" s="210"/>
      <c r="AX187" s="208" t="s">
        <v>14</v>
      </c>
      <c r="AY187" s="209"/>
      <c r="AZ187" s="210"/>
    </row>
    <row r="188" spans="1:52" ht="15" thickBot="1" x14ac:dyDescent="0.4">
      <c r="A188" s="133" t="s">
        <v>0</v>
      </c>
      <c r="B188" s="132" t="s">
        <v>1</v>
      </c>
      <c r="C188" s="134" t="s">
        <v>2</v>
      </c>
      <c r="D188" s="211" t="s">
        <v>27</v>
      </c>
      <c r="E188" s="203"/>
      <c r="F188" s="203"/>
      <c r="G188" s="203"/>
      <c r="H188" s="203"/>
      <c r="I188" s="204"/>
      <c r="J188" s="199" t="s">
        <v>28</v>
      </c>
      <c r="K188" s="200"/>
      <c r="L188" s="200"/>
      <c r="M188" s="200"/>
      <c r="N188" s="200"/>
      <c r="O188" s="201"/>
      <c r="P188" s="139" t="s">
        <v>8</v>
      </c>
      <c r="Q188" s="140" t="s">
        <v>5</v>
      </c>
      <c r="R188" s="141" t="s">
        <v>6</v>
      </c>
      <c r="S188" s="142" t="s">
        <v>8</v>
      </c>
      <c r="T188" s="140" t="s">
        <v>5</v>
      </c>
      <c r="U188" s="141" t="s">
        <v>6</v>
      </c>
      <c r="V188" s="142" t="s">
        <v>8</v>
      </c>
      <c r="W188" s="140" t="s">
        <v>5</v>
      </c>
      <c r="X188" s="141" t="s">
        <v>6</v>
      </c>
      <c r="Y188" s="142" t="s">
        <v>8</v>
      </c>
      <c r="Z188" s="140" t="s">
        <v>5</v>
      </c>
      <c r="AA188" s="141" t="s">
        <v>6</v>
      </c>
      <c r="AB188" s="142" t="s">
        <v>8</v>
      </c>
      <c r="AC188" s="140" t="s">
        <v>5</v>
      </c>
      <c r="AD188" s="141" t="s">
        <v>6</v>
      </c>
      <c r="AE188" s="142" t="s">
        <v>8</v>
      </c>
      <c r="AF188" s="140" t="s">
        <v>5</v>
      </c>
      <c r="AG188" s="141" t="s">
        <v>6</v>
      </c>
      <c r="AH188" s="110"/>
      <c r="AI188" s="139" t="s">
        <v>8</v>
      </c>
      <c r="AJ188" s="140" t="s">
        <v>5</v>
      </c>
      <c r="AK188" s="141" t="s">
        <v>6</v>
      </c>
      <c r="AL188" s="142" t="s">
        <v>8</v>
      </c>
      <c r="AM188" s="140" t="s">
        <v>5</v>
      </c>
      <c r="AN188" s="141" t="s">
        <v>6</v>
      </c>
      <c r="AO188" s="142" t="s">
        <v>8</v>
      </c>
      <c r="AP188" s="140" t="s">
        <v>5</v>
      </c>
      <c r="AQ188" s="141" t="s">
        <v>6</v>
      </c>
      <c r="AR188" s="142" t="s">
        <v>8</v>
      </c>
      <c r="AS188" s="140" t="s">
        <v>5</v>
      </c>
      <c r="AT188" s="141" t="s">
        <v>6</v>
      </c>
      <c r="AU188" s="142" t="s">
        <v>8</v>
      </c>
      <c r="AV188" s="140" t="s">
        <v>5</v>
      </c>
      <c r="AW188" s="141" t="s">
        <v>6</v>
      </c>
      <c r="AX188" s="142" t="s">
        <v>8</v>
      </c>
      <c r="AY188" s="140" t="s">
        <v>5</v>
      </c>
      <c r="AZ188" s="141" t="s">
        <v>6</v>
      </c>
    </row>
    <row r="189" spans="1:52" x14ac:dyDescent="0.35">
      <c r="A189" s="11">
        <f>'OD660'!$A$5</f>
        <v>44661.520833333336</v>
      </c>
      <c r="B189" s="4">
        <f>C189*24</f>
        <v>0</v>
      </c>
      <c r="C189" s="2">
        <f>A189-$A$5</f>
        <v>0</v>
      </c>
      <c r="D189" s="176">
        <v>8.34</v>
      </c>
      <c r="E189" s="176">
        <v>23.99</v>
      </c>
      <c r="F189" s="176">
        <v>7.11</v>
      </c>
      <c r="G189" s="176">
        <v>2.66</v>
      </c>
      <c r="H189" s="176">
        <v>0</v>
      </c>
      <c r="I189" s="176">
        <v>0</v>
      </c>
      <c r="J189" s="176">
        <v>8.35</v>
      </c>
      <c r="K189" s="176">
        <v>23.99</v>
      </c>
      <c r="L189" s="176">
        <v>7.11</v>
      </c>
      <c r="M189" s="176">
        <v>2.66</v>
      </c>
      <c r="N189" s="176">
        <v>0</v>
      </c>
      <c r="O189" s="176">
        <v>0</v>
      </c>
      <c r="P189" s="143">
        <f>IF(D189="",#N/A,AVERAGE(D189,J189))</f>
        <v>8.3449999999999989</v>
      </c>
      <c r="Q189" s="144">
        <f>_xlfn.STDEV.S(D189,J189)</f>
        <v>7.0710678118653244E-3</v>
      </c>
      <c r="R189" s="145">
        <f>Q189/P189</f>
        <v>8.4734185882148901E-4</v>
      </c>
      <c r="S189" s="146">
        <f>IF(E189="",#N/A,AVERAGE(E189,K189))</f>
        <v>23.99</v>
      </c>
      <c r="T189" s="144">
        <f>_xlfn.STDEV.S(E189,K189)</f>
        <v>0</v>
      </c>
      <c r="U189" s="145">
        <f>T189/S189</f>
        <v>0</v>
      </c>
      <c r="V189" s="146">
        <f>IF(F189="",#N/A,AVERAGE(F189,L189))</f>
        <v>7.11</v>
      </c>
      <c r="W189" s="144">
        <f>_xlfn.STDEV.S(F189,L189)</f>
        <v>0</v>
      </c>
      <c r="X189" s="145">
        <f t="shared" ref="X189" si="330">W189/V189</f>
        <v>0</v>
      </c>
      <c r="Y189" s="146">
        <f>IF(G189="",#N/A,AVERAGE(G189,M189))</f>
        <v>2.66</v>
      </c>
      <c r="Z189" s="144">
        <f>_xlfn.STDEV.S(G189,M189)</f>
        <v>0</v>
      </c>
      <c r="AA189" s="145">
        <f>Z189/Y189</f>
        <v>0</v>
      </c>
      <c r="AB189" s="146">
        <f>IF(H189="",#N/A,AVERAGE(H189,N189))</f>
        <v>0</v>
      </c>
      <c r="AC189" s="144">
        <f>_xlfn.STDEV.S(H189,N189)</f>
        <v>0</v>
      </c>
      <c r="AD189" s="145" t="e">
        <f>AC189/AB189</f>
        <v>#DIV/0!</v>
      </c>
      <c r="AE189" s="146">
        <f>IF(I189="",#N/A,AVERAGE(I189,O189))</f>
        <v>0</v>
      </c>
      <c r="AF189" s="144">
        <f>_xlfn.STDEV.S(I189,O189)</f>
        <v>0</v>
      </c>
      <c r="AG189" s="145" t="e">
        <f>AF189/AE189</f>
        <v>#DIV/0!</v>
      </c>
      <c r="AH189" s="108"/>
      <c r="AI189" s="143">
        <f>AVERAGE(P189,P204,P219)</f>
        <v>8.3449999999999989</v>
      </c>
      <c r="AJ189" s="144">
        <f>_xlfn.STDEV.S(Q189,Q204,Q219)</f>
        <v>0</v>
      </c>
      <c r="AK189" s="145">
        <f>AJ189/AI189</f>
        <v>0</v>
      </c>
      <c r="AL189" s="143">
        <f>AVERAGE(S189,S204,S219)</f>
        <v>23.99</v>
      </c>
      <c r="AM189" s="144">
        <f>_xlfn.STDEV.S(T189,T204,T219)</f>
        <v>0</v>
      </c>
      <c r="AN189" s="145">
        <f>AM189/AL189</f>
        <v>0</v>
      </c>
      <c r="AO189" s="143">
        <f>AVERAGE(V189,V204,V219)</f>
        <v>7.11</v>
      </c>
      <c r="AP189" s="144">
        <f>_xlfn.STDEV.S(W189,W204,W219)</f>
        <v>0</v>
      </c>
      <c r="AQ189" s="145">
        <f t="shared" ref="AQ189" si="331">AP189/AO189</f>
        <v>0</v>
      </c>
      <c r="AR189" s="143">
        <f>AVERAGE(Y189,Y204,Y219)</f>
        <v>2.66</v>
      </c>
      <c r="AS189" s="144">
        <f>_xlfn.STDEV.S(Z189,Z204,Z219)</f>
        <v>0</v>
      </c>
      <c r="AT189" s="145">
        <f>AS189/AR189</f>
        <v>0</v>
      </c>
      <c r="AU189" s="143">
        <f>AVERAGE(AB189,AB204,AB219)</f>
        <v>0</v>
      </c>
      <c r="AV189" s="144">
        <f>_xlfn.STDEV.S(AC189,AC204,AC219)</f>
        <v>0</v>
      </c>
      <c r="AW189" s="145" t="e">
        <f>AV189/AU189</f>
        <v>#DIV/0!</v>
      </c>
      <c r="AX189" s="143">
        <f>AVERAGE(AE189,AE204,AE219)</f>
        <v>0</v>
      </c>
      <c r="AY189" s="144">
        <f>_xlfn.STDEV.S(AF189,AF204,AF219)</f>
        <v>0</v>
      </c>
      <c r="AZ189" s="145" t="e">
        <f>AY189/AX189</f>
        <v>#DIV/0!</v>
      </c>
    </row>
    <row r="190" spans="1:52" x14ac:dyDescent="0.35">
      <c r="A190" s="11">
        <f>'OD660'!$A$6</f>
        <v>44661.84375</v>
      </c>
      <c r="B190" s="4">
        <f t="shared" ref="B190:B199" si="332">C190*24</f>
        <v>7.7499999999417923</v>
      </c>
      <c r="C190" s="12">
        <f t="shared" ref="C190:C199" si="333">A190-$A$5</f>
        <v>0.32291666666424135</v>
      </c>
      <c r="D190" s="56">
        <v>8.11</v>
      </c>
      <c r="E190" s="56">
        <v>24.51</v>
      </c>
      <c r="F190" s="56">
        <v>6.49</v>
      </c>
      <c r="G190" s="56">
        <v>2.73</v>
      </c>
      <c r="H190" s="56">
        <v>0</v>
      </c>
      <c r="I190" s="56">
        <v>0.28999999999999998</v>
      </c>
      <c r="J190" s="56">
        <v>7.9</v>
      </c>
      <c r="K190" s="56">
        <v>23.94</v>
      </c>
      <c r="L190" s="56">
        <v>6.35</v>
      </c>
      <c r="M190" s="56">
        <v>2.67</v>
      </c>
      <c r="N190" s="56">
        <v>0</v>
      </c>
      <c r="O190" s="56">
        <v>0.22</v>
      </c>
      <c r="P190" s="29">
        <f t="shared" ref="P190:P199" si="334">IF(D190="",#N/A,AVERAGE(D190,J190))</f>
        <v>8.004999999999999</v>
      </c>
      <c r="Q190" s="7">
        <f t="shared" ref="Q190:Q199" si="335">_xlfn.STDEV.S(D190,J190)</f>
        <v>0.14849242404917432</v>
      </c>
      <c r="R190" s="22">
        <f t="shared" ref="R190:R199" si="336">Q190/P190</f>
        <v>1.8549959281595793E-2</v>
      </c>
      <c r="S190" s="18">
        <f t="shared" ref="S190:S199" si="337">IF(E190="",#N/A,AVERAGE(E190,K190))</f>
        <v>24.225000000000001</v>
      </c>
      <c r="T190" s="7">
        <f t="shared" ref="T190:T199" si="338">_xlfn.STDEV.S(E190,K190)</f>
        <v>0.40305086527633227</v>
      </c>
      <c r="U190" s="22">
        <f t="shared" ref="U190:U199" si="339">T190/S190</f>
        <v>1.6637806616154067E-2</v>
      </c>
      <c r="V190" s="18">
        <f t="shared" ref="V190:V199" si="340">IF(F190="",#N/A,AVERAGE(F190,L190))</f>
        <v>6.42</v>
      </c>
      <c r="W190" s="7">
        <f t="shared" ref="W190:W199" si="341">_xlfn.STDEV.S(F190,L190)</f>
        <v>9.8994949366117052E-2</v>
      </c>
      <c r="X190" s="22">
        <f t="shared" ref="X190:X199" si="342">W190/V190</f>
        <v>1.541977404456652E-2</v>
      </c>
      <c r="Y190" s="18">
        <f t="shared" ref="Y190:Y199" si="343">IF(G190="",#N/A,AVERAGE(G190,M190))</f>
        <v>2.7</v>
      </c>
      <c r="Z190" s="7">
        <f t="shared" ref="Z190:Z199" si="344">_xlfn.STDEV.S(G190,M190)</f>
        <v>4.2426406871192889E-2</v>
      </c>
      <c r="AA190" s="22">
        <f t="shared" ref="AA190:AA199" si="345">Z190/Y190</f>
        <v>1.5713484026367734E-2</v>
      </c>
      <c r="AB190" s="18">
        <f t="shared" ref="AB190:AB199" si="346">IF(H190="",#N/A,AVERAGE(H190,N190))</f>
        <v>0</v>
      </c>
      <c r="AC190" s="7">
        <f t="shared" ref="AC190:AC199" si="347">_xlfn.STDEV.S(H190,N190)</f>
        <v>0</v>
      </c>
      <c r="AD190" s="22" t="e">
        <f t="shared" ref="AD190:AD199" si="348">AC190/AB190</f>
        <v>#DIV/0!</v>
      </c>
      <c r="AE190" s="18">
        <f t="shared" ref="AE190:AE199" si="349">IF(I190="",#N/A,AVERAGE(I190,O190))</f>
        <v>0.255</v>
      </c>
      <c r="AF190" s="7">
        <f t="shared" ref="AF190:AF199" si="350">_xlfn.STDEV.S(I190,O190)</f>
        <v>4.9497474683058408E-2</v>
      </c>
      <c r="AG190" s="22">
        <f t="shared" ref="AG190:AG199" si="351">AF190/AE190</f>
        <v>0.19410774385513102</v>
      </c>
      <c r="AH190" s="108"/>
      <c r="AI190" s="29">
        <f t="shared" ref="AI190:AI199" si="352">AVERAGE(P190,P205,P220)</f>
        <v>7.8633333333333333</v>
      </c>
      <c r="AJ190" s="7">
        <f t="shared" ref="AJ190:AJ199" si="353">_xlfn.STDEV.S(Q190,Q205,Q220)</f>
        <v>7.6267074590983336E-2</v>
      </c>
      <c r="AK190" s="22">
        <f t="shared" ref="AK190:AK199" si="354">AJ190/AI190</f>
        <v>9.6990768873654095E-3</v>
      </c>
      <c r="AL190" s="29">
        <f t="shared" ref="AL190:AL199" si="355">AVERAGE(S190,S205,S220)</f>
        <v>23.798333333333336</v>
      </c>
      <c r="AM190" s="7">
        <f t="shared" ref="AM190:AM199" si="356">_xlfn.STDEV.S(T190,T205,T220)</f>
        <v>0.20716338157760095</v>
      </c>
      <c r="AN190" s="22">
        <f t="shared" ref="AN190:AN199" si="357">AM190/AL190</f>
        <v>8.7049533543357774E-3</v>
      </c>
      <c r="AO190" s="29">
        <f t="shared" ref="AO190:AO199" si="358">AVERAGE(V190,V205,V220)</f>
        <v>6.2966666666666669</v>
      </c>
      <c r="AP190" s="7">
        <f t="shared" ref="AP190:AP199" si="359">_xlfn.STDEV.S(W190,W205,W220)</f>
        <v>5.3541261347363665E-2</v>
      </c>
      <c r="AQ190" s="22">
        <f t="shared" ref="AQ190:AQ199" si="360">AP190/AO190</f>
        <v>8.5031119132922706E-3</v>
      </c>
      <c r="AR190" s="29">
        <f t="shared" ref="AR190:AR199" si="361">AVERAGE(Y190,Y205,Y220)</f>
        <v>2.6566666666666667</v>
      </c>
      <c r="AS190" s="7">
        <f t="shared" ref="AS190:AS199" si="362">_xlfn.STDEV.S(Z190,Z205,Z220)</f>
        <v>2.0412414523193079E-2</v>
      </c>
      <c r="AT190" s="22">
        <f t="shared" ref="AT190:AT199" si="363">AS190/AR190</f>
        <v>7.683468452895764E-3</v>
      </c>
      <c r="AU190" s="29">
        <f t="shared" ref="AU190:AU199" si="364">AVERAGE(AB190,AB205,AB220)</f>
        <v>0</v>
      </c>
      <c r="AV190" s="7">
        <f t="shared" ref="AV190:AV199" si="365">_xlfn.STDEV.S(AC190,AC205,AC220)</f>
        <v>0</v>
      </c>
      <c r="AW190" s="22" t="e">
        <f t="shared" ref="AW190:AW199" si="366">AV190/AU190</f>
        <v>#DIV/0!</v>
      </c>
      <c r="AX190" s="29">
        <f t="shared" ref="AX190:AX199" si="367">AVERAGE(AE190,AE205,AE220)</f>
        <v>0.23499999999999999</v>
      </c>
      <c r="AY190" s="7">
        <f t="shared" ref="AY190:AY199" si="368">_xlfn.STDEV.S(AF190,AF205,AF220)</f>
        <v>2.5495097567963969E-2</v>
      </c>
      <c r="AZ190" s="22">
        <f t="shared" ref="AZ190:AZ199" si="369">AY190/AX190</f>
        <v>0.10848977688495307</v>
      </c>
    </row>
    <row r="191" spans="1:52" x14ac:dyDescent="0.35">
      <c r="A191" s="11">
        <f>'OD660'!$A$7</f>
        <v>44662.34375</v>
      </c>
      <c r="B191" s="4">
        <f t="shared" si="332"/>
        <v>19.749999999941792</v>
      </c>
      <c r="C191" s="12">
        <f t="shared" si="333"/>
        <v>0.82291666666424135</v>
      </c>
      <c r="D191" s="176">
        <v>8.11</v>
      </c>
      <c r="E191" s="176">
        <v>24.47</v>
      </c>
      <c r="F191" s="176">
        <v>5.37</v>
      </c>
      <c r="G191" s="176">
        <v>2.62</v>
      </c>
      <c r="H191" s="176">
        <v>0</v>
      </c>
      <c r="I191" s="176">
        <v>0.73</v>
      </c>
      <c r="J191" s="176">
        <v>7.93</v>
      </c>
      <c r="K191" s="176">
        <v>24.02</v>
      </c>
      <c r="L191" s="176">
        <v>5.25</v>
      </c>
      <c r="M191" s="176">
        <v>2.57</v>
      </c>
      <c r="N191" s="176">
        <v>0</v>
      </c>
      <c r="O191" s="176">
        <v>0.75</v>
      </c>
      <c r="P191" s="29">
        <f t="shared" si="334"/>
        <v>8.02</v>
      </c>
      <c r="Q191" s="7">
        <f t="shared" si="335"/>
        <v>0.12727922061357835</v>
      </c>
      <c r="R191" s="22">
        <f t="shared" si="336"/>
        <v>1.587022700917436E-2</v>
      </c>
      <c r="S191" s="18">
        <f t="shared" si="337"/>
        <v>24.244999999999997</v>
      </c>
      <c r="T191" s="7">
        <f t="shared" si="338"/>
        <v>0.31819805153394587</v>
      </c>
      <c r="U191" s="22">
        <f t="shared" si="339"/>
        <v>1.3124275171538292E-2</v>
      </c>
      <c r="V191" s="18">
        <f t="shared" si="340"/>
        <v>5.3100000000000005</v>
      </c>
      <c r="W191" s="7">
        <f t="shared" si="341"/>
        <v>8.4852813742385777E-2</v>
      </c>
      <c r="X191" s="22">
        <f t="shared" si="342"/>
        <v>1.597981426410278E-2</v>
      </c>
      <c r="Y191" s="18">
        <f t="shared" si="343"/>
        <v>2.5949999999999998</v>
      </c>
      <c r="Z191" s="7">
        <f t="shared" si="344"/>
        <v>3.5355339059327563E-2</v>
      </c>
      <c r="AA191" s="22">
        <f t="shared" si="345"/>
        <v>1.362440811534781E-2</v>
      </c>
      <c r="AB191" s="18">
        <f t="shared" si="346"/>
        <v>0</v>
      </c>
      <c r="AC191" s="7">
        <f t="shared" si="347"/>
        <v>0</v>
      </c>
      <c r="AD191" s="22" t="e">
        <f t="shared" si="348"/>
        <v>#DIV/0!</v>
      </c>
      <c r="AE191" s="18">
        <f t="shared" si="349"/>
        <v>0.74</v>
      </c>
      <c r="AF191" s="7">
        <f t="shared" si="350"/>
        <v>1.4142135623730963E-2</v>
      </c>
      <c r="AG191" s="22">
        <f t="shared" si="351"/>
        <v>1.9110994086122924E-2</v>
      </c>
      <c r="AH191" s="108"/>
      <c r="AI191" s="29">
        <f t="shared" si="352"/>
        <v>7.8900000000000006</v>
      </c>
      <c r="AJ191" s="7">
        <f t="shared" si="353"/>
        <v>6.1644140029689515E-2</v>
      </c>
      <c r="AK191" s="22">
        <f t="shared" si="354"/>
        <v>7.8129455043966425E-3</v>
      </c>
      <c r="AL191" s="29">
        <f t="shared" si="355"/>
        <v>23.86</v>
      </c>
      <c r="AM191" s="7">
        <f t="shared" si="356"/>
        <v>0.14195069566578422</v>
      </c>
      <c r="AN191" s="22">
        <f t="shared" si="357"/>
        <v>5.9493166666296825E-3</v>
      </c>
      <c r="AO191" s="29">
        <f t="shared" si="358"/>
        <v>5.208333333333333</v>
      </c>
      <c r="AP191" s="7">
        <f t="shared" si="359"/>
        <v>3.8944404818493178E-2</v>
      </c>
      <c r="AQ191" s="22">
        <f t="shared" si="360"/>
        <v>7.4773257251506903E-3</v>
      </c>
      <c r="AR191" s="29">
        <f t="shared" si="361"/>
        <v>2.5533333333333332</v>
      </c>
      <c r="AS191" s="7">
        <f t="shared" si="362"/>
        <v>1.4719601443879906E-2</v>
      </c>
      <c r="AT191" s="22">
        <f t="shared" si="363"/>
        <v>5.7648569623550546E-3</v>
      </c>
      <c r="AU191" s="29">
        <f t="shared" si="364"/>
        <v>0</v>
      </c>
      <c r="AV191" s="7">
        <f t="shared" si="365"/>
        <v>0</v>
      </c>
      <c r="AW191" s="22" t="e">
        <f t="shared" si="366"/>
        <v>#DIV/0!</v>
      </c>
      <c r="AX191" s="29">
        <f t="shared" si="367"/>
        <v>0.75333333333333341</v>
      </c>
      <c r="AY191" s="7">
        <f t="shared" si="368"/>
        <v>7.0710678118654805E-3</v>
      </c>
      <c r="AZ191" s="22">
        <f t="shared" si="369"/>
        <v>9.3863732015913443E-3</v>
      </c>
    </row>
    <row r="192" spans="1:52" x14ac:dyDescent="0.35">
      <c r="A192" s="11">
        <f>'OD660'!$A$8</f>
        <v>44662.71875</v>
      </c>
      <c r="B192" s="4">
        <f t="shared" si="332"/>
        <v>28.749999999941792</v>
      </c>
      <c r="C192" s="12">
        <f t="shared" si="333"/>
        <v>1.1979166666642413</v>
      </c>
      <c r="D192" s="176">
        <v>8.0500000000000007</v>
      </c>
      <c r="E192" s="176">
        <v>24.32</v>
      </c>
      <c r="F192" s="176">
        <v>3.88</v>
      </c>
      <c r="G192" s="176">
        <v>2.4</v>
      </c>
      <c r="H192" s="176">
        <v>0</v>
      </c>
      <c r="I192" s="176">
        <v>1.47</v>
      </c>
      <c r="J192" s="176">
        <v>7.88</v>
      </c>
      <c r="K192" s="176">
        <v>23.85</v>
      </c>
      <c r="L192" s="176">
        <v>3.8</v>
      </c>
      <c r="M192" s="176">
        <v>2.36</v>
      </c>
      <c r="N192" s="176">
        <v>0</v>
      </c>
      <c r="O192" s="176">
        <v>1.45</v>
      </c>
      <c r="P192" s="29">
        <f t="shared" si="334"/>
        <v>7.9649999999999999</v>
      </c>
      <c r="Q192" s="7">
        <f t="shared" si="335"/>
        <v>0.12020815280171367</v>
      </c>
      <c r="R192" s="22">
        <f t="shared" si="336"/>
        <v>1.5092046804986022E-2</v>
      </c>
      <c r="S192" s="18">
        <f t="shared" si="337"/>
        <v>24.085000000000001</v>
      </c>
      <c r="T192" s="7">
        <f t="shared" si="338"/>
        <v>0.33234018715767655</v>
      </c>
      <c r="U192" s="22">
        <f t="shared" si="339"/>
        <v>1.3798637623320596E-2</v>
      </c>
      <c r="V192" s="18">
        <f t="shared" si="340"/>
        <v>3.84</v>
      </c>
      <c r="W192" s="7">
        <f t="shared" si="341"/>
        <v>5.6568542494923851E-2</v>
      </c>
      <c r="X192" s="22">
        <f t="shared" si="342"/>
        <v>1.4731391274719754E-2</v>
      </c>
      <c r="Y192" s="18">
        <f t="shared" si="343"/>
        <v>2.38</v>
      </c>
      <c r="Z192" s="7">
        <f t="shared" si="344"/>
        <v>2.8284271247461926E-2</v>
      </c>
      <c r="AA192" s="22">
        <f t="shared" si="345"/>
        <v>1.1884147582967197E-2</v>
      </c>
      <c r="AB192" s="18">
        <f t="shared" si="346"/>
        <v>0</v>
      </c>
      <c r="AC192" s="7">
        <f t="shared" si="347"/>
        <v>0</v>
      </c>
      <c r="AD192" s="22" t="e">
        <f t="shared" si="348"/>
        <v>#DIV/0!</v>
      </c>
      <c r="AE192" s="18">
        <f t="shared" si="349"/>
        <v>1.46</v>
      </c>
      <c r="AF192" s="7">
        <f t="shared" si="350"/>
        <v>1.4142135623730963E-2</v>
      </c>
      <c r="AG192" s="22">
        <f t="shared" si="351"/>
        <v>9.6863942628294276E-3</v>
      </c>
      <c r="AH192" s="108"/>
      <c r="AI192" s="29">
        <f t="shared" si="352"/>
        <v>7.8516666666666666</v>
      </c>
      <c r="AJ192" s="7">
        <f t="shared" si="353"/>
        <v>6.123724356957997E-2</v>
      </c>
      <c r="AK192" s="22">
        <f t="shared" si="354"/>
        <v>7.7992668524194397E-3</v>
      </c>
      <c r="AL192" s="29">
        <f t="shared" si="355"/>
        <v>23.706666666666667</v>
      </c>
      <c r="AM192" s="7">
        <f t="shared" si="356"/>
        <v>0.15313392831113551</v>
      </c>
      <c r="AN192" s="22">
        <f t="shared" si="357"/>
        <v>6.4595301593561097E-3</v>
      </c>
      <c r="AO192" s="29">
        <f t="shared" si="358"/>
        <v>3.7099999999999995</v>
      </c>
      <c r="AP192" s="7">
        <f t="shared" si="359"/>
        <v>2.5495097567963993E-2</v>
      </c>
      <c r="AQ192" s="22">
        <f t="shared" si="360"/>
        <v>6.8719939536291096E-3</v>
      </c>
      <c r="AR192" s="29">
        <f t="shared" si="361"/>
        <v>2.3349999999999995</v>
      </c>
      <c r="AS192" s="7">
        <f t="shared" si="362"/>
        <v>1.4719601443879782E-2</v>
      </c>
      <c r="AT192" s="22">
        <f t="shared" si="363"/>
        <v>6.3038978346380238E-3</v>
      </c>
      <c r="AU192" s="29">
        <f t="shared" si="364"/>
        <v>0</v>
      </c>
      <c r="AV192" s="7">
        <f t="shared" si="365"/>
        <v>0</v>
      </c>
      <c r="AW192" s="22" t="e">
        <f t="shared" si="366"/>
        <v>#DIV/0!</v>
      </c>
      <c r="AX192" s="29">
        <f t="shared" si="367"/>
        <v>1.7583333333333335</v>
      </c>
      <c r="AY192" s="7">
        <f t="shared" si="368"/>
        <v>1.4719601443879751E-2</v>
      </c>
      <c r="AZ192" s="22">
        <f t="shared" si="369"/>
        <v>8.3713373140548338E-3</v>
      </c>
    </row>
    <row r="193" spans="1:52" x14ac:dyDescent="0.35">
      <c r="A193" s="11">
        <f>'OD660'!$A$9</f>
        <v>44663.354166666664</v>
      </c>
      <c r="B193" s="4">
        <f t="shared" si="332"/>
        <v>43.999999999883585</v>
      </c>
      <c r="C193" s="12">
        <f t="shared" si="333"/>
        <v>1.8333333333284827</v>
      </c>
      <c r="D193" s="176">
        <v>8.0399999999999991</v>
      </c>
      <c r="E193" s="176">
        <v>23.26</v>
      </c>
      <c r="F193" s="176">
        <v>0</v>
      </c>
      <c r="G193" s="176">
        <v>0.84</v>
      </c>
      <c r="H193" s="176">
        <v>0</v>
      </c>
      <c r="I193" s="176">
        <v>4.21</v>
      </c>
      <c r="J193" s="176">
        <v>8</v>
      </c>
      <c r="K193" s="176">
        <v>23.17</v>
      </c>
      <c r="L193" s="176">
        <v>0</v>
      </c>
      <c r="M193" s="176">
        <v>0.84</v>
      </c>
      <c r="N193" s="176">
        <v>7.0000000000000007E-2</v>
      </c>
      <c r="O193" s="176">
        <v>4.3</v>
      </c>
      <c r="P193" s="29">
        <f t="shared" si="334"/>
        <v>8.02</v>
      </c>
      <c r="Q193" s="7">
        <f t="shared" si="335"/>
        <v>2.8284271247461298E-2</v>
      </c>
      <c r="R193" s="22">
        <f t="shared" si="336"/>
        <v>3.5267171131497881E-3</v>
      </c>
      <c r="S193" s="18">
        <f t="shared" si="337"/>
        <v>23.215000000000003</v>
      </c>
      <c r="T193" s="7">
        <f t="shared" si="338"/>
        <v>6.3639610306789177E-2</v>
      </c>
      <c r="U193" s="22">
        <f t="shared" si="339"/>
        <v>2.741314249700158E-3</v>
      </c>
      <c r="V193" s="18">
        <f t="shared" si="340"/>
        <v>0</v>
      </c>
      <c r="W193" s="7">
        <f t="shared" si="341"/>
        <v>0</v>
      </c>
      <c r="X193" s="22" t="e">
        <f t="shared" si="342"/>
        <v>#DIV/0!</v>
      </c>
      <c r="Y193" s="18">
        <f t="shared" si="343"/>
        <v>0.84</v>
      </c>
      <c r="Z193" s="7">
        <f t="shared" si="344"/>
        <v>0</v>
      </c>
      <c r="AA193" s="22">
        <f t="shared" si="345"/>
        <v>0</v>
      </c>
      <c r="AB193" s="18">
        <f t="shared" si="346"/>
        <v>3.5000000000000003E-2</v>
      </c>
      <c r="AC193" s="7">
        <f t="shared" si="347"/>
        <v>4.9497474683058332E-2</v>
      </c>
      <c r="AD193" s="22">
        <f t="shared" si="348"/>
        <v>1.4142135623730951</v>
      </c>
      <c r="AE193" s="18">
        <f t="shared" si="349"/>
        <v>4.2549999999999999</v>
      </c>
      <c r="AF193" s="7">
        <f t="shared" si="350"/>
        <v>6.3639610306789177E-2</v>
      </c>
      <c r="AG193" s="22">
        <f t="shared" si="351"/>
        <v>1.4956430154357034E-2</v>
      </c>
      <c r="AH193" s="108"/>
      <c r="AI193" s="29">
        <f t="shared" si="352"/>
        <v>7.9383333333333326</v>
      </c>
      <c r="AJ193" s="7">
        <f t="shared" si="353"/>
        <v>5.1153364177409157E-2</v>
      </c>
      <c r="AK193" s="22">
        <f t="shared" si="354"/>
        <v>6.4438418027389244E-3</v>
      </c>
      <c r="AL193" s="29">
        <f t="shared" si="355"/>
        <v>22.968333333333334</v>
      </c>
      <c r="AM193" s="7">
        <f t="shared" si="356"/>
        <v>0.13272779161376261</v>
      </c>
      <c r="AN193" s="22">
        <f t="shared" si="357"/>
        <v>5.7787297705723505E-3</v>
      </c>
      <c r="AO193" s="29">
        <f t="shared" si="358"/>
        <v>0</v>
      </c>
      <c r="AP193" s="7">
        <f t="shared" si="359"/>
        <v>0</v>
      </c>
      <c r="AQ193" s="22" t="e">
        <f t="shared" si="360"/>
        <v>#DIV/0!</v>
      </c>
      <c r="AR193" s="29">
        <f t="shared" si="361"/>
        <v>0.81499999999999995</v>
      </c>
      <c r="AS193" s="7">
        <f t="shared" si="362"/>
        <v>4.0824829046386332E-3</v>
      </c>
      <c r="AT193" s="22">
        <f t="shared" si="363"/>
        <v>5.0091814780842125E-3</v>
      </c>
      <c r="AU193" s="29">
        <f t="shared" si="364"/>
        <v>4.6666666666666669E-2</v>
      </c>
      <c r="AV193" s="7">
        <f t="shared" si="365"/>
        <v>2.8577380332470412E-2</v>
      </c>
      <c r="AW193" s="22">
        <f t="shared" si="366"/>
        <v>0.61237243569579447</v>
      </c>
      <c r="AX193" s="29">
        <f t="shared" si="367"/>
        <v>4.2416666666666671</v>
      </c>
      <c r="AY193" s="7">
        <f t="shared" si="368"/>
        <v>3.1885210782848263E-2</v>
      </c>
      <c r="AZ193" s="22">
        <f t="shared" si="369"/>
        <v>7.5171420313198253E-3</v>
      </c>
    </row>
    <row r="194" spans="1:52" x14ac:dyDescent="0.35">
      <c r="A194" s="11">
        <f>'OD660'!$A$10</f>
        <v>44663.677083333336</v>
      </c>
      <c r="B194" s="4">
        <f t="shared" si="332"/>
        <v>51.75</v>
      </c>
      <c r="C194" s="12">
        <f t="shared" si="333"/>
        <v>2.15625</v>
      </c>
      <c r="D194" s="176">
        <v>8.01</v>
      </c>
      <c r="E194" s="176">
        <v>18.850000000000001</v>
      </c>
      <c r="F194" s="176">
        <v>0</v>
      </c>
      <c r="G194" s="176">
        <v>0</v>
      </c>
      <c r="H194" s="176">
        <v>0</v>
      </c>
      <c r="I194" s="176">
        <v>6.6</v>
      </c>
      <c r="J194" s="176">
        <v>8.0299999999999994</v>
      </c>
      <c r="K194" s="176">
        <v>18.940000000000001</v>
      </c>
      <c r="L194" s="176">
        <v>0</v>
      </c>
      <c r="M194" s="176">
        <v>0</v>
      </c>
      <c r="N194" s="176">
        <v>0</v>
      </c>
      <c r="O194" s="176">
        <v>6.63</v>
      </c>
      <c r="P194" s="29">
        <f t="shared" si="334"/>
        <v>8.02</v>
      </c>
      <c r="Q194" s="7">
        <f t="shared" si="335"/>
        <v>1.4142135623730649E-2</v>
      </c>
      <c r="R194" s="22">
        <f t="shared" si="336"/>
        <v>1.7633585565748941E-3</v>
      </c>
      <c r="S194" s="18">
        <f t="shared" si="337"/>
        <v>18.895000000000003</v>
      </c>
      <c r="T194" s="7">
        <f t="shared" si="338"/>
        <v>6.3639610306789177E-2</v>
      </c>
      <c r="U194" s="22">
        <f t="shared" si="339"/>
        <v>3.3680661713040047E-3</v>
      </c>
      <c r="V194" s="18">
        <f t="shared" si="340"/>
        <v>0</v>
      </c>
      <c r="W194" s="7">
        <f t="shared" si="341"/>
        <v>0</v>
      </c>
      <c r="X194" s="22" t="e">
        <f t="shared" si="342"/>
        <v>#DIV/0!</v>
      </c>
      <c r="Y194" s="18">
        <f t="shared" si="343"/>
        <v>0</v>
      </c>
      <c r="Z194" s="7">
        <f t="shared" si="344"/>
        <v>0</v>
      </c>
      <c r="AA194" s="22" t="e">
        <f t="shared" si="345"/>
        <v>#DIV/0!</v>
      </c>
      <c r="AB194" s="18">
        <f t="shared" si="346"/>
        <v>0</v>
      </c>
      <c r="AC194" s="7">
        <f t="shared" si="347"/>
        <v>0</v>
      </c>
      <c r="AD194" s="22" t="e">
        <f t="shared" si="348"/>
        <v>#DIV/0!</v>
      </c>
      <c r="AE194" s="18">
        <f t="shared" si="349"/>
        <v>6.6150000000000002</v>
      </c>
      <c r="AF194" s="7">
        <f t="shared" si="350"/>
        <v>2.12132034355966E-2</v>
      </c>
      <c r="AG194" s="22">
        <f t="shared" si="351"/>
        <v>3.2068334747689495E-3</v>
      </c>
      <c r="AH194" s="108"/>
      <c r="AI194" s="29">
        <f t="shared" si="352"/>
        <v>7.9916666666666671</v>
      </c>
      <c r="AJ194" s="7">
        <f t="shared" si="353"/>
        <v>4.0824829046383652E-3</v>
      </c>
      <c r="AK194" s="22">
        <f t="shared" si="354"/>
        <v>5.1084249067424794E-4</v>
      </c>
      <c r="AL194" s="29">
        <f t="shared" si="355"/>
        <v>18.796666666666667</v>
      </c>
      <c r="AM194" s="7">
        <f t="shared" si="356"/>
        <v>3.4880749227427524E-2</v>
      </c>
      <c r="AN194" s="22">
        <f t="shared" si="357"/>
        <v>1.8556880241582298E-3</v>
      </c>
      <c r="AO194" s="29">
        <f t="shared" si="358"/>
        <v>0</v>
      </c>
      <c r="AP194" s="7">
        <f t="shared" si="359"/>
        <v>0</v>
      </c>
      <c r="AQ194" s="22" t="e">
        <f t="shared" si="360"/>
        <v>#DIV/0!</v>
      </c>
      <c r="AR194" s="29">
        <f t="shared" si="361"/>
        <v>0</v>
      </c>
      <c r="AS194" s="7">
        <f t="shared" si="362"/>
        <v>0</v>
      </c>
      <c r="AT194" s="22" t="e">
        <f t="shared" si="363"/>
        <v>#DIV/0!</v>
      </c>
      <c r="AU194" s="29">
        <f t="shared" si="364"/>
        <v>0</v>
      </c>
      <c r="AV194" s="7">
        <f t="shared" si="365"/>
        <v>0</v>
      </c>
      <c r="AW194" s="22" t="e">
        <f t="shared" si="366"/>
        <v>#DIV/0!</v>
      </c>
      <c r="AX194" s="29">
        <f t="shared" si="367"/>
        <v>6.6099999999999994</v>
      </c>
      <c r="AY194" s="7">
        <f t="shared" si="368"/>
        <v>7.3824115301166851E-2</v>
      </c>
      <c r="AZ194" s="22">
        <f t="shared" si="369"/>
        <v>1.1168549969919343E-2</v>
      </c>
    </row>
    <row r="195" spans="1:52" x14ac:dyDescent="0.35">
      <c r="A195" s="11">
        <f>'OD660'!$A$11</f>
        <v>44664.361111111109</v>
      </c>
      <c r="B195" s="4">
        <f t="shared" si="332"/>
        <v>68.166666666569654</v>
      </c>
      <c r="C195" s="12">
        <f t="shared" si="333"/>
        <v>2.8402777777737356</v>
      </c>
      <c r="D195" s="176">
        <v>8.2200000000000006</v>
      </c>
      <c r="E195" s="176">
        <v>5.37</v>
      </c>
      <c r="F195" s="176">
        <v>0</v>
      </c>
      <c r="G195" s="176">
        <v>0</v>
      </c>
      <c r="H195" s="176">
        <v>0.48</v>
      </c>
      <c r="I195" s="176">
        <v>12.68</v>
      </c>
      <c r="J195" s="176">
        <v>8.0399999999999991</v>
      </c>
      <c r="K195" s="176">
        <v>5.25</v>
      </c>
      <c r="L195" s="176">
        <v>0</v>
      </c>
      <c r="M195" s="176">
        <v>0</v>
      </c>
      <c r="N195" s="176">
        <v>0.46</v>
      </c>
      <c r="O195" s="176">
        <v>13.32</v>
      </c>
      <c r="P195" s="29">
        <f t="shared" si="334"/>
        <v>8.129999999999999</v>
      </c>
      <c r="Q195" s="7">
        <f t="shared" si="335"/>
        <v>0.1272792206135796</v>
      </c>
      <c r="R195" s="22">
        <f t="shared" si="336"/>
        <v>1.5655500690477199E-2</v>
      </c>
      <c r="S195" s="18">
        <f t="shared" si="337"/>
        <v>5.3100000000000005</v>
      </c>
      <c r="T195" s="7">
        <f t="shared" si="338"/>
        <v>8.4852813742385777E-2</v>
      </c>
      <c r="U195" s="22">
        <f t="shared" si="339"/>
        <v>1.597981426410278E-2</v>
      </c>
      <c r="V195" s="18">
        <f t="shared" si="340"/>
        <v>0</v>
      </c>
      <c r="W195" s="7">
        <f t="shared" si="341"/>
        <v>0</v>
      </c>
      <c r="X195" s="22" t="e">
        <f t="shared" si="342"/>
        <v>#DIV/0!</v>
      </c>
      <c r="Y195" s="18">
        <f t="shared" si="343"/>
        <v>0</v>
      </c>
      <c r="Z195" s="7">
        <f t="shared" si="344"/>
        <v>0</v>
      </c>
      <c r="AA195" s="22" t="e">
        <f t="shared" si="345"/>
        <v>#DIV/0!</v>
      </c>
      <c r="AB195" s="18">
        <f t="shared" si="346"/>
        <v>0.47</v>
      </c>
      <c r="AC195" s="7">
        <f t="shared" si="347"/>
        <v>1.4142135623730925E-2</v>
      </c>
      <c r="AD195" s="22">
        <f t="shared" si="348"/>
        <v>3.0089650263257287E-2</v>
      </c>
      <c r="AE195" s="18">
        <f t="shared" si="349"/>
        <v>13</v>
      </c>
      <c r="AF195" s="7">
        <f t="shared" si="350"/>
        <v>0.45254833995939081</v>
      </c>
      <c r="AG195" s="22">
        <f t="shared" si="351"/>
        <v>3.4811410766106984E-2</v>
      </c>
      <c r="AH195" s="108"/>
      <c r="AI195" s="29">
        <f t="shared" si="352"/>
        <v>8.01</v>
      </c>
      <c r="AJ195" s="7">
        <f t="shared" si="353"/>
        <v>6.9761498454855173E-2</v>
      </c>
      <c r="AK195" s="22">
        <f t="shared" si="354"/>
        <v>8.7093006810056404E-3</v>
      </c>
      <c r="AL195" s="29">
        <f t="shared" si="355"/>
        <v>5.5366666666666662</v>
      </c>
      <c r="AM195" s="7">
        <f t="shared" si="356"/>
        <v>4.490731195102507E-2</v>
      </c>
      <c r="AN195" s="22">
        <f t="shared" si="357"/>
        <v>8.1108931880237937E-3</v>
      </c>
      <c r="AO195" s="29">
        <f t="shared" si="358"/>
        <v>0</v>
      </c>
      <c r="AP195" s="7">
        <f t="shared" si="359"/>
        <v>0</v>
      </c>
      <c r="AQ195" s="22" t="e">
        <f t="shared" si="360"/>
        <v>#DIV/0!</v>
      </c>
      <c r="AR195" s="29">
        <f t="shared" si="361"/>
        <v>0</v>
      </c>
      <c r="AS195" s="7">
        <f t="shared" si="362"/>
        <v>0</v>
      </c>
      <c r="AT195" s="22" t="e">
        <f t="shared" si="363"/>
        <v>#DIV/0!</v>
      </c>
      <c r="AU195" s="29">
        <f t="shared" si="364"/>
        <v>0.47</v>
      </c>
      <c r="AV195" s="7">
        <f t="shared" si="365"/>
        <v>8.1649658092772456E-3</v>
      </c>
      <c r="AW195" s="22">
        <f t="shared" si="366"/>
        <v>1.737226767931329E-2</v>
      </c>
      <c r="AX195" s="29">
        <f t="shared" si="367"/>
        <v>13.051666666666668</v>
      </c>
      <c r="AY195" s="7">
        <f t="shared" si="368"/>
        <v>0.20571015207487134</v>
      </c>
      <c r="AZ195" s="22">
        <f t="shared" si="369"/>
        <v>1.576121711721655E-2</v>
      </c>
    </row>
    <row r="196" spans="1:52" x14ac:dyDescent="0.35">
      <c r="A196" s="11">
        <f>'OD660'!$A$12</f>
        <v>44664.677083333336</v>
      </c>
      <c r="B196" s="4">
        <f t="shared" si="332"/>
        <v>75.75</v>
      </c>
      <c r="C196" s="12">
        <f t="shared" si="333"/>
        <v>3.15625</v>
      </c>
      <c r="D196" s="176">
        <v>8.0399999999999991</v>
      </c>
      <c r="E196" s="176">
        <v>1.33</v>
      </c>
      <c r="F196" s="176">
        <v>0</v>
      </c>
      <c r="G196" s="176">
        <v>0</v>
      </c>
      <c r="H196" s="176">
        <v>0.56000000000000005</v>
      </c>
      <c r="I196" s="176">
        <v>14.82</v>
      </c>
      <c r="J196" s="176">
        <v>7.97</v>
      </c>
      <c r="K196" s="176">
        <v>1.3</v>
      </c>
      <c r="L196" s="176">
        <v>0</v>
      </c>
      <c r="M196" s="176">
        <v>0</v>
      </c>
      <c r="N196" s="176">
        <v>0.55000000000000004</v>
      </c>
      <c r="O196" s="176">
        <v>15.37</v>
      </c>
      <c r="P196" s="29">
        <f t="shared" si="334"/>
        <v>8.004999999999999</v>
      </c>
      <c r="Q196" s="7">
        <f t="shared" si="335"/>
        <v>4.9497474683057895E-2</v>
      </c>
      <c r="R196" s="22">
        <f t="shared" si="336"/>
        <v>6.1833197605319053E-3</v>
      </c>
      <c r="S196" s="18">
        <f t="shared" si="337"/>
        <v>1.3149999999999999</v>
      </c>
      <c r="T196" s="7">
        <f t="shared" si="338"/>
        <v>2.1213203435596444E-2</v>
      </c>
      <c r="U196" s="22">
        <f t="shared" si="339"/>
        <v>1.6131713639236839E-2</v>
      </c>
      <c r="V196" s="18">
        <f t="shared" si="340"/>
        <v>0</v>
      </c>
      <c r="W196" s="7">
        <f t="shared" si="341"/>
        <v>0</v>
      </c>
      <c r="X196" s="22" t="e">
        <f t="shared" si="342"/>
        <v>#DIV/0!</v>
      </c>
      <c r="Y196" s="18">
        <f t="shared" si="343"/>
        <v>0</v>
      </c>
      <c r="Z196" s="7">
        <f t="shared" si="344"/>
        <v>0</v>
      </c>
      <c r="AA196" s="22" t="e">
        <f t="shared" si="345"/>
        <v>#DIV/0!</v>
      </c>
      <c r="AB196" s="18">
        <f t="shared" si="346"/>
        <v>0.55500000000000005</v>
      </c>
      <c r="AC196" s="7">
        <f t="shared" si="347"/>
        <v>7.0710678118654814E-3</v>
      </c>
      <c r="AD196" s="22">
        <f t="shared" si="348"/>
        <v>1.2740662724081947E-2</v>
      </c>
      <c r="AE196" s="18">
        <f t="shared" si="349"/>
        <v>15.094999999999999</v>
      </c>
      <c r="AF196" s="7">
        <f t="shared" si="350"/>
        <v>0.38890872965260037</v>
      </c>
      <c r="AG196" s="22">
        <f t="shared" si="351"/>
        <v>2.5764076161152727E-2</v>
      </c>
      <c r="AH196" s="108"/>
      <c r="AI196" s="29">
        <f t="shared" si="352"/>
        <v>7.918333333333333</v>
      </c>
      <c r="AJ196" s="7">
        <f t="shared" si="353"/>
        <v>2.5495097567963639E-2</v>
      </c>
      <c r="AK196" s="22">
        <f t="shared" si="354"/>
        <v>3.2197555337356732E-3</v>
      </c>
      <c r="AL196" s="29">
        <f t="shared" si="355"/>
        <v>1.3616666666666666</v>
      </c>
      <c r="AM196" s="7">
        <f t="shared" si="356"/>
        <v>1.0801234497346445E-2</v>
      </c>
      <c r="AN196" s="22">
        <f t="shared" si="357"/>
        <v>7.9323631559459814E-3</v>
      </c>
      <c r="AO196" s="29">
        <f t="shared" si="358"/>
        <v>0</v>
      </c>
      <c r="AP196" s="7">
        <f t="shared" si="359"/>
        <v>0</v>
      </c>
      <c r="AQ196" s="22" t="e">
        <f t="shared" si="360"/>
        <v>#DIV/0!</v>
      </c>
      <c r="AR196" s="29">
        <f t="shared" si="361"/>
        <v>0</v>
      </c>
      <c r="AS196" s="7">
        <f t="shared" si="362"/>
        <v>0</v>
      </c>
      <c r="AT196" s="22" t="e">
        <f t="shared" si="363"/>
        <v>#DIV/0!</v>
      </c>
      <c r="AU196" s="29">
        <f t="shared" si="364"/>
        <v>0.56166666666666665</v>
      </c>
      <c r="AV196" s="7">
        <f t="shared" si="365"/>
        <v>4.0824829046386332E-3</v>
      </c>
      <c r="AW196" s="22">
        <f t="shared" si="366"/>
        <v>7.2685155572201187E-3</v>
      </c>
      <c r="AX196" s="29">
        <f t="shared" si="367"/>
        <v>15.17</v>
      </c>
      <c r="AY196" s="7">
        <f t="shared" si="368"/>
        <v>0.17209493504071099</v>
      </c>
      <c r="AZ196" s="22">
        <f t="shared" si="369"/>
        <v>1.1344425513560382E-2</v>
      </c>
    </row>
    <row r="197" spans="1:52" x14ac:dyDescent="0.35">
      <c r="A197" s="11">
        <f>'OD660'!$A$13</f>
        <v>44665.34375</v>
      </c>
      <c r="B197" s="4">
        <f t="shared" si="332"/>
        <v>91.749999999941792</v>
      </c>
      <c r="C197" s="12">
        <f t="shared" si="333"/>
        <v>3.8229166666642413</v>
      </c>
      <c r="D197" s="176">
        <v>8</v>
      </c>
      <c r="E197" s="176">
        <v>1.0900000000000001</v>
      </c>
      <c r="F197" s="176">
        <v>0</v>
      </c>
      <c r="G197" s="176">
        <v>0</v>
      </c>
      <c r="H197" s="176">
        <v>0.54</v>
      </c>
      <c r="I197" s="176">
        <v>15.6</v>
      </c>
      <c r="J197" s="176">
        <v>7.99</v>
      </c>
      <c r="K197" s="176">
        <v>1.08</v>
      </c>
      <c r="L197" s="176">
        <v>0</v>
      </c>
      <c r="M197" s="176">
        <v>0</v>
      </c>
      <c r="N197" s="176">
        <v>0.54</v>
      </c>
      <c r="O197" s="176">
        <v>15.71</v>
      </c>
      <c r="P197" s="29">
        <f t="shared" si="334"/>
        <v>7.9950000000000001</v>
      </c>
      <c r="Q197" s="7">
        <f t="shared" si="335"/>
        <v>7.0710678118653244E-3</v>
      </c>
      <c r="R197" s="22">
        <f t="shared" si="336"/>
        <v>8.8443624913887733E-4</v>
      </c>
      <c r="S197" s="18">
        <f t="shared" si="337"/>
        <v>1.085</v>
      </c>
      <c r="T197" s="7">
        <f t="shared" si="338"/>
        <v>7.0710678118654814E-3</v>
      </c>
      <c r="U197" s="22">
        <f t="shared" si="339"/>
        <v>6.5171131906594298E-3</v>
      </c>
      <c r="V197" s="18">
        <f t="shared" si="340"/>
        <v>0</v>
      </c>
      <c r="W197" s="7">
        <f t="shared" si="341"/>
        <v>0</v>
      </c>
      <c r="X197" s="22" t="e">
        <f t="shared" si="342"/>
        <v>#DIV/0!</v>
      </c>
      <c r="Y197" s="18">
        <f t="shared" si="343"/>
        <v>0</v>
      </c>
      <c r="Z197" s="7">
        <f t="shared" si="344"/>
        <v>0</v>
      </c>
      <c r="AA197" s="22" t="e">
        <f t="shared" si="345"/>
        <v>#DIV/0!</v>
      </c>
      <c r="AB197" s="18">
        <f t="shared" si="346"/>
        <v>0.54</v>
      </c>
      <c r="AC197" s="7">
        <f t="shared" si="347"/>
        <v>0</v>
      </c>
      <c r="AD197" s="22">
        <f t="shared" si="348"/>
        <v>0</v>
      </c>
      <c r="AE197" s="18">
        <f t="shared" si="349"/>
        <v>15.655000000000001</v>
      </c>
      <c r="AF197" s="7">
        <f t="shared" si="350"/>
        <v>7.778174593052109E-2</v>
      </c>
      <c r="AG197" s="22">
        <f t="shared" si="351"/>
        <v>4.9684922344631803E-3</v>
      </c>
      <c r="AH197" s="108"/>
      <c r="AI197" s="29">
        <f t="shared" si="352"/>
        <v>7.9349999999999996</v>
      </c>
      <c r="AJ197" s="7">
        <f t="shared" si="353"/>
        <v>4.082482904638543E-3</v>
      </c>
      <c r="AK197" s="22">
        <f t="shared" si="354"/>
        <v>5.1449059919830408E-4</v>
      </c>
      <c r="AL197" s="29">
        <f t="shared" si="355"/>
        <v>1.0783333333333334</v>
      </c>
      <c r="AM197" s="7">
        <f t="shared" si="356"/>
        <v>0</v>
      </c>
      <c r="AN197" s="22">
        <f t="shared" si="357"/>
        <v>0</v>
      </c>
      <c r="AO197" s="29">
        <f t="shared" si="358"/>
        <v>0</v>
      </c>
      <c r="AP197" s="7">
        <f t="shared" si="359"/>
        <v>0</v>
      </c>
      <c r="AQ197" s="22" t="e">
        <f t="shared" si="360"/>
        <v>#DIV/0!</v>
      </c>
      <c r="AR197" s="29">
        <f t="shared" si="361"/>
        <v>0</v>
      </c>
      <c r="AS197" s="7">
        <f t="shared" si="362"/>
        <v>0</v>
      </c>
      <c r="AT197" s="22" t="e">
        <f t="shared" si="363"/>
        <v>#DIV/0!</v>
      </c>
      <c r="AU197" s="29">
        <f t="shared" si="364"/>
        <v>0.55333333333333334</v>
      </c>
      <c r="AV197" s="7">
        <f t="shared" si="365"/>
        <v>0</v>
      </c>
      <c r="AW197" s="22">
        <f t="shared" si="366"/>
        <v>0</v>
      </c>
      <c r="AX197" s="29">
        <f t="shared" si="367"/>
        <v>15.563333333333333</v>
      </c>
      <c r="AY197" s="7">
        <f t="shared" si="368"/>
        <v>3.937003937005934E-2</v>
      </c>
      <c r="AZ197" s="22">
        <f t="shared" si="369"/>
        <v>2.5296662692263446E-3</v>
      </c>
    </row>
    <row r="198" spans="1:52" s="135" customFormat="1" x14ac:dyDescent="0.35">
      <c r="A198" s="11">
        <f>'OD660'!$A$14</f>
        <v>44665.677083333336</v>
      </c>
      <c r="B198" s="4">
        <f t="shared" si="332"/>
        <v>99.75</v>
      </c>
      <c r="C198" s="12">
        <f t="shared" si="333"/>
        <v>4.15625</v>
      </c>
      <c r="D198" s="176">
        <v>9.2899999999999991</v>
      </c>
      <c r="E198" s="176">
        <v>1.22</v>
      </c>
      <c r="F198" s="176">
        <v>0</v>
      </c>
      <c r="G198" s="176">
        <v>0</v>
      </c>
      <c r="H198" s="176">
        <v>0.65</v>
      </c>
      <c r="I198" s="176">
        <v>12.33</v>
      </c>
      <c r="J198" s="176">
        <v>8.61</v>
      </c>
      <c r="K198" s="176">
        <v>1.1200000000000001</v>
      </c>
      <c r="L198" s="176">
        <v>0</v>
      </c>
      <c r="M198" s="176">
        <v>0</v>
      </c>
      <c r="N198" s="176">
        <v>0.57999999999999996</v>
      </c>
      <c r="O198" s="176">
        <v>14.19</v>
      </c>
      <c r="P198" s="29">
        <f t="shared" si="334"/>
        <v>8.9499999999999993</v>
      </c>
      <c r="Q198" s="7">
        <f t="shared" si="335"/>
        <v>0.48083261120685211</v>
      </c>
      <c r="R198" s="22">
        <f t="shared" si="336"/>
        <v>5.3724314101324264E-2</v>
      </c>
      <c r="S198" s="18">
        <f t="shared" si="337"/>
        <v>1.17</v>
      </c>
      <c r="T198" s="7">
        <f t="shared" si="338"/>
        <v>7.0710678118654655E-2</v>
      </c>
      <c r="U198" s="22">
        <f t="shared" si="339"/>
        <v>6.0436477024491161E-2</v>
      </c>
      <c r="V198" s="18">
        <f t="shared" si="340"/>
        <v>0</v>
      </c>
      <c r="W198" s="7">
        <f t="shared" si="341"/>
        <v>0</v>
      </c>
      <c r="X198" s="22" t="e">
        <f t="shared" si="342"/>
        <v>#DIV/0!</v>
      </c>
      <c r="Y198" s="18">
        <f t="shared" si="343"/>
        <v>0</v>
      </c>
      <c r="Z198" s="7">
        <f t="shared" si="344"/>
        <v>0</v>
      </c>
      <c r="AA198" s="22" t="e">
        <f t="shared" si="345"/>
        <v>#DIV/0!</v>
      </c>
      <c r="AB198" s="18">
        <f t="shared" si="346"/>
        <v>0.61499999999999999</v>
      </c>
      <c r="AC198" s="7">
        <f t="shared" si="347"/>
        <v>4.9497474683058366E-2</v>
      </c>
      <c r="AD198" s="22">
        <f t="shared" si="348"/>
        <v>8.0483698671639625E-2</v>
      </c>
      <c r="AE198" s="18">
        <f t="shared" si="349"/>
        <v>13.26</v>
      </c>
      <c r="AF198" s="7">
        <f t="shared" si="350"/>
        <v>1.3152186130069781</v>
      </c>
      <c r="AG198" s="22">
        <f t="shared" si="351"/>
        <v>9.9186924057841491E-2</v>
      </c>
      <c r="AH198" s="108"/>
      <c r="AI198" s="29">
        <f t="shared" si="352"/>
        <v>8.3633333333333315</v>
      </c>
      <c r="AJ198" s="7">
        <f t="shared" si="353"/>
        <v>0.24320773014030592</v>
      </c>
      <c r="AK198" s="22">
        <f t="shared" si="354"/>
        <v>2.90802387573104E-2</v>
      </c>
      <c r="AL198" s="29">
        <f t="shared" si="355"/>
        <v>1.075</v>
      </c>
      <c r="AM198" s="7">
        <f t="shared" si="356"/>
        <v>3.6285901761795344E-2</v>
      </c>
      <c r="AN198" s="22">
        <f t="shared" si="357"/>
        <v>3.3754327220274744E-2</v>
      </c>
      <c r="AO198" s="29">
        <f t="shared" si="358"/>
        <v>0</v>
      </c>
      <c r="AP198" s="7">
        <f t="shared" si="359"/>
        <v>0</v>
      </c>
      <c r="AQ198" s="22" t="e">
        <f t="shared" si="360"/>
        <v>#DIV/0!</v>
      </c>
      <c r="AR198" s="29">
        <f t="shared" si="361"/>
        <v>0</v>
      </c>
      <c r="AS198" s="7">
        <f t="shared" si="362"/>
        <v>0</v>
      </c>
      <c r="AT198" s="22" t="e">
        <f t="shared" si="363"/>
        <v>#DIV/0!</v>
      </c>
      <c r="AU198" s="29">
        <f t="shared" si="364"/>
        <v>0.57166666666666666</v>
      </c>
      <c r="AV198" s="7">
        <f t="shared" si="365"/>
        <v>2.5495097567963958E-2</v>
      </c>
      <c r="AW198" s="22">
        <f t="shared" si="366"/>
        <v>4.4597838311307217E-2</v>
      </c>
      <c r="AX198" s="29">
        <f t="shared" si="367"/>
        <v>14.278333333333334</v>
      </c>
      <c r="AY198" s="7">
        <f t="shared" si="368"/>
        <v>0.74934415769168849</v>
      </c>
      <c r="AZ198" s="22">
        <f t="shared" si="369"/>
        <v>5.2481206328354506E-2</v>
      </c>
    </row>
    <row r="199" spans="1:52" ht="15" thickBot="1" x14ac:dyDescent="0.4">
      <c r="A199" s="101">
        <f>'OD660'!$A$15</f>
        <v>44666.385416666664</v>
      </c>
      <c r="B199" s="9">
        <f t="shared" si="332"/>
        <v>116.74999999988358</v>
      </c>
      <c r="C199" s="13">
        <f t="shared" si="333"/>
        <v>4.8645833333284827</v>
      </c>
      <c r="D199" s="176">
        <v>8.64</v>
      </c>
      <c r="E199" s="176">
        <v>1.01</v>
      </c>
      <c r="F199" s="176">
        <v>0</v>
      </c>
      <c r="G199" s="176">
        <v>0</v>
      </c>
      <c r="H199" s="176">
        <v>0.59</v>
      </c>
      <c r="I199" s="176">
        <v>11.99</v>
      </c>
      <c r="J199" s="176">
        <v>8.1</v>
      </c>
      <c r="K199" s="176">
        <v>0.93</v>
      </c>
      <c r="L199" s="176">
        <v>0</v>
      </c>
      <c r="M199" s="176">
        <v>0</v>
      </c>
      <c r="N199" s="176">
        <v>0.54</v>
      </c>
      <c r="O199" s="176">
        <v>14.39</v>
      </c>
      <c r="P199" s="30">
        <f t="shared" si="334"/>
        <v>8.370000000000001</v>
      </c>
      <c r="Q199" s="21">
        <f t="shared" si="335"/>
        <v>0.38183766184073631</v>
      </c>
      <c r="R199" s="23">
        <f t="shared" si="336"/>
        <v>4.5619792334616042E-2</v>
      </c>
      <c r="S199" s="20">
        <f t="shared" si="337"/>
        <v>0.97</v>
      </c>
      <c r="T199" s="21">
        <f t="shared" si="338"/>
        <v>5.6568542494923775E-2</v>
      </c>
      <c r="U199" s="23">
        <f t="shared" si="339"/>
        <v>5.8318085046313174E-2</v>
      </c>
      <c r="V199" s="20">
        <f t="shared" si="340"/>
        <v>0</v>
      </c>
      <c r="W199" s="21">
        <f t="shared" si="341"/>
        <v>0</v>
      </c>
      <c r="X199" s="23" t="e">
        <f t="shared" si="342"/>
        <v>#DIV/0!</v>
      </c>
      <c r="Y199" s="20">
        <f t="shared" si="343"/>
        <v>0</v>
      </c>
      <c r="Z199" s="21">
        <f t="shared" si="344"/>
        <v>0</v>
      </c>
      <c r="AA199" s="23" t="e">
        <f t="shared" si="345"/>
        <v>#DIV/0!</v>
      </c>
      <c r="AB199" s="20">
        <f t="shared" si="346"/>
        <v>0.56499999999999995</v>
      </c>
      <c r="AC199" s="21">
        <f t="shared" si="347"/>
        <v>3.5355339059327327E-2</v>
      </c>
      <c r="AD199" s="23">
        <f t="shared" si="348"/>
        <v>6.2575821343942184E-2</v>
      </c>
      <c r="AE199" s="20">
        <f t="shared" si="349"/>
        <v>13.190000000000001</v>
      </c>
      <c r="AF199" s="21">
        <f t="shared" si="350"/>
        <v>1.6970562748477143</v>
      </c>
      <c r="AG199" s="23">
        <f t="shared" si="351"/>
        <v>0.12866234077693056</v>
      </c>
      <c r="AH199" s="108"/>
      <c r="AI199" s="30">
        <f t="shared" si="352"/>
        <v>8.0333333333333332</v>
      </c>
      <c r="AJ199" s="21">
        <f t="shared" si="353"/>
        <v>0.21275964529643965</v>
      </c>
      <c r="AK199" s="23">
        <f t="shared" si="354"/>
        <v>2.6484603148934395E-2</v>
      </c>
      <c r="AL199" s="30">
        <f t="shared" si="355"/>
        <v>0.91833333333333333</v>
      </c>
      <c r="AM199" s="21">
        <f t="shared" si="356"/>
        <v>3.0822070014844865E-2</v>
      </c>
      <c r="AN199" s="23">
        <f t="shared" si="357"/>
        <v>3.3563052647743952E-2</v>
      </c>
      <c r="AO199" s="30">
        <f t="shared" si="358"/>
        <v>0</v>
      </c>
      <c r="AP199" s="21">
        <f t="shared" si="359"/>
        <v>0</v>
      </c>
      <c r="AQ199" s="23" t="e">
        <f t="shared" si="360"/>
        <v>#DIV/0!</v>
      </c>
      <c r="AR199" s="30">
        <f t="shared" si="361"/>
        <v>0</v>
      </c>
      <c r="AS199" s="21">
        <f t="shared" si="362"/>
        <v>0</v>
      </c>
      <c r="AT199" s="23" t="e">
        <f t="shared" si="363"/>
        <v>#DIV/0!</v>
      </c>
      <c r="AU199" s="30">
        <f t="shared" si="364"/>
        <v>0.55166666666666664</v>
      </c>
      <c r="AV199" s="21">
        <f t="shared" si="365"/>
        <v>2.0412414523193124E-2</v>
      </c>
      <c r="AW199" s="23">
        <f t="shared" si="366"/>
        <v>3.7001355631165786E-2</v>
      </c>
      <c r="AX199" s="30">
        <f t="shared" si="367"/>
        <v>14.906666666666666</v>
      </c>
      <c r="AY199" s="21">
        <f t="shared" si="368"/>
        <v>0.9157601578288207</v>
      </c>
      <c r="AZ199" s="23">
        <f t="shared" si="369"/>
        <v>6.1432926509089048E-2</v>
      </c>
    </row>
    <row r="200" spans="1:52" ht="15" thickBot="1" x14ac:dyDescent="0.4">
      <c r="A200" s="107"/>
      <c r="B200" s="4"/>
      <c r="C200" s="5"/>
      <c r="D200" s="106"/>
      <c r="E200" s="106"/>
      <c r="F200" s="106"/>
      <c r="G200" s="106"/>
      <c r="H200" s="106"/>
      <c r="I200" s="106"/>
      <c r="J200" s="106"/>
      <c r="K200" s="106"/>
      <c r="L200" s="106"/>
      <c r="M200" s="106"/>
      <c r="N200" s="106"/>
      <c r="O200" s="106"/>
      <c r="P200" s="7"/>
      <c r="Q200" s="7"/>
      <c r="R200" s="108"/>
      <c r="S200" s="7"/>
      <c r="T200" s="7"/>
      <c r="U200" s="108"/>
      <c r="V200" s="7"/>
      <c r="W200" s="7"/>
      <c r="X200" s="108"/>
      <c r="Y200" s="7"/>
      <c r="Z200" s="7"/>
      <c r="AA200" s="108"/>
      <c r="AB200" s="7"/>
      <c r="AC200" s="7"/>
      <c r="AD200" s="108"/>
      <c r="AE200" s="7"/>
      <c r="AF200" s="7"/>
      <c r="AG200" s="108"/>
      <c r="AH200" s="108"/>
      <c r="AI200" s="108"/>
      <c r="AJ200" s="108"/>
      <c r="AK200" s="108"/>
      <c r="AL200" s="108"/>
      <c r="AM200" s="108"/>
      <c r="AN200" s="108"/>
      <c r="AO200" s="108"/>
      <c r="AP200" s="108"/>
      <c r="AQ200" s="108"/>
      <c r="AR200" s="108"/>
      <c r="AS200" s="108"/>
      <c r="AT200" s="108"/>
      <c r="AU200" s="108"/>
      <c r="AV200" s="108"/>
      <c r="AW200" s="108"/>
      <c r="AX200" s="108"/>
    </row>
    <row r="201" spans="1:52" ht="15" thickBot="1" x14ac:dyDescent="0.4">
      <c r="D201" s="205">
        <v>2</v>
      </c>
      <c r="E201" s="206"/>
      <c r="F201" s="206"/>
      <c r="G201" s="206"/>
      <c r="H201" s="206"/>
      <c r="I201" s="206"/>
      <c r="J201" s="206"/>
      <c r="K201" s="206"/>
      <c r="L201" s="206"/>
      <c r="M201" s="206"/>
      <c r="N201" s="206"/>
      <c r="O201" s="207"/>
    </row>
    <row r="202" spans="1:52" ht="15" thickBot="1" x14ac:dyDescent="0.4">
      <c r="D202" s="208" t="s">
        <v>26</v>
      </c>
      <c r="E202" s="209"/>
      <c r="F202" s="209"/>
      <c r="G202" s="209"/>
      <c r="H202" s="209"/>
      <c r="I202" s="210"/>
      <c r="J202" s="208" t="s">
        <v>26</v>
      </c>
      <c r="K202" s="209"/>
      <c r="L202" s="209"/>
      <c r="M202" s="209"/>
      <c r="N202" s="209"/>
      <c r="O202" s="210"/>
      <c r="P202" s="208" t="s">
        <v>9</v>
      </c>
      <c r="Q202" s="209"/>
      <c r="R202" s="210"/>
      <c r="S202" s="208" t="s">
        <v>10</v>
      </c>
      <c r="T202" s="209"/>
      <c r="U202" s="210"/>
      <c r="V202" s="208" t="s">
        <v>11</v>
      </c>
      <c r="W202" s="209"/>
      <c r="X202" s="210"/>
      <c r="Y202" s="208" t="s">
        <v>12</v>
      </c>
      <c r="Z202" s="209"/>
      <c r="AA202" s="210"/>
      <c r="AB202" s="208" t="s">
        <v>13</v>
      </c>
      <c r="AC202" s="209"/>
      <c r="AD202" s="210"/>
      <c r="AE202" s="208" t="s">
        <v>14</v>
      </c>
      <c r="AF202" s="209"/>
      <c r="AG202" s="210"/>
      <c r="AH202" s="92"/>
      <c r="AI202" s="92"/>
      <c r="AJ202" s="92"/>
      <c r="AK202" s="92"/>
      <c r="AL202" s="92"/>
      <c r="AM202" s="92"/>
      <c r="AN202" s="92"/>
      <c r="AO202" s="92"/>
      <c r="AP202" s="92"/>
      <c r="AQ202" s="92"/>
      <c r="AR202" s="92"/>
      <c r="AS202" s="92"/>
      <c r="AT202" s="92"/>
      <c r="AU202" s="92"/>
      <c r="AV202" s="92"/>
      <c r="AW202" s="92"/>
      <c r="AX202" s="92"/>
    </row>
    <row r="203" spans="1:52" ht="15" thickBot="1" x14ac:dyDescent="0.4">
      <c r="A203" s="133" t="s">
        <v>0</v>
      </c>
      <c r="B203" s="132" t="s">
        <v>1</v>
      </c>
      <c r="C203" s="134" t="s">
        <v>2</v>
      </c>
      <c r="D203" s="202" t="s">
        <v>27</v>
      </c>
      <c r="E203" s="203"/>
      <c r="F203" s="203"/>
      <c r="G203" s="203"/>
      <c r="H203" s="203"/>
      <c r="I203" s="204"/>
      <c r="J203" s="211" t="s">
        <v>28</v>
      </c>
      <c r="K203" s="203"/>
      <c r="L203" s="203"/>
      <c r="M203" s="203"/>
      <c r="N203" s="203"/>
      <c r="O203" s="204"/>
      <c r="P203" s="139" t="s">
        <v>8</v>
      </c>
      <c r="Q203" s="140" t="s">
        <v>5</v>
      </c>
      <c r="R203" s="141" t="s">
        <v>6</v>
      </c>
      <c r="S203" s="142" t="s">
        <v>8</v>
      </c>
      <c r="T203" s="140" t="s">
        <v>5</v>
      </c>
      <c r="U203" s="141" t="s">
        <v>6</v>
      </c>
      <c r="V203" s="142" t="s">
        <v>8</v>
      </c>
      <c r="W203" s="140" t="s">
        <v>5</v>
      </c>
      <c r="X203" s="141" t="s">
        <v>6</v>
      </c>
      <c r="Y203" s="142" t="s">
        <v>8</v>
      </c>
      <c r="Z203" s="140" t="s">
        <v>5</v>
      </c>
      <c r="AA203" s="141" t="s">
        <v>6</v>
      </c>
      <c r="AB203" s="142" t="s">
        <v>8</v>
      </c>
      <c r="AC203" s="140" t="s">
        <v>5</v>
      </c>
      <c r="AD203" s="141" t="s">
        <v>6</v>
      </c>
      <c r="AE203" s="142" t="s">
        <v>8</v>
      </c>
      <c r="AF203" s="140" t="s">
        <v>5</v>
      </c>
      <c r="AG203" s="141" t="s">
        <v>6</v>
      </c>
      <c r="AH203" s="110"/>
      <c r="AI203" s="110"/>
      <c r="AJ203" s="110"/>
      <c r="AK203" s="110"/>
      <c r="AL203" s="110"/>
      <c r="AM203" s="110"/>
      <c r="AN203" s="110"/>
      <c r="AO203" s="110"/>
      <c r="AP203" s="110"/>
      <c r="AQ203" s="110"/>
      <c r="AR203" s="110"/>
      <c r="AS203" s="110"/>
      <c r="AT203" s="110"/>
      <c r="AU203" s="110"/>
      <c r="AV203" s="110"/>
      <c r="AW203" s="110"/>
      <c r="AX203" s="110"/>
    </row>
    <row r="204" spans="1:52" x14ac:dyDescent="0.35">
      <c r="A204" s="11">
        <f>'OD660'!$A$5</f>
        <v>44661.520833333336</v>
      </c>
      <c r="B204" s="4">
        <f>C204*24</f>
        <v>0</v>
      </c>
      <c r="C204" s="2">
        <f>A204-$A$5</f>
        <v>0</v>
      </c>
      <c r="D204" s="176">
        <v>8.34</v>
      </c>
      <c r="E204" s="176">
        <v>23.99</v>
      </c>
      <c r="F204" s="176">
        <v>7.11</v>
      </c>
      <c r="G204" s="176">
        <v>2.66</v>
      </c>
      <c r="H204" s="176">
        <v>0</v>
      </c>
      <c r="I204" s="176">
        <v>0</v>
      </c>
      <c r="J204" s="176">
        <v>8.35</v>
      </c>
      <c r="K204" s="176">
        <v>23.99</v>
      </c>
      <c r="L204" s="176">
        <v>7.11</v>
      </c>
      <c r="M204" s="176">
        <v>2.66</v>
      </c>
      <c r="N204" s="176">
        <v>0</v>
      </c>
      <c r="O204" s="176">
        <v>0</v>
      </c>
      <c r="P204" s="143">
        <f>IF(D204="",#N/A,AVERAGE(D204,J204))</f>
        <v>8.3449999999999989</v>
      </c>
      <c r="Q204" s="144">
        <f>_xlfn.STDEV.S(D204,J204)</f>
        <v>7.0710678118653244E-3</v>
      </c>
      <c r="R204" s="145">
        <f>Q204/P204</f>
        <v>8.4734185882148901E-4</v>
      </c>
      <c r="S204" s="146">
        <f>IF(E204="",#N/A,AVERAGE(E204,K204))</f>
        <v>23.99</v>
      </c>
      <c r="T204" s="144">
        <f>_xlfn.STDEV.S(E204,K204)</f>
        <v>0</v>
      </c>
      <c r="U204" s="145">
        <f>T204/S204</f>
        <v>0</v>
      </c>
      <c r="V204" s="146">
        <f>IF(F204="",#N/A,AVERAGE(F204,L204))</f>
        <v>7.11</v>
      </c>
      <c r="W204" s="144">
        <f>_xlfn.STDEV.S(F204,L204)</f>
        <v>0</v>
      </c>
      <c r="X204" s="145">
        <f t="shared" ref="X204" si="370">W204/V204</f>
        <v>0</v>
      </c>
      <c r="Y204" s="146">
        <f>IF(G204="",#N/A,AVERAGE(G204,M204))</f>
        <v>2.66</v>
      </c>
      <c r="Z204" s="144">
        <f>_xlfn.STDEV.S(G204,M204)</f>
        <v>0</v>
      </c>
      <c r="AA204" s="145">
        <f>Z204/Y204</f>
        <v>0</v>
      </c>
      <c r="AB204" s="146">
        <f>IF(H204="",#N/A,AVERAGE(H204,N204))</f>
        <v>0</v>
      </c>
      <c r="AC204" s="144">
        <f>_xlfn.STDEV.S(H204,N204)</f>
        <v>0</v>
      </c>
      <c r="AD204" s="145" t="e">
        <f>AC204/AB204</f>
        <v>#DIV/0!</v>
      </c>
      <c r="AE204" s="146">
        <f>IF(I204="",#N/A,AVERAGE(I204,O204))</f>
        <v>0</v>
      </c>
      <c r="AF204" s="144">
        <f>_xlfn.STDEV.S(I204,O204)</f>
        <v>0</v>
      </c>
      <c r="AG204" s="145" t="e">
        <f>AF204/AE204</f>
        <v>#DIV/0!</v>
      </c>
      <c r="AH204" s="108"/>
      <c r="AI204" s="108"/>
      <c r="AJ204" s="108"/>
      <c r="AK204" s="108"/>
      <c r="AL204" s="108"/>
      <c r="AM204" s="108"/>
      <c r="AN204" s="108"/>
      <c r="AO204" s="108"/>
      <c r="AP204" s="108"/>
      <c r="AQ204" s="108"/>
      <c r="AR204" s="108"/>
      <c r="AS204" s="108"/>
      <c r="AT204" s="108"/>
      <c r="AU204" s="108"/>
      <c r="AV204" s="108"/>
      <c r="AW204" s="108"/>
      <c r="AX204" s="108"/>
    </row>
    <row r="205" spans="1:52" x14ac:dyDescent="0.35">
      <c r="A205" s="11">
        <f>'OD660'!$A$6</f>
        <v>44661.84375</v>
      </c>
      <c r="B205" s="4">
        <f t="shared" ref="B205:B214" si="371">C205*24</f>
        <v>7.7499999999417923</v>
      </c>
      <c r="C205" s="12">
        <f t="shared" ref="C205:C214" si="372">A205-$A$5</f>
        <v>0.32291666666424135</v>
      </c>
      <c r="D205" s="56">
        <v>7.82</v>
      </c>
      <c r="E205" s="56">
        <v>23.66</v>
      </c>
      <c r="F205" s="56">
        <v>6.25</v>
      </c>
      <c r="G205" s="56">
        <v>2.64</v>
      </c>
      <c r="H205" s="56">
        <v>0</v>
      </c>
      <c r="I205" s="56">
        <v>0.22</v>
      </c>
      <c r="J205" s="56">
        <v>7.78</v>
      </c>
      <c r="K205" s="56">
        <v>23.54</v>
      </c>
      <c r="L205" s="56">
        <v>6.23</v>
      </c>
      <c r="M205" s="56">
        <v>2.63</v>
      </c>
      <c r="N205" s="56">
        <v>0</v>
      </c>
      <c r="O205" s="56">
        <v>0.24</v>
      </c>
      <c r="P205" s="29">
        <f t="shared" ref="P205:P214" si="373">IF(D205="",#N/A,AVERAGE(D205,J205))</f>
        <v>7.8000000000000007</v>
      </c>
      <c r="Q205" s="7">
        <f t="shared" ref="Q205:Q214" si="374">_xlfn.STDEV.S(D205,J205)</f>
        <v>2.8284271247461926E-2</v>
      </c>
      <c r="R205" s="22">
        <f t="shared" ref="R205:R214" si="375">Q205/P205</f>
        <v>3.6261886214694772E-3</v>
      </c>
      <c r="S205" s="18">
        <f t="shared" ref="S205:S214" si="376">IF(E205="",#N/A,AVERAGE(E205,K205))</f>
        <v>23.6</v>
      </c>
      <c r="T205" s="7">
        <f t="shared" ref="T205:T214" si="377">_xlfn.STDEV.S(E205,K205)</f>
        <v>8.4852813742386402E-2</v>
      </c>
      <c r="U205" s="22">
        <f t="shared" ref="U205:U214" si="378">T205/S205</f>
        <v>3.5954582094231526E-3</v>
      </c>
      <c r="V205" s="18">
        <f t="shared" ref="V205:V214" si="379">IF(F205="",#N/A,AVERAGE(F205,L205))</f>
        <v>6.24</v>
      </c>
      <c r="W205" s="7">
        <f t="shared" ref="W205:W214" si="380">_xlfn.STDEV.S(F205,L205)</f>
        <v>1.4142135623730649E-2</v>
      </c>
      <c r="X205" s="22">
        <f t="shared" ref="X205:X214" si="381">W205/V205</f>
        <v>2.2663678884183732E-3</v>
      </c>
      <c r="Y205" s="18">
        <f t="shared" ref="Y205:Y214" si="382">IF(G205="",#N/A,AVERAGE(G205,M205))</f>
        <v>2.6349999999999998</v>
      </c>
      <c r="Z205" s="7">
        <f t="shared" ref="Z205:Z214" si="383">_xlfn.STDEV.S(G205,M205)</f>
        <v>7.0710678118656384E-3</v>
      </c>
      <c r="AA205" s="22">
        <f t="shared" ref="AA205:AA214" si="384">Z205/Y205</f>
        <v>2.6835171961539428E-3</v>
      </c>
      <c r="AB205" s="18">
        <f t="shared" ref="AB205:AB214" si="385">IF(H205="",#N/A,AVERAGE(H205,N205))</f>
        <v>0</v>
      </c>
      <c r="AC205" s="7">
        <f t="shared" ref="AC205:AC214" si="386">_xlfn.STDEV.S(H205,N205)</f>
        <v>0</v>
      </c>
      <c r="AD205" s="22" t="e">
        <f t="shared" ref="AD205:AD214" si="387">AC205/AB205</f>
        <v>#DIV/0!</v>
      </c>
      <c r="AE205" s="18">
        <f t="shared" ref="AE205:AE214" si="388">IF(I205="",#N/A,AVERAGE(I205,O205))</f>
        <v>0.22999999999999998</v>
      </c>
      <c r="AF205" s="7">
        <f t="shared" ref="AF205:AF214" si="389">_xlfn.STDEV.S(I205,O205)</f>
        <v>1.4142135623730944E-2</v>
      </c>
      <c r="AG205" s="22">
        <f t="shared" ref="AG205:AG214" si="390">AF205/AE205</f>
        <v>6.1487546190134544E-2</v>
      </c>
      <c r="AH205" s="108"/>
      <c r="AI205" s="108"/>
      <c r="AJ205" s="108"/>
      <c r="AK205" s="108"/>
      <c r="AL205" s="108"/>
      <c r="AM205" s="108"/>
      <c r="AN205" s="108"/>
      <c r="AO205" s="108"/>
      <c r="AP205" s="108"/>
      <c r="AQ205" s="108"/>
      <c r="AR205" s="108"/>
      <c r="AS205" s="108"/>
      <c r="AT205" s="108"/>
      <c r="AU205" s="108"/>
      <c r="AV205" s="108"/>
      <c r="AW205" s="108"/>
      <c r="AX205" s="108"/>
    </row>
    <row r="206" spans="1:52" x14ac:dyDescent="0.35">
      <c r="A206" s="11">
        <f>'OD660'!$A$7</f>
        <v>44662.34375</v>
      </c>
      <c r="B206" s="4">
        <f t="shared" si="371"/>
        <v>19.749999999941792</v>
      </c>
      <c r="C206" s="12">
        <f t="shared" si="372"/>
        <v>0.82291666666424135</v>
      </c>
      <c r="D206" s="176">
        <v>7.86</v>
      </c>
      <c r="E206" s="176">
        <v>23.79</v>
      </c>
      <c r="F206" s="176">
        <v>5.17</v>
      </c>
      <c r="G206" s="176">
        <v>2.5499999999999998</v>
      </c>
      <c r="H206" s="176">
        <v>0</v>
      </c>
      <c r="I206" s="176">
        <v>0.76</v>
      </c>
      <c r="J206" s="176">
        <v>7.82</v>
      </c>
      <c r="K206" s="176">
        <v>23.66</v>
      </c>
      <c r="L206" s="176">
        <v>5.14</v>
      </c>
      <c r="M206" s="176">
        <v>2.5299999999999998</v>
      </c>
      <c r="N206" s="176">
        <v>0</v>
      </c>
      <c r="O206" s="176">
        <v>0.75</v>
      </c>
      <c r="P206" s="29">
        <f t="shared" si="373"/>
        <v>7.84</v>
      </c>
      <c r="Q206" s="7">
        <f t="shared" si="374"/>
        <v>2.8284271247461926E-2</v>
      </c>
      <c r="R206" s="22">
        <f t="shared" si="375"/>
        <v>3.6076876591150417E-3</v>
      </c>
      <c r="S206" s="18">
        <f t="shared" si="376"/>
        <v>23.725000000000001</v>
      </c>
      <c r="T206" s="7">
        <f t="shared" si="377"/>
        <v>9.1923881554250478E-2</v>
      </c>
      <c r="U206" s="22">
        <f t="shared" si="378"/>
        <v>3.8745577051317375E-3</v>
      </c>
      <c r="V206" s="18">
        <f t="shared" si="379"/>
        <v>5.1549999999999994</v>
      </c>
      <c r="W206" s="7">
        <f t="shared" si="380"/>
        <v>2.12132034355966E-2</v>
      </c>
      <c r="X206" s="22">
        <f t="shared" si="381"/>
        <v>4.1150734113669452E-3</v>
      </c>
      <c r="Y206" s="18">
        <f t="shared" si="382"/>
        <v>2.54</v>
      </c>
      <c r="Z206" s="7">
        <f t="shared" si="383"/>
        <v>1.4142135623730963E-2</v>
      </c>
      <c r="AA206" s="22">
        <f t="shared" si="384"/>
        <v>5.5677699306027409E-3</v>
      </c>
      <c r="AB206" s="18">
        <f t="shared" si="385"/>
        <v>0</v>
      </c>
      <c r="AC206" s="7">
        <f t="shared" si="386"/>
        <v>0</v>
      </c>
      <c r="AD206" s="22" t="e">
        <f t="shared" si="387"/>
        <v>#DIV/0!</v>
      </c>
      <c r="AE206" s="18">
        <f t="shared" si="388"/>
        <v>0.755</v>
      </c>
      <c r="AF206" s="7">
        <f t="shared" si="389"/>
        <v>7.0710678118654814E-3</v>
      </c>
      <c r="AG206" s="22">
        <f t="shared" si="390"/>
        <v>9.3656527309476569E-3</v>
      </c>
      <c r="AH206" s="108"/>
      <c r="AI206" s="108"/>
      <c r="AJ206" s="108"/>
      <c r="AK206" s="108"/>
      <c r="AL206" s="108"/>
      <c r="AM206" s="108"/>
      <c r="AN206" s="108"/>
      <c r="AO206" s="108"/>
      <c r="AP206" s="108"/>
      <c r="AQ206" s="108"/>
      <c r="AR206" s="108"/>
      <c r="AS206" s="108"/>
      <c r="AT206" s="108"/>
      <c r="AU206" s="108"/>
      <c r="AV206" s="108"/>
      <c r="AW206" s="108"/>
      <c r="AX206" s="108"/>
    </row>
    <row r="207" spans="1:52" x14ac:dyDescent="0.35">
      <c r="A207" s="11">
        <f>'OD660'!$A$8</f>
        <v>44662.71875</v>
      </c>
      <c r="B207" s="4">
        <f t="shared" si="371"/>
        <v>28.749999999941792</v>
      </c>
      <c r="C207" s="12">
        <f t="shared" si="372"/>
        <v>1.1979166666642413</v>
      </c>
      <c r="D207" s="176">
        <v>7.8</v>
      </c>
      <c r="E207" s="176">
        <v>23.58</v>
      </c>
      <c r="F207" s="176">
        <v>3.65</v>
      </c>
      <c r="G207" s="176">
        <v>2.31</v>
      </c>
      <c r="H207" s="176">
        <v>0</v>
      </c>
      <c r="I207" s="176">
        <v>1.67</v>
      </c>
      <c r="J207" s="176">
        <v>7.78</v>
      </c>
      <c r="K207" s="176">
        <v>23.48</v>
      </c>
      <c r="L207" s="176">
        <v>3.64</v>
      </c>
      <c r="M207" s="176">
        <v>2.31</v>
      </c>
      <c r="N207" s="176">
        <v>0</v>
      </c>
      <c r="O207" s="176">
        <v>1.72</v>
      </c>
      <c r="P207" s="29">
        <f t="shared" si="373"/>
        <v>7.79</v>
      </c>
      <c r="Q207" s="7">
        <f t="shared" si="374"/>
        <v>1.4142135623730649E-2</v>
      </c>
      <c r="R207" s="22">
        <f t="shared" si="375"/>
        <v>1.815421774548222E-3</v>
      </c>
      <c r="S207" s="18">
        <f t="shared" si="376"/>
        <v>23.53</v>
      </c>
      <c r="T207" s="7">
        <f t="shared" si="377"/>
        <v>7.0710678118653253E-2</v>
      </c>
      <c r="U207" s="22">
        <f t="shared" si="378"/>
        <v>3.0051286918254673E-3</v>
      </c>
      <c r="V207" s="18">
        <f t="shared" si="379"/>
        <v>3.645</v>
      </c>
      <c r="W207" s="7">
        <f t="shared" si="380"/>
        <v>7.0710678118653244E-3</v>
      </c>
      <c r="X207" s="22">
        <f t="shared" si="381"/>
        <v>1.9399362995515294E-3</v>
      </c>
      <c r="Y207" s="18">
        <f t="shared" si="382"/>
        <v>2.31</v>
      </c>
      <c r="Z207" s="7">
        <f t="shared" si="383"/>
        <v>0</v>
      </c>
      <c r="AA207" s="22">
        <f t="shared" si="384"/>
        <v>0</v>
      </c>
      <c r="AB207" s="18">
        <f t="shared" si="385"/>
        <v>0</v>
      </c>
      <c r="AC207" s="7">
        <f t="shared" si="386"/>
        <v>0</v>
      </c>
      <c r="AD207" s="22" t="e">
        <f t="shared" si="387"/>
        <v>#DIV/0!</v>
      </c>
      <c r="AE207" s="18">
        <f t="shared" si="388"/>
        <v>1.6949999999999998</v>
      </c>
      <c r="AF207" s="7">
        <f t="shared" si="389"/>
        <v>3.5355339059327411E-2</v>
      </c>
      <c r="AG207" s="22">
        <f t="shared" si="390"/>
        <v>2.0858607114647442E-2</v>
      </c>
      <c r="AH207" s="108"/>
      <c r="AI207" s="108"/>
      <c r="AJ207" s="108"/>
      <c r="AK207" s="108"/>
      <c r="AL207" s="108"/>
      <c r="AM207" s="108"/>
      <c r="AN207" s="108"/>
      <c r="AO207" s="108"/>
      <c r="AP207" s="108"/>
      <c r="AQ207" s="108"/>
      <c r="AR207" s="108"/>
      <c r="AS207" s="108"/>
      <c r="AT207" s="108"/>
      <c r="AU207" s="108"/>
      <c r="AV207" s="108"/>
      <c r="AW207" s="108"/>
      <c r="AX207" s="108"/>
    </row>
    <row r="208" spans="1:52" x14ac:dyDescent="0.35">
      <c r="A208" s="11">
        <f>'OD660'!$A$9</f>
        <v>44663.354166666664</v>
      </c>
      <c r="B208" s="4">
        <f t="shared" si="371"/>
        <v>43.999999999883585</v>
      </c>
      <c r="C208" s="12">
        <f t="shared" si="372"/>
        <v>1.8333333333284827</v>
      </c>
      <c r="D208" s="176">
        <v>7.86</v>
      </c>
      <c r="E208" s="176">
        <v>22.71</v>
      </c>
      <c r="F208" s="176">
        <v>0</v>
      </c>
      <c r="G208" s="176">
        <v>0.79</v>
      </c>
      <c r="H208" s="176">
        <v>7.0000000000000007E-2</v>
      </c>
      <c r="I208" s="176">
        <v>4.17</v>
      </c>
      <c r="J208" s="176">
        <v>7.83</v>
      </c>
      <c r="K208" s="176">
        <v>22.61</v>
      </c>
      <c r="L208" s="176">
        <v>0</v>
      </c>
      <c r="M208" s="176">
        <v>0.78</v>
      </c>
      <c r="N208" s="176">
        <v>7.0000000000000007E-2</v>
      </c>
      <c r="O208" s="176">
        <v>4.17</v>
      </c>
      <c r="P208" s="29">
        <f t="shared" si="373"/>
        <v>7.8450000000000006</v>
      </c>
      <c r="Q208" s="7">
        <f t="shared" si="374"/>
        <v>2.12132034355966E-2</v>
      </c>
      <c r="R208" s="22">
        <f t="shared" si="375"/>
        <v>2.7040412282468575E-3</v>
      </c>
      <c r="S208" s="18">
        <f t="shared" si="376"/>
        <v>22.66</v>
      </c>
      <c r="T208" s="7">
        <f t="shared" si="377"/>
        <v>7.0710678118655765E-2</v>
      </c>
      <c r="U208" s="22">
        <f t="shared" si="378"/>
        <v>3.1205065365690981E-3</v>
      </c>
      <c r="V208" s="18">
        <f t="shared" si="379"/>
        <v>0</v>
      </c>
      <c r="W208" s="7">
        <f t="shared" si="380"/>
        <v>0</v>
      </c>
      <c r="X208" s="22" t="e">
        <f t="shared" si="381"/>
        <v>#DIV/0!</v>
      </c>
      <c r="Y208" s="18">
        <f t="shared" si="382"/>
        <v>0.78500000000000003</v>
      </c>
      <c r="Z208" s="7">
        <f t="shared" si="383"/>
        <v>7.0710678118654814E-3</v>
      </c>
      <c r="AA208" s="22">
        <f t="shared" si="384"/>
        <v>9.0077296966439256E-3</v>
      </c>
      <c r="AB208" s="18">
        <f t="shared" si="385"/>
        <v>7.0000000000000007E-2</v>
      </c>
      <c r="AC208" s="7">
        <f t="shared" si="386"/>
        <v>0</v>
      </c>
      <c r="AD208" s="22">
        <f t="shared" si="387"/>
        <v>0</v>
      </c>
      <c r="AE208" s="18">
        <f t="shared" si="388"/>
        <v>4.17</v>
      </c>
      <c r="AF208" s="7">
        <f t="shared" si="389"/>
        <v>0</v>
      </c>
      <c r="AG208" s="22">
        <f t="shared" si="390"/>
        <v>0</v>
      </c>
      <c r="AH208" s="108"/>
      <c r="AI208" s="108"/>
      <c r="AJ208" s="108"/>
      <c r="AK208" s="108"/>
      <c r="AL208" s="108"/>
      <c r="AM208" s="108"/>
      <c r="AN208" s="108"/>
      <c r="AO208" s="108"/>
      <c r="AP208" s="108"/>
      <c r="AQ208" s="108"/>
      <c r="AR208" s="108"/>
      <c r="AS208" s="108"/>
      <c r="AT208" s="108"/>
      <c r="AU208" s="108"/>
      <c r="AV208" s="108"/>
      <c r="AW208" s="108"/>
      <c r="AX208" s="108"/>
    </row>
    <row r="209" spans="1:52" x14ac:dyDescent="0.35">
      <c r="A209" s="11">
        <f>'OD660'!$A$10</f>
        <v>44663.677083333336</v>
      </c>
      <c r="B209" s="4">
        <f t="shared" si="371"/>
        <v>51.75</v>
      </c>
      <c r="C209" s="12">
        <f t="shared" si="372"/>
        <v>2.15625</v>
      </c>
      <c r="D209" s="176">
        <v>7.97</v>
      </c>
      <c r="E209" s="176">
        <v>18.64</v>
      </c>
      <c r="F209" s="176">
        <v>0</v>
      </c>
      <c r="G209" s="176">
        <v>0</v>
      </c>
      <c r="H209" s="176">
        <v>0</v>
      </c>
      <c r="I209" s="176">
        <v>6.61</v>
      </c>
      <c r="J209" s="176">
        <v>7.99</v>
      </c>
      <c r="K209" s="176">
        <v>18.64</v>
      </c>
      <c r="L209" s="176">
        <v>0</v>
      </c>
      <c r="M209" s="176">
        <v>0</v>
      </c>
      <c r="N209" s="176">
        <v>0</v>
      </c>
      <c r="O209" s="176">
        <v>6.83</v>
      </c>
      <c r="P209" s="29">
        <f t="shared" si="373"/>
        <v>7.98</v>
      </c>
      <c r="Q209" s="7">
        <f t="shared" si="374"/>
        <v>1.4142135623731277E-2</v>
      </c>
      <c r="R209" s="22">
        <f t="shared" si="375"/>
        <v>1.7721974465828667E-3</v>
      </c>
      <c r="S209" s="18">
        <f t="shared" si="376"/>
        <v>18.64</v>
      </c>
      <c r="T209" s="7">
        <f t="shared" si="377"/>
        <v>0</v>
      </c>
      <c r="U209" s="22">
        <f t="shared" si="378"/>
        <v>0</v>
      </c>
      <c r="V209" s="18">
        <f t="shared" si="379"/>
        <v>0</v>
      </c>
      <c r="W209" s="7">
        <f t="shared" si="380"/>
        <v>0</v>
      </c>
      <c r="X209" s="22" t="e">
        <f t="shared" si="381"/>
        <v>#DIV/0!</v>
      </c>
      <c r="Y209" s="18">
        <f t="shared" si="382"/>
        <v>0</v>
      </c>
      <c r="Z209" s="7">
        <f t="shared" si="383"/>
        <v>0</v>
      </c>
      <c r="AA209" s="22" t="e">
        <f t="shared" si="384"/>
        <v>#DIV/0!</v>
      </c>
      <c r="AB209" s="18">
        <f t="shared" si="385"/>
        <v>0</v>
      </c>
      <c r="AC209" s="7">
        <f t="shared" si="386"/>
        <v>0</v>
      </c>
      <c r="AD209" s="22" t="e">
        <f t="shared" si="387"/>
        <v>#DIV/0!</v>
      </c>
      <c r="AE209" s="18">
        <f t="shared" si="388"/>
        <v>6.7200000000000006</v>
      </c>
      <c r="AF209" s="7">
        <f t="shared" si="389"/>
        <v>0.15556349186104027</v>
      </c>
      <c r="AG209" s="22">
        <f t="shared" si="390"/>
        <v>2.3149329145988131E-2</v>
      </c>
      <c r="AH209" s="108"/>
      <c r="AI209" s="108"/>
      <c r="AJ209" s="108"/>
      <c r="AK209" s="108"/>
      <c r="AL209" s="108"/>
      <c r="AM209" s="108"/>
      <c r="AN209" s="108"/>
      <c r="AO209" s="108"/>
      <c r="AP209" s="108"/>
      <c r="AQ209" s="108"/>
      <c r="AR209" s="108"/>
      <c r="AS209" s="108"/>
      <c r="AT209" s="108"/>
      <c r="AU209" s="108"/>
      <c r="AV209" s="108"/>
      <c r="AW209" s="108"/>
      <c r="AX209" s="108"/>
    </row>
    <row r="210" spans="1:52" x14ac:dyDescent="0.35">
      <c r="A210" s="11">
        <f>'OD660'!$A$11</f>
        <v>44664.361111111109</v>
      </c>
      <c r="B210" s="4">
        <f t="shared" si="371"/>
        <v>68.166666666569654</v>
      </c>
      <c r="C210" s="12">
        <f t="shared" si="372"/>
        <v>2.8402777777737356</v>
      </c>
      <c r="D210" s="176">
        <v>7.95</v>
      </c>
      <c r="E210" s="176">
        <v>5.41</v>
      </c>
      <c r="F210" s="176">
        <v>0</v>
      </c>
      <c r="G210" s="176">
        <v>0</v>
      </c>
      <c r="H210" s="176">
        <v>0.49</v>
      </c>
      <c r="I210" s="176">
        <v>13.3</v>
      </c>
      <c r="J210" s="176">
        <v>7.97</v>
      </c>
      <c r="K210" s="176">
        <v>5.42</v>
      </c>
      <c r="L210" s="176">
        <v>0</v>
      </c>
      <c r="M210" s="176">
        <v>0</v>
      </c>
      <c r="N210" s="176">
        <v>0.49</v>
      </c>
      <c r="O210" s="176">
        <v>13.24</v>
      </c>
      <c r="P210" s="29">
        <f t="shared" si="373"/>
        <v>7.96</v>
      </c>
      <c r="Q210" s="7">
        <f t="shared" si="374"/>
        <v>1.4142135623730649E-2</v>
      </c>
      <c r="R210" s="22">
        <f t="shared" si="375"/>
        <v>1.7766502039862624E-3</v>
      </c>
      <c r="S210" s="18">
        <f t="shared" si="376"/>
        <v>5.415</v>
      </c>
      <c r="T210" s="7">
        <f t="shared" si="377"/>
        <v>7.0710678118653244E-3</v>
      </c>
      <c r="U210" s="22">
        <f t="shared" si="378"/>
        <v>1.3058296974820544E-3</v>
      </c>
      <c r="V210" s="18">
        <f t="shared" si="379"/>
        <v>0</v>
      </c>
      <c r="W210" s="7">
        <f t="shared" si="380"/>
        <v>0</v>
      </c>
      <c r="X210" s="22" t="e">
        <f t="shared" si="381"/>
        <v>#DIV/0!</v>
      </c>
      <c r="Y210" s="18">
        <f t="shared" si="382"/>
        <v>0</v>
      </c>
      <c r="Z210" s="7">
        <f t="shared" si="383"/>
        <v>0</v>
      </c>
      <c r="AA210" s="22" t="e">
        <f t="shared" si="384"/>
        <v>#DIV/0!</v>
      </c>
      <c r="AB210" s="18">
        <f t="shared" si="385"/>
        <v>0.49</v>
      </c>
      <c r="AC210" s="7">
        <f t="shared" si="386"/>
        <v>0</v>
      </c>
      <c r="AD210" s="22">
        <f t="shared" si="387"/>
        <v>0</v>
      </c>
      <c r="AE210" s="18">
        <f t="shared" si="388"/>
        <v>13.27</v>
      </c>
      <c r="AF210" s="7">
        <f t="shared" si="389"/>
        <v>4.2426406871193201E-2</v>
      </c>
      <c r="AG210" s="22">
        <f t="shared" si="390"/>
        <v>3.1971670588691187E-3</v>
      </c>
      <c r="AH210" s="108"/>
      <c r="AI210" s="108"/>
      <c r="AJ210" s="108"/>
      <c r="AK210" s="108"/>
      <c r="AL210" s="108"/>
      <c r="AM210" s="108"/>
      <c r="AN210" s="108"/>
      <c r="AO210" s="108"/>
      <c r="AP210" s="108"/>
      <c r="AQ210" s="108"/>
      <c r="AR210" s="108"/>
      <c r="AS210" s="108"/>
      <c r="AT210" s="108"/>
      <c r="AU210" s="108"/>
      <c r="AV210" s="108"/>
      <c r="AW210" s="108"/>
      <c r="AX210" s="108"/>
    </row>
    <row r="211" spans="1:52" x14ac:dyDescent="0.35">
      <c r="A211" s="11">
        <f>'OD660'!$A$12</f>
        <v>44664.677083333336</v>
      </c>
      <c r="B211" s="4">
        <f t="shared" si="371"/>
        <v>75.75</v>
      </c>
      <c r="C211" s="12">
        <f t="shared" si="372"/>
        <v>3.15625</v>
      </c>
      <c r="D211" s="176">
        <v>7.9</v>
      </c>
      <c r="E211" s="176">
        <v>1.35</v>
      </c>
      <c r="F211" s="176">
        <v>0</v>
      </c>
      <c r="G211" s="176">
        <v>0</v>
      </c>
      <c r="H211" s="176">
        <v>0.57999999999999996</v>
      </c>
      <c r="I211" s="176">
        <v>15.43</v>
      </c>
      <c r="J211" s="176">
        <v>7.9</v>
      </c>
      <c r="K211" s="176">
        <v>1.35</v>
      </c>
      <c r="L211" s="176">
        <v>0</v>
      </c>
      <c r="M211" s="176">
        <v>0</v>
      </c>
      <c r="N211" s="176">
        <v>0.57999999999999996</v>
      </c>
      <c r="O211" s="176">
        <v>15.36</v>
      </c>
      <c r="P211" s="29">
        <f t="shared" si="373"/>
        <v>7.9</v>
      </c>
      <c r="Q211" s="7">
        <f t="shared" si="374"/>
        <v>0</v>
      </c>
      <c r="R211" s="22">
        <f t="shared" si="375"/>
        <v>0</v>
      </c>
      <c r="S211" s="18">
        <f t="shared" si="376"/>
        <v>1.35</v>
      </c>
      <c r="T211" s="7">
        <f t="shared" si="377"/>
        <v>0</v>
      </c>
      <c r="U211" s="22">
        <f t="shared" si="378"/>
        <v>0</v>
      </c>
      <c r="V211" s="18">
        <f t="shared" si="379"/>
        <v>0</v>
      </c>
      <c r="W211" s="7">
        <f t="shared" si="380"/>
        <v>0</v>
      </c>
      <c r="X211" s="22" t="e">
        <f t="shared" si="381"/>
        <v>#DIV/0!</v>
      </c>
      <c r="Y211" s="18">
        <f t="shared" si="382"/>
        <v>0</v>
      </c>
      <c r="Z211" s="7">
        <f t="shared" si="383"/>
        <v>0</v>
      </c>
      <c r="AA211" s="22" t="e">
        <f t="shared" si="384"/>
        <v>#DIV/0!</v>
      </c>
      <c r="AB211" s="18">
        <f t="shared" si="385"/>
        <v>0.57999999999999996</v>
      </c>
      <c r="AC211" s="7">
        <f t="shared" si="386"/>
        <v>0</v>
      </c>
      <c r="AD211" s="22">
        <f t="shared" si="387"/>
        <v>0</v>
      </c>
      <c r="AE211" s="18">
        <f t="shared" si="388"/>
        <v>15.395</v>
      </c>
      <c r="AF211" s="7">
        <f t="shared" si="389"/>
        <v>4.9497474683058526E-2</v>
      </c>
      <c r="AG211" s="22">
        <f t="shared" si="390"/>
        <v>3.2151656176069195E-3</v>
      </c>
      <c r="AH211" s="108"/>
      <c r="AI211" s="108"/>
      <c r="AJ211" s="108"/>
      <c r="AK211" s="108"/>
      <c r="AL211" s="108"/>
      <c r="AM211" s="108"/>
      <c r="AN211" s="108"/>
      <c r="AO211" s="108"/>
      <c r="AP211" s="108"/>
      <c r="AQ211" s="108"/>
      <c r="AR211" s="108"/>
      <c r="AS211" s="108"/>
      <c r="AT211" s="108"/>
      <c r="AU211" s="108"/>
      <c r="AV211" s="108"/>
      <c r="AW211" s="108"/>
      <c r="AX211" s="108"/>
    </row>
    <row r="212" spans="1:52" x14ac:dyDescent="0.35">
      <c r="A212" s="11">
        <f>'OD660'!$A$13</f>
        <v>44665.34375</v>
      </c>
      <c r="B212" s="4">
        <f t="shared" si="371"/>
        <v>91.749999999941792</v>
      </c>
      <c r="C212" s="12">
        <f t="shared" si="372"/>
        <v>3.8229166666642413</v>
      </c>
      <c r="D212" s="176">
        <v>7.91</v>
      </c>
      <c r="E212" s="176">
        <v>1.08</v>
      </c>
      <c r="F212" s="176">
        <v>0</v>
      </c>
      <c r="G212" s="176">
        <v>0</v>
      </c>
      <c r="H212" s="176">
        <v>0.56999999999999995</v>
      </c>
      <c r="I212" s="176">
        <v>15.47</v>
      </c>
      <c r="J212" s="176">
        <v>7.91</v>
      </c>
      <c r="K212" s="176">
        <v>1.0900000000000001</v>
      </c>
      <c r="L212" s="176">
        <v>0</v>
      </c>
      <c r="M212" s="176">
        <v>0</v>
      </c>
      <c r="N212" s="176">
        <v>0.56999999999999995</v>
      </c>
      <c r="O212" s="176">
        <v>15.54</v>
      </c>
      <c r="P212" s="29">
        <f t="shared" si="373"/>
        <v>7.91</v>
      </c>
      <c r="Q212" s="7">
        <f t="shared" si="374"/>
        <v>0</v>
      </c>
      <c r="R212" s="22">
        <f t="shared" si="375"/>
        <v>0</v>
      </c>
      <c r="S212" s="18">
        <f t="shared" si="376"/>
        <v>1.085</v>
      </c>
      <c r="T212" s="7">
        <f t="shared" si="377"/>
        <v>7.0710678118654814E-3</v>
      </c>
      <c r="U212" s="22">
        <f t="shared" si="378"/>
        <v>6.5171131906594298E-3</v>
      </c>
      <c r="V212" s="18">
        <f t="shared" si="379"/>
        <v>0</v>
      </c>
      <c r="W212" s="7">
        <f t="shared" si="380"/>
        <v>0</v>
      </c>
      <c r="X212" s="22" t="e">
        <f t="shared" si="381"/>
        <v>#DIV/0!</v>
      </c>
      <c r="Y212" s="18">
        <f t="shared" si="382"/>
        <v>0</v>
      </c>
      <c r="Z212" s="7">
        <f t="shared" si="383"/>
        <v>0</v>
      </c>
      <c r="AA212" s="22" t="e">
        <f t="shared" si="384"/>
        <v>#DIV/0!</v>
      </c>
      <c r="AB212" s="18">
        <f t="shared" si="385"/>
        <v>0.56999999999999995</v>
      </c>
      <c r="AC212" s="7">
        <f t="shared" si="386"/>
        <v>0</v>
      </c>
      <c r="AD212" s="22">
        <f t="shared" si="387"/>
        <v>0</v>
      </c>
      <c r="AE212" s="18">
        <f t="shared" si="388"/>
        <v>15.504999999999999</v>
      </c>
      <c r="AF212" s="7">
        <f t="shared" si="389"/>
        <v>4.9497474683057277E-2</v>
      </c>
      <c r="AG212" s="22">
        <f t="shared" si="390"/>
        <v>3.1923556712710275E-3</v>
      </c>
      <c r="AH212" s="108"/>
      <c r="AI212" s="108"/>
      <c r="AJ212" s="108"/>
      <c r="AK212" s="108"/>
      <c r="AL212" s="108"/>
      <c r="AM212" s="108"/>
      <c r="AN212" s="108"/>
      <c r="AO212" s="108"/>
      <c r="AP212" s="108"/>
      <c r="AQ212" s="108"/>
      <c r="AR212" s="108"/>
      <c r="AS212" s="108"/>
      <c r="AT212" s="108"/>
      <c r="AU212" s="108"/>
      <c r="AV212" s="108"/>
      <c r="AW212" s="108"/>
      <c r="AX212" s="108"/>
    </row>
    <row r="213" spans="1:52" s="135" customFormat="1" x14ac:dyDescent="0.35">
      <c r="A213" s="11">
        <f>'OD660'!$A$14</f>
        <v>44665.677083333336</v>
      </c>
      <c r="B213" s="4">
        <f t="shared" si="371"/>
        <v>99.75</v>
      </c>
      <c r="C213" s="12">
        <f t="shared" si="372"/>
        <v>4.15625</v>
      </c>
      <c r="D213" s="176">
        <v>8.27</v>
      </c>
      <c r="E213" s="176">
        <v>1.06</v>
      </c>
      <c r="F213" s="176">
        <v>0</v>
      </c>
      <c r="G213" s="176">
        <v>0</v>
      </c>
      <c r="H213" s="176">
        <v>0.57999999999999996</v>
      </c>
      <c r="I213" s="176">
        <v>14.7</v>
      </c>
      <c r="J213" s="176">
        <v>8.06</v>
      </c>
      <c r="K213" s="176">
        <v>1.03</v>
      </c>
      <c r="L213" s="176">
        <v>0</v>
      </c>
      <c r="M213" s="176">
        <v>0</v>
      </c>
      <c r="N213" s="176">
        <v>0.56000000000000005</v>
      </c>
      <c r="O213" s="176">
        <v>14.7</v>
      </c>
      <c r="P213" s="29">
        <f t="shared" si="373"/>
        <v>8.1649999999999991</v>
      </c>
      <c r="Q213" s="7">
        <f t="shared" si="374"/>
        <v>0.14849242404917432</v>
      </c>
      <c r="R213" s="22">
        <f t="shared" si="375"/>
        <v>1.8186457323842539E-2</v>
      </c>
      <c r="S213" s="18">
        <f t="shared" si="376"/>
        <v>1.0449999999999999</v>
      </c>
      <c r="T213" s="7">
        <f t="shared" si="377"/>
        <v>2.1213203435596444E-2</v>
      </c>
      <c r="U213" s="22">
        <f t="shared" si="378"/>
        <v>2.029971620631239E-2</v>
      </c>
      <c r="V213" s="18">
        <f t="shared" si="379"/>
        <v>0</v>
      </c>
      <c r="W213" s="7">
        <f t="shared" si="380"/>
        <v>0</v>
      </c>
      <c r="X213" s="22" t="e">
        <f t="shared" si="381"/>
        <v>#DIV/0!</v>
      </c>
      <c r="Y213" s="18">
        <f t="shared" si="382"/>
        <v>0</v>
      </c>
      <c r="Z213" s="7">
        <f t="shared" si="383"/>
        <v>0</v>
      </c>
      <c r="AA213" s="22" t="e">
        <f t="shared" si="384"/>
        <v>#DIV/0!</v>
      </c>
      <c r="AB213" s="18">
        <f t="shared" si="385"/>
        <v>0.57000000000000006</v>
      </c>
      <c r="AC213" s="7">
        <f t="shared" si="386"/>
        <v>1.4142135623730885E-2</v>
      </c>
      <c r="AD213" s="22">
        <f t="shared" si="387"/>
        <v>2.4810764252159445E-2</v>
      </c>
      <c r="AE213" s="18">
        <f t="shared" si="388"/>
        <v>14.7</v>
      </c>
      <c r="AF213" s="7">
        <f t="shared" si="389"/>
        <v>0</v>
      </c>
      <c r="AG213" s="22">
        <f t="shared" si="390"/>
        <v>0</v>
      </c>
      <c r="AH213" s="108"/>
      <c r="AI213" s="29"/>
      <c r="AJ213" s="7"/>
      <c r="AK213" s="22"/>
      <c r="AL213" s="29"/>
      <c r="AM213" s="7"/>
      <c r="AN213" s="22"/>
      <c r="AO213" s="29"/>
      <c r="AP213" s="7"/>
      <c r="AQ213" s="22"/>
      <c r="AR213" s="29"/>
      <c r="AS213" s="7"/>
      <c r="AT213" s="22"/>
      <c r="AU213" s="29"/>
      <c r="AV213" s="7"/>
      <c r="AW213" s="22"/>
      <c r="AX213" s="29"/>
      <c r="AY213" s="7"/>
      <c r="AZ213" s="22"/>
    </row>
    <row r="214" spans="1:52" ht="15" thickBot="1" x14ac:dyDescent="0.4">
      <c r="A214" s="101">
        <f>'OD660'!$A$15</f>
        <v>44666.385416666664</v>
      </c>
      <c r="B214" s="9">
        <f t="shared" si="371"/>
        <v>116.74999999988358</v>
      </c>
      <c r="C214" s="13">
        <f t="shared" si="372"/>
        <v>4.8645833333284827</v>
      </c>
      <c r="D214" s="176">
        <v>7.94</v>
      </c>
      <c r="E214" s="176">
        <v>0.91</v>
      </c>
      <c r="F214" s="176">
        <v>0</v>
      </c>
      <c r="G214" s="176">
        <v>0</v>
      </c>
      <c r="H214" s="176">
        <v>0.56000000000000005</v>
      </c>
      <c r="I214" s="176">
        <v>15.38</v>
      </c>
      <c r="J214" s="176">
        <v>7.9</v>
      </c>
      <c r="K214" s="176">
        <v>0.91</v>
      </c>
      <c r="L214" s="176">
        <v>0</v>
      </c>
      <c r="M214" s="176">
        <v>0</v>
      </c>
      <c r="N214" s="176">
        <v>0.56000000000000005</v>
      </c>
      <c r="O214" s="176">
        <v>15.69</v>
      </c>
      <c r="P214" s="30">
        <f t="shared" si="373"/>
        <v>7.92</v>
      </c>
      <c r="Q214" s="21">
        <f t="shared" si="374"/>
        <v>2.8284271247461926E-2</v>
      </c>
      <c r="R214" s="23">
        <f t="shared" si="375"/>
        <v>3.5712463696290311E-3</v>
      </c>
      <c r="S214" s="20">
        <f t="shared" si="376"/>
        <v>0.91</v>
      </c>
      <c r="T214" s="21">
        <f t="shared" si="377"/>
        <v>0</v>
      </c>
      <c r="U214" s="23">
        <f t="shared" si="378"/>
        <v>0</v>
      </c>
      <c r="V214" s="20">
        <f t="shared" si="379"/>
        <v>0</v>
      </c>
      <c r="W214" s="21">
        <f t="shared" si="380"/>
        <v>0</v>
      </c>
      <c r="X214" s="23" t="e">
        <f t="shared" si="381"/>
        <v>#DIV/0!</v>
      </c>
      <c r="Y214" s="20">
        <f t="shared" si="382"/>
        <v>0</v>
      </c>
      <c r="Z214" s="21">
        <f t="shared" si="383"/>
        <v>0</v>
      </c>
      <c r="AA214" s="23" t="e">
        <f t="shared" si="384"/>
        <v>#DIV/0!</v>
      </c>
      <c r="AB214" s="20">
        <f t="shared" si="385"/>
        <v>0.56000000000000005</v>
      </c>
      <c r="AC214" s="21">
        <f t="shared" si="386"/>
        <v>0</v>
      </c>
      <c r="AD214" s="23">
        <f t="shared" si="387"/>
        <v>0</v>
      </c>
      <c r="AE214" s="20">
        <f t="shared" si="388"/>
        <v>15.535</v>
      </c>
      <c r="AF214" s="21">
        <f t="shared" si="389"/>
        <v>0.21920310216782884</v>
      </c>
      <c r="AG214" s="23">
        <f t="shared" si="390"/>
        <v>1.4110273715341412E-2</v>
      </c>
      <c r="AH214" s="108"/>
      <c r="AI214" s="108"/>
      <c r="AJ214" s="108"/>
      <c r="AK214" s="108"/>
      <c r="AL214" s="108"/>
      <c r="AM214" s="108"/>
      <c r="AN214" s="108"/>
      <c r="AO214" s="108"/>
      <c r="AP214" s="108"/>
      <c r="AQ214" s="108"/>
      <c r="AR214" s="108"/>
      <c r="AS214" s="108"/>
      <c r="AT214" s="108"/>
      <c r="AU214" s="108"/>
      <c r="AV214" s="108"/>
      <c r="AW214" s="108"/>
      <c r="AX214" s="108"/>
    </row>
    <row r="215" spans="1:52" ht="15" thickBot="1" x14ac:dyDescent="0.4"/>
    <row r="216" spans="1:52" ht="15" thickBot="1" x14ac:dyDescent="0.4">
      <c r="D216" s="205">
        <v>3</v>
      </c>
      <c r="E216" s="206"/>
      <c r="F216" s="206"/>
      <c r="G216" s="206"/>
      <c r="H216" s="206"/>
      <c r="I216" s="206"/>
      <c r="J216" s="206"/>
      <c r="K216" s="206"/>
      <c r="L216" s="206"/>
      <c r="M216" s="206"/>
      <c r="N216" s="206"/>
      <c r="O216" s="207"/>
    </row>
    <row r="217" spans="1:52" ht="15" thickBot="1" x14ac:dyDescent="0.4">
      <c r="D217" s="205" t="s">
        <v>26</v>
      </c>
      <c r="E217" s="206"/>
      <c r="F217" s="206"/>
      <c r="G217" s="206"/>
      <c r="H217" s="206"/>
      <c r="I217" s="207"/>
      <c r="J217" s="208" t="s">
        <v>26</v>
      </c>
      <c r="K217" s="209"/>
      <c r="L217" s="209"/>
      <c r="M217" s="209"/>
      <c r="N217" s="209"/>
      <c r="O217" s="210"/>
      <c r="P217" s="194" t="s">
        <v>9</v>
      </c>
      <c r="Q217" s="187"/>
      <c r="R217" s="195"/>
      <c r="S217" s="194" t="s">
        <v>10</v>
      </c>
      <c r="T217" s="187"/>
      <c r="U217" s="195"/>
      <c r="V217" s="194" t="s">
        <v>11</v>
      </c>
      <c r="W217" s="187"/>
      <c r="X217" s="195"/>
      <c r="Y217" s="194" t="s">
        <v>12</v>
      </c>
      <c r="Z217" s="187"/>
      <c r="AA217" s="195"/>
      <c r="AB217" s="194" t="s">
        <v>13</v>
      </c>
      <c r="AC217" s="187"/>
      <c r="AD217" s="195"/>
      <c r="AE217" s="194" t="s">
        <v>14</v>
      </c>
      <c r="AF217" s="187"/>
      <c r="AG217" s="195"/>
      <c r="AH217" s="92"/>
      <c r="AI217" s="92"/>
      <c r="AJ217" s="92"/>
      <c r="AK217" s="92"/>
      <c r="AL217" s="92"/>
      <c r="AM217" s="92"/>
      <c r="AN217" s="92"/>
      <c r="AO217" s="92"/>
      <c r="AP217" s="92"/>
      <c r="AQ217" s="92"/>
      <c r="AR217" s="92"/>
      <c r="AS217" s="92"/>
      <c r="AT217" s="92"/>
      <c r="AU217" s="92"/>
      <c r="AV217" s="92"/>
      <c r="AW217" s="92"/>
      <c r="AX217" s="92"/>
    </row>
    <row r="218" spans="1:52" ht="15" thickBot="1" x14ac:dyDescent="0.4">
      <c r="A218" s="133" t="s">
        <v>0</v>
      </c>
      <c r="B218" s="132" t="s">
        <v>1</v>
      </c>
      <c r="C218" s="134" t="s">
        <v>2</v>
      </c>
      <c r="D218" s="196" t="s">
        <v>27</v>
      </c>
      <c r="E218" s="197"/>
      <c r="F218" s="197"/>
      <c r="G218" s="197"/>
      <c r="H218" s="197"/>
      <c r="I218" s="198"/>
      <c r="J218" s="211" t="s">
        <v>28</v>
      </c>
      <c r="K218" s="203"/>
      <c r="L218" s="203"/>
      <c r="M218" s="203"/>
      <c r="N218" s="203"/>
      <c r="O218" s="204"/>
      <c r="P218" s="147" t="s">
        <v>8</v>
      </c>
      <c r="Q218" s="120" t="s">
        <v>5</v>
      </c>
      <c r="R218" s="121" t="s">
        <v>6</v>
      </c>
      <c r="S218" s="122" t="s">
        <v>8</v>
      </c>
      <c r="T218" s="120" t="s">
        <v>5</v>
      </c>
      <c r="U218" s="121" t="s">
        <v>6</v>
      </c>
      <c r="V218" s="122" t="s">
        <v>8</v>
      </c>
      <c r="W218" s="120" t="s">
        <v>5</v>
      </c>
      <c r="X218" s="121" t="s">
        <v>6</v>
      </c>
      <c r="Y218" s="122" t="s">
        <v>8</v>
      </c>
      <c r="Z218" s="120" t="s">
        <v>5</v>
      </c>
      <c r="AA218" s="121" t="s">
        <v>6</v>
      </c>
      <c r="AB218" s="122" t="s">
        <v>8</v>
      </c>
      <c r="AC218" s="120" t="s">
        <v>5</v>
      </c>
      <c r="AD218" s="121" t="s">
        <v>6</v>
      </c>
      <c r="AE218" s="122" t="s">
        <v>8</v>
      </c>
      <c r="AF218" s="120" t="s">
        <v>5</v>
      </c>
      <c r="AG218" s="121" t="s">
        <v>6</v>
      </c>
      <c r="AH218" s="110"/>
      <c r="AI218" s="110"/>
      <c r="AJ218" s="110"/>
      <c r="AK218" s="110"/>
      <c r="AL218" s="110"/>
      <c r="AM218" s="110"/>
      <c r="AN218" s="110"/>
      <c r="AO218" s="110"/>
      <c r="AP218" s="110"/>
      <c r="AQ218" s="110"/>
      <c r="AR218" s="110"/>
      <c r="AS218" s="110"/>
      <c r="AT218" s="110"/>
      <c r="AU218" s="110"/>
      <c r="AV218" s="110"/>
      <c r="AW218" s="110"/>
      <c r="AX218" s="110"/>
    </row>
    <row r="219" spans="1:52" x14ac:dyDescent="0.35">
      <c r="A219" s="11">
        <f>'OD660'!$A$5</f>
        <v>44661.520833333336</v>
      </c>
      <c r="B219" s="4">
        <f>C219*24</f>
        <v>0</v>
      </c>
      <c r="C219" s="2">
        <f>A219-$A$5</f>
        <v>0</v>
      </c>
      <c r="D219" s="176">
        <v>8.34</v>
      </c>
      <c r="E219" s="176">
        <v>23.99</v>
      </c>
      <c r="F219" s="176">
        <v>7.11</v>
      </c>
      <c r="G219" s="176">
        <v>2.66</v>
      </c>
      <c r="H219" s="176">
        <v>0</v>
      </c>
      <c r="I219" s="176">
        <v>0</v>
      </c>
      <c r="J219" s="176">
        <v>8.35</v>
      </c>
      <c r="K219" s="176">
        <v>23.99</v>
      </c>
      <c r="L219" s="176">
        <v>7.11</v>
      </c>
      <c r="M219" s="176">
        <v>2.66</v>
      </c>
      <c r="N219" s="176">
        <v>0</v>
      </c>
      <c r="O219" s="176">
        <v>0</v>
      </c>
      <c r="P219" s="143">
        <f>IF(D219="",#N/A,AVERAGE(D219,J219))</f>
        <v>8.3449999999999989</v>
      </c>
      <c r="Q219" s="144">
        <f>_xlfn.STDEV.S(D219,J219)</f>
        <v>7.0710678118653244E-3</v>
      </c>
      <c r="R219" s="145">
        <f>Q219/P219</f>
        <v>8.4734185882148901E-4</v>
      </c>
      <c r="S219" s="146">
        <f>IF(E219="",#N/A,AVERAGE(E219,K219))</f>
        <v>23.99</v>
      </c>
      <c r="T219" s="144">
        <f>_xlfn.STDEV.S(E219,K219)</f>
        <v>0</v>
      </c>
      <c r="U219" s="145">
        <f>T219/S219</f>
        <v>0</v>
      </c>
      <c r="V219" s="146">
        <f>IF(F219="",#N/A,AVERAGE(F219,L219))</f>
        <v>7.11</v>
      </c>
      <c r="W219" s="144">
        <f>_xlfn.STDEV.S(F219,L219)</f>
        <v>0</v>
      </c>
      <c r="X219" s="145">
        <f t="shared" ref="X219" si="391">W219/V219</f>
        <v>0</v>
      </c>
      <c r="Y219" s="146">
        <f>IF(G219="",#N/A,AVERAGE(G219,M219))</f>
        <v>2.66</v>
      </c>
      <c r="Z219" s="144">
        <f>_xlfn.STDEV.S(G219,M219)</f>
        <v>0</v>
      </c>
      <c r="AA219" s="145">
        <f>Z219/Y219</f>
        <v>0</v>
      </c>
      <c r="AB219" s="146">
        <f>IF(H219="",#N/A,AVERAGE(H219,N219))</f>
        <v>0</v>
      </c>
      <c r="AC219" s="144">
        <f>_xlfn.STDEV.S(H219,N219)</f>
        <v>0</v>
      </c>
      <c r="AD219" s="145" t="e">
        <f>AC219/AB219</f>
        <v>#DIV/0!</v>
      </c>
      <c r="AE219" s="146">
        <f>IF(I219="",#N/A,AVERAGE(I219,O219))</f>
        <v>0</v>
      </c>
      <c r="AF219" s="144">
        <f>_xlfn.STDEV.S(I219,O219)</f>
        <v>0</v>
      </c>
      <c r="AG219" s="145" t="e">
        <f>AF219/AE219</f>
        <v>#DIV/0!</v>
      </c>
      <c r="AH219" s="108"/>
      <c r="AI219" s="108"/>
      <c r="AJ219" s="108"/>
      <c r="AK219" s="108"/>
      <c r="AL219" s="108"/>
      <c r="AM219" s="108"/>
      <c r="AN219" s="108"/>
      <c r="AO219" s="108"/>
      <c r="AP219" s="108"/>
      <c r="AQ219" s="108"/>
      <c r="AR219" s="108"/>
      <c r="AS219" s="108"/>
      <c r="AT219" s="108"/>
      <c r="AU219" s="108"/>
      <c r="AV219" s="108"/>
      <c r="AW219" s="108"/>
      <c r="AX219" s="108"/>
    </row>
    <row r="220" spans="1:52" x14ac:dyDescent="0.35">
      <c r="A220" s="11">
        <f>'OD660'!$A$6</f>
        <v>44661.84375</v>
      </c>
      <c r="B220" s="4">
        <f t="shared" ref="B220:B229" si="392">C220*24</f>
        <v>7.7499999999417923</v>
      </c>
      <c r="C220" s="12">
        <f t="shared" ref="C220:C229" si="393">A220-$A$5</f>
        <v>0.32291666666424135</v>
      </c>
      <c r="D220" s="56">
        <v>7.78</v>
      </c>
      <c r="E220" s="56">
        <v>23.56</v>
      </c>
      <c r="F220" s="56">
        <v>6.23</v>
      </c>
      <c r="G220" s="56">
        <v>2.63</v>
      </c>
      <c r="H220" s="56">
        <v>0</v>
      </c>
      <c r="I220" s="56">
        <v>0.22</v>
      </c>
      <c r="J220" s="56">
        <v>7.79</v>
      </c>
      <c r="K220" s="56">
        <v>23.58</v>
      </c>
      <c r="L220" s="56">
        <v>6.23</v>
      </c>
      <c r="M220" s="56">
        <v>2.64</v>
      </c>
      <c r="N220" s="56">
        <v>0</v>
      </c>
      <c r="O220" s="56">
        <v>0.22</v>
      </c>
      <c r="P220" s="29">
        <f t="shared" ref="P220:P229" si="394">IF(D220="",#N/A,AVERAGE(D220,J220))</f>
        <v>7.7850000000000001</v>
      </c>
      <c r="Q220" s="7">
        <f t="shared" ref="Q220:Q229" si="395">_xlfn.STDEV.S(D220,J220)</f>
        <v>7.0710678118653244E-3</v>
      </c>
      <c r="R220" s="22">
        <f t="shared" ref="R220:R229" si="396">Q220/P220</f>
        <v>9.082938743564964E-4</v>
      </c>
      <c r="S220" s="18">
        <f t="shared" ref="S220:S229" si="397">IF(E220="",#N/A,AVERAGE(E220,K220))</f>
        <v>23.57</v>
      </c>
      <c r="T220" s="7">
        <f t="shared" ref="T220:T229" si="398">_xlfn.STDEV.S(E220,K220)</f>
        <v>1.4142135623730649E-2</v>
      </c>
      <c r="U220" s="22">
        <f t="shared" ref="U220:U229" si="399">T220/S220</f>
        <v>6.000057540827598E-4</v>
      </c>
      <c r="V220" s="18">
        <f t="shared" ref="V220:V229" si="400">IF(F220="",#N/A,AVERAGE(F220,L220))</f>
        <v>6.23</v>
      </c>
      <c r="W220" s="7">
        <f t="shared" ref="W220:W229" si="401">_xlfn.STDEV.S(F220,L220)</f>
        <v>0</v>
      </c>
      <c r="X220" s="22">
        <f t="shared" ref="X220:X229" si="402">W220/V220</f>
        <v>0</v>
      </c>
      <c r="Y220" s="18">
        <f t="shared" ref="Y220:Y229" si="403">IF(G220="",#N/A,AVERAGE(G220,M220))</f>
        <v>2.6349999999999998</v>
      </c>
      <c r="Z220" s="7">
        <f t="shared" ref="Z220:Z229" si="404">_xlfn.STDEV.S(G220,M220)</f>
        <v>7.0710678118656384E-3</v>
      </c>
      <c r="AA220" s="22">
        <f t="shared" ref="AA220:AA229" si="405">Z220/Y220</f>
        <v>2.6835171961539428E-3</v>
      </c>
      <c r="AB220" s="18">
        <f t="shared" ref="AB220:AB229" si="406">IF(H220="",#N/A,AVERAGE(H220,N220))</f>
        <v>0</v>
      </c>
      <c r="AC220" s="7">
        <f t="shared" ref="AC220:AC229" si="407">_xlfn.STDEV.S(H220,N220)</f>
        <v>0</v>
      </c>
      <c r="AD220" s="22" t="e">
        <f t="shared" ref="AD220:AD229" si="408">AC220/AB220</f>
        <v>#DIV/0!</v>
      </c>
      <c r="AE220" s="18">
        <f t="shared" ref="AE220:AE229" si="409">IF(I220="",#N/A,AVERAGE(I220,O220))</f>
        <v>0.22</v>
      </c>
      <c r="AF220" s="7">
        <f t="shared" ref="AF220:AF229" si="410">_xlfn.STDEV.S(I220,O220)</f>
        <v>0</v>
      </c>
      <c r="AG220" s="22">
        <f t="shared" ref="AG220:AG229" si="411">AF220/AE220</f>
        <v>0</v>
      </c>
      <c r="AH220" s="108"/>
      <c r="AI220" s="108"/>
      <c r="AJ220" s="108"/>
      <c r="AK220" s="108"/>
      <c r="AL220" s="108"/>
      <c r="AM220" s="108"/>
      <c r="AN220" s="108"/>
      <c r="AO220" s="108"/>
      <c r="AP220" s="108"/>
      <c r="AQ220" s="108"/>
      <c r="AR220" s="108"/>
      <c r="AS220" s="108"/>
      <c r="AT220" s="108"/>
      <c r="AU220" s="108"/>
      <c r="AV220" s="108"/>
      <c r="AW220" s="108"/>
      <c r="AX220" s="108"/>
    </row>
    <row r="221" spans="1:52" x14ac:dyDescent="0.35">
      <c r="A221" s="11">
        <f>'OD660'!$A$7</f>
        <v>44662.34375</v>
      </c>
      <c r="B221" s="4">
        <f t="shared" si="392"/>
        <v>19.749999999941792</v>
      </c>
      <c r="C221" s="12">
        <f t="shared" si="393"/>
        <v>0.82291666666424135</v>
      </c>
      <c r="D221" s="176">
        <v>7.82</v>
      </c>
      <c r="E221" s="176">
        <v>23.65</v>
      </c>
      <c r="F221" s="176">
        <v>5.17</v>
      </c>
      <c r="G221" s="176">
        <v>2.52</v>
      </c>
      <c r="H221" s="176">
        <v>0</v>
      </c>
      <c r="I221" s="176">
        <v>0.78</v>
      </c>
      <c r="J221" s="176">
        <v>7.8</v>
      </c>
      <c r="K221" s="176">
        <v>23.57</v>
      </c>
      <c r="L221" s="176">
        <v>5.15</v>
      </c>
      <c r="M221" s="176">
        <v>2.5299999999999998</v>
      </c>
      <c r="N221" s="176">
        <v>0</v>
      </c>
      <c r="O221" s="176">
        <v>0.75</v>
      </c>
      <c r="P221" s="29">
        <f t="shared" si="394"/>
        <v>7.8100000000000005</v>
      </c>
      <c r="Q221" s="7">
        <f t="shared" si="395"/>
        <v>1.4142135623731277E-2</v>
      </c>
      <c r="R221" s="22">
        <f t="shared" si="396"/>
        <v>1.8107728071358868E-3</v>
      </c>
      <c r="S221" s="18">
        <f t="shared" si="397"/>
        <v>23.61</v>
      </c>
      <c r="T221" s="7">
        <f t="shared" si="398"/>
        <v>5.6568542494922595E-2</v>
      </c>
      <c r="U221" s="22">
        <f t="shared" si="399"/>
        <v>2.3959569036392458E-3</v>
      </c>
      <c r="V221" s="18">
        <f t="shared" si="400"/>
        <v>5.16</v>
      </c>
      <c r="W221" s="7">
        <f t="shared" si="401"/>
        <v>1.4142135623730649E-2</v>
      </c>
      <c r="X221" s="22">
        <f t="shared" si="402"/>
        <v>2.7407239580873348E-3</v>
      </c>
      <c r="Y221" s="18">
        <f t="shared" si="403"/>
        <v>2.5249999999999999</v>
      </c>
      <c r="Z221" s="7">
        <f t="shared" si="404"/>
        <v>7.0710678118653244E-3</v>
      </c>
      <c r="AA221" s="22">
        <f t="shared" si="405"/>
        <v>2.8004228957882473E-3</v>
      </c>
      <c r="AB221" s="18">
        <f t="shared" si="406"/>
        <v>0</v>
      </c>
      <c r="AC221" s="7">
        <f t="shared" si="407"/>
        <v>0</v>
      </c>
      <c r="AD221" s="22" t="e">
        <f t="shared" si="408"/>
        <v>#DIV/0!</v>
      </c>
      <c r="AE221" s="18">
        <f t="shared" si="409"/>
        <v>0.76500000000000001</v>
      </c>
      <c r="AF221" s="7">
        <f t="shared" si="410"/>
        <v>2.1213203435596444E-2</v>
      </c>
      <c r="AG221" s="22">
        <f t="shared" si="411"/>
        <v>2.7729677693590124E-2</v>
      </c>
      <c r="AH221" s="108"/>
      <c r="AI221" s="108"/>
      <c r="AJ221" s="108"/>
      <c r="AK221" s="108"/>
      <c r="AL221" s="108"/>
      <c r="AM221" s="108"/>
      <c r="AN221" s="108"/>
      <c r="AO221" s="108"/>
      <c r="AP221" s="108"/>
      <c r="AQ221" s="108"/>
      <c r="AR221" s="108"/>
      <c r="AS221" s="108"/>
      <c r="AT221" s="108"/>
      <c r="AU221" s="108"/>
      <c r="AV221" s="108"/>
      <c r="AW221" s="108"/>
      <c r="AX221" s="108"/>
    </row>
    <row r="222" spans="1:52" x14ac:dyDescent="0.35">
      <c r="A222" s="11">
        <f>'OD660'!$A$8</f>
        <v>44662.71875</v>
      </c>
      <c r="B222" s="4">
        <f t="shared" si="392"/>
        <v>28.749999999941792</v>
      </c>
      <c r="C222" s="12">
        <f t="shared" si="393"/>
        <v>1.1979166666642413</v>
      </c>
      <c r="D222" s="176">
        <v>7.79</v>
      </c>
      <c r="E222" s="176">
        <v>23.46</v>
      </c>
      <c r="F222" s="176">
        <v>3.63</v>
      </c>
      <c r="G222" s="176">
        <v>2.31</v>
      </c>
      <c r="H222" s="176">
        <v>0</v>
      </c>
      <c r="I222" s="176">
        <v>2.15</v>
      </c>
      <c r="J222" s="176">
        <v>7.81</v>
      </c>
      <c r="K222" s="176">
        <v>23.55</v>
      </c>
      <c r="L222" s="176">
        <v>3.66</v>
      </c>
      <c r="M222" s="176">
        <v>2.3199999999999998</v>
      </c>
      <c r="N222" s="176">
        <v>0</v>
      </c>
      <c r="O222" s="176">
        <v>2.09</v>
      </c>
      <c r="P222" s="29">
        <f t="shared" si="394"/>
        <v>7.8</v>
      </c>
      <c r="Q222" s="7">
        <f t="shared" si="395"/>
        <v>1.4142135623730649E-2</v>
      </c>
      <c r="R222" s="22">
        <f t="shared" si="396"/>
        <v>1.8130943107346985E-3</v>
      </c>
      <c r="S222" s="18">
        <f t="shared" si="397"/>
        <v>23.505000000000003</v>
      </c>
      <c r="T222" s="7">
        <f t="shared" si="398"/>
        <v>6.3639610306789177E-2</v>
      </c>
      <c r="U222" s="22">
        <f t="shared" si="399"/>
        <v>2.707492461467312E-3</v>
      </c>
      <c r="V222" s="18">
        <f t="shared" si="400"/>
        <v>3.645</v>
      </c>
      <c r="W222" s="7">
        <f t="shared" si="401"/>
        <v>2.12132034355966E-2</v>
      </c>
      <c r="X222" s="22">
        <f t="shared" si="402"/>
        <v>5.8198088986547601E-3</v>
      </c>
      <c r="Y222" s="18">
        <f t="shared" si="403"/>
        <v>2.3149999999999999</v>
      </c>
      <c r="Z222" s="7">
        <f t="shared" si="404"/>
        <v>7.0710678118653244E-3</v>
      </c>
      <c r="AA222" s="22">
        <f t="shared" si="405"/>
        <v>3.0544569381707664E-3</v>
      </c>
      <c r="AB222" s="18">
        <f t="shared" si="406"/>
        <v>0</v>
      </c>
      <c r="AC222" s="7">
        <f t="shared" si="407"/>
        <v>0</v>
      </c>
      <c r="AD222" s="22" t="e">
        <f t="shared" si="408"/>
        <v>#DIV/0!</v>
      </c>
      <c r="AE222" s="18">
        <f t="shared" si="409"/>
        <v>2.12</v>
      </c>
      <c r="AF222" s="7">
        <f t="shared" si="410"/>
        <v>4.2426406871192889E-2</v>
      </c>
      <c r="AG222" s="22">
        <f t="shared" si="411"/>
        <v>2.0012456071317398E-2</v>
      </c>
      <c r="AH222" s="108"/>
      <c r="AI222" s="108"/>
      <c r="AJ222" s="108"/>
      <c r="AK222" s="108"/>
      <c r="AL222" s="108"/>
      <c r="AM222" s="108"/>
      <c r="AN222" s="108"/>
      <c r="AO222" s="108"/>
      <c r="AP222" s="108"/>
      <c r="AQ222" s="108"/>
      <c r="AR222" s="108"/>
      <c r="AS222" s="108"/>
      <c r="AT222" s="108"/>
      <c r="AU222" s="108"/>
      <c r="AV222" s="108"/>
      <c r="AW222" s="108"/>
      <c r="AX222" s="108"/>
    </row>
    <row r="223" spans="1:52" x14ac:dyDescent="0.35">
      <c r="A223" s="11">
        <f>'OD660'!$A$9</f>
        <v>44663.354166666664</v>
      </c>
      <c r="B223" s="4">
        <f t="shared" si="392"/>
        <v>43.999999999883585</v>
      </c>
      <c r="C223" s="12">
        <f t="shared" si="393"/>
        <v>1.8333333333284827</v>
      </c>
      <c r="D223" s="176">
        <v>7.87</v>
      </c>
      <c r="E223" s="176">
        <v>22.82</v>
      </c>
      <c r="F223" s="176">
        <v>0</v>
      </c>
      <c r="G223" s="176">
        <v>0.82</v>
      </c>
      <c r="H223" s="176">
        <v>0</v>
      </c>
      <c r="I223" s="176">
        <v>4.32</v>
      </c>
      <c r="J223" s="176">
        <v>8.0299999999999994</v>
      </c>
      <c r="K223" s="176">
        <v>23.24</v>
      </c>
      <c r="L223" s="176">
        <v>0</v>
      </c>
      <c r="M223" s="176">
        <v>0.82</v>
      </c>
      <c r="N223" s="176">
        <v>7.0000000000000007E-2</v>
      </c>
      <c r="O223" s="176">
        <v>4.28</v>
      </c>
      <c r="P223" s="29">
        <f t="shared" si="394"/>
        <v>7.9499999999999993</v>
      </c>
      <c r="Q223" s="7">
        <f t="shared" si="395"/>
        <v>0.11313708498984708</v>
      </c>
      <c r="R223" s="22">
        <f t="shared" si="396"/>
        <v>1.4231079872936741E-2</v>
      </c>
      <c r="S223" s="18">
        <f t="shared" si="397"/>
        <v>23.03</v>
      </c>
      <c r="T223" s="7">
        <f t="shared" si="398"/>
        <v>0.29698484809834863</v>
      </c>
      <c r="U223" s="22">
        <f t="shared" si="399"/>
        <v>1.2895564398538803E-2</v>
      </c>
      <c r="V223" s="18">
        <f t="shared" si="400"/>
        <v>0</v>
      </c>
      <c r="W223" s="7">
        <f t="shared" si="401"/>
        <v>0</v>
      </c>
      <c r="X223" s="22" t="e">
        <f t="shared" si="402"/>
        <v>#DIV/0!</v>
      </c>
      <c r="Y223" s="18">
        <f t="shared" si="403"/>
        <v>0.82</v>
      </c>
      <c r="Z223" s="7">
        <f t="shared" si="404"/>
        <v>0</v>
      </c>
      <c r="AA223" s="22">
        <f t="shared" si="405"/>
        <v>0</v>
      </c>
      <c r="AB223" s="18">
        <f t="shared" si="406"/>
        <v>3.5000000000000003E-2</v>
      </c>
      <c r="AC223" s="7">
        <f t="shared" si="407"/>
        <v>4.9497474683058332E-2</v>
      </c>
      <c r="AD223" s="22">
        <f t="shared" si="408"/>
        <v>1.4142135623730951</v>
      </c>
      <c r="AE223" s="18">
        <f t="shared" si="409"/>
        <v>4.3000000000000007</v>
      </c>
      <c r="AF223" s="7">
        <f t="shared" si="410"/>
        <v>2.8284271247461926E-2</v>
      </c>
      <c r="AG223" s="22">
        <f t="shared" si="411"/>
        <v>6.577737499409749E-3</v>
      </c>
      <c r="AH223" s="108"/>
      <c r="AI223" s="108"/>
      <c r="AJ223" s="108"/>
      <c r="AK223" s="108"/>
      <c r="AL223" s="108"/>
      <c r="AM223" s="108"/>
      <c r="AN223" s="108"/>
      <c r="AO223" s="108"/>
      <c r="AP223" s="108"/>
      <c r="AQ223" s="108"/>
      <c r="AR223" s="108"/>
      <c r="AS223" s="108"/>
      <c r="AT223" s="108"/>
      <c r="AU223" s="108"/>
      <c r="AV223" s="108"/>
      <c r="AW223" s="108"/>
      <c r="AX223" s="108"/>
    </row>
    <row r="224" spans="1:52" x14ac:dyDescent="0.35">
      <c r="A224" s="11">
        <f>'OD660'!$A$10</f>
        <v>44663.677083333336</v>
      </c>
      <c r="B224" s="4">
        <f t="shared" si="392"/>
        <v>51.75</v>
      </c>
      <c r="C224" s="12">
        <f t="shared" si="393"/>
        <v>2.15625</v>
      </c>
      <c r="D224" s="176">
        <v>7.97</v>
      </c>
      <c r="E224" s="176">
        <v>18.850000000000001</v>
      </c>
      <c r="F224" s="176">
        <v>0</v>
      </c>
      <c r="G224" s="176">
        <v>0</v>
      </c>
      <c r="H224" s="176">
        <v>0</v>
      </c>
      <c r="I224" s="176">
        <v>6.52</v>
      </c>
      <c r="J224" s="176">
        <v>7.98</v>
      </c>
      <c r="K224" s="176">
        <v>18.86</v>
      </c>
      <c r="L224" s="176">
        <v>0</v>
      </c>
      <c r="M224" s="176">
        <v>0</v>
      </c>
      <c r="N224" s="176">
        <v>0</v>
      </c>
      <c r="O224" s="176">
        <v>6.47</v>
      </c>
      <c r="P224" s="29">
        <f t="shared" si="394"/>
        <v>7.9749999999999996</v>
      </c>
      <c r="Q224" s="7">
        <f t="shared" si="395"/>
        <v>7.0710678118659524E-3</v>
      </c>
      <c r="R224" s="22">
        <f t="shared" si="396"/>
        <v>8.8665427108037024E-4</v>
      </c>
      <c r="S224" s="18">
        <f t="shared" si="397"/>
        <v>18.855</v>
      </c>
      <c r="T224" s="7">
        <f t="shared" si="398"/>
        <v>7.0710678118640685E-3</v>
      </c>
      <c r="U224" s="22">
        <f t="shared" si="399"/>
        <v>3.7502348511610017E-4</v>
      </c>
      <c r="V224" s="18">
        <f t="shared" si="400"/>
        <v>0</v>
      </c>
      <c r="W224" s="7">
        <f t="shared" si="401"/>
        <v>0</v>
      </c>
      <c r="X224" s="22" t="e">
        <f t="shared" si="402"/>
        <v>#DIV/0!</v>
      </c>
      <c r="Y224" s="18">
        <f t="shared" si="403"/>
        <v>0</v>
      </c>
      <c r="Z224" s="7">
        <f t="shared" si="404"/>
        <v>0</v>
      </c>
      <c r="AA224" s="22" t="e">
        <f t="shared" si="405"/>
        <v>#DIV/0!</v>
      </c>
      <c r="AB224" s="18">
        <f t="shared" si="406"/>
        <v>0</v>
      </c>
      <c r="AC224" s="7">
        <f t="shared" si="407"/>
        <v>0</v>
      </c>
      <c r="AD224" s="22" t="e">
        <f t="shared" si="408"/>
        <v>#DIV/0!</v>
      </c>
      <c r="AE224" s="18">
        <f t="shared" si="409"/>
        <v>6.4949999999999992</v>
      </c>
      <c r="AF224" s="7">
        <f t="shared" si="410"/>
        <v>3.5355339059327251E-2</v>
      </c>
      <c r="AG224" s="22">
        <f t="shared" si="411"/>
        <v>5.4434702169864901E-3</v>
      </c>
      <c r="AH224" s="108"/>
      <c r="AI224" s="108"/>
      <c r="AJ224" s="108"/>
      <c r="AK224" s="108"/>
      <c r="AL224" s="108"/>
      <c r="AM224" s="108"/>
      <c r="AN224" s="108"/>
      <c r="AO224" s="108"/>
      <c r="AP224" s="108"/>
      <c r="AQ224" s="108"/>
      <c r="AR224" s="108"/>
      <c r="AS224" s="108"/>
      <c r="AT224" s="108"/>
      <c r="AU224" s="108"/>
      <c r="AV224" s="108"/>
      <c r="AW224" s="108"/>
      <c r="AX224" s="108"/>
    </row>
    <row r="225" spans="1:52" x14ac:dyDescent="0.35">
      <c r="A225" s="11">
        <f>'OD660'!$A$11</f>
        <v>44664.361111111109</v>
      </c>
      <c r="B225" s="4">
        <f t="shared" si="392"/>
        <v>68.166666666569654</v>
      </c>
      <c r="C225" s="12">
        <f t="shared" si="393"/>
        <v>2.8402777777737356</v>
      </c>
      <c r="D225" s="176">
        <v>7.94</v>
      </c>
      <c r="E225" s="176">
        <v>5.88</v>
      </c>
      <c r="F225" s="176">
        <v>0</v>
      </c>
      <c r="G225" s="176">
        <v>0</v>
      </c>
      <c r="H225" s="176">
        <v>0.45</v>
      </c>
      <c r="I225" s="176">
        <v>13.04</v>
      </c>
      <c r="J225" s="176">
        <v>7.94</v>
      </c>
      <c r="K225" s="176">
        <v>5.89</v>
      </c>
      <c r="L225" s="176">
        <v>0</v>
      </c>
      <c r="M225" s="176">
        <v>0</v>
      </c>
      <c r="N225" s="176">
        <v>0.45</v>
      </c>
      <c r="O225" s="176">
        <v>12.73</v>
      </c>
      <c r="P225" s="29">
        <f t="shared" si="394"/>
        <v>7.94</v>
      </c>
      <c r="Q225" s="7">
        <f t="shared" si="395"/>
        <v>0</v>
      </c>
      <c r="R225" s="22">
        <f t="shared" si="396"/>
        <v>0</v>
      </c>
      <c r="S225" s="18">
        <f t="shared" si="397"/>
        <v>5.8849999999999998</v>
      </c>
      <c r="T225" s="7">
        <f t="shared" si="398"/>
        <v>7.0710678118653244E-3</v>
      </c>
      <c r="U225" s="22">
        <f t="shared" si="399"/>
        <v>1.2015408346415166E-3</v>
      </c>
      <c r="V225" s="18">
        <f t="shared" si="400"/>
        <v>0</v>
      </c>
      <c r="W225" s="7">
        <f t="shared" si="401"/>
        <v>0</v>
      </c>
      <c r="X225" s="22" t="e">
        <f t="shared" si="402"/>
        <v>#DIV/0!</v>
      </c>
      <c r="Y225" s="18">
        <f t="shared" si="403"/>
        <v>0</v>
      </c>
      <c r="Z225" s="7">
        <f t="shared" si="404"/>
        <v>0</v>
      </c>
      <c r="AA225" s="22" t="e">
        <f t="shared" si="405"/>
        <v>#DIV/0!</v>
      </c>
      <c r="AB225" s="18">
        <f t="shared" si="406"/>
        <v>0.45</v>
      </c>
      <c r="AC225" s="7">
        <f t="shared" si="407"/>
        <v>0</v>
      </c>
      <c r="AD225" s="22">
        <f t="shared" si="408"/>
        <v>0</v>
      </c>
      <c r="AE225" s="18">
        <f t="shared" si="409"/>
        <v>12.885</v>
      </c>
      <c r="AF225" s="7">
        <f t="shared" si="410"/>
        <v>0.21920310216782884</v>
      </c>
      <c r="AG225" s="22">
        <f t="shared" si="411"/>
        <v>1.7012270249734486E-2</v>
      </c>
      <c r="AH225" s="108"/>
      <c r="AI225" s="108"/>
      <c r="AJ225" s="108"/>
      <c r="AK225" s="108"/>
      <c r="AL225" s="108"/>
      <c r="AM225" s="108"/>
      <c r="AN225" s="108"/>
      <c r="AO225" s="108"/>
      <c r="AP225" s="108"/>
      <c r="AQ225" s="108"/>
      <c r="AR225" s="108"/>
      <c r="AS225" s="108"/>
      <c r="AT225" s="108"/>
      <c r="AU225" s="108"/>
      <c r="AV225" s="108"/>
      <c r="AW225" s="108"/>
      <c r="AX225" s="108"/>
    </row>
    <row r="226" spans="1:52" x14ac:dyDescent="0.35">
      <c r="A226" s="11">
        <f>'OD660'!$A$12</f>
        <v>44664.677083333336</v>
      </c>
      <c r="B226" s="4">
        <f t="shared" si="392"/>
        <v>75.75</v>
      </c>
      <c r="C226" s="12">
        <f t="shared" si="393"/>
        <v>3.15625</v>
      </c>
      <c r="D226" s="176">
        <v>7.84</v>
      </c>
      <c r="E226" s="176">
        <v>1.41</v>
      </c>
      <c r="F226" s="176">
        <v>0</v>
      </c>
      <c r="G226" s="176">
        <v>0</v>
      </c>
      <c r="H226" s="176">
        <v>0.55000000000000004</v>
      </c>
      <c r="I226" s="176">
        <v>15.21</v>
      </c>
      <c r="J226" s="176">
        <v>7.86</v>
      </c>
      <c r="K226" s="176">
        <v>1.43</v>
      </c>
      <c r="L226" s="176">
        <v>0</v>
      </c>
      <c r="M226" s="176">
        <v>0</v>
      </c>
      <c r="N226" s="176">
        <v>0.55000000000000004</v>
      </c>
      <c r="O226" s="176">
        <v>14.83</v>
      </c>
      <c r="P226" s="29">
        <f t="shared" si="394"/>
        <v>7.85</v>
      </c>
      <c r="Q226" s="7">
        <f t="shared" si="395"/>
        <v>1.4142135623731277E-2</v>
      </c>
      <c r="R226" s="22">
        <f t="shared" si="396"/>
        <v>1.8015459393288251E-3</v>
      </c>
      <c r="S226" s="18">
        <f t="shared" si="397"/>
        <v>1.42</v>
      </c>
      <c r="T226" s="7">
        <f t="shared" si="398"/>
        <v>1.4142135623730963E-2</v>
      </c>
      <c r="U226" s="22">
        <f t="shared" si="399"/>
        <v>9.9592504392471571E-3</v>
      </c>
      <c r="V226" s="18">
        <f t="shared" si="400"/>
        <v>0</v>
      </c>
      <c r="W226" s="7">
        <f t="shared" si="401"/>
        <v>0</v>
      </c>
      <c r="X226" s="22" t="e">
        <f t="shared" si="402"/>
        <v>#DIV/0!</v>
      </c>
      <c r="Y226" s="18">
        <f t="shared" si="403"/>
        <v>0</v>
      </c>
      <c r="Z226" s="7">
        <f t="shared" si="404"/>
        <v>0</v>
      </c>
      <c r="AA226" s="22" t="e">
        <f t="shared" si="405"/>
        <v>#DIV/0!</v>
      </c>
      <c r="AB226" s="18">
        <f t="shared" si="406"/>
        <v>0.55000000000000004</v>
      </c>
      <c r="AC226" s="7">
        <f t="shared" si="407"/>
        <v>0</v>
      </c>
      <c r="AD226" s="22">
        <f t="shared" si="408"/>
        <v>0</v>
      </c>
      <c r="AE226" s="18">
        <f t="shared" si="409"/>
        <v>15.02</v>
      </c>
      <c r="AF226" s="7">
        <f t="shared" si="410"/>
        <v>0.26870057685088861</v>
      </c>
      <c r="AG226" s="22">
        <f t="shared" si="411"/>
        <v>1.7889519097928668E-2</v>
      </c>
      <c r="AH226" s="108"/>
      <c r="AI226" s="108"/>
      <c r="AJ226" s="108"/>
      <c r="AK226" s="108"/>
      <c r="AL226" s="108"/>
      <c r="AM226" s="108"/>
      <c r="AN226" s="108"/>
      <c r="AO226" s="108"/>
      <c r="AP226" s="108"/>
      <c r="AQ226" s="108"/>
      <c r="AR226" s="108"/>
      <c r="AS226" s="108"/>
      <c r="AT226" s="108"/>
      <c r="AU226" s="108"/>
      <c r="AV226" s="108"/>
      <c r="AW226" s="108"/>
      <c r="AX226" s="108"/>
    </row>
    <row r="227" spans="1:52" x14ac:dyDescent="0.35">
      <c r="A227" s="11">
        <f>'OD660'!$A$13</f>
        <v>44665.34375</v>
      </c>
      <c r="B227" s="4">
        <f t="shared" si="392"/>
        <v>91.749999999941792</v>
      </c>
      <c r="C227" s="12">
        <f t="shared" si="393"/>
        <v>3.8229166666642413</v>
      </c>
      <c r="D227" s="176">
        <v>7.9</v>
      </c>
      <c r="E227" s="176">
        <v>1.06</v>
      </c>
      <c r="F227" s="176">
        <v>0</v>
      </c>
      <c r="G227" s="176">
        <v>0</v>
      </c>
      <c r="H227" s="176">
        <v>0.55000000000000004</v>
      </c>
      <c r="I227" s="176">
        <v>15.53</v>
      </c>
      <c r="J227" s="176">
        <v>7.9</v>
      </c>
      <c r="K227" s="176">
        <v>1.07</v>
      </c>
      <c r="L227" s="176">
        <v>0</v>
      </c>
      <c r="M227" s="176">
        <v>0</v>
      </c>
      <c r="N227" s="176">
        <v>0.55000000000000004</v>
      </c>
      <c r="O227" s="176">
        <v>15.53</v>
      </c>
      <c r="P227" s="29">
        <f t="shared" si="394"/>
        <v>7.9</v>
      </c>
      <c r="Q227" s="7">
        <f t="shared" si="395"/>
        <v>0</v>
      </c>
      <c r="R227" s="22">
        <f t="shared" si="396"/>
        <v>0</v>
      </c>
      <c r="S227" s="18">
        <f t="shared" si="397"/>
        <v>1.0649999999999999</v>
      </c>
      <c r="T227" s="7">
        <f t="shared" si="398"/>
        <v>7.0710678118654814E-3</v>
      </c>
      <c r="U227" s="22">
        <f t="shared" si="399"/>
        <v>6.6395002928314384E-3</v>
      </c>
      <c r="V227" s="18">
        <f t="shared" si="400"/>
        <v>0</v>
      </c>
      <c r="W227" s="7">
        <f t="shared" si="401"/>
        <v>0</v>
      </c>
      <c r="X227" s="22" t="e">
        <f t="shared" si="402"/>
        <v>#DIV/0!</v>
      </c>
      <c r="Y227" s="18">
        <f t="shared" si="403"/>
        <v>0</v>
      </c>
      <c r="Z227" s="7">
        <f t="shared" si="404"/>
        <v>0</v>
      </c>
      <c r="AA227" s="22" t="e">
        <f t="shared" si="405"/>
        <v>#DIV/0!</v>
      </c>
      <c r="AB227" s="18">
        <f t="shared" si="406"/>
        <v>0.55000000000000004</v>
      </c>
      <c r="AC227" s="7">
        <f t="shared" si="407"/>
        <v>0</v>
      </c>
      <c r="AD227" s="22">
        <f t="shared" si="408"/>
        <v>0</v>
      </c>
      <c r="AE227" s="18">
        <f t="shared" si="409"/>
        <v>15.53</v>
      </c>
      <c r="AF227" s="7">
        <f t="shared" si="410"/>
        <v>0</v>
      </c>
      <c r="AG227" s="22">
        <f t="shared" si="411"/>
        <v>0</v>
      </c>
      <c r="AH227" s="108"/>
      <c r="AI227" s="108"/>
      <c r="AJ227" s="108"/>
      <c r="AK227" s="108"/>
      <c r="AL227" s="108"/>
      <c r="AM227" s="108"/>
      <c r="AN227" s="108"/>
      <c r="AO227" s="108"/>
      <c r="AP227" s="108"/>
      <c r="AQ227" s="108"/>
      <c r="AR227" s="108"/>
      <c r="AS227" s="108"/>
      <c r="AT227" s="108"/>
      <c r="AU227" s="108"/>
      <c r="AV227" s="108"/>
      <c r="AW227" s="108"/>
      <c r="AX227" s="108"/>
    </row>
    <row r="228" spans="1:52" s="135" customFormat="1" x14ac:dyDescent="0.35">
      <c r="A228" s="11">
        <f>'OD660'!$A$14</f>
        <v>44665.677083333336</v>
      </c>
      <c r="B228" s="4">
        <f t="shared" si="392"/>
        <v>99.75</v>
      </c>
      <c r="C228" s="12">
        <f t="shared" si="393"/>
        <v>4.15625</v>
      </c>
      <c r="D228" s="176">
        <v>7.98</v>
      </c>
      <c r="E228" s="176">
        <v>1.01</v>
      </c>
      <c r="F228" s="176">
        <v>0</v>
      </c>
      <c r="G228" s="176">
        <v>0</v>
      </c>
      <c r="H228" s="176">
        <v>0.53</v>
      </c>
      <c r="I228" s="176">
        <v>14.9</v>
      </c>
      <c r="J228" s="176">
        <v>7.97</v>
      </c>
      <c r="K228" s="176">
        <v>1.01</v>
      </c>
      <c r="L228" s="176">
        <v>0</v>
      </c>
      <c r="M228" s="176">
        <v>0</v>
      </c>
      <c r="N228" s="176">
        <v>0.53</v>
      </c>
      <c r="O228" s="176">
        <v>14.85</v>
      </c>
      <c r="P228" s="29">
        <f t="shared" si="394"/>
        <v>7.9749999999999996</v>
      </c>
      <c r="Q228" s="7">
        <f t="shared" si="395"/>
        <v>7.0710678118659524E-3</v>
      </c>
      <c r="R228" s="22">
        <f t="shared" si="396"/>
        <v>8.8665427108037024E-4</v>
      </c>
      <c r="S228" s="18">
        <f t="shared" si="397"/>
        <v>1.01</v>
      </c>
      <c r="T228" s="7">
        <f t="shared" si="398"/>
        <v>0</v>
      </c>
      <c r="U228" s="22">
        <f t="shared" si="399"/>
        <v>0</v>
      </c>
      <c r="V228" s="18">
        <f t="shared" si="400"/>
        <v>0</v>
      </c>
      <c r="W228" s="7">
        <f t="shared" si="401"/>
        <v>0</v>
      </c>
      <c r="X228" s="22" t="e">
        <f t="shared" si="402"/>
        <v>#DIV/0!</v>
      </c>
      <c r="Y228" s="18">
        <f t="shared" si="403"/>
        <v>0</v>
      </c>
      <c r="Z228" s="7">
        <f t="shared" si="404"/>
        <v>0</v>
      </c>
      <c r="AA228" s="22" t="e">
        <f t="shared" si="405"/>
        <v>#DIV/0!</v>
      </c>
      <c r="AB228" s="18">
        <f t="shared" si="406"/>
        <v>0.53</v>
      </c>
      <c r="AC228" s="7">
        <f t="shared" si="407"/>
        <v>0</v>
      </c>
      <c r="AD228" s="22">
        <f t="shared" si="408"/>
        <v>0</v>
      </c>
      <c r="AE228" s="18">
        <f t="shared" si="409"/>
        <v>14.875</v>
      </c>
      <c r="AF228" s="7">
        <f t="shared" si="410"/>
        <v>3.5355339059327882E-2</v>
      </c>
      <c r="AG228" s="22">
        <f t="shared" si="411"/>
        <v>2.3768295165934711E-3</v>
      </c>
      <c r="AH228" s="108"/>
      <c r="AI228" s="29"/>
      <c r="AJ228" s="7"/>
      <c r="AK228" s="22"/>
      <c r="AL228" s="29"/>
      <c r="AM228" s="7"/>
      <c r="AN228" s="22"/>
      <c r="AO228" s="29"/>
      <c r="AP228" s="7"/>
      <c r="AQ228" s="22"/>
      <c r="AR228" s="29"/>
      <c r="AS228" s="7"/>
      <c r="AT228" s="22"/>
      <c r="AU228" s="29"/>
      <c r="AV228" s="7"/>
      <c r="AW228" s="22"/>
      <c r="AX228" s="29"/>
      <c r="AY228" s="7"/>
      <c r="AZ228" s="22"/>
    </row>
    <row r="229" spans="1:52" ht="15" thickBot="1" x14ac:dyDescent="0.4">
      <c r="A229" s="101">
        <f>'OD660'!$A$15</f>
        <v>44666.385416666664</v>
      </c>
      <c r="B229" s="9">
        <f t="shared" si="392"/>
        <v>116.74999999988358</v>
      </c>
      <c r="C229" s="13">
        <f t="shared" si="393"/>
        <v>4.8645833333284827</v>
      </c>
      <c r="D229" s="176">
        <v>7.81</v>
      </c>
      <c r="E229" s="176">
        <v>0.88</v>
      </c>
      <c r="F229" s="176">
        <v>0</v>
      </c>
      <c r="G229" s="176">
        <v>0</v>
      </c>
      <c r="H229" s="176">
        <v>0.53</v>
      </c>
      <c r="I229" s="176">
        <v>15.98</v>
      </c>
      <c r="J229" s="176">
        <v>7.81</v>
      </c>
      <c r="K229" s="176">
        <v>0.87</v>
      </c>
      <c r="L229" s="176">
        <v>0</v>
      </c>
      <c r="M229" s="176">
        <v>0</v>
      </c>
      <c r="N229" s="176">
        <v>0.53</v>
      </c>
      <c r="O229" s="176">
        <v>16.010000000000002</v>
      </c>
      <c r="P229" s="30">
        <f t="shared" si="394"/>
        <v>7.81</v>
      </c>
      <c r="Q229" s="21">
        <f t="shared" si="395"/>
        <v>0</v>
      </c>
      <c r="R229" s="23">
        <f t="shared" si="396"/>
        <v>0</v>
      </c>
      <c r="S229" s="20">
        <f t="shared" si="397"/>
        <v>0.875</v>
      </c>
      <c r="T229" s="21">
        <f t="shared" si="398"/>
        <v>7.0710678118654814E-3</v>
      </c>
      <c r="U229" s="23">
        <f t="shared" si="399"/>
        <v>8.0812203564176923E-3</v>
      </c>
      <c r="V229" s="20">
        <f t="shared" si="400"/>
        <v>0</v>
      </c>
      <c r="W229" s="21">
        <f t="shared" si="401"/>
        <v>0</v>
      </c>
      <c r="X229" s="23" t="e">
        <f t="shared" si="402"/>
        <v>#DIV/0!</v>
      </c>
      <c r="Y229" s="20">
        <f t="shared" si="403"/>
        <v>0</v>
      </c>
      <c r="Z229" s="21">
        <f t="shared" si="404"/>
        <v>0</v>
      </c>
      <c r="AA229" s="23" t="e">
        <f t="shared" si="405"/>
        <v>#DIV/0!</v>
      </c>
      <c r="AB229" s="20">
        <f t="shared" si="406"/>
        <v>0.53</v>
      </c>
      <c r="AC229" s="21">
        <f t="shared" si="407"/>
        <v>0</v>
      </c>
      <c r="AD229" s="23">
        <f t="shared" si="408"/>
        <v>0</v>
      </c>
      <c r="AE229" s="20">
        <f t="shared" si="409"/>
        <v>15.995000000000001</v>
      </c>
      <c r="AF229" s="21">
        <f t="shared" si="410"/>
        <v>2.1213203435597228E-2</v>
      </c>
      <c r="AG229" s="23">
        <f t="shared" si="411"/>
        <v>1.3262396646200204E-3</v>
      </c>
      <c r="AH229" s="108"/>
      <c r="AI229" s="108"/>
      <c r="AJ229" s="108"/>
      <c r="AK229" s="108"/>
      <c r="AL229" s="108"/>
      <c r="AM229" s="108"/>
      <c r="AN229" s="108"/>
      <c r="AO229" s="108"/>
      <c r="AP229" s="108"/>
      <c r="AQ229" s="108"/>
      <c r="AR229" s="108"/>
      <c r="AS229" s="108"/>
      <c r="AT229" s="108"/>
      <c r="AU229" s="108"/>
      <c r="AV229" s="108"/>
      <c r="AW229" s="108"/>
      <c r="AX229" s="108"/>
    </row>
    <row r="230" spans="1:52" ht="15" thickBot="1" x14ac:dyDescent="0.4">
      <c r="A230" s="107"/>
      <c r="B230" s="4"/>
      <c r="C230" s="5"/>
      <c r="D230" s="77"/>
      <c r="E230" s="77"/>
      <c r="F230" s="77"/>
      <c r="G230" s="77"/>
      <c r="H230" s="77"/>
      <c r="I230" s="77"/>
      <c r="J230" s="56"/>
      <c r="K230" s="56"/>
      <c r="L230" s="56"/>
      <c r="M230" s="56"/>
      <c r="N230" s="56"/>
      <c r="O230" s="56"/>
      <c r="P230" s="7"/>
      <c r="Q230" s="7"/>
      <c r="R230" s="108"/>
      <c r="S230" s="7"/>
      <c r="T230" s="7"/>
      <c r="U230" s="108"/>
      <c r="V230" s="7"/>
      <c r="W230" s="7"/>
      <c r="X230" s="108"/>
      <c r="Y230" s="7"/>
      <c r="Z230" s="7"/>
      <c r="AA230" s="108"/>
      <c r="AB230" s="7"/>
      <c r="AC230" s="7"/>
      <c r="AD230" s="108"/>
      <c r="AE230" s="7"/>
      <c r="AF230" s="7"/>
      <c r="AG230" s="108"/>
      <c r="AH230" s="108"/>
      <c r="AI230" s="108"/>
      <c r="AJ230" s="108"/>
      <c r="AK230" s="108"/>
      <c r="AL230" s="108"/>
      <c r="AM230" s="108"/>
      <c r="AN230" s="108"/>
      <c r="AO230" s="108"/>
      <c r="AP230" s="108"/>
      <c r="AQ230" s="108"/>
      <c r="AR230" s="108"/>
      <c r="AS230" s="108"/>
      <c r="AT230" s="108"/>
      <c r="AU230" s="108"/>
      <c r="AV230" s="108"/>
      <c r="AW230" s="108"/>
      <c r="AX230" s="108"/>
    </row>
    <row r="231" spans="1:52" ht="15" thickBot="1" x14ac:dyDescent="0.4">
      <c r="D231" s="205" t="str">
        <f>Overview!$B$18</f>
        <v>IMI507c2</v>
      </c>
      <c r="E231" s="206"/>
      <c r="F231" s="206"/>
      <c r="G231" s="206"/>
      <c r="H231" s="206"/>
      <c r="I231" s="206"/>
      <c r="J231" s="206"/>
      <c r="K231" s="206"/>
      <c r="L231" s="206"/>
      <c r="M231" s="206"/>
      <c r="N231" s="206"/>
      <c r="O231" s="207"/>
    </row>
    <row r="232" spans="1:52" ht="15" thickBot="1" x14ac:dyDescent="0.4">
      <c r="D232" s="205">
        <v>1</v>
      </c>
      <c r="E232" s="206"/>
      <c r="F232" s="206"/>
      <c r="G232" s="206"/>
      <c r="H232" s="206"/>
      <c r="I232" s="206"/>
      <c r="J232" s="206"/>
      <c r="K232" s="206"/>
      <c r="L232" s="206"/>
      <c r="M232" s="206"/>
      <c r="N232" s="206"/>
      <c r="O232" s="207"/>
    </row>
    <row r="233" spans="1:52" ht="15" thickBot="1" x14ac:dyDescent="0.4">
      <c r="D233" s="208" t="s">
        <v>26</v>
      </c>
      <c r="E233" s="209"/>
      <c r="F233" s="209"/>
      <c r="G233" s="209"/>
      <c r="H233" s="209"/>
      <c r="I233" s="210"/>
      <c r="J233" s="208" t="s">
        <v>26</v>
      </c>
      <c r="K233" s="209"/>
      <c r="L233" s="209"/>
      <c r="M233" s="209"/>
      <c r="N233" s="209"/>
      <c r="O233" s="210"/>
      <c r="P233" s="208" t="s">
        <v>9</v>
      </c>
      <c r="Q233" s="209"/>
      <c r="R233" s="210"/>
      <c r="S233" s="208" t="s">
        <v>10</v>
      </c>
      <c r="T233" s="209"/>
      <c r="U233" s="210"/>
      <c r="V233" s="208" t="s">
        <v>11</v>
      </c>
      <c r="W233" s="209"/>
      <c r="X233" s="210"/>
      <c r="Y233" s="208" t="s">
        <v>12</v>
      </c>
      <c r="Z233" s="209"/>
      <c r="AA233" s="210"/>
      <c r="AB233" s="208" t="s">
        <v>13</v>
      </c>
      <c r="AC233" s="209"/>
      <c r="AD233" s="210"/>
      <c r="AE233" s="208" t="s">
        <v>14</v>
      </c>
      <c r="AF233" s="209"/>
      <c r="AG233" s="210"/>
      <c r="AH233" s="92"/>
      <c r="AI233" s="208" t="s">
        <v>9</v>
      </c>
      <c r="AJ233" s="209"/>
      <c r="AK233" s="210"/>
      <c r="AL233" s="208" t="s">
        <v>10</v>
      </c>
      <c r="AM233" s="209"/>
      <c r="AN233" s="210"/>
      <c r="AO233" s="208" t="s">
        <v>11</v>
      </c>
      <c r="AP233" s="209"/>
      <c r="AQ233" s="210"/>
      <c r="AR233" s="208" t="s">
        <v>12</v>
      </c>
      <c r="AS233" s="209"/>
      <c r="AT233" s="210"/>
      <c r="AU233" s="208" t="s">
        <v>13</v>
      </c>
      <c r="AV233" s="209"/>
      <c r="AW233" s="210"/>
      <c r="AX233" s="208" t="s">
        <v>14</v>
      </c>
      <c r="AY233" s="209"/>
      <c r="AZ233" s="210"/>
    </row>
    <row r="234" spans="1:52" ht="15" thickBot="1" x14ac:dyDescent="0.4">
      <c r="A234" s="133" t="s">
        <v>0</v>
      </c>
      <c r="B234" s="132" t="s">
        <v>1</v>
      </c>
      <c r="C234" s="134" t="s">
        <v>2</v>
      </c>
      <c r="D234" s="202" t="s">
        <v>27</v>
      </c>
      <c r="E234" s="203"/>
      <c r="F234" s="203"/>
      <c r="G234" s="203"/>
      <c r="H234" s="203"/>
      <c r="I234" s="204"/>
      <c r="J234" s="199" t="s">
        <v>28</v>
      </c>
      <c r="K234" s="200"/>
      <c r="L234" s="200"/>
      <c r="M234" s="200"/>
      <c r="N234" s="200"/>
      <c r="O234" s="201"/>
      <c r="P234" s="139" t="s">
        <v>8</v>
      </c>
      <c r="Q234" s="140" t="s">
        <v>5</v>
      </c>
      <c r="R234" s="141" t="s">
        <v>6</v>
      </c>
      <c r="S234" s="142" t="s">
        <v>8</v>
      </c>
      <c r="T234" s="140" t="s">
        <v>5</v>
      </c>
      <c r="U234" s="141" t="s">
        <v>6</v>
      </c>
      <c r="V234" s="142" t="s">
        <v>8</v>
      </c>
      <c r="W234" s="140" t="s">
        <v>5</v>
      </c>
      <c r="X234" s="141" t="s">
        <v>6</v>
      </c>
      <c r="Y234" s="142" t="s">
        <v>8</v>
      </c>
      <c r="Z234" s="140" t="s">
        <v>5</v>
      </c>
      <c r="AA234" s="141" t="s">
        <v>6</v>
      </c>
      <c r="AB234" s="142" t="s">
        <v>8</v>
      </c>
      <c r="AC234" s="140" t="s">
        <v>5</v>
      </c>
      <c r="AD234" s="141" t="s">
        <v>6</v>
      </c>
      <c r="AE234" s="142" t="s">
        <v>8</v>
      </c>
      <c r="AF234" s="140" t="s">
        <v>5</v>
      </c>
      <c r="AG234" s="141" t="s">
        <v>6</v>
      </c>
      <c r="AH234" s="110"/>
      <c r="AI234" s="139" t="s">
        <v>8</v>
      </c>
      <c r="AJ234" s="140" t="s">
        <v>5</v>
      </c>
      <c r="AK234" s="141" t="s">
        <v>6</v>
      </c>
      <c r="AL234" s="142" t="s">
        <v>8</v>
      </c>
      <c r="AM234" s="140" t="s">
        <v>5</v>
      </c>
      <c r="AN234" s="141" t="s">
        <v>6</v>
      </c>
      <c r="AO234" s="142" t="s">
        <v>8</v>
      </c>
      <c r="AP234" s="140" t="s">
        <v>5</v>
      </c>
      <c r="AQ234" s="141" t="s">
        <v>6</v>
      </c>
      <c r="AR234" s="142" t="s">
        <v>8</v>
      </c>
      <c r="AS234" s="140" t="s">
        <v>5</v>
      </c>
      <c r="AT234" s="141" t="s">
        <v>6</v>
      </c>
      <c r="AU234" s="142" t="s">
        <v>8</v>
      </c>
      <c r="AV234" s="140" t="s">
        <v>5</v>
      </c>
      <c r="AW234" s="141" t="s">
        <v>6</v>
      </c>
      <c r="AX234" s="142" t="s">
        <v>8</v>
      </c>
      <c r="AY234" s="140" t="s">
        <v>5</v>
      </c>
      <c r="AZ234" s="141" t="s">
        <v>6</v>
      </c>
    </row>
    <row r="235" spans="1:52" x14ac:dyDescent="0.35">
      <c r="A235" s="11">
        <f>'OD660'!$A$5</f>
        <v>44661.520833333336</v>
      </c>
      <c r="B235" s="4">
        <f>C235*24</f>
        <v>0</v>
      </c>
      <c r="C235" s="2">
        <f>A235-$A$5</f>
        <v>0</v>
      </c>
      <c r="D235" s="176">
        <v>8.34</v>
      </c>
      <c r="E235" s="176">
        <v>23.99</v>
      </c>
      <c r="F235" s="176">
        <v>7.11</v>
      </c>
      <c r="G235" s="176">
        <v>2.66</v>
      </c>
      <c r="H235" s="176">
        <v>0</v>
      </c>
      <c r="I235" s="176">
        <v>0</v>
      </c>
      <c r="J235" s="176">
        <v>8.35</v>
      </c>
      <c r="K235" s="176">
        <v>23.99</v>
      </c>
      <c r="L235" s="176">
        <v>7.11</v>
      </c>
      <c r="M235" s="176">
        <v>2.66</v>
      </c>
      <c r="N235" s="176">
        <v>0</v>
      </c>
      <c r="O235" s="176">
        <v>0</v>
      </c>
      <c r="P235" s="143">
        <f>IF(D235="",#N/A,AVERAGE(D235,J235))</f>
        <v>8.3449999999999989</v>
      </c>
      <c r="Q235" s="144">
        <f>_xlfn.STDEV.S(D235,J235)</f>
        <v>7.0710678118653244E-3</v>
      </c>
      <c r="R235" s="145">
        <f>Q235/P235</f>
        <v>8.4734185882148901E-4</v>
      </c>
      <c r="S235" s="146">
        <f>IF(E235="",#N/A,AVERAGE(E235,K235))</f>
        <v>23.99</v>
      </c>
      <c r="T235" s="144">
        <f>_xlfn.STDEV.S(E235,K235)</f>
        <v>0</v>
      </c>
      <c r="U235" s="145">
        <f>T235/S235</f>
        <v>0</v>
      </c>
      <c r="V235" s="146">
        <f>IF(F235="",#N/A,AVERAGE(F235,L235))</f>
        <v>7.11</v>
      </c>
      <c r="W235" s="144">
        <f>_xlfn.STDEV.S(F235,L235)</f>
        <v>0</v>
      </c>
      <c r="X235" s="145">
        <f t="shared" ref="X235" si="412">W235/V235</f>
        <v>0</v>
      </c>
      <c r="Y235" s="146">
        <f>IF(G235="",#N/A,AVERAGE(G235,M235))</f>
        <v>2.66</v>
      </c>
      <c r="Z235" s="144">
        <f>_xlfn.STDEV.S(G235,M235)</f>
        <v>0</v>
      </c>
      <c r="AA235" s="145">
        <f>Z235/Y235</f>
        <v>0</v>
      </c>
      <c r="AB235" s="146">
        <f>IF(H235="",#N/A,AVERAGE(H235,N235))</f>
        <v>0</v>
      </c>
      <c r="AC235" s="144">
        <f>_xlfn.STDEV.S(H235,N235)</f>
        <v>0</v>
      </c>
      <c r="AD235" s="145" t="e">
        <f>AC235/AB235</f>
        <v>#DIV/0!</v>
      </c>
      <c r="AE235" s="146">
        <f>IF(I235="",#N/A,AVERAGE(I235,O235))</f>
        <v>0</v>
      </c>
      <c r="AF235" s="144">
        <f>_xlfn.STDEV.S(I235,O235)</f>
        <v>0</v>
      </c>
      <c r="AG235" s="145" t="e">
        <f>AF235/AE235</f>
        <v>#DIV/0!</v>
      </c>
      <c r="AH235" s="108"/>
      <c r="AI235" s="143">
        <f>AVERAGE(P235,P250,P265)</f>
        <v>8.3449999999999989</v>
      </c>
      <c r="AJ235" s="144">
        <f>_xlfn.STDEV.S(Q235,Q250,Q265)</f>
        <v>0</v>
      </c>
      <c r="AK235" s="145">
        <f>AJ235/AI235</f>
        <v>0</v>
      </c>
      <c r="AL235" s="143">
        <f>AVERAGE(S235,S250,S265)</f>
        <v>23.99</v>
      </c>
      <c r="AM235" s="144">
        <f>_xlfn.STDEV.S(T235,T250,T265)</f>
        <v>0</v>
      </c>
      <c r="AN235" s="145">
        <f>AM235/AL235</f>
        <v>0</v>
      </c>
      <c r="AO235" s="143">
        <f>AVERAGE(V235,V250,V265)</f>
        <v>7.11</v>
      </c>
      <c r="AP235" s="144">
        <f>_xlfn.STDEV.S(W235,W250,W265)</f>
        <v>0</v>
      </c>
      <c r="AQ235" s="145">
        <f t="shared" ref="AQ235" si="413">AP235/AO235</f>
        <v>0</v>
      </c>
      <c r="AR235" s="143">
        <f>AVERAGE(Y235,Y250,Y265)</f>
        <v>2.66</v>
      </c>
      <c r="AS235" s="144">
        <f>_xlfn.STDEV.S(Z235,Z250,Z265)</f>
        <v>0</v>
      </c>
      <c r="AT235" s="145">
        <f>AS235/AR235</f>
        <v>0</v>
      </c>
      <c r="AU235" s="143">
        <f>AVERAGE(AB235,AB250,AB265)</f>
        <v>0</v>
      </c>
      <c r="AV235" s="144">
        <f>_xlfn.STDEV.S(AC235,AC250,AC265)</f>
        <v>0</v>
      </c>
      <c r="AW235" s="145" t="e">
        <f>AV235/AU235</f>
        <v>#DIV/0!</v>
      </c>
      <c r="AX235" s="143">
        <f>AVERAGE(AE235,AE250,AE265)</f>
        <v>0</v>
      </c>
      <c r="AY235" s="144">
        <f>_xlfn.STDEV.S(AF235,AF250,AF265)</f>
        <v>0</v>
      </c>
      <c r="AZ235" s="145" t="e">
        <f>AY235/AX235</f>
        <v>#DIV/0!</v>
      </c>
    </row>
    <row r="236" spans="1:52" x14ac:dyDescent="0.35">
      <c r="A236" s="11">
        <f>'OD660'!$A$6</f>
        <v>44661.84375</v>
      </c>
      <c r="B236" s="4">
        <f t="shared" ref="B236:B245" si="414">C236*24</f>
        <v>7.7499999999417923</v>
      </c>
      <c r="C236" s="12">
        <f t="shared" ref="C236:C245" si="415">A236-$A$5</f>
        <v>0.32291666666424135</v>
      </c>
      <c r="D236" s="56">
        <v>7.87</v>
      </c>
      <c r="E236" s="56">
        <v>23.76</v>
      </c>
      <c r="F236" s="56">
        <v>6.37</v>
      </c>
      <c r="G236" s="56">
        <v>2.67</v>
      </c>
      <c r="H236" s="56">
        <v>0</v>
      </c>
      <c r="I236" s="56">
        <v>0.2</v>
      </c>
      <c r="J236" s="56">
        <v>7.87</v>
      </c>
      <c r="K236" s="56">
        <v>23.78</v>
      </c>
      <c r="L236" s="56">
        <v>6.37</v>
      </c>
      <c r="M236" s="56">
        <v>2.68</v>
      </c>
      <c r="N236" s="56">
        <v>0</v>
      </c>
      <c r="O236" s="56">
        <v>0.19</v>
      </c>
      <c r="P236" s="29">
        <f t="shared" ref="P236:P245" si="416">IF(D236="",#N/A,AVERAGE(D236,J236))</f>
        <v>7.87</v>
      </c>
      <c r="Q236" s="7">
        <f t="shared" ref="Q236:Q245" si="417">_xlfn.STDEV.S(D236,J236)</f>
        <v>0</v>
      </c>
      <c r="R236" s="22">
        <f t="shared" ref="R236:R245" si="418">Q236/P236</f>
        <v>0</v>
      </c>
      <c r="S236" s="18">
        <f t="shared" ref="S236:S245" si="419">IF(E236="",#N/A,AVERAGE(E236,K236))</f>
        <v>23.770000000000003</v>
      </c>
      <c r="T236" s="7">
        <f t="shared" ref="T236:T245" si="420">_xlfn.STDEV.S(E236,K236)</f>
        <v>1.4142135623730649E-2</v>
      </c>
      <c r="U236" s="22">
        <f t="shared" ref="U236:U245" si="421">T236/S236</f>
        <v>5.949573253567794E-4</v>
      </c>
      <c r="V236" s="18">
        <f t="shared" ref="V236:V245" si="422">IF(F236="",#N/A,AVERAGE(F236,L236))</f>
        <v>6.37</v>
      </c>
      <c r="W236" s="7">
        <f t="shared" ref="W236:W245" si="423">_xlfn.STDEV.S(F236,L236)</f>
        <v>0</v>
      </c>
      <c r="X236" s="22">
        <f t="shared" ref="X236:X245" si="424">W236/V236</f>
        <v>0</v>
      </c>
      <c r="Y236" s="18">
        <f t="shared" ref="Y236:Y245" si="425">IF(G236="",#N/A,AVERAGE(G236,M236))</f>
        <v>2.6749999999999998</v>
      </c>
      <c r="Z236" s="7">
        <f t="shared" ref="Z236:Z245" si="426">_xlfn.STDEV.S(G236,M236)</f>
        <v>7.0710678118656384E-3</v>
      </c>
      <c r="AA236" s="22">
        <f t="shared" ref="AA236:AA245" si="427">Z236/Y236</f>
        <v>2.6433898362114537E-3</v>
      </c>
      <c r="AB236" s="18">
        <f t="shared" ref="AB236:AB245" si="428">IF(H236="",#N/A,AVERAGE(H236,N236))</f>
        <v>0</v>
      </c>
      <c r="AC236" s="7">
        <f t="shared" ref="AC236:AC245" si="429">_xlfn.STDEV.S(H236,N236)</f>
        <v>0</v>
      </c>
      <c r="AD236" s="22" t="e">
        <f t="shared" ref="AD236:AD245" si="430">AC236/AB236</f>
        <v>#DIV/0!</v>
      </c>
      <c r="AE236" s="18">
        <f t="shared" ref="AE236:AE245" si="431">IF(I236="",#N/A,AVERAGE(I236,O236))</f>
        <v>0.19500000000000001</v>
      </c>
      <c r="AF236" s="7">
        <f t="shared" ref="AF236:AF245" si="432">_xlfn.STDEV.S(I236,O236)</f>
        <v>7.0710678118654814E-3</v>
      </c>
      <c r="AG236" s="22">
        <f t="shared" ref="AG236:AG245" si="433">AF236/AE236</f>
        <v>3.6261886214694776E-2</v>
      </c>
      <c r="AH236" s="108"/>
      <c r="AI236" s="29">
        <f t="shared" ref="AI236:AI245" si="434">AVERAGE(P236,P251,P266)</f>
        <v>7.833333333333333</v>
      </c>
      <c r="AJ236" s="7">
        <f t="shared" ref="AJ236:AJ245" si="435">_xlfn.STDEV.S(Q236,Q251,Q266)</f>
        <v>6.1779176642835366E-2</v>
      </c>
      <c r="AK236" s="22">
        <f t="shared" ref="AK236:AK245" si="436">AJ236/AI236</f>
        <v>7.8867034012130265E-3</v>
      </c>
      <c r="AL236" s="29">
        <f t="shared" ref="AL236:AL245" si="437">AVERAGE(S236,S251,S266)</f>
        <v>23.676666666666666</v>
      </c>
      <c r="AM236" s="7">
        <f t="shared" ref="AM236:AM245" si="438">_xlfn.STDEV.S(T236,T251,T266)</f>
        <v>0.17469020197671903</v>
      </c>
      <c r="AN236" s="22">
        <f t="shared" ref="AN236:AN245" si="439">AM236/AL236</f>
        <v>7.3781586080551471E-3</v>
      </c>
      <c r="AO236" s="29">
        <f t="shared" ref="AO236:AO245" si="440">AVERAGE(V236,V251,V266)</f>
        <v>6.3266666666666653</v>
      </c>
      <c r="AP236" s="7">
        <f t="shared" ref="AP236:AP245" si="441">_xlfn.STDEV.S(W236,W251,W266)</f>
        <v>4.6368092477478431E-2</v>
      </c>
      <c r="AQ236" s="22">
        <f t="shared" ref="AQ236:AQ245" si="442">AP236/AO236</f>
        <v>7.3289924885371616E-3</v>
      </c>
      <c r="AR236" s="29">
        <f t="shared" ref="AR236:AR245" si="443">AVERAGE(Y236,Y251,Y266)</f>
        <v>2.6633333333333336</v>
      </c>
      <c r="AS236" s="7">
        <f t="shared" ref="AS236:AS245" si="444">_xlfn.STDEV.S(Z236,Z251,Z266)</f>
        <v>1.7795130420052121E-2</v>
      </c>
      <c r="AT236" s="22">
        <f t="shared" ref="AT236:AT245" si="445">AS236/AR236</f>
        <v>6.6815258147880294E-3</v>
      </c>
      <c r="AU236" s="29">
        <f t="shared" ref="AU236:AU245" si="446">AVERAGE(AB236,AB251,AB266)</f>
        <v>0</v>
      </c>
      <c r="AV236" s="7">
        <f t="shared" ref="AV236:AV245" si="447">_xlfn.STDEV.S(AC236,AC251,AC266)</f>
        <v>0</v>
      </c>
      <c r="AW236" s="22" t="e">
        <f t="shared" ref="AW236:AW245" si="448">AV236/AU236</f>
        <v>#DIV/0!</v>
      </c>
      <c r="AX236" s="29">
        <f t="shared" ref="AX236:AX245" si="449">AVERAGE(AE236,AE251,AE266)</f>
        <v>0.21</v>
      </c>
      <c r="AY236" s="7">
        <f t="shared" ref="AY236:AY245" si="450">_xlfn.STDEV.S(AF236,AF251,AF266)</f>
        <v>4.0824829046386332E-3</v>
      </c>
      <c r="AZ236" s="22">
        <f t="shared" ref="AZ236:AZ245" si="451">AY236/AX236</f>
        <v>1.9440394783993491E-2</v>
      </c>
    </row>
    <row r="237" spans="1:52" x14ac:dyDescent="0.35">
      <c r="A237" s="11">
        <f>'OD660'!$A$7</f>
        <v>44662.34375</v>
      </c>
      <c r="B237" s="4">
        <f t="shared" si="414"/>
        <v>19.749999999941792</v>
      </c>
      <c r="C237" s="12">
        <f t="shared" si="415"/>
        <v>0.82291666666424135</v>
      </c>
      <c r="D237" s="176">
        <v>7.95</v>
      </c>
      <c r="E237" s="176">
        <v>24.06</v>
      </c>
      <c r="F237" s="176">
        <v>5.81</v>
      </c>
      <c r="G237" s="176">
        <v>2.64</v>
      </c>
      <c r="H237" s="176">
        <v>0.08</v>
      </c>
      <c r="I237" s="176">
        <v>0.63</v>
      </c>
      <c r="J237" s="176">
        <v>7.96</v>
      </c>
      <c r="K237" s="176">
        <v>24.08</v>
      </c>
      <c r="L237" s="176">
        <v>5.79</v>
      </c>
      <c r="M237" s="176">
        <v>2.63</v>
      </c>
      <c r="N237" s="176">
        <v>0.08</v>
      </c>
      <c r="O237" s="176">
        <v>0.63</v>
      </c>
      <c r="P237" s="29">
        <f t="shared" si="416"/>
        <v>7.9550000000000001</v>
      </c>
      <c r="Q237" s="7">
        <f t="shared" si="417"/>
        <v>7.0710678118653244E-3</v>
      </c>
      <c r="R237" s="22">
        <f t="shared" si="418"/>
        <v>8.8888344586616271E-4</v>
      </c>
      <c r="S237" s="18">
        <f t="shared" si="419"/>
        <v>24.07</v>
      </c>
      <c r="T237" s="7">
        <f t="shared" si="420"/>
        <v>1.4142135623730649E-2</v>
      </c>
      <c r="U237" s="22">
        <f t="shared" si="421"/>
        <v>5.875419868604341E-4</v>
      </c>
      <c r="V237" s="18">
        <f t="shared" si="422"/>
        <v>5.8</v>
      </c>
      <c r="W237" s="7">
        <f t="shared" si="423"/>
        <v>1.4142135623730649E-2</v>
      </c>
      <c r="X237" s="22">
        <f t="shared" si="424"/>
        <v>2.4382992454708018E-3</v>
      </c>
      <c r="Y237" s="18">
        <f t="shared" si="425"/>
        <v>2.6349999999999998</v>
      </c>
      <c r="Z237" s="7">
        <f t="shared" si="426"/>
        <v>7.0710678118656384E-3</v>
      </c>
      <c r="AA237" s="22">
        <f t="shared" si="427"/>
        <v>2.6835171961539428E-3</v>
      </c>
      <c r="AB237" s="18">
        <f t="shared" si="428"/>
        <v>0.08</v>
      </c>
      <c r="AC237" s="7">
        <f t="shared" si="429"/>
        <v>0</v>
      </c>
      <c r="AD237" s="22">
        <f t="shared" si="430"/>
        <v>0</v>
      </c>
      <c r="AE237" s="18">
        <f t="shared" si="431"/>
        <v>0.63</v>
      </c>
      <c r="AF237" s="7">
        <f t="shared" si="432"/>
        <v>0</v>
      </c>
      <c r="AG237" s="22">
        <f t="shared" si="433"/>
        <v>0</v>
      </c>
      <c r="AH237" s="108"/>
      <c r="AI237" s="29">
        <f t="shared" si="434"/>
        <v>7.9216666666666669</v>
      </c>
      <c r="AJ237" s="7">
        <f t="shared" si="435"/>
        <v>3.741657386773968E-2</v>
      </c>
      <c r="AK237" s="22">
        <f t="shared" si="436"/>
        <v>4.7233209174508328E-3</v>
      </c>
      <c r="AL237" s="29">
        <f t="shared" si="437"/>
        <v>23.97666666666667</v>
      </c>
      <c r="AM237" s="7">
        <f t="shared" si="438"/>
        <v>0.11007573150638986</v>
      </c>
      <c r="AN237" s="22">
        <f t="shared" si="439"/>
        <v>4.590952238553726E-3</v>
      </c>
      <c r="AO237" s="29">
        <f t="shared" si="440"/>
        <v>5.753333333333333</v>
      </c>
      <c r="AP237" s="7">
        <f t="shared" si="441"/>
        <v>1.8708286933870017E-2</v>
      </c>
      <c r="AQ237" s="22">
        <f t="shared" si="442"/>
        <v>3.25173005803071E-3</v>
      </c>
      <c r="AR237" s="29">
        <f t="shared" si="443"/>
        <v>2.6183333333333336</v>
      </c>
      <c r="AS237" s="7">
        <f t="shared" si="444"/>
        <v>1.0801234497346374E-2</v>
      </c>
      <c r="AT237" s="22">
        <f t="shared" si="445"/>
        <v>4.1252327806542482E-3</v>
      </c>
      <c r="AU237" s="29">
        <f t="shared" si="446"/>
        <v>8.666666666666667E-2</v>
      </c>
      <c r="AV237" s="7">
        <f t="shared" si="447"/>
        <v>0</v>
      </c>
      <c r="AW237" s="22">
        <f t="shared" si="448"/>
        <v>0</v>
      </c>
      <c r="AX237" s="29">
        <f t="shared" si="449"/>
        <v>0.61833333333333329</v>
      </c>
      <c r="AY237" s="7">
        <f t="shared" si="450"/>
        <v>7.0710678118654814E-3</v>
      </c>
      <c r="AZ237" s="22">
        <f t="shared" si="451"/>
        <v>1.1435689183609944E-2</v>
      </c>
    </row>
    <row r="238" spans="1:52" x14ac:dyDescent="0.35">
      <c r="A238" s="11">
        <f>'OD660'!$A$8</f>
        <v>44662.71875</v>
      </c>
      <c r="B238" s="4">
        <f t="shared" si="414"/>
        <v>28.749999999941792</v>
      </c>
      <c r="C238" s="12">
        <f t="shared" si="415"/>
        <v>1.1979166666642413</v>
      </c>
      <c r="D238" s="176">
        <v>7.88</v>
      </c>
      <c r="E238" s="176">
        <v>23.87</v>
      </c>
      <c r="F238" s="176">
        <v>5.0599999999999996</v>
      </c>
      <c r="G238" s="176">
        <v>2.52</v>
      </c>
      <c r="H238" s="176">
        <v>0.11</v>
      </c>
      <c r="I238" s="176">
        <v>1.29</v>
      </c>
      <c r="J238" s="176">
        <v>7.82</v>
      </c>
      <c r="K238" s="176">
        <v>23.75</v>
      </c>
      <c r="L238" s="176">
        <v>5.04</v>
      </c>
      <c r="M238" s="176">
        <v>2.5099999999999998</v>
      </c>
      <c r="N238" s="176">
        <v>0.11</v>
      </c>
      <c r="O238" s="176">
        <v>1.04</v>
      </c>
      <c r="P238" s="29">
        <f t="shared" si="416"/>
        <v>7.85</v>
      </c>
      <c r="Q238" s="7">
        <f t="shared" si="417"/>
        <v>4.2426406871192576E-2</v>
      </c>
      <c r="R238" s="22">
        <f t="shared" si="418"/>
        <v>5.4046378179863153E-3</v>
      </c>
      <c r="S238" s="18">
        <f t="shared" si="419"/>
        <v>23.810000000000002</v>
      </c>
      <c r="T238" s="7">
        <f t="shared" si="420"/>
        <v>8.4852813742386402E-2</v>
      </c>
      <c r="U238" s="22">
        <f t="shared" si="421"/>
        <v>3.5637469022421838E-3</v>
      </c>
      <c r="V238" s="18">
        <f t="shared" si="422"/>
        <v>5.05</v>
      </c>
      <c r="W238" s="7">
        <f t="shared" si="423"/>
        <v>1.4142135623730649E-2</v>
      </c>
      <c r="X238" s="22">
        <f t="shared" si="424"/>
        <v>2.8004228957882473E-3</v>
      </c>
      <c r="Y238" s="18">
        <f t="shared" si="425"/>
        <v>2.5149999999999997</v>
      </c>
      <c r="Z238" s="7">
        <f t="shared" si="426"/>
        <v>7.0710678118656384E-3</v>
      </c>
      <c r="AA238" s="22">
        <f t="shared" si="427"/>
        <v>2.8115577780777889E-3</v>
      </c>
      <c r="AB238" s="18">
        <f t="shared" si="428"/>
        <v>0.11</v>
      </c>
      <c r="AC238" s="7">
        <f t="shared" si="429"/>
        <v>0</v>
      </c>
      <c r="AD238" s="22">
        <f t="shared" si="430"/>
        <v>0</v>
      </c>
      <c r="AE238" s="18">
        <f t="shared" si="431"/>
        <v>1.165</v>
      </c>
      <c r="AF238" s="7">
        <f t="shared" si="432"/>
        <v>0.17677669529663689</v>
      </c>
      <c r="AG238" s="22">
        <f t="shared" si="433"/>
        <v>0.15173965261513897</v>
      </c>
      <c r="AH238" s="108"/>
      <c r="AI238" s="29">
        <f t="shared" si="434"/>
        <v>7.8516666666666666</v>
      </c>
      <c r="AJ238" s="7">
        <f t="shared" si="435"/>
        <v>2.5495097567963997E-2</v>
      </c>
      <c r="AK238" s="22">
        <f t="shared" si="436"/>
        <v>3.2470937254889406E-3</v>
      </c>
      <c r="AL238" s="29">
        <f t="shared" si="437"/>
        <v>23.8</v>
      </c>
      <c r="AM238" s="7">
        <f t="shared" si="438"/>
        <v>7.7781745930519841E-2</v>
      </c>
      <c r="AN238" s="22">
        <f t="shared" si="439"/>
        <v>3.2681405853159594E-3</v>
      </c>
      <c r="AO238" s="29">
        <f t="shared" si="440"/>
        <v>4.9966666666666661</v>
      </c>
      <c r="AP238" s="7">
        <f t="shared" si="441"/>
        <v>7.0710678118650052E-3</v>
      </c>
      <c r="AQ238" s="22">
        <f t="shared" si="442"/>
        <v>1.41515700037325E-3</v>
      </c>
      <c r="AR238" s="29">
        <f t="shared" si="443"/>
        <v>2.5100000000000002</v>
      </c>
      <c r="AS238" s="7">
        <f t="shared" si="444"/>
        <v>1.0801234497346343E-2</v>
      </c>
      <c r="AT238" s="22">
        <f t="shared" si="445"/>
        <v>4.3032806762336026E-3</v>
      </c>
      <c r="AU238" s="29">
        <f t="shared" si="446"/>
        <v>0.11333333333333333</v>
      </c>
      <c r="AV238" s="7">
        <f t="shared" si="447"/>
        <v>4.0824829046386289E-3</v>
      </c>
      <c r="AW238" s="22">
        <f t="shared" si="448"/>
        <v>3.6021907982105549E-2</v>
      </c>
      <c r="AX238" s="29">
        <f t="shared" si="449"/>
        <v>1.0816666666666668</v>
      </c>
      <c r="AY238" s="7">
        <f t="shared" si="450"/>
        <v>9.7979589711327142E-2</v>
      </c>
      <c r="AZ238" s="22">
        <f t="shared" si="451"/>
        <v>9.0582055203075926E-2</v>
      </c>
    </row>
    <row r="239" spans="1:52" x14ac:dyDescent="0.35">
      <c r="A239" s="11">
        <f>'OD660'!$A$9</f>
        <v>44663.354166666664</v>
      </c>
      <c r="B239" s="4">
        <f t="shared" si="414"/>
        <v>43.999999999883585</v>
      </c>
      <c r="C239" s="12">
        <f t="shared" si="415"/>
        <v>1.8333333333284827</v>
      </c>
      <c r="D239" s="176">
        <v>7.94</v>
      </c>
      <c r="E239" s="176">
        <v>24.1</v>
      </c>
      <c r="F239" s="176">
        <v>3.08</v>
      </c>
      <c r="G239" s="176">
        <v>2.19</v>
      </c>
      <c r="H239" s="176">
        <v>0.22</v>
      </c>
      <c r="I239" s="176">
        <v>2.38</v>
      </c>
      <c r="J239" s="176">
        <v>8.06</v>
      </c>
      <c r="K239" s="176">
        <v>24.42</v>
      </c>
      <c r="L239" s="176">
        <v>3.09</v>
      </c>
      <c r="M239" s="176">
        <v>2.2000000000000002</v>
      </c>
      <c r="N239" s="176">
        <v>0.23</v>
      </c>
      <c r="O239" s="176">
        <v>2.31</v>
      </c>
      <c r="P239" s="29">
        <f t="shared" si="416"/>
        <v>8</v>
      </c>
      <c r="Q239" s="7">
        <f t="shared" si="417"/>
        <v>8.4852813742385777E-2</v>
      </c>
      <c r="R239" s="22">
        <f t="shared" si="418"/>
        <v>1.0606601717798222E-2</v>
      </c>
      <c r="S239" s="18">
        <f t="shared" si="419"/>
        <v>24.26</v>
      </c>
      <c r="T239" s="7">
        <f t="shared" si="420"/>
        <v>0.22627416997969541</v>
      </c>
      <c r="U239" s="22">
        <f t="shared" si="421"/>
        <v>9.3270474022957711E-3</v>
      </c>
      <c r="V239" s="18">
        <f t="shared" si="422"/>
        <v>3.085</v>
      </c>
      <c r="W239" s="7">
        <f t="shared" si="423"/>
        <v>7.0710678118653244E-3</v>
      </c>
      <c r="X239" s="22">
        <f t="shared" si="424"/>
        <v>2.2920803279952431E-3</v>
      </c>
      <c r="Y239" s="18">
        <f t="shared" si="425"/>
        <v>2.1950000000000003</v>
      </c>
      <c r="Z239" s="7">
        <f t="shared" si="426"/>
        <v>7.0710678118656384E-3</v>
      </c>
      <c r="AA239" s="22">
        <f t="shared" si="427"/>
        <v>3.2214431944718167E-3</v>
      </c>
      <c r="AB239" s="18">
        <f t="shared" si="428"/>
        <v>0.22500000000000001</v>
      </c>
      <c r="AC239" s="7">
        <f t="shared" si="429"/>
        <v>7.0710678118654814E-3</v>
      </c>
      <c r="AD239" s="22">
        <f t="shared" si="430"/>
        <v>3.1426968052735475E-2</v>
      </c>
      <c r="AE239" s="18">
        <f t="shared" si="431"/>
        <v>2.3449999999999998</v>
      </c>
      <c r="AF239" s="7">
        <f t="shared" si="432"/>
        <v>4.9497474683058214E-2</v>
      </c>
      <c r="AG239" s="22">
        <f t="shared" si="433"/>
        <v>2.110766511004615E-2</v>
      </c>
      <c r="AH239" s="108"/>
      <c r="AI239" s="29">
        <f t="shared" si="434"/>
        <v>7.9649999999999999</v>
      </c>
      <c r="AJ239" s="7">
        <f t="shared" si="435"/>
        <v>4.0824829046389038E-3</v>
      </c>
      <c r="AK239" s="22">
        <f t="shared" si="436"/>
        <v>5.125527814989208E-4</v>
      </c>
      <c r="AL239" s="29">
        <f t="shared" si="437"/>
        <v>24.181666666666668</v>
      </c>
      <c r="AM239" s="7">
        <f t="shared" si="438"/>
        <v>1.0801234497347031E-2</v>
      </c>
      <c r="AN239" s="22">
        <f t="shared" si="439"/>
        <v>4.4667039068221231E-4</v>
      </c>
      <c r="AO239" s="29">
        <f t="shared" si="440"/>
        <v>3.0083333333333329</v>
      </c>
      <c r="AP239" s="7">
        <f t="shared" si="441"/>
        <v>4.0824829046387243E-3</v>
      </c>
      <c r="AQ239" s="22">
        <f t="shared" si="442"/>
        <v>1.3570580292427894E-3</v>
      </c>
      <c r="AR239" s="29">
        <f t="shared" si="443"/>
        <v>2.1733333333333333</v>
      </c>
      <c r="AS239" s="7">
        <f t="shared" si="444"/>
        <v>4.0824829046385448E-3</v>
      </c>
      <c r="AT239" s="22">
        <f t="shared" si="445"/>
        <v>1.8784430542815389E-3</v>
      </c>
      <c r="AU239" s="29">
        <f t="shared" si="446"/>
        <v>0.22666666666666668</v>
      </c>
      <c r="AV239" s="7">
        <f t="shared" si="447"/>
        <v>4.0824829046386332E-3</v>
      </c>
      <c r="AW239" s="22">
        <f t="shared" si="448"/>
        <v>1.8010953991052792E-2</v>
      </c>
      <c r="AX239" s="29">
        <f t="shared" si="449"/>
        <v>2.35</v>
      </c>
      <c r="AY239" s="7">
        <f t="shared" si="450"/>
        <v>2.4832774042918847E-2</v>
      </c>
      <c r="AZ239" s="22">
        <f t="shared" si="451"/>
        <v>1.0567137890603765E-2</v>
      </c>
    </row>
    <row r="240" spans="1:52" x14ac:dyDescent="0.35">
      <c r="A240" s="11">
        <f>'OD660'!$A$10</f>
        <v>44663.677083333336</v>
      </c>
      <c r="B240" s="4">
        <f t="shared" si="414"/>
        <v>51.75</v>
      </c>
      <c r="C240" s="12">
        <f t="shared" si="415"/>
        <v>2.15625</v>
      </c>
      <c r="D240" s="176">
        <v>7.98</v>
      </c>
      <c r="E240" s="176">
        <v>24.35</v>
      </c>
      <c r="F240" s="176">
        <v>1.68</v>
      </c>
      <c r="G240" s="176">
        <v>1.85</v>
      </c>
      <c r="H240" s="176">
        <v>0.34</v>
      </c>
      <c r="I240" s="176">
        <v>2.79</v>
      </c>
      <c r="J240" s="176">
        <v>8.01</v>
      </c>
      <c r="K240" s="176">
        <v>24.3</v>
      </c>
      <c r="L240" s="176">
        <v>1.68</v>
      </c>
      <c r="M240" s="176">
        <v>1.85</v>
      </c>
      <c r="N240" s="176">
        <v>0.34</v>
      </c>
      <c r="O240" s="176">
        <v>2.77</v>
      </c>
      <c r="P240" s="29">
        <f t="shared" si="416"/>
        <v>7.9950000000000001</v>
      </c>
      <c r="Q240" s="7">
        <f t="shared" si="417"/>
        <v>2.1213203435595972E-2</v>
      </c>
      <c r="R240" s="22">
        <f t="shared" si="418"/>
        <v>2.6533087474166321E-3</v>
      </c>
      <c r="S240" s="18">
        <f t="shared" si="419"/>
        <v>24.325000000000003</v>
      </c>
      <c r="T240" s="7">
        <f t="shared" si="420"/>
        <v>3.5355339059327882E-2</v>
      </c>
      <c r="U240" s="22">
        <f t="shared" si="421"/>
        <v>1.453456898636295E-3</v>
      </c>
      <c r="V240" s="18">
        <f t="shared" si="422"/>
        <v>1.68</v>
      </c>
      <c r="W240" s="7">
        <f t="shared" si="423"/>
        <v>0</v>
      </c>
      <c r="X240" s="22">
        <f t="shared" si="424"/>
        <v>0</v>
      </c>
      <c r="Y240" s="18">
        <f t="shared" si="425"/>
        <v>1.85</v>
      </c>
      <c r="Z240" s="7">
        <f t="shared" si="426"/>
        <v>0</v>
      </c>
      <c r="AA240" s="22">
        <f t="shared" si="427"/>
        <v>0</v>
      </c>
      <c r="AB240" s="18">
        <f t="shared" si="428"/>
        <v>0.34</v>
      </c>
      <c r="AC240" s="7">
        <f t="shared" si="429"/>
        <v>0</v>
      </c>
      <c r="AD240" s="22">
        <f t="shared" si="430"/>
        <v>0</v>
      </c>
      <c r="AE240" s="18">
        <f t="shared" si="431"/>
        <v>2.7800000000000002</v>
      </c>
      <c r="AF240" s="7">
        <f t="shared" si="432"/>
        <v>1.4142135623730963E-2</v>
      </c>
      <c r="AG240" s="22">
        <f t="shared" si="433"/>
        <v>5.0870991452269644E-3</v>
      </c>
      <c r="AH240" s="108"/>
      <c r="AI240" s="29">
        <f t="shared" si="434"/>
        <v>7.9366666666666674</v>
      </c>
      <c r="AJ240" s="7">
        <f t="shared" si="435"/>
        <v>2.6770630673681479E-2</v>
      </c>
      <c r="AK240" s="22">
        <f t="shared" si="436"/>
        <v>3.3730320042437813E-3</v>
      </c>
      <c r="AL240" s="29">
        <f t="shared" si="437"/>
        <v>24.12</v>
      </c>
      <c r="AM240" s="7">
        <f t="shared" si="438"/>
        <v>6.745368781616061E-2</v>
      </c>
      <c r="AN240" s="22">
        <f t="shared" si="439"/>
        <v>2.79658738872971E-3</v>
      </c>
      <c r="AO240" s="29">
        <f t="shared" si="440"/>
        <v>1.615</v>
      </c>
      <c r="AP240" s="7">
        <f t="shared" si="441"/>
        <v>7.0710678118654042E-3</v>
      </c>
      <c r="AQ240" s="22">
        <f t="shared" si="442"/>
        <v>4.3783701621457616E-3</v>
      </c>
      <c r="AR240" s="29">
        <f t="shared" si="443"/>
        <v>1.8183333333333334</v>
      </c>
      <c r="AS240" s="7">
        <f t="shared" si="444"/>
        <v>4.0824829046386332E-3</v>
      </c>
      <c r="AT240" s="22">
        <f t="shared" si="445"/>
        <v>2.2451784993429698E-3</v>
      </c>
      <c r="AU240" s="29">
        <f t="shared" si="446"/>
        <v>0.34</v>
      </c>
      <c r="AV240" s="7">
        <f t="shared" si="447"/>
        <v>0</v>
      </c>
      <c r="AW240" s="22">
        <f t="shared" si="448"/>
        <v>0</v>
      </c>
      <c r="AX240" s="29">
        <f t="shared" si="449"/>
        <v>2.8066666666666666</v>
      </c>
      <c r="AY240" s="7">
        <f t="shared" si="450"/>
        <v>8.1649658092772665E-3</v>
      </c>
      <c r="AZ240" s="22">
        <f t="shared" si="451"/>
        <v>2.9091327111439194E-3</v>
      </c>
    </row>
    <row r="241" spans="1:52" x14ac:dyDescent="0.35">
      <c r="A241" s="11">
        <f>'OD660'!$A$11</f>
        <v>44664.361111111109</v>
      </c>
      <c r="B241" s="4">
        <f t="shared" si="414"/>
        <v>68.166666666569654</v>
      </c>
      <c r="C241" s="12">
        <f t="shared" si="415"/>
        <v>2.8402777777737356</v>
      </c>
      <c r="D241" s="176">
        <v>7.76</v>
      </c>
      <c r="E241" s="176">
        <v>20.41</v>
      </c>
      <c r="F241" s="176">
        <v>0</v>
      </c>
      <c r="G241" s="176">
        <v>0</v>
      </c>
      <c r="H241" s="176">
        <v>0.48</v>
      </c>
      <c r="I241" s="176">
        <v>8.69</v>
      </c>
      <c r="J241" s="176">
        <v>7.71</v>
      </c>
      <c r="K241" s="176">
        <v>20.3</v>
      </c>
      <c r="L241" s="176">
        <v>0</v>
      </c>
      <c r="M241" s="176">
        <v>0</v>
      </c>
      <c r="N241" s="176">
        <v>0.47</v>
      </c>
      <c r="O241" s="176">
        <v>8.2899999999999991</v>
      </c>
      <c r="P241" s="29">
        <f t="shared" si="416"/>
        <v>7.7349999999999994</v>
      </c>
      <c r="Q241" s="7">
        <f t="shared" si="417"/>
        <v>3.5355339059327251E-2</v>
      </c>
      <c r="R241" s="22">
        <f t="shared" si="418"/>
        <v>4.5708259934489019E-3</v>
      </c>
      <c r="S241" s="18">
        <f t="shared" si="419"/>
        <v>20.355</v>
      </c>
      <c r="T241" s="7">
        <f t="shared" si="420"/>
        <v>7.7781745930519827E-2</v>
      </c>
      <c r="U241" s="22">
        <f t="shared" si="421"/>
        <v>3.8212599327202075E-3</v>
      </c>
      <c r="V241" s="18">
        <f t="shared" si="422"/>
        <v>0</v>
      </c>
      <c r="W241" s="7">
        <f t="shared" si="423"/>
        <v>0</v>
      </c>
      <c r="X241" s="22" t="e">
        <f t="shared" si="424"/>
        <v>#DIV/0!</v>
      </c>
      <c r="Y241" s="18">
        <f t="shared" si="425"/>
        <v>0</v>
      </c>
      <c r="Z241" s="7">
        <f t="shared" si="426"/>
        <v>0</v>
      </c>
      <c r="AA241" s="22" t="e">
        <f t="shared" si="427"/>
        <v>#DIV/0!</v>
      </c>
      <c r="AB241" s="18">
        <f t="shared" si="428"/>
        <v>0.47499999999999998</v>
      </c>
      <c r="AC241" s="7">
        <f t="shared" si="429"/>
        <v>7.0710678118654814E-3</v>
      </c>
      <c r="AD241" s="22">
        <f t="shared" si="430"/>
        <v>1.488645855129575E-2</v>
      </c>
      <c r="AE241" s="18">
        <f t="shared" si="431"/>
        <v>8.4899999999999984</v>
      </c>
      <c r="AF241" s="7">
        <f t="shared" si="432"/>
        <v>0.28284271247461928</v>
      </c>
      <c r="AG241" s="22">
        <f t="shared" si="433"/>
        <v>3.3314807123041149E-2</v>
      </c>
      <c r="AH241" s="108"/>
      <c r="AI241" s="29">
        <f t="shared" si="434"/>
        <v>7.6833333333333327</v>
      </c>
      <c r="AJ241" s="7">
        <f t="shared" si="435"/>
        <v>1.7795130420052097E-2</v>
      </c>
      <c r="AK241" s="22">
        <f t="shared" si="436"/>
        <v>2.3160690351477784E-3</v>
      </c>
      <c r="AL241" s="29">
        <f t="shared" si="437"/>
        <v>20.125</v>
      </c>
      <c r="AM241" s="7">
        <f t="shared" si="438"/>
        <v>7.0710678118665743E-3</v>
      </c>
      <c r="AN241" s="22">
        <f t="shared" si="439"/>
        <v>3.5135740680082355E-4</v>
      </c>
      <c r="AO241" s="29">
        <f t="shared" si="440"/>
        <v>0</v>
      </c>
      <c r="AP241" s="7">
        <f t="shared" si="441"/>
        <v>0</v>
      </c>
      <c r="AQ241" s="22" t="e">
        <f t="shared" si="442"/>
        <v>#DIV/0!</v>
      </c>
      <c r="AR241" s="29">
        <f t="shared" si="443"/>
        <v>0</v>
      </c>
      <c r="AS241" s="7">
        <f t="shared" si="444"/>
        <v>0</v>
      </c>
      <c r="AT241" s="22" t="e">
        <f t="shared" si="445"/>
        <v>#DIV/0!</v>
      </c>
      <c r="AU241" s="29">
        <f t="shared" si="446"/>
        <v>0.47166666666666668</v>
      </c>
      <c r="AV241" s="7">
        <f t="shared" si="447"/>
        <v>7.0710678118654623E-3</v>
      </c>
      <c r="AW241" s="22">
        <f t="shared" si="448"/>
        <v>1.4991663205368471E-2</v>
      </c>
      <c r="AX241" s="29">
        <f t="shared" si="449"/>
        <v>8.1066666666666674</v>
      </c>
      <c r="AY241" s="7">
        <f t="shared" si="450"/>
        <v>0.13928388277184151</v>
      </c>
      <c r="AZ241" s="22">
        <f t="shared" si="451"/>
        <v>1.7181400012973868E-2</v>
      </c>
    </row>
    <row r="242" spans="1:52" x14ac:dyDescent="0.35">
      <c r="A242" s="11">
        <f>'OD660'!$A$12</f>
        <v>44664.677083333336</v>
      </c>
      <c r="B242" s="4">
        <f t="shared" si="414"/>
        <v>75.75</v>
      </c>
      <c r="C242" s="12">
        <f t="shared" si="415"/>
        <v>3.15625</v>
      </c>
      <c r="D242" s="176">
        <v>7.53</v>
      </c>
      <c r="E242" s="176">
        <v>17.11</v>
      </c>
      <c r="F242" s="176">
        <v>0</v>
      </c>
      <c r="G242" s="176">
        <v>0</v>
      </c>
      <c r="H242" s="176">
        <v>0.59</v>
      </c>
      <c r="I242" s="176">
        <v>9.8000000000000007</v>
      </c>
      <c r="J242" s="176">
        <v>7.41</v>
      </c>
      <c r="K242" s="176">
        <v>16.79</v>
      </c>
      <c r="L242" s="176">
        <v>0</v>
      </c>
      <c r="M242" s="176">
        <v>0</v>
      </c>
      <c r="N242" s="176">
        <v>0.56999999999999995</v>
      </c>
      <c r="O242" s="176">
        <v>9.8800000000000008</v>
      </c>
      <c r="P242" s="29">
        <f t="shared" si="416"/>
        <v>7.4700000000000006</v>
      </c>
      <c r="Q242" s="7">
        <f t="shared" si="417"/>
        <v>8.4852813742385777E-2</v>
      </c>
      <c r="R242" s="22">
        <f t="shared" si="418"/>
        <v>1.1359145079301977E-2</v>
      </c>
      <c r="S242" s="18">
        <f t="shared" si="419"/>
        <v>16.95</v>
      </c>
      <c r="T242" s="7">
        <f t="shared" si="420"/>
        <v>0.22627416997969541</v>
      </c>
      <c r="U242" s="22">
        <f t="shared" si="421"/>
        <v>1.3349508553374361E-2</v>
      </c>
      <c r="V242" s="18">
        <f t="shared" si="422"/>
        <v>0</v>
      </c>
      <c r="W242" s="7">
        <f t="shared" si="423"/>
        <v>0</v>
      </c>
      <c r="X242" s="22" t="e">
        <f t="shared" si="424"/>
        <v>#DIV/0!</v>
      </c>
      <c r="Y242" s="18">
        <f t="shared" si="425"/>
        <v>0</v>
      </c>
      <c r="Z242" s="7">
        <f t="shared" si="426"/>
        <v>0</v>
      </c>
      <c r="AA242" s="22" t="e">
        <f t="shared" si="427"/>
        <v>#DIV/0!</v>
      </c>
      <c r="AB242" s="18">
        <f t="shared" si="428"/>
        <v>0.57999999999999996</v>
      </c>
      <c r="AC242" s="7">
        <f t="shared" si="429"/>
        <v>1.4142135623730963E-2</v>
      </c>
      <c r="AD242" s="22">
        <f t="shared" si="430"/>
        <v>2.4382992454708558E-2</v>
      </c>
      <c r="AE242" s="18">
        <f t="shared" si="431"/>
        <v>9.84</v>
      </c>
      <c r="AF242" s="7">
        <f t="shared" si="432"/>
        <v>5.6568542494923851E-2</v>
      </c>
      <c r="AG242" s="22">
        <f t="shared" si="433"/>
        <v>5.7488356194028301E-3</v>
      </c>
      <c r="AH242" s="108"/>
      <c r="AI242" s="29">
        <f t="shared" si="434"/>
        <v>7.4666666666666677</v>
      </c>
      <c r="AJ242" s="7">
        <f t="shared" si="435"/>
        <v>3.5590260840104533E-2</v>
      </c>
      <c r="AK242" s="22">
        <f t="shared" si="436"/>
        <v>4.7665527910854275E-3</v>
      </c>
      <c r="AL242" s="29">
        <f t="shared" si="437"/>
        <v>16.88</v>
      </c>
      <c r="AM242" s="7">
        <f t="shared" si="438"/>
        <v>0.10977249200050034</v>
      </c>
      <c r="AN242" s="22">
        <f t="shared" si="439"/>
        <v>6.5031097156694516E-3</v>
      </c>
      <c r="AO242" s="29">
        <f t="shared" si="440"/>
        <v>0</v>
      </c>
      <c r="AP242" s="7">
        <f t="shared" si="441"/>
        <v>0</v>
      </c>
      <c r="AQ242" s="22" t="e">
        <f t="shared" si="442"/>
        <v>#DIV/0!</v>
      </c>
      <c r="AR242" s="29">
        <f t="shared" si="443"/>
        <v>0</v>
      </c>
      <c r="AS242" s="7">
        <f t="shared" si="444"/>
        <v>0</v>
      </c>
      <c r="AT242" s="22" t="e">
        <f t="shared" si="445"/>
        <v>#DIV/0!</v>
      </c>
      <c r="AU242" s="29">
        <f t="shared" si="446"/>
        <v>0.57999999999999996</v>
      </c>
      <c r="AV242" s="7">
        <f t="shared" si="447"/>
        <v>8.1649658092772665E-3</v>
      </c>
      <c r="AW242" s="22">
        <f t="shared" si="448"/>
        <v>1.4077527257374598E-2</v>
      </c>
      <c r="AX242" s="29">
        <f t="shared" si="449"/>
        <v>9.4333333333333336</v>
      </c>
      <c r="AY242" s="7">
        <f t="shared" si="450"/>
        <v>0.21912705598959409</v>
      </c>
      <c r="AZ242" s="22">
        <f t="shared" si="451"/>
        <v>2.3229016535999372E-2</v>
      </c>
    </row>
    <row r="243" spans="1:52" x14ac:dyDescent="0.35">
      <c r="A243" s="11">
        <f>'OD660'!$A$13</f>
        <v>44665.34375</v>
      </c>
      <c r="B243" s="4">
        <f t="shared" si="414"/>
        <v>91.749999999941792</v>
      </c>
      <c r="C243" s="12">
        <f t="shared" si="415"/>
        <v>3.8229166666642413</v>
      </c>
      <c r="D243" s="176">
        <v>6.93</v>
      </c>
      <c r="E243" s="176">
        <v>7.37</v>
      </c>
      <c r="F243" s="176">
        <v>0</v>
      </c>
      <c r="G243" s="176">
        <v>0</v>
      </c>
      <c r="H243" s="176">
        <v>0.86</v>
      </c>
      <c r="I243" s="176">
        <v>12.65</v>
      </c>
      <c r="J243" s="176">
        <v>6.92</v>
      </c>
      <c r="K243" s="176">
        <v>7.36</v>
      </c>
      <c r="L243" s="176">
        <v>0</v>
      </c>
      <c r="M243" s="176">
        <v>0</v>
      </c>
      <c r="N243" s="176">
        <v>0.86</v>
      </c>
      <c r="O243" s="176">
        <v>12.66</v>
      </c>
      <c r="P243" s="29">
        <f t="shared" si="416"/>
        <v>6.9249999999999998</v>
      </c>
      <c r="Q243" s="7">
        <f t="shared" si="417"/>
        <v>7.0710678118653244E-3</v>
      </c>
      <c r="R243" s="22">
        <f t="shared" si="418"/>
        <v>1.0210928248180974E-3</v>
      </c>
      <c r="S243" s="18">
        <f t="shared" si="419"/>
        <v>7.3650000000000002</v>
      </c>
      <c r="T243" s="7">
        <f t="shared" si="420"/>
        <v>7.0710678118653244E-3</v>
      </c>
      <c r="U243" s="22">
        <f t="shared" si="421"/>
        <v>9.6009067370880167E-4</v>
      </c>
      <c r="V243" s="18">
        <f t="shared" si="422"/>
        <v>0</v>
      </c>
      <c r="W243" s="7">
        <f t="shared" si="423"/>
        <v>0</v>
      </c>
      <c r="X243" s="22" t="e">
        <f t="shared" si="424"/>
        <v>#DIV/0!</v>
      </c>
      <c r="Y243" s="18">
        <f t="shared" si="425"/>
        <v>0</v>
      </c>
      <c r="Z243" s="7">
        <f t="shared" si="426"/>
        <v>0</v>
      </c>
      <c r="AA243" s="22" t="e">
        <f t="shared" si="427"/>
        <v>#DIV/0!</v>
      </c>
      <c r="AB243" s="18">
        <f t="shared" si="428"/>
        <v>0.86</v>
      </c>
      <c r="AC243" s="7">
        <f t="shared" si="429"/>
        <v>0</v>
      </c>
      <c r="AD243" s="22">
        <f t="shared" si="430"/>
        <v>0</v>
      </c>
      <c r="AE243" s="18">
        <f t="shared" si="431"/>
        <v>12.655000000000001</v>
      </c>
      <c r="AF243" s="7">
        <f t="shared" si="432"/>
        <v>7.0710678118653244E-3</v>
      </c>
      <c r="AG243" s="22">
        <f t="shared" si="433"/>
        <v>5.5875684013159416E-4</v>
      </c>
      <c r="AH243" s="108"/>
      <c r="AI243" s="29">
        <f t="shared" si="434"/>
        <v>6.915</v>
      </c>
      <c r="AJ243" s="7">
        <f t="shared" si="435"/>
        <v>0</v>
      </c>
      <c r="AK243" s="22">
        <f t="shared" si="436"/>
        <v>0</v>
      </c>
      <c r="AL243" s="29">
        <f t="shared" si="437"/>
        <v>7.3916666666666666</v>
      </c>
      <c r="AM243" s="7">
        <f t="shared" si="438"/>
        <v>7.0710678118653244E-3</v>
      </c>
      <c r="AN243" s="22">
        <f t="shared" si="439"/>
        <v>9.5662698694908563E-4</v>
      </c>
      <c r="AO243" s="29">
        <f t="shared" si="440"/>
        <v>0</v>
      </c>
      <c r="AP243" s="7">
        <f t="shared" si="441"/>
        <v>0</v>
      </c>
      <c r="AQ243" s="22" t="e">
        <f t="shared" si="442"/>
        <v>#DIV/0!</v>
      </c>
      <c r="AR243" s="29">
        <f t="shared" si="443"/>
        <v>0</v>
      </c>
      <c r="AS243" s="7">
        <f t="shared" si="444"/>
        <v>0</v>
      </c>
      <c r="AT243" s="22" t="e">
        <f t="shared" si="445"/>
        <v>#DIV/0!</v>
      </c>
      <c r="AU243" s="29">
        <f t="shared" si="446"/>
        <v>0.8566666666666668</v>
      </c>
      <c r="AV243" s="7">
        <f t="shared" si="447"/>
        <v>4.0824829046386332E-3</v>
      </c>
      <c r="AW243" s="22">
        <f t="shared" si="448"/>
        <v>4.7655442466598827E-3</v>
      </c>
      <c r="AX243" s="29">
        <f t="shared" si="449"/>
        <v>12.565</v>
      </c>
      <c r="AY243" s="7">
        <f t="shared" si="450"/>
        <v>3.0822070014844948E-2</v>
      </c>
      <c r="AZ243" s="22">
        <f t="shared" si="451"/>
        <v>2.4530099494504535E-3</v>
      </c>
    </row>
    <row r="244" spans="1:52" s="135" customFormat="1" x14ac:dyDescent="0.35">
      <c r="A244" s="11">
        <f>'OD660'!$A$14</f>
        <v>44665.677083333336</v>
      </c>
      <c r="B244" s="4">
        <f t="shared" si="414"/>
        <v>99.75</v>
      </c>
      <c r="C244" s="12">
        <f t="shared" si="415"/>
        <v>4.15625</v>
      </c>
      <c r="D244" s="176">
        <v>6.57</v>
      </c>
      <c r="E244" s="176">
        <v>3.44</v>
      </c>
      <c r="F244" s="176">
        <v>0</v>
      </c>
      <c r="G244" s="176">
        <v>0</v>
      </c>
      <c r="H244" s="176">
        <v>0.97</v>
      </c>
      <c r="I244" s="176">
        <v>14.84</v>
      </c>
      <c r="J244" s="176">
        <v>6.57</v>
      </c>
      <c r="K244" s="176">
        <v>3.45</v>
      </c>
      <c r="L244" s="176">
        <v>0</v>
      </c>
      <c r="M244" s="176">
        <v>0</v>
      </c>
      <c r="N244" s="176">
        <v>0.97</v>
      </c>
      <c r="O244" s="176">
        <v>14.7</v>
      </c>
      <c r="P244" s="29">
        <f t="shared" si="416"/>
        <v>6.57</v>
      </c>
      <c r="Q244" s="7">
        <f t="shared" si="417"/>
        <v>0</v>
      </c>
      <c r="R244" s="22">
        <f t="shared" si="418"/>
        <v>0</v>
      </c>
      <c r="S244" s="18">
        <f t="shared" si="419"/>
        <v>3.4450000000000003</v>
      </c>
      <c r="T244" s="7">
        <f t="shared" si="420"/>
        <v>7.0710678118656384E-3</v>
      </c>
      <c r="U244" s="22">
        <f t="shared" si="421"/>
        <v>2.0525595970582403E-3</v>
      </c>
      <c r="V244" s="18">
        <f t="shared" si="422"/>
        <v>0</v>
      </c>
      <c r="W244" s="7">
        <f t="shared" si="423"/>
        <v>0</v>
      </c>
      <c r="X244" s="22" t="e">
        <f t="shared" si="424"/>
        <v>#DIV/0!</v>
      </c>
      <c r="Y244" s="18">
        <f t="shared" si="425"/>
        <v>0</v>
      </c>
      <c r="Z244" s="7">
        <f t="shared" si="426"/>
        <v>0</v>
      </c>
      <c r="AA244" s="22" t="e">
        <f t="shared" si="427"/>
        <v>#DIV/0!</v>
      </c>
      <c r="AB244" s="18">
        <f t="shared" si="428"/>
        <v>0.97</v>
      </c>
      <c r="AC244" s="7">
        <f t="shared" si="429"/>
        <v>0</v>
      </c>
      <c r="AD244" s="22">
        <f t="shared" si="430"/>
        <v>0</v>
      </c>
      <c r="AE244" s="18">
        <f t="shared" si="431"/>
        <v>14.77</v>
      </c>
      <c r="AF244" s="7">
        <f t="shared" si="432"/>
        <v>9.8994949366117052E-2</v>
      </c>
      <c r="AG244" s="22">
        <f t="shared" si="433"/>
        <v>6.7024339448962123E-3</v>
      </c>
      <c r="AH244" s="108"/>
      <c r="AI244" s="29">
        <f t="shared" si="434"/>
        <v>6.6683333333333339</v>
      </c>
      <c r="AJ244" s="7">
        <f t="shared" si="435"/>
        <v>0.21844144905824692</v>
      </c>
      <c r="AK244" s="22">
        <f t="shared" si="436"/>
        <v>3.2758027851774091E-2</v>
      </c>
      <c r="AL244" s="29">
        <f t="shared" si="437"/>
        <v>3.5783333333333331</v>
      </c>
      <c r="AM244" s="7">
        <f t="shared" si="438"/>
        <v>0.12456591294036519</v>
      </c>
      <c r="AN244" s="22">
        <f t="shared" si="439"/>
        <v>3.4811154058788596E-2</v>
      </c>
      <c r="AO244" s="29">
        <f t="shared" si="440"/>
        <v>0</v>
      </c>
      <c r="AP244" s="7">
        <f t="shared" si="441"/>
        <v>0</v>
      </c>
      <c r="AQ244" s="22" t="e">
        <f t="shared" si="442"/>
        <v>#DIV/0!</v>
      </c>
      <c r="AR244" s="29">
        <f t="shared" si="443"/>
        <v>0</v>
      </c>
      <c r="AS244" s="7">
        <f t="shared" si="444"/>
        <v>0</v>
      </c>
      <c r="AT244" s="22" t="e">
        <f t="shared" si="445"/>
        <v>#DIV/0!</v>
      </c>
      <c r="AU244" s="29">
        <f t="shared" si="446"/>
        <v>0.98333333333333339</v>
      </c>
      <c r="AV244" s="7">
        <f t="shared" si="447"/>
        <v>4.0824829046386346E-2</v>
      </c>
      <c r="AW244" s="22">
        <f t="shared" si="448"/>
        <v>4.151677530140984E-2</v>
      </c>
      <c r="AX244" s="29">
        <f t="shared" si="449"/>
        <v>13.65</v>
      </c>
      <c r="AY244" s="7">
        <f t="shared" si="450"/>
        <v>0.70559667421740835</v>
      </c>
      <c r="AZ244" s="22">
        <f t="shared" si="451"/>
        <v>5.1692064045231377E-2</v>
      </c>
    </row>
    <row r="245" spans="1:52" ht="15" thickBot="1" x14ac:dyDescent="0.4">
      <c r="A245" s="101">
        <f>'OD660'!$A$15</f>
        <v>44666.385416666664</v>
      </c>
      <c r="B245" s="9">
        <f t="shared" si="414"/>
        <v>116.74999999988358</v>
      </c>
      <c r="C245" s="13">
        <f t="shared" si="415"/>
        <v>4.8645833333284827</v>
      </c>
      <c r="D245" s="176">
        <v>5.12</v>
      </c>
      <c r="E245" s="176">
        <v>1.07</v>
      </c>
      <c r="F245" s="176">
        <v>0</v>
      </c>
      <c r="G245" s="176">
        <v>0</v>
      </c>
      <c r="H245" s="176">
        <v>1.04</v>
      </c>
      <c r="I245" s="176">
        <v>16.04</v>
      </c>
      <c r="J245" s="176">
        <v>5.1100000000000003</v>
      </c>
      <c r="K245" s="176">
        <v>1.08</v>
      </c>
      <c r="L245" s="176">
        <v>0</v>
      </c>
      <c r="M245" s="176">
        <v>0</v>
      </c>
      <c r="N245" s="176">
        <v>1.04</v>
      </c>
      <c r="O245" s="176">
        <v>16.07</v>
      </c>
      <c r="P245" s="30">
        <f t="shared" si="416"/>
        <v>5.1150000000000002</v>
      </c>
      <c r="Q245" s="21">
        <f t="shared" si="417"/>
        <v>7.0710678118653244E-3</v>
      </c>
      <c r="R245" s="23">
        <f t="shared" si="418"/>
        <v>1.3824179495337877E-3</v>
      </c>
      <c r="S245" s="20">
        <f t="shared" si="419"/>
        <v>1.0750000000000002</v>
      </c>
      <c r="T245" s="21">
        <f t="shared" si="420"/>
        <v>7.0710678118654814E-3</v>
      </c>
      <c r="U245" s="23">
        <f t="shared" si="421"/>
        <v>6.577737499409749E-3</v>
      </c>
      <c r="V245" s="20">
        <f t="shared" si="422"/>
        <v>0</v>
      </c>
      <c r="W245" s="21">
        <f t="shared" si="423"/>
        <v>0</v>
      </c>
      <c r="X245" s="23" t="e">
        <f t="shared" si="424"/>
        <v>#DIV/0!</v>
      </c>
      <c r="Y245" s="20">
        <f t="shared" si="425"/>
        <v>0</v>
      </c>
      <c r="Z245" s="21">
        <f t="shared" si="426"/>
        <v>0</v>
      </c>
      <c r="AA245" s="23" t="e">
        <f t="shared" si="427"/>
        <v>#DIV/0!</v>
      </c>
      <c r="AB245" s="20">
        <f t="shared" si="428"/>
        <v>1.04</v>
      </c>
      <c r="AC245" s="21">
        <f t="shared" si="429"/>
        <v>0</v>
      </c>
      <c r="AD245" s="23">
        <f t="shared" si="430"/>
        <v>0</v>
      </c>
      <c r="AE245" s="20">
        <f t="shared" si="431"/>
        <v>16.055</v>
      </c>
      <c r="AF245" s="21">
        <f t="shared" si="432"/>
        <v>2.1213203435597228E-2</v>
      </c>
      <c r="AG245" s="23">
        <f t="shared" si="433"/>
        <v>1.3212833033694942E-3</v>
      </c>
      <c r="AH245" s="108"/>
      <c r="AI245" s="30">
        <f t="shared" si="434"/>
        <v>5.2149999999999999</v>
      </c>
      <c r="AJ245" s="21">
        <f t="shared" si="435"/>
        <v>0.1920069443188625</v>
      </c>
      <c r="AK245" s="23">
        <f t="shared" si="436"/>
        <v>3.6818206005534516E-2</v>
      </c>
      <c r="AL245" s="30">
        <f t="shared" si="437"/>
        <v>1.1016666666666668</v>
      </c>
      <c r="AM245" s="21">
        <f t="shared" si="438"/>
        <v>4.0824829046386242E-2</v>
      </c>
      <c r="AN245" s="23">
        <f t="shared" si="439"/>
        <v>3.7057333476296132E-2</v>
      </c>
      <c r="AO245" s="30">
        <f t="shared" si="440"/>
        <v>0</v>
      </c>
      <c r="AP245" s="21">
        <f t="shared" si="441"/>
        <v>0</v>
      </c>
      <c r="AQ245" s="23" t="e">
        <f t="shared" si="442"/>
        <v>#DIV/0!</v>
      </c>
      <c r="AR245" s="30">
        <f t="shared" si="443"/>
        <v>0</v>
      </c>
      <c r="AS245" s="21">
        <f t="shared" si="444"/>
        <v>0</v>
      </c>
      <c r="AT245" s="23" t="e">
        <f t="shared" si="445"/>
        <v>#DIV/0!</v>
      </c>
      <c r="AU245" s="30">
        <f t="shared" si="446"/>
        <v>1.0683333333333334</v>
      </c>
      <c r="AV245" s="21">
        <f t="shared" si="447"/>
        <v>4.7081489639418404E-2</v>
      </c>
      <c r="AW245" s="23">
        <f t="shared" si="448"/>
        <v>4.4070037103979783E-2</v>
      </c>
      <c r="AX245" s="30">
        <f t="shared" si="449"/>
        <v>14.856666666666667</v>
      </c>
      <c r="AY245" s="21">
        <f t="shared" si="450"/>
        <v>0.91494079954206098</v>
      </c>
      <c r="AZ245" s="23">
        <f t="shared" si="451"/>
        <v>6.1584527678397637E-2</v>
      </c>
    </row>
    <row r="246" spans="1:52" ht="15" thickBot="1" x14ac:dyDescent="0.4">
      <c r="A246" s="107"/>
      <c r="B246" s="4"/>
      <c r="C246" s="5"/>
      <c r="D246" s="109"/>
      <c r="E246" s="106"/>
      <c r="F246" s="106"/>
      <c r="G246" s="106"/>
      <c r="H246" s="106"/>
      <c r="I246" s="106"/>
      <c r="J246" s="106"/>
      <c r="K246" s="106"/>
      <c r="L246" s="106"/>
      <c r="M246" s="106"/>
      <c r="N246" s="106"/>
      <c r="O246" s="106"/>
      <c r="P246" s="7"/>
      <c r="Q246" s="7"/>
      <c r="R246" s="108"/>
      <c r="S246" s="7"/>
      <c r="T246" s="7"/>
      <c r="U246" s="108"/>
      <c r="V246" s="7"/>
      <c r="W246" s="7"/>
      <c r="X246" s="108"/>
      <c r="Y246" s="7"/>
      <c r="Z246" s="7"/>
      <c r="AA246" s="108"/>
      <c r="AB246" s="7"/>
      <c r="AC246" s="7"/>
      <c r="AD246" s="108"/>
      <c r="AE246" s="7"/>
      <c r="AF246" s="7"/>
      <c r="AG246" s="108"/>
      <c r="AH246" s="108"/>
      <c r="AI246" s="108"/>
      <c r="AJ246" s="108"/>
      <c r="AK246" s="108"/>
      <c r="AL246" s="108"/>
      <c r="AM246" s="108"/>
      <c r="AN246" s="108"/>
      <c r="AO246" s="108"/>
      <c r="AP246" s="108"/>
      <c r="AQ246" s="108"/>
      <c r="AR246" s="108"/>
      <c r="AS246" s="108"/>
      <c r="AT246" s="108"/>
      <c r="AU246" s="108"/>
      <c r="AV246" s="108"/>
      <c r="AW246" s="108"/>
      <c r="AX246" s="108"/>
    </row>
    <row r="247" spans="1:52" ht="15" thickBot="1" x14ac:dyDescent="0.4">
      <c r="D247" s="205">
        <v>2</v>
      </c>
      <c r="E247" s="206"/>
      <c r="F247" s="206"/>
      <c r="G247" s="206"/>
      <c r="H247" s="206"/>
      <c r="I247" s="206"/>
      <c r="J247" s="206"/>
      <c r="K247" s="206"/>
      <c r="L247" s="206"/>
      <c r="M247" s="206"/>
      <c r="N247" s="206"/>
      <c r="O247" s="207"/>
    </row>
    <row r="248" spans="1:52" ht="15" thickBot="1" x14ac:dyDescent="0.4">
      <c r="D248" s="208" t="s">
        <v>26</v>
      </c>
      <c r="E248" s="209"/>
      <c r="F248" s="209"/>
      <c r="G248" s="209"/>
      <c r="H248" s="209"/>
      <c r="I248" s="210"/>
      <c r="J248" s="208" t="s">
        <v>26</v>
      </c>
      <c r="K248" s="209"/>
      <c r="L248" s="209"/>
      <c r="M248" s="209"/>
      <c r="N248" s="209"/>
      <c r="O248" s="210"/>
      <c r="P248" s="208" t="s">
        <v>9</v>
      </c>
      <c r="Q248" s="209"/>
      <c r="R248" s="210"/>
      <c r="S248" s="208" t="s">
        <v>10</v>
      </c>
      <c r="T248" s="209"/>
      <c r="U248" s="210"/>
      <c r="V248" s="208" t="s">
        <v>11</v>
      </c>
      <c r="W248" s="209"/>
      <c r="X248" s="210"/>
      <c r="Y248" s="208" t="s">
        <v>12</v>
      </c>
      <c r="Z248" s="209"/>
      <c r="AA248" s="210"/>
      <c r="AB248" s="208" t="s">
        <v>13</v>
      </c>
      <c r="AC248" s="209"/>
      <c r="AD248" s="210"/>
      <c r="AE248" s="208" t="s">
        <v>14</v>
      </c>
      <c r="AF248" s="209"/>
      <c r="AG248" s="210"/>
      <c r="AH248" s="92"/>
      <c r="AI248" s="92"/>
      <c r="AJ248" s="92"/>
      <c r="AK248" s="92"/>
      <c r="AL248" s="92"/>
      <c r="AM248" s="92"/>
      <c r="AN248" s="92"/>
      <c r="AO248" s="92"/>
      <c r="AP248" s="92"/>
      <c r="AQ248" s="92"/>
      <c r="AR248" s="92"/>
      <c r="AS248" s="92"/>
      <c r="AT248" s="92"/>
      <c r="AU248" s="92"/>
      <c r="AV248" s="92"/>
      <c r="AW248" s="92"/>
      <c r="AX248" s="92"/>
    </row>
    <row r="249" spans="1:52" ht="15" thickBot="1" x14ac:dyDescent="0.4">
      <c r="A249" s="133" t="s">
        <v>0</v>
      </c>
      <c r="B249" s="132" t="s">
        <v>1</v>
      </c>
      <c r="C249" s="134" t="s">
        <v>2</v>
      </c>
      <c r="D249" s="202" t="s">
        <v>27</v>
      </c>
      <c r="E249" s="203"/>
      <c r="F249" s="203"/>
      <c r="G249" s="203"/>
      <c r="H249" s="203"/>
      <c r="I249" s="204"/>
      <c r="J249" s="199" t="s">
        <v>28</v>
      </c>
      <c r="K249" s="200"/>
      <c r="L249" s="200"/>
      <c r="M249" s="200"/>
      <c r="N249" s="200"/>
      <c r="O249" s="201"/>
      <c r="P249" s="139" t="s">
        <v>8</v>
      </c>
      <c r="Q249" s="140" t="s">
        <v>5</v>
      </c>
      <c r="R249" s="141" t="s">
        <v>6</v>
      </c>
      <c r="S249" s="142" t="s">
        <v>8</v>
      </c>
      <c r="T249" s="140" t="s">
        <v>5</v>
      </c>
      <c r="U249" s="141" t="s">
        <v>6</v>
      </c>
      <c r="V249" s="142" t="s">
        <v>8</v>
      </c>
      <c r="W249" s="140" t="s">
        <v>5</v>
      </c>
      <c r="X249" s="141" t="s">
        <v>6</v>
      </c>
      <c r="Y249" s="142" t="s">
        <v>8</v>
      </c>
      <c r="Z249" s="140" t="s">
        <v>5</v>
      </c>
      <c r="AA249" s="141" t="s">
        <v>6</v>
      </c>
      <c r="AB249" s="142" t="s">
        <v>8</v>
      </c>
      <c r="AC249" s="140" t="s">
        <v>5</v>
      </c>
      <c r="AD249" s="141" t="s">
        <v>6</v>
      </c>
      <c r="AE249" s="142" t="s">
        <v>8</v>
      </c>
      <c r="AF249" s="140" t="s">
        <v>5</v>
      </c>
      <c r="AG249" s="141" t="s">
        <v>6</v>
      </c>
      <c r="AH249" s="110"/>
      <c r="AI249" s="110"/>
      <c r="AJ249" s="110"/>
      <c r="AK249" s="110"/>
      <c r="AL249" s="110"/>
      <c r="AM249" s="110"/>
      <c r="AN249" s="110"/>
      <c r="AO249" s="110"/>
      <c r="AP249" s="110"/>
      <c r="AQ249" s="110"/>
      <c r="AR249" s="110"/>
      <c r="AS249" s="110"/>
      <c r="AT249" s="110"/>
      <c r="AU249" s="110"/>
      <c r="AV249" s="110"/>
      <c r="AW249" s="110"/>
      <c r="AX249" s="110"/>
    </row>
    <row r="250" spans="1:52" x14ac:dyDescent="0.35">
      <c r="A250" s="11">
        <f>'OD660'!$A$5</f>
        <v>44661.520833333336</v>
      </c>
      <c r="B250" s="4">
        <f>C250*24</f>
        <v>0</v>
      </c>
      <c r="C250" s="2">
        <f>A250-$A$5</f>
        <v>0</v>
      </c>
      <c r="D250" s="176">
        <v>8.34</v>
      </c>
      <c r="E250" s="176">
        <v>23.99</v>
      </c>
      <c r="F250" s="176">
        <v>7.11</v>
      </c>
      <c r="G250" s="176">
        <v>2.66</v>
      </c>
      <c r="H250" s="176">
        <v>0</v>
      </c>
      <c r="I250" s="176">
        <v>0</v>
      </c>
      <c r="J250" s="176">
        <v>8.35</v>
      </c>
      <c r="K250" s="176">
        <v>23.99</v>
      </c>
      <c r="L250" s="176">
        <v>7.11</v>
      </c>
      <c r="M250" s="176">
        <v>2.66</v>
      </c>
      <c r="N250" s="176">
        <v>0</v>
      </c>
      <c r="O250" s="176">
        <v>0</v>
      </c>
      <c r="P250" s="143">
        <f>IF(D250="",#N/A,AVERAGE(D250,J250))</f>
        <v>8.3449999999999989</v>
      </c>
      <c r="Q250" s="144">
        <f>_xlfn.STDEV.S(D250,J250)</f>
        <v>7.0710678118653244E-3</v>
      </c>
      <c r="R250" s="145">
        <f>Q250/P250</f>
        <v>8.4734185882148901E-4</v>
      </c>
      <c r="S250" s="146">
        <f>IF(E250="",#N/A,AVERAGE(E250,K250))</f>
        <v>23.99</v>
      </c>
      <c r="T250" s="144">
        <f>_xlfn.STDEV.S(E250,K250)</f>
        <v>0</v>
      </c>
      <c r="U250" s="145">
        <f>T250/S250</f>
        <v>0</v>
      </c>
      <c r="V250" s="146">
        <f>IF(F250="",#N/A,AVERAGE(F250,L250))</f>
        <v>7.11</v>
      </c>
      <c r="W250" s="144">
        <f>_xlfn.STDEV.S(F250,L250)</f>
        <v>0</v>
      </c>
      <c r="X250" s="145">
        <f t="shared" ref="X250" si="452">W250/V250</f>
        <v>0</v>
      </c>
      <c r="Y250" s="146">
        <f>IF(G250="",#N/A,AVERAGE(G250,M250))</f>
        <v>2.66</v>
      </c>
      <c r="Z250" s="144">
        <f>_xlfn.STDEV.S(G250,M250)</f>
        <v>0</v>
      </c>
      <c r="AA250" s="145">
        <f>Z250/Y250</f>
        <v>0</v>
      </c>
      <c r="AB250" s="146">
        <f>IF(H250="",#N/A,AVERAGE(H250,N250))</f>
        <v>0</v>
      </c>
      <c r="AC250" s="144">
        <f>_xlfn.STDEV.S(H250,N250)</f>
        <v>0</v>
      </c>
      <c r="AD250" s="145" t="e">
        <f>AC250/AB250</f>
        <v>#DIV/0!</v>
      </c>
      <c r="AE250" s="146">
        <f>IF(I250="",#N/A,AVERAGE(I250,O250))</f>
        <v>0</v>
      </c>
      <c r="AF250" s="144">
        <f>_xlfn.STDEV.S(I250,O250)</f>
        <v>0</v>
      </c>
      <c r="AG250" s="145" t="e">
        <f>AF250/AE250</f>
        <v>#DIV/0!</v>
      </c>
      <c r="AH250" s="108"/>
      <c r="AI250" s="108"/>
      <c r="AJ250" s="108"/>
      <c r="AK250" s="108"/>
      <c r="AL250" s="108"/>
      <c r="AM250" s="108"/>
      <c r="AN250" s="108"/>
      <c r="AO250" s="108"/>
      <c r="AP250" s="108"/>
      <c r="AQ250" s="108"/>
      <c r="AR250" s="108"/>
      <c r="AS250" s="108"/>
      <c r="AT250" s="108"/>
      <c r="AU250" s="108"/>
      <c r="AV250" s="108"/>
      <c r="AW250" s="108"/>
      <c r="AX250" s="108"/>
    </row>
    <row r="251" spans="1:52" x14ac:dyDescent="0.35">
      <c r="A251" s="11">
        <f>'OD660'!$A$6</f>
        <v>44661.84375</v>
      </c>
      <c r="B251" s="4">
        <f t="shared" ref="B251:B260" si="453">C251*24</f>
        <v>7.7499999999417923</v>
      </c>
      <c r="C251" s="12">
        <f t="shared" ref="C251:C260" si="454">A251-$A$5</f>
        <v>0.32291666666424135</v>
      </c>
      <c r="D251" s="56">
        <v>7.77</v>
      </c>
      <c r="E251" s="56">
        <v>23.47</v>
      </c>
      <c r="F251" s="56">
        <v>6.27</v>
      </c>
      <c r="G251" s="56">
        <v>2.63</v>
      </c>
      <c r="H251" s="56">
        <v>0</v>
      </c>
      <c r="I251" s="56">
        <v>0.21</v>
      </c>
      <c r="J251" s="56">
        <v>7.82</v>
      </c>
      <c r="K251" s="56">
        <v>23.68</v>
      </c>
      <c r="L251" s="56">
        <v>6.32</v>
      </c>
      <c r="M251" s="56">
        <v>2.66</v>
      </c>
      <c r="N251" s="56">
        <v>0</v>
      </c>
      <c r="O251" s="56">
        <v>0.21</v>
      </c>
      <c r="P251" s="29">
        <f t="shared" ref="P251:P260" si="455">IF(D251="",#N/A,AVERAGE(D251,J251))</f>
        <v>7.7949999999999999</v>
      </c>
      <c r="Q251" s="7">
        <f t="shared" ref="Q251:Q260" si="456">_xlfn.STDEV.S(D251,J251)</f>
        <v>3.5355339059327882E-2</v>
      </c>
      <c r="R251" s="22">
        <f t="shared" ref="R251:R260" si="457">Q251/P251</f>
        <v>4.535643240452583E-3</v>
      </c>
      <c r="S251" s="18">
        <f t="shared" ref="S251:S260" si="458">IF(E251="",#N/A,AVERAGE(E251,K251))</f>
        <v>23.574999999999999</v>
      </c>
      <c r="T251" s="7">
        <f t="shared" ref="T251:T260" si="459">_xlfn.STDEV.S(E251,K251)</f>
        <v>0.14849242404917559</v>
      </c>
      <c r="U251" s="22">
        <f t="shared" ref="U251:U260" si="460">T251/S251</f>
        <v>6.29872424386747E-3</v>
      </c>
      <c r="V251" s="18">
        <f t="shared" ref="V251:V260" si="461">IF(F251="",#N/A,AVERAGE(F251,L251))</f>
        <v>6.2949999999999999</v>
      </c>
      <c r="W251" s="7">
        <f t="shared" ref="W251:W260" si="462">_xlfn.STDEV.S(F251,L251)</f>
        <v>3.5355339059327882E-2</v>
      </c>
      <c r="X251" s="22">
        <f t="shared" ref="X251:X260" si="463">W251/V251</f>
        <v>5.6164160539043497E-3</v>
      </c>
      <c r="Y251" s="18">
        <f t="shared" ref="Y251:Y260" si="464">IF(G251="",#N/A,AVERAGE(G251,M251))</f>
        <v>2.645</v>
      </c>
      <c r="Z251" s="7">
        <f t="shared" ref="Z251:Z260" si="465">_xlfn.STDEV.S(G251,M251)</f>
        <v>2.12132034355966E-2</v>
      </c>
      <c r="AA251" s="22">
        <f t="shared" ref="AA251:AA260" si="466">Z251/Y251</f>
        <v>8.0201147204524009E-3</v>
      </c>
      <c r="AB251" s="18">
        <f t="shared" ref="AB251:AB260" si="467">IF(H251="",#N/A,AVERAGE(H251,N251))</f>
        <v>0</v>
      </c>
      <c r="AC251" s="7">
        <f t="shared" ref="AC251:AC260" si="468">_xlfn.STDEV.S(H251,N251)</f>
        <v>0</v>
      </c>
      <c r="AD251" s="22" t="e">
        <f t="shared" ref="AD251:AD260" si="469">AC251/AB251</f>
        <v>#DIV/0!</v>
      </c>
      <c r="AE251" s="18">
        <f t="shared" ref="AE251:AE260" si="470">IF(I251="",#N/A,AVERAGE(I251,O251))</f>
        <v>0.21</v>
      </c>
      <c r="AF251" s="7">
        <f t="shared" ref="AF251:AF260" si="471">_xlfn.STDEV.S(I251,O251)</f>
        <v>0</v>
      </c>
      <c r="AG251" s="22">
        <f t="shared" ref="AG251:AG260" si="472">AF251/AE251</f>
        <v>0</v>
      </c>
      <c r="AH251" s="108"/>
      <c r="AI251" s="108"/>
      <c r="AJ251" s="108"/>
      <c r="AK251" s="108"/>
      <c r="AL251" s="108"/>
      <c r="AM251" s="108"/>
      <c r="AN251" s="108"/>
      <c r="AO251" s="108"/>
      <c r="AP251" s="108"/>
      <c r="AQ251" s="108"/>
      <c r="AR251" s="108"/>
      <c r="AS251" s="108"/>
      <c r="AT251" s="108"/>
      <c r="AU251" s="108"/>
      <c r="AV251" s="108"/>
      <c r="AW251" s="108"/>
      <c r="AX251" s="108"/>
    </row>
    <row r="252" spans="1:52" x14ac:dyDescent="0.35">
      <c r="A252" s="11">
        <f>'OD660'!$A$7</f>
        <v>44662.34375</v>
      </c>
      <c r="B252" s="4">
        <f t="shared" si="453"/>
        <v>19.749999999941792</v>
      </c>
      <c r="C252" s="12">
        <f t="shared" si="454"/>
        <v>0.82291666666424135</v>
      </c>
      <c r="D252" s="176">
        <v>7.93</v>
      </c>
      <c r="E252" s="176">
        <v>24.05</v>
      </c>
      <c r="F252" s="176">
        <v>5.77</v>
      </c>
      <c r="G252" s="176">
        <v>2.63</v>
      </c>
      <c r="H252" s="176">
        <v>0.09</v>
      </c>
      <c r="I252" s="176">
        <v>0.62</v>
      </c>
      <c r="J252" s="176">
        <v>7.9</v>
      </c>
      <c r="K252" s="176">
        <v>23.9</v>
      </c>
      <c r="L252" s="176">
        <v>5.74</v>
      </c>
      <c r="M252" s="176">
        <v>2.61</v>
      </c>
      <c r="N252" s="176">
        <v>0.09</v>
      </c>
      <c r="O252" s="176">
        <v>0.61</v>
      </c>
      <c r="P252" s="29">
        <f t="shared" si="455"/>
        <v>7.915</v>
      </c>
      <c r="Q252" s="7">
        <f t="shared" si="456"/>
        <v>2.1213203435595972E-2</v>
      </c>
      <c r="R252" s="22">
        <f t="shared" si="457"/>
        <v>2.68012677644927E-3</v>
      </c>
      <c r="S252" s="18">
        <f t="shared" si="458"/>
        <v>23.975000000000001</v>
      </c>
      <c r="T252" s="7">
        <f t="shared" si="459"/>
        <v>0.10606601717798363</v>
      </c>
      <c r="U252" s="22">
        <f t="shared" si="460"/>
        <v>4.4240257425644889E-3</v>
      </c>
      <c r="V252" s="18">
        <f t="shared" si="461"/>
        <v>5.7549999999999999</v>
      </c>
      <c r="W252" s="7">
        <f t="shared" si="462"/>
        <v>2.1213203435595972E-2</v>
      </c>
      <c r="X252" s="22">
        <f t="shared" si="463"/>
        <v>3.6860475127012985E-3</v>
      </c>
      <c r="Y252" s="18">
        <f t="shared" si="464"/>
        <v>2.62</v>
      </c>
      <c r="Z252" s="7">
        <f t="shared" si="465"/>
        <v>1.4142135623730963E-2</v>
      </c>
      <c r="AA252" s="22">
        <f t="shared" si="466"/>
        <v>5.3977616884469323E-3</v>
      </c>
      <c r="AB252" s="18">
        <f t="shared" si="467"/>
        <v>0.09</v>
      </c>
      <c r="AC252" s="7">
        <f t="shared" si="468"/>
        <v>0</v>
      </c>
      <c r="AD252" s="22">
        <f t="shared" si="469"/>
        <v>0</v>
      </c>
      <c r="AE252" s="18">
        <f t="shared" si="470"/>
        <v>0.61499999999999999</v>
      </c>
      <c r="AF252" s="7">
        <f t="shared" si="471"/>
        <v>7.0710678118654814E-3</v>
      </c>
      <c r="AG252" s="22">
        <f t="shared" si="472"/>
        <v>1.149767123880566E-2</v>
      </c>
      <c r="AH252" s="108"/>
      <c r="AI252" s="108"/>
      <c r="AJ252" s="108"/>
      <c r="AK252" s="108"/>
      <c r="AL252" s="108"/>
      <c r="AM252" s="108"/>
      <c r="AN252" s="108"/>
      <c r="AO252" s="108"/>
      <c r="AP252" s="108"/>
      <c r="AQ252" s="108"/>
      <c r="AR252" s="108"/>
      <c r="AS252" s="108"/>
      <c r="AT252" s="108"/>
      <c r="AU252" s="108"/>
      <c r="AV252" s="108"/>
      <c r="AW252" s="108"/>
      <c r="AX252" s="108"/>
    </row>
    <row r="253" spans="1:52" x14ac:dyDescent="0.35">
      <c r="A253" s="11">
        <f>'OD660'!$A$8</f>
        <v>44662.71875</v>
      </c>
      <c r="B253" s="4">
        <f t="shared" si="453"/>
        <v>28.749999999941792</v>
      </c>
      <c r="C253" s="12">
        <f t="shared" si="454"/>
        <v>1.1979166666642413</v>
      </c>
      <c r="D253" s="176">
        <v>7.88</v>
      </c>
      <c r="E253" s="176">
        <v>23.91</v>
      </c>
      <c r="F253" s="176">
        <v>5.0199999999999996</v>
      </c>
      <c r="G253" s="176">
        <v>2.52</v>
      </c>
      <c r="H253" s="176">
        <v>0.12</v>
      </c>
      <c r="I253" s="176">
        <v>1.02</v>
      </c>
      <c r="J253" s="176">
        <v>7.89</v>
      </c>
      <c r="K253" s="176">
        <v>23.92</v>
      </c>
      <c r="L253" s="176">
        <v>5.03</v>
      </c>
      <c r="M253" s="176">
        <v>2.52</v>
      </c>
      <c r="N253" s="176">
        <v>0.11</v>
      </c>
      <c r="O253" s="176">
        <v>1.03</v>
      </c>
      <c r="P253" s="29">
        <f t="shared" si="455"/>
        <v>7.8849999999999998</v>
      </c>
      <c r="Q253" s="7">
        <f t="shared" si="456"/>
        <v>7.0710678118653244E-3</v>
      </c>
      <c r="R253" s="22">
        <f t="shared" si="457"/>
        <v>8.9677461152382054E-4</v>
      </c>
      <c r="S253" s="18">
        <f t="shared" si="458"/>
        <v>23.914999999999999</v>
      </c>
      <c r="T253" s="7">
        <f t="shared" si="459"/>
        <v>7.0710678118665812E-3</v>
      </c>
      <c r="U253" s="22">
        <f t="shared" si="460"/>
        <v>2.9567500781378138E-4</v>
      </c>
      <c r="V253" s="18">
        <f t="shared" si="461"/>
        <v>5.0250000000000004</v>
      </c>
      <c r="W253" s="7">
        <f t="shared" si="462"/>
        <v>7.0710678118659524E-3</v>
      </c>
      <c r="X253" s="22">
        <f t="shared" si="463"/>
        <v>1.4071776740031746E-3</v>
      </c>
      <c r="Y253" s="18">
        <f t="shared" si="464"/>
        <v>2.52</v>
      </c>
      <c r="Z253" s="7">
        <f t="shared" si="465"/>
        <v>0</v>
      </c>
      <c r="AA253" s="22">
        <f t="shared" si="466"/>
        <v>0</v>
      </c>
      <c r="AB253" s="18">
        <f t="shared" si="467"/>
        <v>0.11499999999999999</v>
      </c>
      <c r="AC253" s="7">
        <f t="shared" si="468"/>
        <v>7.0710678118654719E-3</v>
      </c>
      <c r="AD253" s="22">
        <f t="shared" si="469"/>
        <v>6.1487546190134544E-2</v>
      </c>
      <c r="AE253" s="18">
        <f t="shared" si="470"/>
        <v>1.0249999999999999</v>
      </c>
      <c r="AF253" s="7">
        <f t="shared" si="471"/>
        <v>7.0710678118654814E-3</v>
      </c>
      <c r="AG253" s="22">
        <f t="shared" si="472"/>
        <v>6.8986027432833968E-3</v>
      </c>
      <c r="AH253" s="108"/>
      <c r="AI253" s="108"/>
      <c r="AJ253" s="108"/>
      <c r="AK253" s="108"/>
      <c r="AL253" s="108"/>
      <c r="AM253" s="108"/>
      <c r="AN253" s="108"/>
      <c r="AO253" s="108"/>
      <c r="AP253" s="108"/>
      <c r="AQ253" s="108"/>
      <c r="AR253" s="108"/>
      <c r="AS253" s="108"/>
      <c r="AT253" s="108"/>
      <c r="AU253" s="108"/>
      <c r="AV253" s="108"/>
      <c r="AW253" s="108"/>
      <c r="AX253" s="108"/>
    </row>
    <row r="254" spans="1:52" x14ac:dyDescent="0.35">
      <c r="A254" s="11">
        <f>'OD660'!$A$9</f>
        <v>44663.354166666664</v>
      </c>
      <c r="B254" s="4">
        <f t="shared" si="453"/>
        <v>43.999999999883585</v>
      </c>
      <c r="C254" s="12">
        <f t="shared" si="454"/>
        <v>1.8333333333284827</v>
      </c>
      <c r="D254" s="176">
        <v>7.93</v>
      </c>
      <c r="E254" s="176">
        <v>24.1</v>
      </c>
      <c r="F254" s="176">
        <v>3.01</v>
      </c>
      <c r="G254" s="176">
        <v>2.17</v>
      </c>
      <c r="H254" s="176">
        <v>0.22</v>
      </c>
      <c r="I254" s="176">
        <v>2.34</v>
      </c>
      <c r="J254" s="176">
        <v>8.0399999999999991</v>
      </c>
      <c r="K254" s="176">
        <v>24.4</v>
      </c>
      <c r="L254" s="176">
        <v>3.03</v>
      </c>
      <c r="M254" s="176">
        <v>2.1800000000000002</v>
      </c>
      <c r="N254" s="176">
        <v>0.23</v>
      </c>
      <c r="O254" s="176">
        <v>2.34</v>
      </c>
      <c r="P254" s="29">
        <f t="shared" si="455"/>
        <v>7.9849999999999994</v>
      </c>
      <c r="Q254" s="7">
        <f t="shared" si="456"/>
        <v>7.7781745930519827E-2</v>
      </c>
      <c r="R254" s="22">
        <f t="shared" si="457"/>
        <v>9.7409825836593401E-3</v>
      </c>
      <c r="S254" s="18">
        <f t="shared" si="458"/>
        <v>24.25</v>
      </c>
      <c r="T254" s="7">
        <f t="shared" si="459"/>
        <v>0.21213203435596223</v>
      </c>
      <c r="U254" s="22">
        <f t="shared" si="460"/>
        <v>8.7477127569468953E-3</v>
      </c>
      <c r="V254" s="18">
        <f t="shared" si="461"/>
        <v>3.0199999999999996</v>
      </c>
      <c r="W254" s="7">
        <f t="shared" si="462"/>
        <v>1.4142135623730963E-2</v>
      </c>
      <c r="X254" s="22">
        <f t="shared" si="463"/>
        <v>4.6828263654738293E-3</v>
      </c>
      <c r="Y254" s="18">
        <f t="shared" si="464"/>
        <v>2.1749999999999998</v>
      </c>
      <c r="Z254" s="7">
        <f t="shared" si="465"/>
        <v>7.0710678118656384E-3</v>
      </c>
      <c r="AA254" s="22">
        <f t="shared" si="466"/>
        <v>3.2510656606278801E-3</v>
      </c>
      <c r="AB254" s="18">
        <f t="shared" si="467"/>
        <v>0.22500000000000001</v>
      </c>
      <c r="AC254" s="7">
        <f t="shared" si="468"/>
        <v>7.0710678118654814E-3</v>
      </c>
      <c r="AD254" s="22">
        <f t="shared" si="469"/>
        <v>3.1426968052735475E-2</v>
      </c>
      <c r="AE254" s="18">
        <f t="shared" si="470"/>
        <v>2.34</v>
      </c>
      <c r="AF254" s="7">
        <f t="shared" si="471"/>
        <v>0</v>
      </c>
      <c r="AG254" s="22">
        <f t="shared" si="472"/>
        <v>0</v>
      </c>
      <c r="AH254" s="108"/>
      <c r="AI254" s="108"/>
      <c r="AJ254" s="108"/>
      <c r="AK254" s="108"/>
      <c r="AL254" s="108"/>
      <c r="AM254" s="108"/>
      <c r="AN254" s="108"/>
      <c r="AO254" s="108"/>
      <c r="AP254" s="108"/>
      <c r="AQ254" s="108"/>
      <c r="AR254" s="108"/>
      <c r="AS254" s="108"/>
      <c r="AT254" s="108"/>
      <c r="AU254" s="108"/>
      <c r="AV254" s="108"/>
      <c r="AW254" s="108"/>
      <c r="AX254" s="108"/>
    </row>
    <row r="255" spans="1:52" x14ac:dyDescent="0.35">
      <c r="A255" s="11">
        <f>'OD660'!$A$10</f>
        <v>44663.677083333336</v>
      </c>
      <c r="B255" s="4">
        <f t="shared" si="453"/>
        <v>51.75</v>
      </c>
      <c r="C255" s="12">
        <f t="shared" si="454"/>
        <v>2.15625</v>
      </c>
      <c r="D255" s="176">
        <v>8.0299999999999994</v>
      </c>
      <c r="E255" s="176">
        <v>24.34</v>
      </c>
      <c r="F255" s="176">
        <v>1.64</v>
      </c>
      <c r="G255" s="176">
        <v>1.83</v>
      </c>
      <c r="H255" s="176">
        <v>0.34</v>
      </c>
      <c r="I255" s="176">
        <v>2.81</v>
      </c>
      <c r="J255" s="176">
        <v>7.94</v>
      </c>
      <c r="K255" s="176">
        <v>24.13</v>
      </c>
      <c r="L255" s="176">
        <v>1.62</v>
      </c>
      <c r="M255" s="176">
        <v>1.82</v>
      </c>
      <c r="N255" s="176">
        <v>0.34</v>
      </c>
      <c r="O255" s="176">
        <v>2.81</v>
      </c>
      <c r="P255" s="29">
        <f t="shared" si="455"/>
        <v>7.9849999999999994</v>
      </c>
      <c r="Q255" s="7">
        <f t="shared" si="456"/>
        <v>6.3639610306788552E-2</v>
      </c>
      <c r="R255" s="22">
        <f t="shared" si="457"/>
        <v>7.9698948411757748E-3</v>
      </c>
      <c r="S255" s="18">
        <f t="shared" si="458"/>
        <v>24.234999999999999</v>
      </c>
      <c r="T255" s="7">
        <f t="shared" si="459"/>
        <v>0.14849242404917559</v>
      </c>
      <c r="U255" s="22">
        <f t="shared" si="460"/>
        <v>6.127188943642484E-3</v>
      </c>
      <c r="V255" s="18">
        <f t="shared" si="461"/>
        <v>1.63</v>
      </c>
      <c r="W255" s="7">
        <f t="shared" si="462"/>
        <v>1.4142135623730807E-2</v>
      </c>
      <c r="X255" s="22">
        <f t="shared" si="463"/>
        <v>8.676156824374729E-3</v>
      </c>
      <c r="Y255" s="18">
        <f t="shared" si="464"/>
        <v>1.8250000000000002</v>
      </c>
      <c r="Z255" s="7">
        <f t="shared" si="465"/>
        <v>7.0710678118654814E-3</v>
      </c>
      <c r="AA255" s="22">
        <f t="shared" si="466"/>
        <v>3.8745577051317701E-3</v>
      </c>
      <c r="AB255" s="18">
        <f t="shared" si="467"/>
        <v>0.34</v>
      </c>
      <c r="AC255" s="7">
        <f t="shared" si="468"/>
        <v>0</v>
      </c>
      <c r="AD255" s="22">
        <f t="shared" si="469"/>
        <v>0</v>
      </c>
      <c r="AE255" s="18">
        <f t="shared" si="470"/>
        <v>2.81</v>
      </c>
      <c r="AF255" s="7">
        <f t="shared" si="471"/>
        <v>0</v>
      </c>
      <c r="AG255" s="22">
        <f t="shared" si="472"/>
        <v>0</v>
      </c>
      <c r="AH255" s="108"/>
      <c r="AI255" s="108"/>
      <c r="AJ255" s="108"/>
      <c r="AK255" s="108"/>
      <c r="AL255" s="108"/>
      <c r="AM255" s="108"/>
      <c r="AN255" s="108"/>
      <c r="AO255" s="108"/>
      <c r="AP255" s="108"/>
      <c r="AQ255" s="108"/>
      <c r="AR255" s="108"/>
      <c r="AS255" s="108"/>
      <c r="AT255" s="108"/>
      <c r="AU255" s="108"/>
      <c r="AV255" s="108"/>
      <c r="AW255" s="108"/>
      <c r="AX255" s="108"/>
    </row>
    <row r="256" spans="1:52" x14ac:dyDescent="0.35">
      <c r="A256" s="11">
        <f>'OD660'!$A$11</f>
        <v>44664.361111111109</v>
      </c>
      <c r="B256" s="4">
        <f t="shared" si="453"/>
        <v>68.166666666569654</v>
      </c>
      <c r="C256" s="12">
        <f t="shared" si="454"/>
        <v>2.8402777777737356</v>
      </c>
      <c r="D256" s="176">
        <v>7.69</v>
      </c>
      <c r="E256" s="176">
        <v>20.149999999999999</v>
      </c>
      <c r="F256" s="176">
        <v>0</v>
      </c>
      <c r="G256" s="176">
        <v>0</v>
      </c>
      <c r="H256" s="176">
        <v>0.47</v>
      </c>
      <c r="I256" s="176">
        <v>8.06</v>
      </c>
      <c r="J256" s="176">
        <v>7.67</v>
      </c>
      <c r="K256" s="176">
        <v>20.05</v>
      </c>
      <c r="L256" s="176">
        <v>0</v>
      </c>
      <c r="M256" s="176">
        <v>0</v>
      </c>
      <c r="N256" s="176">
        <v>0.47</v>
      </c>
      <c r="O256" s="176">
        <v>8.08</v>
      </c>
      <c r="P256" s="29">
        <f t="shared" si="455"/>
        <v>7.68</v>
      </c>
      <c r="Q256" s="7">
        <f t="shared" si="456"/>
        <v>1.4142135623731277E-2</v>
      </c>
      <c r="R256" s="22">
        <f t="shared" si="457"/>
        <v>1.84142390934001E-3</v>
      </c>
      <c r="S256" s="18">
        <f t="shared" si="458"/>
        <v>20.100000000000001</v>
      </c>
      <c r="T256" s="7">
        <f t="shared" si="459"/>
        <v>7.0710678118653253E-2</v>
      </c>
      <c r="U256" s="22">
        <f t="shared" si="460"/>
        <v>3.5179441850076241E-3</v>
      </c>
      <c r="V256" s="18">
        <f t="shared" si="461"/>
        <v>0</v>
      </c>
      <c r="W256" s="7">
        <f t="shared" si="462"/>
        <v>0</v>
      </c>
      <c r="X256" s="22" t="e">
        <f t="shared" si="463"/>
        <v>#DIV/0!</v>
      </c>
      <c r="Y256" s="18">
        <f t="shared" si="464"/>
        <v>0</v>
      </c>
      <c r="Z256" s="7">
        <f t="shared" si="465"/>
        <v>0</v>
      </c>
      <c r="AA256" s="22" t="e">
        <f t="shared" si="466"/>
        <v>#DIV/0!</v>
      </c>
      <c r="AB256" s="18">
        <f t="shared" si="467"/>
        <v>0.47</v>
      </c>
      <c r="AC256" s="7">
        <f t="shared" si="468"/>
        <v>0</v>
      </c>
      <c r="AD256" s="22">
        <f t="shared" si="469"/>
        <v>0</v>
      </c>
      <c r="AE256" s="18">
        <f t="shared" si="470"/>
        <v>8.07</v>
      </c>
      <c r="AF256" s="7">
        <f t="shared" si="471"/>
        <v>1.4142135623730649E-2</v>
      </c>
      <c r="AG256" s="22">
        <f t="shared" si="472"/>
        <v>1.752433162791902E-3</v>
      </c>
      <c r="AH256" s="108"/>
      <c r="AI256" s="108"/>
      <c r="AJ256" s="108"/>
      <c r="AK256" s="108"/>
      <c r="AL256" s="108"/>
      <c r="AM256" s="108"/>
      <c r="AN256" s="108"/>
      <c r="AO256" s="108"/>
      <c r="AP256" s="108"/>
      <c r="AQ256" s="108"/>
      <c r="AR256" s="108"/>
      <c r="AS256" s="108"/>
      <c r="AT256" s="108"/>
      <c r="AU256" s="108"/>
      <c r="AV256" s="108"/>
      <c r="AW256" s="108"/>
      <c r="AX256" s="108"/>
    </row>
    <row r="257" spans="1:52" x14ac:dyDescent="0.35">
      <c r="A257" s="11">
        <f>'OD660'!$A$12</f>
        <v>44664.677083333336</v>
      </c>
      <c r="B257" s="4">
        <f t="shared" si="453"/>
        <v>75.75</v>
      </c>
      <c r="C257" s="12">
        <f t="shared" si="454"/>
        <v>3.15625</v>
      </c>
      <c r="D257" s="176">
        <v>7.46</v>
      </c>
      <c r="E257" s="176">
        <v>16.8</v>
      </c>
      <c r="F257" s="176">
        <v>0</v>
      </c>
      <c r="G257" s="176">
        <v>0</v>
      </c>
      <c r="H257" s="176">
        <v>0.57999999999999996</v>
      </c>
      <c r="I257" s="176">
        <v>9.49</v>
      </c>
      <c r="J257" s="176">
        <v>7.44</v>
      </c>
      <c r="K257" s="176">
        <v>16.79</v>
      </c>
      <c r="L257" s="176">
        <v>0</v>
      </c>
      <c r="M257" s="176">
        <v>0</v>
      </c>
      <c r="N257" s="176">
        <v>0.57999999999999996</v>
      </c>
      <c r="O257" s="176">
        <v>9.4600000000000009</v>
      </c>
      <c r="P257" s="29">
        <f t="shared" si="455"/>
        <v>7.45</v>
      </c>
      <c r="Q257" s="7">
        <f t="shared" si="456"/>
        <v>1.4142135623730649E-2</v>
      </c>
      <c r="R257" s="22">
        <f t="shared" si="457"/>
        <v>1.8982732380846508E-3</v>
      </c>
      <c r="S257" s="18">
        <f t="shared" si="458"/>
        <v>16.795000000000002</v>
      </c>
      <c r="T257" s="7">
        <f t="shared" si="459"/>
        <v>7.0710678118665812E-3</v>
      </c>
      <c r="U257" s="22">
        <f t="shared" si="460"/>
        <v>4.2102219778901938E-4</v>
      </c>
      <c r="V257" s="18">
        <f t="shared" si="461"/>
        <v>0</v>
      </c>
      <c r="W257" s="7">
        <f t="shared" si="462"/>
        <v>0</v>
      </c>
      <c r="X257" s="22" t="e">
        <f t="shared" si="463"/>
        <v>#DIV/0!</v>
      </c>
      <c r="Y257" s="18">
        <f t="shared" si="464"/>
        <v>0</v>
      </c>
      <c r="Z257" s="7">
        <f t="shared" si="465"/>
        <v>0</v>
      </c>
      <c r="AA257" s="22" t="e">
        <f t="shared" si="466"/>
        <v>#DIV/0!</v>
      </c>
      <c r="AB257" s="18">
        <f t="shared" si="467"/>
        <v>0.57999999999999996</v>
      </c>
      <c r="AC257" s="7">
        <f t="shared" si="468"/>
        <v>0</v>
      </c>
      <c r="AD257" s="22">
        <f t="shared" si="469"/>
        <v>0</v>
      </c>
      <c r="AE257" s="18">
        <f t="shared" si="470"/>
        <v>9.4750000000000014</v>
      </c>
      <c r="AF257" s="7">
        <f t="shared" si="471"/>
        <v>2.1213203435595972E-2</v>
      </c>
      <c r="AG257" s="22">
        <f t="shared" si="472"/>
        <v>2.2388605209072263E-3</v>
      </c>
      <c r="AH257" s="108"/>
      <c r="AI257" s="108"/>
      <c r="AJ257" s="108"/>
      <c r="AK257" s="108"/>
      <c r="AL257" s="108"/>
      <c r="AM257" s="108"/>
      <c r="AN257" s="108"/>
      <c r="AO257" s="108"/>
      <c r="AP257" s="108"/>
      <c r="AQ257" s="108"/>
      <c r="AR257" s="108"/>
      <c r="AS257" s="108"/>
      <c r="AT257" s="108"/>
      <c r="AU257" s="108"/>
      <c r="AV257" s="108"/>
      <c r="AW257" s="108"/>
      <c r="AX257" s="108"/>
    </row>
    <row r="258" spans="1:52" x14ac:dyDescent="0.35">
      <c r="A258" s="11">
        <f>'OD660'!$A$13</f>
        <v>44665.34375</v>
      </c>
      <c r="B258" s="4">
        <f t="shared" si="453"/>
        <v>91.749999999941792</v>
      </c>
      <c r="C258" s="12">
        <f t="shared" si="454"/>
        <v>3.8229166666642413</v>
      </c>
      <c r="D258" s="176">
        <v>6.94</v>
      </c>
      <c r="E258" s="176">
        <v>7.4</v>
      </c>
      <c r="F258" s="176">
        <v>0</v>
      </c>
      <c r="G258" s="176">
        <v>0</v>
      </c>
      <c r="H258" s="176">
        <v>0.87</v>
      </c>
      <c r="I258" s="176">
        <v>12.66</v>
      </c>
      <c r="J258" s="176">
        <v>6.95</v>
      </c>
      <c r="K258" s="176">
        <v>7.4</v>
      </c>
      <c r="L258" s="176">
        <v>0</v>
      </c>
      <c r="M258" s="176">
        <v>0</v>
      </c>
      <c r="N258" s="176">
        <v>0.86</v>
      </c>
      <c r="O258" s="176">
        <v>12.66</v>
      </c>
      <c r="P258" s="29">
        <f t="shared" si="455"/>
        <v>6.9450000000000003</v>
      </c>
      <c r="Q258" s="7">
        <f t="shared" si="456"/>
        <v>7.0710678118653244E-3</v>
      </c>
      <c r="R258" s="22">
        <f t="shared" si="457"/>
        <v>1.0181523127235888E-3</v>
      </c>
      <c r="S258" s="18">
        <f t="shared" si="458"/>
        <v>7.4</v>
      </c>
      <c r="T258" s="7">
        <f t="shared" si="459"/>
        <v>0</v>
      </c>
      <c r="U258" s="22">
        <f t="shared" si="460"/>
        <v>0</v>
      </c>
      <c r="V258" s="18">
        <f t="shared" si="461"/>
        <v>0</v>
      </c>
      <c r="W258" s="7">
        <f t="shared" si="462"/>
        <v>0</v>
      </c>
      <c r="X258" s="22" t="e">
        <f t="shared" si="463"/>
        <v>#DIV/0!</v>
      </c>
      <c r="Y258" s="18">
        <f t="shared" si="464"/>
        <v>0</v>
      </c>
      <c r="Z258" s="7">
        <f t="shared" si="465"/>
        <v>0</v>
      </c>
      <c r="AA258" s="22" t="e">
        <f t="shared" si="466"/>
        <v>#DIV/0!</v>
      </c>
      <c r="AB258" s="18">
        <f t="shared" si="467"/>
        <v>0.86499999999999999</v>
      </c>
      <c r="AC258" s="7">
        <f t="shared" si="468"/>
        <v>7.0710678118654814E-3</v>
      </c>
      <c r="AD258" s="22">
        <f t="shared" si="469"/>
        <v>8.1746448692086495E-3</v>
      </c>
      <c r="AE258" s="18">
        <f t="shared" si="470"/>
        <v>12.66</v>
      </c>
      <c r="AF258" s="7">
        <f t="shared" si="471"/>
        <v>0</v>
      </c>
      <c r="AG258" s="22">
        <f t="shared" si="472"/>
        <v>0</v>
      </c>
      <c r="AH258" s="108"/>
      <c r="AI258" s="108"/>
      <c r="AJ258" s="108"/>
      <c r="AK258" s="108"/>
      <c r="AL258" s="108"/>
      <c r="AM258" s="108"/>
      <c r="AN258" s="108"/>
      <c r="AO258" s="108"/>
      <c r="AP258" s="108"/>
      <c r="AQ258" s="108"/>
      <c r="AR258" s="108"/>
      <c r="AS258" s="108"/>
      <c r="AT258" s="108"/>
      <c r="AU258" s="108"/>
      <c r="AV258" s="108"/>
      <c r="AW258" s="108"/>
      <c r="AX258" s="108"/>
    </row>
    <row r="259" spans="1:52" s="135" customFormat="1" x14ac:dyDescent="0.35">
      <c r="A259" s="11">
        <f>'OD660'!$A$14</f>
        <v>44665.677083333336</v>
      </c>
      <c r="B259" s="4">
        <f t="shared" si="453"/>
        <v>99.75</v>
      </c>
      <c r="C259" s="12">
        <f t="shared" si="454"/>
        <v>4.15625</v>
      </c>
      <c r="D259" s="176">
        <v>6.58</v>
      </c>
      <c r="E259" s="176">
        <v>3.5</v>
      </c>
      <c r="F259" s="176">
        <v>0</v>
      </c>
      <c r="G259" s="176">
        <v>0</v>
      </c>
      <c r="H259" s="176">
        <v>0.97</v>
      </c>
      <c r="I259" s="176">
        <v>14.48</v>
      </c>
      <c r="J259" s="176">
        <v>6.59</v>
      </c>
      <c r="K259" s="176">
        <v>3.52</v>
      </c>
      <c r="L259" s="176">
        <v>0</v>
      </c>
      <c r="M259" s="176">
        <v>0</v>
      </c>
      <c r="N259" s="176">
        <v>0.97</v>
      </c>
      <c r="O259" s="176">
        <v>13.98</v>
      </c>
      <c r="P259" s="29">
        <f t="shared" si="455"/>
        <v>6.585</v>
      </c>
      <c r="Q259" s="7">
        <f t="shared" si="456"/>
        <v>7.0710678118653244E-3</v>
      </c>
      <c r="R259" s="22">
        <f t="shared" si="457"/>
        <v>1.0738143981572246E-3</v>
      </c>
      <c r="S259" s="18">
        <f t="shared" si="458"/>
        <v>3.51</v>
      </c>
      <c r="T259" s="7">
        <f t="shared" si="459"/>
        <v>1.4142135623730963E-2</v>
      </c>
      <c r="U259" s="22">
        <f t="shared" si="460"/>
        <v>4.0290984682994201E-3</v>
      </c>
      <c r="V259" s="18">
        <f t="shared" si="461"/>
        <v>0</v>
      </c>
      <c r="W259" s="7">
        <f t="shared" si="462"/>
        <v>0</v>
      </c>
      <c r="X259" s="22" t="e">
        <f t="shared" si="463"/>
        <v>#DIV/0!</v>
      </c>
      <c r="Y259" s="18">
        <f t="shared" si="464"/>
        <v>0</v>
      </c>
      <c r="Z259" s="7">
        <f t="shared" si="465"/>
        <v>0</v>
      </c>
      <c r="AA259" s="22" t="e">
        <f t="shared" si="466"/>
        <v>#DIV/0!</v>
      </c>
      <c r="AB259" s="18">
        <f t="shared" si="467"/>
        <v>0.97</v>
      </c>
      <c r="AC259" s="7">
        <f t="shared" si="468"/>
        <v>0</v>
      </c>
      <c r="AD259" s="22">
        <f t="shared" si="469"/>
        <v>0</v>
      </c>
      <c r="AE259" s="18">
        <f t="shared" si="470"/>
        <v>14.23</v>
      </c>
      <c r="AF259" s="7">
        <f t="shared" si="471"/>
        <v>0.35355339059327379</v>
      </c>
      <c r="AG259" s="22">
        <f t="shared" si="472"/>
        <v>2.4845635319274334E-2</v>
      </c>
      <c r="AH259" s="108"/>
      <c r="AI259" s="29"/>
      <c r="AJ259" s="7"/>
      <c r="AK259" s="22"/>
      <c r="AL259" s="29"/>
      <c r="AM259" s="7"/>
      <c r="AN259" s="22"/>
      <c r="AO259" s="29"/>
      <c r="AP259" s="7"/>
      <c r="AQ259" s="22"/>
      <c r="AR259" s="29"/>
      <c r="AS259" s="7"/>
      <c r="AT259" s="22"/>
      <c r="AU259" s="29"/>
      <c r="AV259" s="7"/>
      <c r="AW259" s="22"/>
      <c r="AX259" s="29"/>
      <c r="AY259" s="7"/>
      <c r="AZ259" s="22"/>
    </row>
    <row r="260" spans="1:52" ht="15" thickBot="1" x14ac:dyDescent="0.4">
      <c r="A260" s="101">
        <f>'OD660'!$A$15</f>
        <v>44666.385416666664</v>
      </c>
      <c r="B260" s="9">
        <f t="shared" si="453"/>
        <v>116.74999999988358</v>
      </c>
      <c r="C260" s="13">
        <f t="shared" si="454"/>
        <v>4.8645833333284827</v>
      </c>
      <c r="D260" s="176">
        <v>5.1100000000000003</v>
      </c>
      <c r="E260" s="176">
        <v>1.0900000000000001</v>
      </c>
      <c r="F260" s="176">
        <v>0</v>
      </c>
      <c r="G260" s="176">
        <v>0</v>
      </c>
      <c r="H260" s="176">
        <v>1.04</v>
      </c>
      <c r="I260" s="176">
        <v>15.71</v>
      </c>
      <c r="J260" s="176">
        <v>5.14</v>
      </c>
      <c r="K260" s="176">
        <v>1.08</v>
      </c>
      <c r="L260" s="176">
        <v>0</v>
      </c>
      <c r="M260" s="176">
        <v>0</v>
      </c>
      <c r="N260" s="176">
        <v>1.05</v>
      </c>
      <c r="O260" s="176">
        <v>15.37</v>
      </c>
      <c r="P260" s="30">
        <f t="shared" si="455"/>
        <v>5.125</v>
      </c>
      <c r="Q260" s="21">
        <f t="shared" si="456"/>
        <v>2.1213203435595972E-2</v>
      </c>
      <c r="R260" s="23">
        <f t="shared" si="457"/>
        <v>4.1391616459699456E-3</v>
      </c>
      <c r="S260" s="20">
        <f t="shared" si="458"/>
        <v>1.085</v>
      </c>
      <c r="T260" s="21">
        <f t="shared" si="459"/>
        <v>7.0710678118654814E-3</v>
      </c>
      <c r="U260" s="23">
        <f t="shared" si="460"/>
        <v>6.5171131906594298E-3</v>
      </c>
      <c r="V260" s="20">
        <f t="shared" si="461"/>
        <v>0</v>
      </c>
      <c r="W260" s="21">
        <f t="shared" si="462"/>
        <v>0</v>
      </c>
      <c r="X260" s="23" t="e">
        <f t="shared" si="463"/>
        <v>#DIV/0!</v>
      </c>
      <c r="Y260" s="20">
        <f t="shared" si="464"/>
        <v>0</v>
      </c>
      <c r="Z260" s="21">
        <f t="shared" si="465"/>
        <v>0</v>
      </c>
      <c r="AA260" s="23" t="e">
        <f t="shared" si="466"/>
        <v>#DIV/0!</v>
      </c>
      <c r="AB260" s="20">
        <f t="shared" si="467"/>
        <v>1.0449999999999999</v>
      </c>
      <c r="AC260" s="21">
        <f t="shared" si="468"/>
        <v>7.0710678118654814E-3</v>
      </c>
      <c r="AD260" s="23">
        <f t="shared" si="469"/>
        <v>6.7665720687707957E-3</v>
      </c>
      <c r="AE260" s="20">
        <f t="shared" si="470"/>
        <v>15.54</v>
      </c>
      <c r="AF260" s="21">
        <f t="shared" si="471"/>
        <v>0.24041630560342733</v>
      </c>
      <c r="AG260" s="23">
        <f t="shared" si="472"/>
        <v>1.5470804736385286E-2</v>
      </c>
      <c r="AH260" s="108"/>
      <c r="AI260" s="108"/>
      <c r="AJ260" s="108"/>
      <c r="AK260" s="108"/>
      <c r="AL260" s="108"/>
      <c r="AM260" s="108"/>
      <c r="AN260" s="108"/>
      <c r="AO260" s="108"/>
      <c r="AP260" s="108"/>
      <c r="AQ260" s="108"/>
      <c r="AR260" s="108"/>
      <c r="AS260" s="108"/>
      <c r="AT260" s="108"/>
      <c r="AU260" s="108"/>
      <c r="AV260" s="108"/>
      <c r="AW260" s="108"/>
      <c r="AX260" s="108"/>
    </row>
    <row r="261" spans="1:52" ht="15" thickBot="1" x14ac:dyDescent="0.4"/>
    <row r="262" spans="1:52" ht="15" thickBot="1" x14ac:dyDescent="0.4">
      <c r="D262" s="205">
        <v>3</v>
      </c>
      <c r="E262" s="206"/>
      <c r="F262" s="206"/>
      <c r="G262" s="206"/>
      <c r="H262" s="206"/>
      <c r="I262" s="206"/>
      <c r="J262" s="206"/>
      <c r="K262" s="206"/>
      <c r="L262" s="206"/>
      <c r="M262" s="206"/>
      <c r="N262" s="206"/>
      <c r="O262" s="207"/>
    </row>
    <row r="263" spans="1:52" ht="15" thickBot="1" x14ac:dyDescent="0.4">
      <c r="D263" s="205" t="s">
        <v>26</v>
      </c>
      <c r="E263" s="206"/>
      <c r="F263" s="206"/>
      <c r="G263" s="206"/>
      <c r="H263" s="206"/>
      <c r="I263" s="207"/>
      <c r="J263" s="205" t="s">
        <v>26</v>
      </c>
      <c r="K263" s="206"/>
      <c r="L263" s="206"/>
      <c r="M263" s="206"/>
      <c r="N263" s="206"/>
      <c r="O263" s="207"/>
      <c r="P263" s="194" t="s">
        <v>9</v>
      </c>
      <c r="Q263" s="187"/>
      <c r="R263" s="195"/>
      <c r="S263" s="194" t="s">
        <v>10</v>
      </c>
      <c r="T263" s="187"/>
      <c r="U263" s="195"/>
      <c r="V263" s="194" t="s">
        <v>11</v>
      </c>
      <c r="W263" s="187"/>
      <c r="X263" s="195"/>
      <c r="Y263" s="194" t="s">
        <v>12</v>
      </c>
      <c r="Z263" s="187"/>
      <c r="AA263" s="195"/>
      <c r="AB263" s="194" t="s">
        <v>13</v>
      </c>
      <c r="AC263" s="187"/>
      <c r="AD263" s="195"/>
      <c r="AE263" s="194" t="s">
        <v>14</v>
      </c>
      <c r="AF263" s="187"/>
      <c r="AG263" s="195"/>
      <c r="AH263" s="92"/>
      <c r="AI263" s="92"/>
      <c r="AJ263" s="92"/>
      <c r="AK263" s="92"/>
      <c r="AL263" s="92"/>
      <c r="AM263" s="92"/>
      <c r="AN263" s="92"/>
      <c r="AO263" s="92"/>
      <c r="AP263" s="92"/>
      <c r="AQ263" s="92"/>
      <c r="AR263" s="92"/>
      <c r="AS263" s="92"/>
      <c r="AT263" s="92"/>
      <c r="AU263" s="92"/>
      <c r="AV263" s="92"/>
      <c r="AW263" s="92"/>
      <c r="AX263" s="92"/>
    </row>
    <row r="264" spans="1:52" ht="15" thickBot="1" x14ac:dyDescent="0.4">
      <c r="A264" s="133" t="s">
        <v>0</v>
      </c>
      <c r="B264" s="132" t="s">
        <v>1</v>
      </c>
      <c r="C264" s="134" t="s">
        <v>2</v>
      </c>
      <c r="D264" s="196" t="s">
        <v>27</v>
      </c>
      <c r="E264" s="197"/>
      <c r="F264" s="197"/>
      <c r="G264" s="197"/>
      <c r="H264" s="197"/>
      <c r="I264" s="198"/>
      <c r="J264" s="212" t="s">
        <v>28</v>
      </c>
      <c r="K264" s="197"/>
      <c r="L264" s="197"/>
      <c r="M264" s="197"/>
      <c r="N264" s="197"/>
      <c r="O264" s="198"/>
      <c r="P264" s="147" t="s">
        <v>8</v>
      </c>
      <c r="Q264" s="120" t="s">
        <v>5</v>
      </c>
      <c r="R264" s="121" t="s">
        <v>6</v>
      </c>
      <c r="S264" s="122" t="s">
        <v>8</v>
      </c>
      <c r="T264" s="120" t="s">
        <v>5</v>
      </c>
      <c r="U264" s="121" t="s">
        <v>6</v>
      </c>
      <c r="V264" s="122" t="s">
        <v>8</v>
      </c>
      <c r="W264" s="120" t="s">
        <v>5</v>
      </c>
      <c r="X264" s="121" t="s">
        <v>6</v>
      </c>
      <c r="Y264" s="122" t="s">
        <v>8</v>
      </c>
      <c r="Z264" s="120" t="s">
        <v>5</v>
      </c>
      <c r="AA264" s="121" t="s">
        <v>6</v>
      </c>
      <c r="AB264" s="122" t="s">
        <v>8</v>
      </c>
      <c r="AC264" s="120" t="s">
        <v>5</v>
      </c>
      <c r="AD264" s="121" t="s">
        <v>6</v>
      </c>
      <c r="AE264" s="122" t="s">
        <v>8</v>
      </c>
      <c r="AF264" s="120" t="s">
        <v>5</v>
      </c>
      <c r="AG264" s="121" t="s">
        <v>6</v>
      </c>
      <c r="AH264" s="110"/>
      <c r="AI264" s="110"/>
      <c r="AJ264" s="110"/>
      <c r="AK264" s="110"/>
      <c r="AL264" s="110"/>
      <c r="AM264" s="110"/>
      <c r="AN264" s="110"/>
      <c r="AO264" s="110"/>
      <c r="AP264" s="110"/>
      <c r="AQ264" s="110"/>
      <c r="AR264" s="110"/>
      <c r="AS264" s="110"/>
      <c r="AT264" s="110"/>
      <c r="AU264" s="110"/>
      <c r="AV264" s="110"/>
      <c r="AW264" s="110"/>
      <c r="AX264" s="110"/>
    </row>
    <row r="265" spans="1:52" x14ac:dyDescent="0.35">
      <c r="A265" s="11">
        <f>'OD660'!$A$5</f>
        <v>44661.520833333336</v>
      </c>
      <c r="B265" s="4">
        <f>C265*24</f>
        <v>0</v>
      </c>
      <c r="C265" s="2">
        <f>A265-$A$5</f>
        <v>0</v>
      </c>
      <c r="D265" s="176">
        <v>8.34</v>
      </c>
      <c r="E265" s="176">
        <v>23.99</v>
      </c>
      <c r="F265" s="176">
        <v>7.11</v>
      </c>
      <c r="G265" s="176">
        <v>2.66</v>
      </c>
      <c r="H265" s="176">
        <v>0</v>
      </c>
      <c r="I265" s="176">
        <v>0</v>
      </c>
      <c r="J265" s="176">
        <v>8.35</v>
      </c>
      <c r="K265" s="176">
        <v>23.99</v>
      </c>
      <c r="L265" s="176">
        <v>7.11</v>
      </c>
      <c r="M265" s="176">
        <v>2.66</v>
      </c>
      <c r="N265" s="176">
        <v>0</v>
      </c>
      <c r="O265" s="176">
        <v>0</v>
      </c>
      <c r="P265" s="143">
        <f>IF(D265="",#N/A,AVERAGE(D265,J265))</f>
        <v>8.3449999999999989</v>
      </c>
      <c r="Q265" s="144">
        <f>_xlfn.STDEV.S(D265,J265)</f>
        <v>7.0710678118653244E-3</v>
      </c>
      <c r="R265" s="145">
        <f>Q265/P265</f>
        <v>8.4734185882148901E-4</v>
      </c>
      <c r="S265" s="146">
        <f>IF(E265="",#N/A,AVERAGE(E265,K265))</f>
        <v>23.99</v>
      </c>
      <c r="T265" s="144">
        <f>_xlfn.STDEV.S(E265,K265)</f>
        <v>0</v>
      </c>
      <c r="U265" s="145">
        <f>T265/S265</f>
        <v>0</v>
      </c>
      <c r="V265" s="146">
        <f>IF(F265="",#N/A,AVERAGE(F265,L265))</f>
        <v>7.11</v>
      </c>
      <c r="W265" s="144">
        <f>_xlfn.STDEV.S(F265,L265)</f>
        <v>0</v>
      </c>
      <c r="X265" s="145">
        <f t="shared" ref="X265" si="473">W265/V265</f>
        <v>0</v>
      </c>
      <c r="Y265" s="146">
        <f>IF(G265="",#N/A,AVERAGE(G265,M265))</f>
        <v>2.66</v>
      </c>
      <c r="Z265" s="144">
        <f>_xlfn.STDEV.S(G265,M265)</f>
        <v>0</v>
      </c>
      <c r="AA265" s="145">
        <f>Z265/Y265</f>
        <v>0</v>
      </c>
      <c r="AB265" s="146">
        <f>IF(H265="",#N/A,AVERAGE(H265,N265))</f>
        <v>0</v>
      </c>
      <c r="AC265" s="144">
        <f>_xlfn.STDEV.S(H265,N265)</f>
        <v>0</v>
      </c>
      <c r="AD265" s="145" t="e">
        <f>AC265/AB265</f>
        <v>#DIV/0!</v>
      </c>
      <c r="AE265" s="146">
        <f>IF(I265="",#N/A,AVERAGE(I265,O265))</f>
        <v>0</v>
      </c>
      <c r="AF265" s="144">
        <f>_xlfn.STDEV.S(I265,O265)</f>
        <v>0</v>
      </c>
      <c r="AG265" s="145" t="e">
        <f>AF265/AE265</f>
        <v>#DIV/0!</v>
      </c>
      <c r="AH265" s="108"/>
      <c r="AI265" s="108"/>
      <c r="AJ265" s="108"/>
      <c r="AK265" s="108"/>
      <c r="AL265" s="108"/>
      <c r="AM265" s="108"/>
      <c r="AN265" s="108"/>
      <c r="AO265" s="108"/>
      <c r="AP265" s="108"/>
      <c r="AQ265" s="108"/>
      <c r="AR265" s="108"/>
      <c r="AS265" s="108"/>
      <c r="AT265" s="108"/>
      <c r="AU265" s="108"/>
      <c r="AV265" s="108"/>
      <c r="AW265" s="108"/>
      <c r="AX265" s="108"/>
    </row>
    <row r="266" spans="1:52" x14ac:dyDescent="0.35">
      <c r="A266" s="11">
        <f>'OD660'!$A$6</f>
        <v>44661.84375</v>
      </c>
      <c r="B266" s="4">
        <f t="shared" ref="B266:B275" si="474">C266*24</f>
        <v>7.7499999999417923</v>
      </c>
      <c r="C266" s="12">
        <f t="shared" ref="C266:C275" si="475">A266-$A$5</f>
        <v>0.32291666666424135</v>
      </c>
      <c r="D266" s="56">
        <v>7.75</v>
      </c>
      <c r="E266" s="56">
        <v>23.43</v>
      </c>
      <c r="F266" s="56">
        <v>6.25</v>
      </c>
      <c r="G266" s="56">
        <v>2.64</v>
      </c>
      <c r="H266" s="56">
        <v>0</v>
      </c>
      <c r="I266" s="56">
        <v>0.22</v>
      </c>
      <c r="J266" s="56">
        <v>7.92</v>
      </c>
      <c r="K266" s="56">
        <v>23.94</v>
      </c>
      <c r="L266" s="56">
        <v>6.38</v>
      </c>
      <c r="M266" s="56">
        <v>2.7</v>
      </c>
      <c r="N266" s="56">
        <v>0</v>
      </c>
      <c r="O266" s="56">
        <v>0.23</v>
      </c>
      <c r="P266" s="29">
        <f t="shared" ref="P266:P275" si="476">IF(D266="",#N/A,AVERAGE(D266,J266))</f>
        <v>7.835</v>
      </c>
      <c r="Q266" s="7">
        <f t="shared" ref="Q266:Q275" si="477">_xlfn.STDEV.S(D266,J266)</f>
        <v>0.12020815280171303</v>
      </c>
      <c r="R266" s="22">
        <f t="shared" ref="R266:R275" si="478">Q266/P266</f>
        <v>1.5342457281648122E-2</v>
      </c>
      <c r="S266" s="18">
        <f t="shared" ref="S266:S275" si="479">IF(E266="",#N/A,AVERAGE(E266,K266))</f>
        <v>23.685000000000002</v>
      </c>
      <c r="T266" s="7">
        <f t="shared" ref="T266:T275" si="480">_xlfn.STDEV.S(E266,K266)</f>
        <v>0.36062445840514029</v>
      </c>
      <c r="U266" s="22">
        <f t="shared" ref="U266:U275" si="481">T266/S266</f>
        <v>1.5225858492933935E-2</v>
      </c>
      <c r="V266" s="18">
        <f t="shared" ref="V266:V275" si="482">IF(F266="",#N/A,AVERAGE(F266,L266))</f>
        <v>6.3149999999999995</v>
      </c>
      <c r="W266" s="7">
        <f t="shared" ref="W266:W275" si="483">_xlfn.STDEV.S(F266,L266)</f>
        <v>9.1923881554251102E-2</v>
      </c>
      <c r="X266" s="22">
        <f t="shared" ref="X266:X275" si="484">W266/V266</f>
        <v>1.4556434133689804E-2</v>
      </c>
      <c r="Y266" s="18">
        <f t="shared" ref="Y266:Y275" si="485">IF(G266="",#N/A,AVERAGE(G266,M266))</f>
        <v>2.67</v>
      </c>
      <c r="Z266" s="7">
        <f t="shared" ref="Z266:Z275" si="486">_xlfn.STDEV.S(G266,M266)</f>
        <v>4.2426406871192889E-2</v>
      </c>
      <c r="AA266" s="22">
        <f t="shared" ref="AA266:AA275" si="487">Z266/Y266</f>
        <v>1.5890040026664002E-2</v>
      </c>
      <c r="AB266" s="18">
        <f t="shared" ref="AB266:AB275" si="488">IF(H266="",#N/A,AVERAGE(H266,N266))</f>
        <v>0</v>
      </c>
      <c r="AC266" s="7">
        <f t="shared" ref="AC266:AC275" si="489">_xlfn.STDEV.S(H266,N266)</f>
        <v>0</v>
      </c>
      <c r="AD266" s="22" t="e">
        <f t="shared" ref="AD266:AD275" si="490">AC266/AB266</f>
        <v>#DIV/0!</v>
      </c>
      <c r="AE266" s="18">
        <f t="shared" ref="AE266:AE275" si="491">IF(I266="",#N/A,AVERAGE(I266,O266))</f>
        <v>0.22500000000000001</v>
      </c>
      <c r="AF266" s="7">
        <f t="shared" ref="AF266:AF275" si="492">_xlfn.STDEV.S(I266,O266)</f>
        <v>7.0710678118654814E-3</v>
      </c>
      <c r="AG266" s="22">
        <f t="shared" ref="AG266:AG275" si="493">AF266/AE266</f>
        <v>3.1426968052735475E-2</v>
      </c>
      <c r="AH266" s="108"/>
      <c r="AI266" s="108"/>
      <c r="AJ266" s="108"/>
      <c r="AK266" s="108"/>
      <c r="AL266" s="108"/>
      <c r="AM266" s="108"/>
      <c r="AN266" s="108"/>
      <c r="AO266" s="108"/>
      <c r="AP266" s="108"/>
      <c r="AQ266" s="108"/>
      <c r="AR266" s="108"/>
      <c r="AS266" s="108"/>
      <c r="AT266" s="108"/>
      <c r="AU266" s="108"/>
      <c r="AV266" s="108"/>
      <c r="AW266" s="108"/>
      <c r="AX266" s="108"/>
    </row>
    <row r="267" spans="1:52" x14ac:dyDescent="0.35">
      <c r="A267" s="11">
        <f>'OD660'!$A$7</f>
        <v>44662.34375</v>
      </c>
      <c r="B267" s="4">
        <f t="shared" si="474"/>
        <v>19.749999999941792</v>
      </c>
      <c r="C267" s="12">
        <f t="shared" si="475"/>
        <v>0.82291666666424135</v>
      </c>
      <c r="D267" s="176">
        <v>7.84</v>
      </c>
      <c r="E267" s="176">
        <v>23.72</v>
      </c>
      <c r="F267" s="176">
        <v>5.67</v>
      </c>
      <c r="G267" s="176">
        <v>2.58</v>
      </c>
      <c r="H267" s="176">
        <v>0.09</v>
      </c>
      <c r="I267" s="176">
        <v>0.62</v>
      </c>
      <c r="J267" s="176">
        <v>7.95</v>
      </c>
      <c r="K267" s="176">
        <v>24.05</v>
      </c>
      <c r="L267" s="176">
        <v>5.74</v>
      </c>
      <c r="M267" s="176">
        <v>2.62</v>
      </c>
      <c r="N267" s="176">
        <v>0.09</v>
      </c>
      <c r="O267" s="176">
        <v>0.6</v>
      </c>
      <c r="P267" s="29">
        <f t="shared" si="476"/>
        <v>7.8949999999999996</v>
      </c>
      <c r="Q267" s="7">
        <f t="shared" si="477"/>
        <v>7.7781745930520452E-2</v>
      </c>
      <c r="R267" s="22">
        <f t="shared" si="478"/>
        <v>9.8520260836631353E-3</v>
      </c>
      <c r="S267" s="18">
        <f t="shared" si="479"/>
        <v>23.884999999999998</v>
      </c>
      <c r="T267" s="7">
        <f t="shared" si="480"/>
        <v>0.23334523779156199</v>
      </c>
      <c r="U267" s="22">
        <f t="shared" si="481"/>
        <v>9.7695305753218338E-3</v>
      </c>
      <c r="V267" s="18">
        <f t="shared" si="482"/>
        <v>5.7050000000000001</v>
      </c>
      <c r="W267" s="7">
        <f t="shared" si="483"/>
        <v>4.9497474683058526E-2</v>
      </c>
      <c r="X267" s="22">
        <f t="shared" si="484"/>
        <v>8.6761568243748505E-3</v>
      </c>
      <c r="Y267" s="18">
        <f t="shared" si="485"/>
        <v>2.6</v>
      </c>
      <c r="Z267" s="7">
        <f t="shared" si="486"/>
        <v>2.8284271247461926E-2</v>
      </c>
      <c r="AA267" s="22">
        <f t="shared" si="487"/>
        <v>1.0878565864408432E-2</v>
      </c>
      <c r="AB267" s="18">
        <f t="shared" si="488"/>
        <v>0.09</v>
      </c>
      <c r="AC267" s="7">
        <f t="shared" si="489"/>
        <v>0</v>
      </c>
      <c r="AD267" s="22">
        <f t="shared" si="490"/>
        <v>0</v>
      </c>
      <c r="AE267" s="18">
        <f t="shared" si="491"/>
        <v>0.61</v>
      </c>
      <c r="AF267" s="7">
        <f t="shared" si="492"/>
        <v>1.4142135623730963E-2</v>
      </c>
      <c r="AG267" s="22">
        <f t="shared" si="493"/>
        <v>2.3183828891362234E-2</v>
      </c>
      <c r="AH267" s="108"/>
      <c r="AI267" s="108"/>
      <c r="AJ267" s="108"/>
      <c r="AK267" s="108"/>
      <c r="AL267" s="108"/>
      <c r="AM267" s="108"/>
      <c r="AN267" s="108"/>
      <c r="AO267" s="108"/>
      <c r="AP267" s="108"/>
      <c r="AQ267" s="108"/>
      <c r="AR267" s="108"/>
      <c r="AS267" s="108"/>
      <c r="AT267" s="108"/>
      <c r="AU267" s="108"/>
      <c r="AV267" s="108"/>
      <c r="AW267" s="108"/>
      <c r="AX267" s="108"/>
    </row>
    <row r="268" spans="1:52" x14ac:dyDescent="0.35">
      <c r="A268" s="11">
        <f>'OD660'!$A$8</f>
        <v>44662.71875</v>
      </c>
      <c r="B268" s="4">
        <f t="shared" si="474"/>
        <v>28.749999999941792</v>
      </c>
      <c r="C268" s="12">
        <f t="shared" si="475"/>
        <v>1.1979166666642413</v>
      </c>
      <c r="D268" s="176">
        <v>7.78</v>
      </c>
      <c r="E268" s="176">
        <v>23.56</v>
      </c>
      <c r="F268" s="176">
        <v>4.9000000000000004</v>
      </c>
      <c r="G268" s="176">
        <v>2.48</v>
      </c>
      <c r="H268" s="176">
        <v>0.12</v>
      </c>
      <c r="I268" s="176">
        <v>1.06</v>
      </c>
      <c r="J268" s="176">
        <v>7.86</v>
      </c>
      <c r="K268" s="176">
        <v>23.79</v>
      </c>
      <c r="L268" s="176">
        <v>4.93</v>
      </c>
      <c r="M268" s="176">
        <v>2.5099999999999998</v>
      </c>
      <c r="N268" s="176">
        <v>0.11</v>
      </c>
      <c r="O268" s="176">
        <v>1.05</v>
      </c>
      <c r="P268" s="29">
        <f t="shared" si="476"/>
        <v>7.82</v>
      </c>
      <c r="Q268" s="7">
        <f t="shared" si="477"/>
        <v>5.6568542494923851E-2</v>
      </c>
      <c r="R268" s="22">
        <f t="shared" si="478"/>
        <v>7.2338289635452491E-3</v>
      </c>
      <c r="S268" s="18">
        <f t="shared" si="479"/>
        <v>23.674999999999997</v>
      </c>
      <c r="T268" s="7">
        <f t="shared" si="480"/>
        <v>0.16263455967290624</v>
      </c>
      <c r="U268" s="22">
        <f t="shared" si="481"/>
        <v>6.8694639777362732E-3</v>
      </c>
      <c r="V268" s="18">
        <f t="shared" si="482"/>
        <v>4.915</v>
      </c>
      <c r="W268" s="7">
        <f t="shared" si="483"/>
        <v>2.1213203435595972E-2</v>
      </c>
      <c r="X268" s="22">
        <f t="shared" si="484"/>
        <v>4.3160129065302078E-3</v>
      </c>
      <c r="Y268" s="18">
        <f t="shared" si="485"/>
        <v>2.4950000000000001</v>
      </c>
      <c r="Z268" s="7">
        <f t="shared" si="486"/>
        <v>2.1213203435596288E-2</v>
      </c>
      <c r="AA268" s="22">
        <f t="shared" si="487"/>
        <v>8.5022859461307762E-3</v>
      </c>
      <c r="AB268" s="18">
        <f t="shared" si="488"/>
        <v>0.11499999999999999</v>
      </c>
      <c r="AC268" s="7">
        <f t="shared" si="489"/>
        <v>7.0710678118654719E-3</v>
      </c>
      <c r="AD268" s="22">
        <f t="shared" si="490"/>
        <v>6.1487546190134544E-2</v>
      </c>
      <c r="AE268" s="18">
        <f t="shared" si="491"/>
        <v>1.0550000000000002</v>
      </c>
      <c r="AF268" s="7">
        <f t="shared" si="492"/>
        <v>7.0710678118654814E-3</v>
      </c>
      <c r="AG268" s="22">
        <f t="shared" si="493"/>
        <v>6.7024339448961898E-3</v>
      </c>
      <c r="AH268" s="108"/>
      <c r="AI268" s="108"/>
      <c r="AJ268" s="108"/>
      <c r="AK268" s="108"/>
      <c r="AL268" s="108"/>
      <c r="AM268" s="108"/>
      <c r="AN268" s="108"/>
      <c r="AO268" s="108"/>
      <c r="AP268" s="108"/>
      <c r="AQ268" s="108"/>
      <c r="AR268" s="108"/>
      <c r="AS268" s="108"/>
      <c r="AT268" s="108"/>
      <c r="AU268" s="108"/>
      <c r="AV268" s="108"/>
      <c r="AW268" s="108"/>
      <c r="AX268" s="108"/>
    </row>
    <row r="269" spans="1:52" x14ac:dyDescent="0.35">
      <c r="A269" s="11">
        <f>'OD660'!$A$9</f>
        <v>44663.354166666664</v>
      </c>
      <c r="B269" s="4">
        <f t="shared" si="474"/>
        <v>43.999999999883585</v>
      </c>
      <c r="C269" s="12">
        <f t="shared" si="475"/>
        <v>1.8333333333284827</v>
      </c>
      <c r="D269" s="176">
        <v>7.85</v>
      </c>
      <c r="E269" s="176">
        <v>23.87</v>
      </c>
      <c r="F269" s="176">
        <v>2.91</v>
      </c>
      <c r="G269" s="176">
        <v>2.14</v>
      </c>
      <c r="H269" s="176">
        <v>0.23</v>
      </c>
      <c r="I269" s="176">
        <v>2.38</v>
      </c>
      <c r="J269" s="176">
        <v>7.97</v>
      </c>
      <c r="K269" s="176">
        <v>24.2</v>
      </c>
      <c r="L269" s="176">
        <v>2.93</v>
      </c>
      <c r="M269" s="176">
        <v>2.16</v>
      </c>
      <c r="N269" s="176">
        <v>0.23</v>
      </c>
      <c r="O269" s="176">
        <v>2.35</v>
      </c>
      <c r="P269" s="29">
        <f t="shared" si="476"/>
        <v>7.91</v>
      </c>
      <c r="Q269" s="7">
        <f t="shared" si="477"/>
        <v>8.4852813742385777E-2</v>
      </c>
      <c r="R269" s="22">
        <f t="shared" si="478"/>
        <v>1.0727283658961539E-2</v>
      </c>
      <c r="S269" s="18">
        <f t="shared" si="479"/>
        <v>24.035</v>
      </c>
      <c r="T269" s="7">
        <f t="shared" si="480"/>
        <v>0.23334523779155947</v>
      </c>
      <c r="U269" s="22">
        <f t="shared" si="481"/>
        <v>9.7085599247580395E-3</v>
      </c>
      <c r="V269" s="18">
        <f t="shared" si="482"/>
        <v>2.92</v>
      </c>
      <c r="W269" s="7">
        <f t="shared" si="483"/>
        <v>1.4142135623730963E-2</v>
      </c>
      <c r="X269" s="22">
        <f t="shared" si="484"/>
        <v>4.8431971314147138E-3</v>
      </c>
      <c r="Y269" s="18">
        <f t="shared" si="485"/>
        <v>2.1500000000000004</v>
      </c>
      <c r="Z269" s="7">
        <f t="shared" si="486"/>
        <v>1.4142135623730963E-2</v>
      </c>
      <c r="AA269" s="22">
        <f t="shared" si="487"/>
        <v>6.577737499409749E-3</v>
      </c>
      <c r="AB269" s="18">
        <f t="shared" si="488"/>
        <v>0.23</v>
      </c>
      <c r="AC269" s="7">
        <f t="shared" si="489"/>
        <v>0</v>
      </c>
      <c r="AD269" s="22">
        <f t="shared" si="490"/>
        <v>0</v>
      </c>
      <c r="AE269" s="18">
        <f t="shared" si="491"/>
        <v>2.3650000000000002</v>
      </c>
      <c r="AF269" s="7">
        <f t="shared" si="492"/>
        <v>2.1213203435596288E-2</v>
      </c>
      <c r="AG269" s="22">
        <f t="shared" si="493"/>
        <v>8.9696420446495929E-3</v>
      </c>
      <c r="AH269" s="108"/>
      <c r="AI269" s="108"/>
      <c r="AJ269" s="108"/>
      <c r="AK269" s="108"/>
      <c r="AL269" s="108"/>
      <c r="AM269" s="108"/>
      <c r="AN269" s="108"/>
      <c r="AO269" s="108"/>
      <c r="AP269" s="108"/>
      <c r="AQ269" s="108"/>
      <c r="AR269" s="108"/>
      <c r="AS269" s="108"/>
      <c r="AT269" s="108"/>
      <c r="AU269" s="108"/>
      <c r="AV269" s="108"/>
      <c r="AW269" s="108"/>
      <c r="AX269" s="108"/>
    </row>
    <row r="270" spans="1:52" x14ac:dyDescent="0.35">
      <c r="A270" s="11">
        <f>'OD660'!$A$10</f>
        <v>44663.677083333336</v>
      </c>
      <c r="B270" s="4">
        <f t="shared" si="474"/>
        <v>51.75</v>
      </c>
      <c r="C270" s="12">
        <f t="shared" si="475"/>
        <v>2.15625</v>
      </c>
      <c r="D270" s="176">
        <v>7.84</v>
      </c>
      <c r="E270" s="176">
        <v>23.82</v>
      </c>
      <c r="F270" s="176">
        <v>1.54</v>
      </c>
      <c r="G270" s="176">
        <v>1.78</v>
      </c>
      <c r="H270" s="176">
        <v>0.34</v>
      </c>
      <c r="I270" s="176">
        <v>2.84</v>
      </c>
      <c r="J270" s="176">
        <v>7.82</v>
      </c>
      <c r="K270" s="176">
        <v>23.78</v>
      </c>
      <c r="L270" s="176">
        <v>1.53</v>
      </c>
      <c r="M270" s="176">
        <v>1.78</v>
      </c>
      <c r="N270" s="176">
        <v>0.34</v>
      </c>
      <c r="O270" s="176">
        <v>2.82</v>
      </c>
      <c r="P270" s="29">
        <f t="shared" si="476"/>
        <v>7.83</v>
      </c>
      <c r="Q270" s="7">
        <f t="shared" si="477"/>
        <v>1.4142135623730649E-2</v>
      </c>
      <c r="R270" s="22">
        <f t="shared" si="478"/>
        <v>1.8061475892376308E-3</v>
      </c>
      <c r="S270" s="18">
        <f t="shared" si="479"/>
        <v>23.8</v>
      </c>
      <c r="T270" s="7">
        <f t="shared" si="480"/>
        <v>2.8284271247461298E-2</v>
      </c>
      <c r="U270" s="22">
        <f t="shared" si="481"/>
        <v>1.1884147582966931E-3</v>
      </c>
      <c r="V270" s="18">
        <f t="shared" si="482"/>
        <v>1.5350000000000001</v>
      </c>
      <c r="W270" s="7">
        <f t="shared" si="483"/>
        <v>7.0710678118654814E-3</v>
      </c>
      <c r="X270" s="22">
        <f t="shared" si="484"/>
        <v>4.6065588350915187E-3</v>
      </c>
      <c r="Y270" s="18">
        <f t="shared" si="485"/>
        <v>1.78</v>
      </c>
      <c r="Z270" s="7">
        <f t="shared" si="486"/>
        <v>0</v>
      </c>
      <c r="AA270" s="22">
        <f t="shared" si="487"/>
        <v>0</v>
      </c>
      <c r="AB270" s="18">
        <f t="shared" si="488"/>
        <v>0.34</v>
      </c>
      <c r="AC270" s="7">
        <f t="shared" si="489"/>
        <v>0</v>
      </c>
      <c r="AD270" s="22">
        <f t="shared" si="490"/>
        <v>0</v>
      </c>
      <c r="AE270" s="18">
        <f t="shared" si="491"/>
        <v>2.83</v>
      </c>
      <c r="AF270" s="7">
        <f t="shared" si="492"/>
        <v>1.4142135623730963E-2</v>
      </c>
      <c r="AG270" s="22">
        <f t="shared" si="493"/>
        <v>4.9972210684561709E-3</v>
      </c>
      <c r="AH270" s="108"/>
      <c r="AI270" s="108"/>
      <c r="AJ270" s="108"/>
      <c r="AK270" s="108"/>
      <c r="AL270" s="108"/>
      <c r="AM270" s="108"/>
      <c r="AN270" s="108"/>
      <c r="AO270" s="108"/>
      <c r="AP270" s="108"/>
      <c r="AQ270" s="108"/>
      <c r="AR270" s="108"/>
      <c r="AS270" s="108"/>
      <c r="AT270" s="108"/>
      <c r="AU270" s="108"/>
      <c r="AV270" s="108"/>
      <c r="AW270" s="108"/>
      <c r="AX270" s="108"/>
    </row>
    <row r="271" spans="1:52" x14ac:dyDescent="0.35">
      <c r="A271" s="11">
        <f>'OD660'!$A$11</f>
        <v>44664.361111111109</v>
      </c>
      <c r="B271" s="4">
        <f t="shared" si="474"/>
        <v>68.166666666569654</v>
      </c>
      <c r="C271" s="12">
        <f t="shared" si="475"/>
        <v>2.8402777777737356</v>
      </c>
      <c r="D271" s="176">
        <v>7.6</v>
      </c>
      <c r="E271" s="176">
        <v>19.86</v>
      </c>
      <c r="F271" s="176">
        <v>0</v>
      </c>
      <c r="G271" s="176">
        <v>0</v>
      </c>
      <c r="H271" s="176">
        <v>0.46</v>
      </c>
      <c r="I271" s="176">
        <v>7.91</v>
      </c>
      <c r="J271" s="176">
        <v>7.67</v>
      </c>
      <c r="K271" s="176">
        <v>19.98</v>
      </c>
      <c r="L271" s="176">
        <v>0</v>
      </c>
      <c r="M271" s="176">
        <v>0</v>
      </c>
      <c r="N271" s="176">
        <v>0.48</v>
      </c>
      <c r="O271" s="176">
        <v>7.61</v>
      </c>
      <c r="P271" s="29">
        <f t="shared" si="476"/>
        <v>7.6349999999999998</v>
      </c>
      <c r="Q271" s="7">
        <f t="shared" si="477"/>
        <v>4.9497474683058526E-2</v>
      </c>
      <c r="R271" s="22">
        <f t="shared" si="478"/>
        <v>6.4829698340613659E-3</v>
      </c>
      <c r="S271" s="18">
        <f t="shared" si="479"/>
        <v>19.920000000000002</v>
      </c>
      <c r="T271" s="7">
        <f t="shared" si="480"/>
        <v>8.4852813742386402E-2</v>
      </c>
      <c r="U271" s="22">
        <f t="shared" si="481"/>
        <v>4.259679404738273E-3</v>
      </c>
      <c r="V271" s="18">
        <f t="shared" si="482"/>
        <v>0</v>
      </c>
      <c r="W271" s="7">
        <f t="shared" si="483"/>
        <v>0</v>
      </c>
      <c r="X271" s="22" t="e">
        <f t="shared" si="484"/>
        <v>#DIV/0!</v>
      </c>
      <c r="Y271" s="18">
        <f t="shared" si="485"/>
        <v>0</v>
      </c>
      <c r="Z271" s="7">
        <f t="shared" si="486"/>
        <v>0</v>
      </c>
      <c r="AA271" s="22" t="e">
        <f t="shared" si="487"/>
        <v>#DIV/0!</v>
      </c>
      <c r="AB271" s="18">
        <f t="shared" si="488"/>
        <v>0.47</v>
      </c>
      <c r="AC271" s="7">
        <f t="shared" si="489"/>
        <v>1.4142135623730925E-2</v>
      </c>
      <c r="AD271" s="22">
        <f t="shared" si="490"/>
        <v>3.0089650263257287E-2</v>
      </c>
      <c r="AE271" s="18">
        <f t="shared" si="491"/>
        <v>7.76</v>
      </c>
      <c r="AF271" s="7">
        <f t="shared" si="492"/>
        <v>0.21213203435596412</v>
      </c>
      <c r="AG271" s="22">
        <f t="shared" si="493"/>
        <v>2.7336602365459293E-2</v>
      </c>
      <c r="AH271" s="108"/>
      <c r="AI271" s="108"/>
      <c r="AJ271" s="108"/>
      <c r="AK271" s="108"/>
      <c r="AL271" s="108"/>
      <c r="AM271" s="108"/>
      <c r="AN271" s="108"/>
      <c r="AO271" s="108"/>
      <c r="AP271" s="108"/>
      <c r="AQ271" s="108"/>
      <c r="AR271" s="108"/>
      <c r="AS271" s="108"/>
      <c r="AT271" s="108"/>
      <c r="AU271" s="108"/>
      <c r="AV271" s="108"/>
      <c r="AW271" s="108"/>
      <c r="AX271" s="108"/>
    </row>
    <row r="272" spans="1:52" x14ac:dyDescent="0.35">
      <c r="A272" s="11">
        <f>'OD660'!$A$12</f>
        <v>44664.677083333336</v>
      </c>
      <c r="B272" s="4">
        <f t="shared" si="474"/>
        <v>75.75</v>
      </c>
      <c r="C272" s="12">
        <f t="shared" si="475"/>
        <v>3.15625</v>
      </c>
      <c r="D272" s="176">
        <v>7.44</v>
      </c>
      <c r="E272" s="176">
        <v>16.82</v>
      </c>
      <c r="F272" s="176">
        <v>0</v>
      </c>
      <c r="G272" s="176">
        <v>0</v>
      </c>
      <c r="H272" s="176">
        <v>0.57999999999999996</v>
      </c>
      <c r="I272" s="176">
        <v>9.2799999999999994</v>
      </c>
      <c r="J272" s="176">
        <v>7.52</v>
      </c>
      <c r="K272" s="176">
        <v>16.97</v>
      </c>
      <c r="L272" s="176">
        <v>0</v>
      </c>
      <c r="M272" s="176">
        <v>0</v>
      </c>
      <c r="N272" s="176">
        <v>0.57999999999999996</v>
      </c>
      <c r="O272" s="176">
        <v>8.69</v>
      </c>
      <c r="P272" s="29">
        <f t="shared" si="476"/>
        <v>7.48</v>
      </c>
      <c r="Q272" s="7">
        <f t="shared" si="477"/>
        <v>5.6568542494923227E-2</v>
      </c>
      <c r="R272" s="22">
        <f t="shared" si="478"/>
        <v>7.5626393709790404E-3</v>
      </c>
      <c r="S272" s="18">
        <f t="shared" si="479"/>
        <v>16.895</v>
      </c>
      <c r="T272" s="7">
        <f t="shared" si="480"/>
        <v>0.10606601717798111</v>
      </c>
      <c r="U272" s="22">
        <f t="shared" si="481"/>
        <v>6.2779530735709447E-3</v>
      </c>
      <c r="V272" s="18">
        <f t="shared" si="482"/>
        <v>0</v>
      </c>
      <c r="W272" s="7">
        <f t="shared" si="483"/>
        <v>0</v>
      </c>
      <c r="X272" s="22" t="e">
        <f t="shared" si="484"/>
        <v>#DIV/0!</v>
      </c>
      <c r="Y272" s="18">
        <f t="shared" si="485"/>
        <v>0</v>
      </c>
      <c r="Z272" s="7">
        <f t="shared" si="486"/>
        <v>0</v>
      </c>
      <c r="AA272" s="22" t="e">
        <f t="shared" si="487"/>
        <v>#DIV/0!</v>
      </c>
      <c r="AB272" s="18">
        <f t="shared" si="488"/>
        <v>0.57999999999999996</v>
      </c>
      <c r="AC272" s="7">
        <f t="shared" si="489"/>
        <v>0</v>
      </c>
      <c r="AD272" s="22">
        <f t="shared" si="490"/>
        <v>0</v>
      </c>
      <c r="AE272" s="18">
        <f t="shared" si="491"/>
        <v>8.9849999999999994</v>
      </c>
      <c r="AF272" s="7">
        <f t="shared" si="492"/>
        <v>0.41719300090006295</v>
      </c>
      <c r="AG272" s="22">
        <f t="shared" si="493"/>
        <v>4.6432164819150024E-2</v>
      </c>
      <c r="AH272" s="108"/>
      <c r="AI272" s="108"/>
      <c r="AJ272" s="108"/>
      <c r="AK272" s="108"/>
      <c r="AL272" s="108"/>
      <c r="AM272" s="108"/>
      <c r="AN272" s="108"/>
      <c r="AO272" s="108"/>
      <c r="AP272" s="108"/>
      <c r="AQ272" s="108"/>
      <c r="AR272" s="108"/>
      <c r="AS272" s="108"/>
      <c r="AT272" s="108"/>
      <c r="AU272" s="108"/>
      <c r="AV272" s="108"/>
      <c r="AW272" s="108"/>
      <c r="AX272" s="108"/>
    </row>
    <row r="273" spans="1:52" x14ac:dyDescent="0.35">
      <c r="A273" s="11">
        <f>'OD660'!$A$13</f>
        <v>44665.34375</v>
      </c>
      <c r="B273" s="4">
        <f t="shared" si="474"/>
        <v>91.749999999941792</v>
      </c>
      <c r="C273" s="12">
        <f t="shared" si="475"/>
        <v>3.8229166666642413</v>
      </c>
      <c r="D273" s="176">
        <v>6.88</v>
      </c>
      <c r="E273" s="176">
        <v>7.42</v>
      </c>
      <c r="F273" s="176">
        <v>0</v>
      </c>
      <c r="G273" s="176">
        <v>0</v>
      </c>
      <c r="H273" s="176">
        <v>0.85</v>
      </c>
      <c r="I273" s="176">
        <v>12.42</v>
      </c>
      <c r="J273" s="176">
        <v>6.87</v>
      </c>
      <c r="K273" s="176">
        <v>7.4</v>
      </c>
      <c r="L273" s="176">
        <v>0</v>
      </c>
      <c r="M273" s="176">
        <v>0</v>
      </c>
      <c r="N273" s="176">
        <v>0.84</v>
      </c>
      <c r="O273" s="176">
        <v>12.34</v>
      </c>
      <c r="P273" s="29">
        <f t="shared" si="476"/>
        <v>6.875</v>
      </c>
      <c r="Q273" s="7">
        <f t="shared" si="477"/>
        <v>7.0710678118653244E-3</v>
      </c>
      <c r="R273" s="22">
        <f t="shared" si="478"/>
        <v>1.028518954453138E-3</v>
      </c>
      <c r="S273" s="18">
        <f t="shared" si="479"/>
        <v>7.41</v>
      </c>
      <c r="T273" s="7">
        <f t="shared" si="480"/>
        <v>1.4142135623730649E-2</v>
      </c>
      <c r="U273" s="22">
        <f t="shared" si="481"/>
        <v>1.9085203270891562E-3</v>
      </c>
      <c r="V273" s="18">
        <f t="shared" si="482"/>
        <v>0</v>
      </c>
      <c r="W273" s="7">
        <f t="shared" si="483"/>
        <v>0</v>
      </c>
      <c r="X273" s="22" t="e">
        <f t="shared" si="484"/>
        <v>#DIV/0!</v>
      </c>
      <c r="Y273" s="18">
        <f t="shared" si="485"/>
        <v>0</v>
      </c>
      <c r="Z273" s="7">
        <f t="shared" si="486"/>
        <v>0</v>
      </c>
      <c r="AA273" s="22" t="e">
        <f t="shared" si="487"/>
        <v>#DIV/0!</v>
      </c>
      <c r="AB273" s="18">
        <f t="shared" si="488"/>
        <v>0.84499999999999997</v>
      </c>
      <c r="AC273" s="7">
        <f t="shared" si="489"/>
        <v>7.0710678118654814E-3</v>
      </c>
      <c r="AD273" s="22">
        <f t="shared" si="490"/>
        <v>8.3681275880064868E-3</v>
      </c>
      <c r="AE273" s="18">
        <f t="shared" si="491"/>
        <v>12.379999999999999</v>
      </c>
      <c r="AF273" s="7">
        <f t="shared" si="492"/>
        <v>5.6568542494923851E-2</v>
      </c>
      <c r="AG273" s="22">
        <f t="shared" si="493"/>
        <v>4.5693491514478077E-3</v>
      </c>
      <c r="AH273" s="108"/>
      <c r="AI273" s="108"/>
      <c r="AJ273" s="108"/>
      <c r="AK273" s="108"/>
      <c r="AL273" s="108"/>
      <c r="AM273" s="108"/>
      <c r="AN273" s="108"/>
      <c r="AO273" s="108"/>
      <c r="AP273" s="108"/>
      <c r="AQ273" s="108"/>
      <c r="AR273" s="108"/>
      <c r="AS273" s="108"/>
      <c r="AT273" s="108"/>
      <c r="AU273" s="108"/>
      <c r="AV273" s="108"/>
      <c r="AW273" s="108"/>
      <c r="AX273" s="108"/>
    </row>
    <row r="274" spans="1:52" s="135" customFormat="1" x14ac:dyDescent="0.35">
      <c r="A274" s="11">
        <f>'OD660'!$A$14</f>
        <v>44665.677083333336</v>
      </c>
      <c r="B274" s="4">
        <f t="shared" si="474"/>
        <v>99.75</v>
      </c>
      <c r="C274" s="12">
        <f t="shared" si="475"/>
        <v>4.15625</v>
      </c>
      <c r="D274" s="176">
        <v>6.58</v>
      </c>
      <c r="E274" s="176">
        <v>3.62</v>
      </c>
      <c r="F274" s="176">
        <v>0</v>
      </c>
      <c r="G274" s="176">
        <v>0</v>
      </c>
      <c r="H274" s="176">
        <v>0.96</v>
      </c>
      <c r="I274" s="176">
        <v>12.96</v>
      </c>
      <c r="J274" s="176">
        <v>7.12</v>
      </c>
      <c r="K274" s="176">
        <v>3.94</v>
      </c>
      <c r="L274" s="176">
        <v>0</v>
      </c>
      <c r="M274" s="176">
        <v>0</v>
      </c>
      <c r="N274" s="176">
        <v>1.06</v>
      </c>
      <c r="O274" s="176">
        <v>10.94</v>
      </c>
      <c r="P274" s="29">
        <f t="shared" si="476"/>
        <v>6.85</v>
      </c>
      <c r="Q274" s="7">
        <f t="shared" si="477"/>
        <v>0.3818376618407357</v>
      </c>
      <c r="R274" s="22">
        <f t="shared" si="478"/>
        <v>5.5742724356311786E-2</v>
      </c>
      <c r="S274" s="18">
        <f t="shared" si="479"/>
        <v>3.7800000000000002</v>
      </c>
      <c r="T274" s="7">
        <f t="shared" si="480"/>
        <v>0.2262741699796951</v>
      </c>
      <c r="U274" s="22">
        <f t="shared" si="481"/>
        <v>5.9860891529019862E-2</v>
      </c>
      <c r="V274" s="18">
        <f t="shared" si="482"/>
        <v>0</v>
      </c>
      <c r="W274" s="7">
        <f t="shared" si="483"/>
        <v>0</v>
      </c>
      <c r="X274" s="22" t="e">
        <f t="shared" si="484"/>
        <v>#DIV/0!</v>
      </c>
      <c r="Y274" s="18">
        <f t="shared" si="485"/>
        <v>0</v>
      </c>
      <c r="Z274" s="7">
        <f t="shared" si="486"/>
        <v>0</v>
      </c>
      <c r="AA274" s="22" t="e">
        <f t="shared" si="487"/>
        <v>#DIV/0!</v>
      </c>
      <c r="AB274" s="18">
        <f t="shared" si="488"/>
        <v>1.01</v>
      </c>
      <c r="AC274" s="7">
        <f t="shared" si="489"/>
        <v>7.0710678118654821E-2</v>
      </c>
      <c r="AD274" s="22">
        <f t="shared" si="490"/>
        <v>7.0010572394707746E-2</v>
      </c>
      <c r="AE274" s="18">
        <f t="shared" si="491"/>
        <v>11.95</v>
      </c>
      <c r="AF274" s="7">
        <f t="shared" si="492"/>
        <v>1.428355697996827</v>
      </c>
      <c r="AG274" s="22">
        <f t="shared" si="493"/>
        <v>0.11952767347253783</v>
      </c>
      <c r="AH274" s="108"/>
      <c r="AI274" s="29"/>
      <c r="AJ274" s="7"/>
      <c r="AK274" s="22"/>
      <c r="AL274" s="29"/>
      <c r="AM274" s="7"/>
      <c r="AN274" s="22"/>
      <c r="AO274" s="29"/>
      <c r="AP274" s="7"/>
      <c r="AQ274" s="22"/>
      <c r="AR274" s="29"/>
      <c r="AS274" s="7"/>
      <c r="AT274" s="22"/>
      <c r="AU274" s="29"/>
      <c r="AV274" s="7"/>
      <c r="AW274" s="22"/>
      <c r="AX274" s="29"/>
      <c r="AY274" s="7"/>
      <c r="AZ274" s="22"/>
    </row>
    <row r="275" spans="1:52" ht="15" thickBot="1" x14ac:dyDescent="0.4">
      <c r="A275" s="101">
        <f>'OD660'!$A$15</f>
        <v>44666.385416666664</v>
      </c>
      <c r="B275" s="9">
        <f t="shared" si="474"/>
        <v>116.74999999988358</v>
      </c>
      <c r="C275" s="13">
        <f t="shared" si="475"/>
        <v>4.8645833333284827</v>
      </c>
      <c r="D275" s="176">
        <v>5.16</v>
      </c>
      <c r="E275" s="176">
        <v>1.0900000000000001</v>
      </c>
      <c r="F275" s="176">
        <v>0</v>
      </c>
      <c r="G275" s="176">
        <v>0</v>
      </c>
      <c r="H275" s="176">
        <v>1.06</v>
      </c>
      <c r="I275" s="176">
        <v>14.18</v>
      </c>
      <c r="J275" s="176">
        <v>5.65</v>
      </c>
      <c r="K275" s="176">
        <v>1.2</v>
      </c>
      <c r="L275" s="176">
        <v>0</v>
      </c>
      <c r="M275" s="176">
        <v>0</v>
      </c>
      <c r="N275" s="176">
        <v>1.18</v>
      </c>
      <c r="O275" s="176">
        <v>11.77</v>
      </c>
      <c r="P275" s="30">
        <f t="shared" si="476"/>
        <v>5.4050000000000002</v>
      </c>
      <c r="Q275" s="21">
        <f t="shared" si="477"/>
        <v>0.34648232278140845</v>
      </c>
      <c r="R275" s="23">
        <f t="shared" si="478"/>
        <v>6.4104037517374368E-2</v>
      </c>
      <c r="S275" s="20">
        <f t="shared" si="479"/>
        <v>1.145</v>
      </c>
      <c r="T275" s="21">
        <f t="shared" si="480"/>
        <v>7.7781745930520133E-2</v>
      </c>
      <c r="U275" s="23">
        <f t="shared" si="481"/>
        <v>6.7931655834515395E-2</v>
      </c>
      <c r="V275" s="20">
        <f t="shared" si="482"/>
        <v>0</v>
      </c>
      <c r="W275" s="21">
        <f t="shared" si="483"/>
        <v>0</v>
      </c>
      <c r="X275" s="23" t="e">
        <f t="shared" si="484"/>
        <v>#DIV/0!</v>
      </c>
      <c r="Y275" s="20">
        <f t="shared" si="485"/>
        <v>0</v>
      </c>
      <c r="Z275" s="21">
        <f t="shared" si="486"/>
        <v>0</v>
      </c>
      <c r="AA275" s="23" t="e">
        <f t="shared" si="487"/>
        <v>#DIV/0!</v>
      </c>
      <c r="AB275" s="20">
        <f t="shared" si="488"/>
        <v>1.1200000000000001</v>
      </c>
      <c r="AC275" s="21">
        <f t="shared" si="489"/>
        <v>8.4852813742385624E-2</v>
      </c>
      <c r="AD275" s="23">
        <f t="shared" si="490"/>
        <v>7.5761440841415728E-2</v>
      </c>
      <c r="AE275" s="20">
        <f t="shared" si="491"/>
        <v>12.975</v>
      </c>
      <c r="AF275" s="21">
        <f t="shared" si="492"/>
        <v>1.7041273426595795</v>
      </c>
      <c r="AG275" s="23">
        <f t="shared" si="493"/>
        <v>0.13133929423195218</v>
      </c>
      <c r="AH275" s="108"/>
      <c r="AI275" s="108"/>
      <c r="AJ275" s="108"/>
      <c r="AK275" s="108"/>
      <c r="AL275" s="108"/>
      <c r="AM275" s="108"/>
      <c r="AN275" s="108"/>
      <c r="AO275" s="108"/>
      <c r="AP275" s="108"/>
      <c r="AQ275" s="108"/>
      <c r="AR275" s="108"/>
      <c r="AS275" s="108"/>
      <c r="AT275" s="108"/>
      <c r="AU275" s="108"/>
      <c r="AV275" s="108"/>
      <c r="AW275" s="108"/>
      <c r="AX275" s="108"/>
    </row>
    <row r="276" spans="1:52" ht="15" thickBot="1" x14ac:dyDescent="0.4"/>
    <row r="277" spans="1:52" ht="15" thickBot="1" x14ac:dyDescent="0.4">
      <c r="D277" s="205" t="str">
        <f>Overview!$B$19</f>
        <v>IMI507c3</v>
      </c>
      <c r="E277" s="206"/>
      <c r="F277" s="206"/>
      <c r="G277" s="206"/>
      <c r="H277" s="206"/>
      <c r="I277" s="206"/>
      <c r="J277" s="206"/>
      <c r="K277" s="206"/>
      <c r="L277" s="206"/>
      <c r="M277" s="206"/>
      <c r="N277" s="206"/>
      <c r="O277" s="207"/>
    </row>
    <row r="278" spans="1:52" ht="15" thickBot="1" x14ac:dyDescent="0.4">
      <c r="D278" s="205">
        <v>1</v>
      </c>
      <c r="E278" s="206"/>
      <c r="F278" s="206"/>
      <c r="G278" s="206"/>
      <c r="H278" s="206"/>
      <c r="I278" s="206"/>
      <c r="J278" s="206"/>
      <c r="K278" s="206"/>
      <c r="L278" s="206"/>
      <c r="M278" s="206"/>
      <c r="N278" s="206"/>
      <c r="O278" s="207"/>
    </row>
    <row r="279" spans="1:52" ht="15" thickBot="1" x14ac:dyDescent="0.4">
      <c r="D279" s="208" t="s">
        <v>26</v>
      </c>
      <c r="E279" s="209"/>
      <c r="F279" s="209"/>
      <c r="G279" s="209"/>
      <c r="H279" s="209"/>
      <c r="I279" s="210"/>
      <c r="J279" s="208" t="s">
        <v>26</v>
      </c>
      <c r="K279" s="209"/>
      <c r="L279" s="209"/>
      <c r="M279" s="209"/>
      <c r="N279" s="209"/>
      <c r="O279" s="210"/>
      <c r="P279" s="208" t="s">
        <v>9</v>
      </c>
      <c r="Q279" s="209"/>
      <c r="R279" s="210"/>
      <c r="S279" s="208" t="s">
        <v>10</v>
      </c>
      <c r="T279" s="209"/>
      <c r="U279" s="210"/>
      <c r="V279" s="208" t="s">
        <v>11</v>
      </c>
      <c r="W279" s="209"/>
      <c r="X279" s="210"/>
      <c r="Y279" s="208" t="s">
        <v>12</v>
      </c>
      <c r="Z279" s="209"/>
      <c r="AA279" s="210"/>
      <c r="AB279" s="208" t="s">
        <v>13</v>
      </c>
      <c r="AC279" s="209"/>
      <c r="AD279" s="210"/>
      <c r="AE279" s="208" t="s">
        <v>14</v>
      </c>
      <c r="AF279" s="209"/>
      <c r="AG279" s="210"/>
      <c r="AH279" s="92"/>
      <c r="AI279" s="208" t="s">
        <v>9</v>
      </c>
      <c r="AJ279" s="209"/>
      <c r="AK279" s="210"/>
      <c r="AL279" s="208" t="s">
        <v>10</v>
      </c>
      <c r="AM279" s="209"/>
      <c r="AN279" s="210"/>
      <c r="AO279" s="208" t="s">
        <v>11</v>
      </c>
      <c r="AP279" s="209"/>
      <c r="AQ279" s="210"/>
      <c r="AR279" s="208" t="s">
        <v>12</v>
      </c>
      <c r="AS279" s="209"/>
      <c r="AT279" s="210"/>
      <c r="AU279" s="208" t="s">
        <v>13</v>
      </c>
      <c r="AV279" s="209"/>
      <c r="AW279" s="210"/>
      <c r="AX279" s="208" t="s">
        <v>14</v>
      </c>
      <c r="AY279" s="209"/>
      <c r="AZ279" s="210"/>
    </row>
    <row r="280" spans="1:52" ht="15" thickBot="1" x14ac:dyDescent="0.4">
      <c r="A280" s="133" t="s">
        <v>0</v>
      </c>
      <c r="B280" s="132" t="s">
        <v>1</v>
      </c>
      <c r="C280" s="134" t="s">
        <v>2</v>
      </c>
      <c r="D280" s="213" t="s">
        <v>27</v>
      </c>
      <c r="E280" s="200"/>
      <c r="F280" s="200"/>
      <c r="G280" s="200"/>
      <c r="H280" s="200"/>
      <c r="I280" s="201"/>
      <c r="J280" s="199" t="s">
        <v>28</v>
      </c>
      <c r="K280" s="200"/>
      <c r="L280" s="200"/>
      <c r="M280" s="200"/>
      <c r="N280" s="200"/>
      <c r="O280" s="201"/>
      <c r="P280" s="139" t="s">
        <v>8</v>
      </c>
      <c r="Q280" s="140" t="s">
        <v>5</v>
      </c>
      <c r="R280" s="141" t="s">
        <v>6</v>
      </c>
      <c r="S280" s="142" t="s">
        <v>8</v>
      </c>
      <c r="T280" s="140" t="s">
        <v>5</v>
      </c>
      <c r="U280" s="141" t="s">
        <v>6</v>
      </c>
      <c r="V280" s="142" t="s">
        <v>8</v>
      </c>
      <c r="W280" s="140" t="s">
        <v>5</v>
      </c>
      <c r="X280" s="141" t="s">
        <v>6</v>
      </c>
      <c r="Y280" s="142" t="s">
        <v>8</v>
      </c>
      <c r="Z280" s="140" t="s">
        <v>5</v>
      </c>
      <c r="AA280" s="141" t="s">
        <v>6</v>
      </c>
      <c r="AB280" s="142" t="s">
        <v>8</v>
      </c>
      <c r="AC280" s="140" t="s">
        <v>5</v>
      </c>
      <c r="AD280" s="141" t="s">
        <v>6</v>
      </c>
      <c r="AE280" s="142" t="s">
        <v>8</v>
      </c>
      <c r="AF280" s="140" t="s">
        <v>5</v>
      </c>
      <c r="AG280" s="141" t="s">
        <v>6</v>
      </c>
      <c r="AH280" s="110"/>
      <c r="AI280" s="139" t="s">
        <v>8</v>
      </c>
      <c r="AJ280" s="140" t="s">
        <v>5</v>
      </c>
      <c r="AK280" s="141" t="s">
        <v>6</v>
      </c>
      <c r="AL280" s="142" t="s">
        <v>8</v>
      </c>
      <c r="AM280" s="140" t="s">
        <v>5</v>
      </c>
      <c r="AN280" s="141" t="s">
        <v>6</v>
      </c>
      <c r="AO280" s="142" t="s">
        <v>8</v>
      </c>
      <c r="AP280" s="140" t="s">
        <v>5</v>
      </c>
      <c r="AQ280" s="141" t="s">
        <v>6</v>
      </c>
      <c r="AR280" s="142" t="s">
        <v>8</v>
      </c>
      <c r="AS280" s="140" t="s">
        <v>5</v>
      </c>
      <c r="AT280" s="141" t="s">
        <v>6</v>
      </c>
      <c r="AU280" s="142" t="s">
        <v>8</v>
      </c>
      <c r="AV280" s="140" t="s">
        <v>5</v>
      </c>
      <c r="AW280" s="141" t="s">
        <v>6</v>
      </c>
      <c r="AX280" s="142" t="s">
        <v>8</v>
      </c>
      <c r="AY280" s="140" t="s">
        <v>5</v>
      </c>
      <c r="AZ280" s="141" t="s">
        <v>6</v>
      </c>
    </row>
    <row r="281" spans="1:52" x14ac:dyDescent="0.35">
      <c r="A281" s="11">
        <f>'OD660'!$A$5</f>
        <v>44661.520833333336</v>
      </c>
      <c r="B281" s="4">
        <f>C281*24</f>
        <v>0</v>
      </c>
      <c r="C281" s="2">
        <f>A281-$A$5</f>
        <v>0</v>
      </c>
      <c r="D281" s="176">
        <v>8.34</v>
      </c>
      <c r="E281" s="176">
        <v>23.99</v>
      </c>
      <c r="F281" s="176">
        <v>7.11</v>
      </c>
      <c r="G281" s="176">
        <v>2.66</v>
      </c>
      <c r="H281" s="176">
        <v>0</v>
      </c>
      <c r="I281" s="176">
        <v>0</v>
      </c>
      <c r="J281" s="176">
        <v>8.35</v>
      </c>
      <c r="K281" s="176">
        <v>23.99</v>
      </c>
      <c r="L281" s="176">
        <v>7.11</v>
      </c>
      <c r="M281" s="176">
        <v>2.66</v>
      </c>
      <c r="N281" s="176">
        <v>0</v>
      </c>
      <c r="O281" s="176">
        <v>0</v>
      </c>
      <c r="P281" s="143">
        <f>IF(D281="",#N/A,AVERAGE(D281,J281))</f>
        <v>8.3449999999999989</v>
      </c>
      <c r="Q281" s="144">
        <f>_xlfn.STDEV.S(D281,J281)</f>
        <v>7.0710678118653244E-3</v>
      </c>
      <c r="R281" s="145">
        <f>Q281/P281</f>
        <v>8.4734185882148901E-4</v>
      </c>
      <c r="S281" s="146">
        <f>IF(E281="",#N/A,AVERAGE(E281,K281))</f>
        <v>23.99</v>
      </c>
      <c r="T281" s="144">
        <f>_xlfn.STDEV.S(E281,K281)</f>
        <v>0</v>
      </c>
      <c r="U281" s="145">
        <f>T281/S281</f>
        <v>0</v>
      </c>
      <c r="V281" s="146">
        <f>IF(F281="",#N/A,AVERAGE(F281,L281))</f>
        <v>7.11</v>
      </c>
      <c r="W281" s="144">
        <f>_xlfn.STDEV.S(F281,L281)</f>
        <v>0</v>
      </c>
      <c r="X281" s="145">
        <f t="shared" ref="X281" si="494">W281/V281</f>
        <v>0</v>
      </c>
      <c r="Y281" s="146">
        <f>IF(G281="",#N/A,AVERAGE(G281,M281))</f>
        <v>2.66</v>
      </c>
      <c r="Z281" s="144">
        <f>_xlfn.STDEV.S(G281,M281)</f>
        <v>0</v>
      </c>
      <c r="AA281" s="145">
        <f>Z281/Y281</f>
        <v>0</v>
      </c>
      <c r="AB281" s="146">
        <f>IF(H281="",#N/A,AVERAGE(H281,N281))</f>
        <v>0</v>
      </c>
      <c r="AC281" s="144">
        <f>_xlfn.STDEV.S(H281,N281)</f>
        <v>0</v>
      </c>
      <c r="AD281" s="145" t="e">
        <f>AC281/AB281</f>
        <v>#DIV/0!</v>
      </c>
      <c r="AE281" s="146">
        <f>IF(I281="",#N/A,AVERAGE(I281,O281))</f>
        <v>0</v>
      </c>
      <c r="AF281" s="144">
        <f>_xlfn.STDEV.S(I281,O281)</f>
        <v>0</v>
      </c>
      <c r="AG281" s="145" t="e">
        <f>AF281/AE281</f>
        <v>#DIV/0!</v>
      </c>
      <c r="AH281" s="108"/>
      <c r="AI281" s="143">
        <f>AVERAGE(P281,P296,P311)</f>
        <v>8.3449999999999989</v>
      </c>
      <c r="AJ281" s="144">
        <f>_xlfn.STDEV.S(Q281,Q296,Q311)</f>
        <v>0</v>
      </c>
      <c r="AK281" s="145">
        <f>AJ281/AI281</f>
        <v>0</v>
      </c>
      <c r="AL281" s="143">
        <f>AVERAGE(S281,S296,S311)</f>
        <v>23.99</v>
      </c>
      <c r="AM281" s="144">
        <f>_xlfn.STDEV.S(T281,T296,T311)</f>
        <v>0</v>
      </c>
      <c r="AN281" s="145">
        <f>AM281/AL281</f>
        <v>0</v>
      </c>
      <c r="AO281" s="143">
        <f>AVERAGE(V281,V296,V311)</f>
        <v>7.11</v>
      </c>
      <c r="AP281" s="144">
        <f>_xlfn.STDEV.S(W281,W296,W311)</f>
        <v>0</v>
      </c>
      <c r="AQ281" s="145">
        <f t="shared" ref="AQ281" si="495">AP281/AO281</f>
        <v>0</v>
      </c>
      <c r="AR281" s="143">
        <f>AVERAGE(Y281,Y296,Y311)</f>
        <v>2.66</v>
      </c>
      <c r="AS281" s="144">
        <f>_xlfn.STDEV.S(Z281,Z296,Z311)</f>
        <v>0</v>
      </c>
      <c r="AT281" s="145">
        <f>AS281/AR281</f>
        <v>0</v>
      </c>
      <c r="AU281" s="143">
        <f>AVERAGE(AB281,AB296,AB311)</f>
        <v>0</v>
      </c>
      <c r="AV281" s="144">
        <f>_xlfn.STDEV.S(AC281,AC296,AC311)</f>
        <v>0</v>
      </c>
      <c r="AW281" s="145" t="e">
        <f>AV281/AU281</f>
        <v>#DIV/0!</v>
      </c>
      <c r="AX281" s="143">
        <f>AVERAGE(AE281,AE296,AE311)</f>
        <v>0</v>
      </c>
      <c r="AY281" s="144">
        <f>_xlfn.STDEV.S(AF281,AF296,AF311)</f>
        <v>0</v>
      </c>
      <c r="AZ281" s="145" t="e">
        <f>AY281/AX281</f>
        <v>#DIV/0!</v>
      </c>
    </row>
    <row r="282" spans="1:52" x14ac:dyDescent="0.35">
      <c r="A282" s="11">
        <f>'OD660'!$A$6</f>
        <v>44661.84375</v>
      </c>
      <c r="B282" s="4">
        <f t="shared" ref="B282:B291" si="496">C282*24</f>
        <v>7.7499999999417923</v>
      </c>
      <c r="C282" s="12">
        <f t="shared" ref="C282:C291" si="497">A282-$A$5</f>
        <v>0.32291666666424135</v>
      </c>
      <c r="D282" s="56">
        <v>8.0399999999999991</v>
      </c>
      <c r="E282" s="56">
        <v>24.32</v>
      </c>
      <c r="F282" s="56">
        <v>6.46</v>
      </c>
      <c r="G282" s="56">
        <v>2.74</v>
      </c>
      <c r="H282" s="56">
        <v>0</v>
      </c>
      <c r="I282" s="56">
        <v>0.23</v>
      </c>
      <c r="J282" s="56">
        <v>7.85</v>
      </c>
      <c r="K282" s="56">
        <v>23.76</v>
      </c>
      <c r="L282" s="56">
        <v>6.32</v>
      </c>
      <c r="M282" s="56">
        <v>2.67</v>
      </c>
      <c r="N282" s="56">
        <v>0</v>
      </c>
      <c r="O282" s="56">
        <v>0.24</v>
      </c>
      <c r="P282" s="29">
        <f t="shared" ref="P282:P291" si="498">IF(D282="",#N/A,AVERAGE(D282,J282))</f>
        <v>7.9449999999999994</v>
      </c>
      <c r="Q282" s="7">
        <f t="shared" ref="Q282:Q291" si="499">_xlfn.STDEV.S(D282,J282)</f>
        <v>0.13435028842544369</v>
      </c>
      <c r="R282" s="22">
        <f t="shared" ref="R282:R291" si="500">Q282/P282</f>
        <v>1.6910042596028158E-2</v>
      </c>
      <c r="S282" s="18">
        <f t="shared" ref="S282:S291" si="501">IF(E282="",#N/A,AVERAGE(E282,K282))</f>
        <v>24.04</v>
      </c>
      <c r="T282" s="7">
        <f t="shared" ref="T282:T291" si="502">_xlfn.STDEV.S(E282,K282)</f>
        <v>0.39597979746446571</v>
      </c>
      <c r="U282" s="22">
        <f t="shared" ref="U282:U291" si="503">T282/S282</f>
        <v>1.6471705385377108E-2</v>
      </c>
      <c r="V282" s="18">
        <f t="shared" ref="V282:V291" si="504">IF(F282="",#N/A,AVERAGE(F282,L282))</f>
        <v>6.3900000000000006</v>
      </c>
      <c r="W282" s="7">
        <f t="shared" ref="W282:W291" si="505">_xlfn.STDEV.S(F282,L282)</f>
        <v>9.8994949366116428E-2</v>
      </c>
      <c r="X282" s="22">
        <f t="shared" ref="X282:X291" si="506">W282/V282</f>
        <v>1.5492167349939972E-2</v>
      </c>
      <c r="Y282" s="18">
        <f t="shared" ref="Y282:Y291" si="507">IF(G282="",#N/A,AVERAGE(G282,M282))</f>
        <v>2.7050000000000001</v>
      </c>
      <c r="Z282" s="7">
        <f t="shared" ref="Z282:Z291" si="508">_xlfn.STDEV.S(G282,M282)</f>
        <v>4.9497474683058526E-2</v>
      </c>
      <c r="AA282" s="22">
        <f t="shared" ref="AA282:AA291" si="509">Z282/Y282</f>
        <v>1.8298511897618677E-2</v>
      </c>
      <c r="AB282" s="18">
        <f t="shared" ref="AB282:AB291" si="510">IF(H282="",#N/A,AVERAGE(H282,N282))</f>
        <v>0</v>
      </c>
      <c r="AC282" s="7">
        <f t="shared" ref="AC282:AC291" si="511">_xlfn.STDEV.S(H282,N282)</f>
        <v>0</v>
      </c>
      <c r="AD282" s="22" t="e">
        <f t="shared" ref="AD282:AD291" si="512">AC282/AB282</f>
        <v>#DIV/0!</v>
      </c>
      <c r="AE282" s="18">
        <f t="shared" ref="AE282:AE291" si="513">IF(I282="",#N/A,AVERAGE(I282,O282))</f>
        <v>0.23499999999999999</v>
      </c>
      <c r="AF282" s="7">
        <f t="shared" ref="AF282:AF291" si="514">_xlfn.STDEV.S(I282,O282)</f>
        <v>7.0710678118654623E-3</v>
      </c>
      <c r="AG282" s="22">
        <f t="shared" ref="AG282:AG291" si="515">AF282/AE282</f>
        <v>3.0089650263257287E-2</v>
      </c>
      <c r="AH282" s="108"/>
      <c r="AI282" s="29">
        <f t="shared" ref="AI282:AI291" si="516">AVERAGE(P282,P297,P312)</f>
        <v>7.8916666666666666</v>
      </c>
      <c r="AJ282" s="7">
        <f t="shared" ref="AJ282:AJ291" si="517">_xlfn.STDEV.S(Q282,Q297,Q312)</f>
        <v>6.9402209378856508E-2</v>
      </c>
      <c r="AK282" s="22">
        <f t="shared" ref="AK282:AK291" si="518">AJ282/AI282</f>
        <v>8.7943665527590083E-3</v>
      </c>
      <c r="AL282" s="29">
        <f t="shared" ref="AL282:AL291" si="519">AVERAGE(S282,S297,S312)</f>
        <v>23.888333333333332</v>
      </c>
      <c r="AM282" s="7">
        <f t="shared" ref="AM282:AM291" si="520">_xlfn.STDEV.S(T282,T297,T312)</f>
        <v>0.20764553129471991</v>
      </c>
      <c r="AN282" s="22">
        <f t="shared" ref="AN282:AN291" si="521">AM282/AL282</f>
        <v>8.6923406667712248E-3</v>
      </c>
      <c r="AO282" s="29">
        <f t="shared" ref="AO282:AO291" si="522">AVERAGE(V282,V297,V312)</f>
        <v>6.3449999999999998</v>
      </c>
      <c r="AP282" s="7">
        <f t="shared" ref="AP282:AP291" si="523">_xlfn.STDEV.S(W282,W297,W312)</f>
        <v>5.1153364177409184E-2</v>
      </c>
      <c r="AQ282" s="22">
        <f t="shared" ref="AQ282:AQ291" si="524">AP282/AO282</f>
        <v>8.0619959302457352E-3</v>
      </c>
      <c r="AR282" s="29">
        <f t="shared" ref="AR282:AR291" si="525">AVERAGE(Y282,Y297,Y312)</f>
        <v>2.686666666666667</v>
      </c>
      <c r="AS282" s="7">
        <f t="shared" ref="AS282:AS291" si="526">_xlfn.STDEV.S(Z282,Z297,Z312)</f>
        <v>2.6770630673681833E-2</v>
      </c>
      <c r="AT282" s="22">
        <f t="shared" ref="AT282:AT291" si="527">AS282/AR282</f>
        <v>9.9642545931818219E-3</v>
      </c>
      <c r="AU282" s="29">
        <f t="shared" ref="AU282:AU291" si="528">AVERAGE(AB282,AB297,AB312)</f>
        <v>0</v>
      </c>
      <c r="AV282" s="7">
        <f t="shared" ref="AV282:AV291" si="529">_xlfn.STDEV.S(AC282,AC297,AC312)</f>
        <v>0</v>
      </c>
      <c r="AW282" s="22" t="e">
        <f t="shared" ref="AW282:AW291" si="530">AV282/AU282</f>
        <v>#DIV/0!</v>
      </c>
      <c r="AX282" s="29">
        <f t="shared" ref="AX282:AX291" si="531">AVERAGE(AE282,AE297,AE312)</f>
        <v>0.21833333333333335</v>
      </c>
      <c r="AY282" s="7">
        <f t="shared" ref="AY282:AY291" si="532">_xlfn.STDEV.S(AF282,AF297,AF312)</f>
        <v>1.1022662840756386E-17</v>
      </c>
      <c r="AZ282" s="22">
        <f t="shared" ref="AZ282:AZ291" si="533">AY282/AX282</f>
        <v>5.0485478659952904E-17</v>
      </c>
    </row>
    <row r="283" spans="1:52" x14ac:dyDescent="0.35">
      <c r="A283" s="11">
        <f>'OD660'!$A$7</f>
        <v>44662.34375</v>
      </c>
      <c r="B283" s="4">
        <f t="shared" si="496"/>
        <v>19.749999999941792</v>
      </c>
      <c r="C283" s="12">
        <f t="shared" si="497"/>
        <v>0.82291666666424135</v>
      </c>
      <c r="D283" s="176">
        <v>8.01</v>
      </c>
      <c r="E283" s="176">
        <v>24.24</v>
      </c>
      <c r="F283" s="176">
        <v>5.46</v>
      </c>
      <c r="G283" s="176">
        <v>2.61</v>
      </c>
      <c r="H283" s="176">
        <v>0</v>
      </c>
      <c r="I283" s="176">
        <v>0.66</v>
      </c>
      <c r="J283" s="176">
        <v>7.91</v>
      </c>
      <c r="K283" s="176">
        <v>23.94</v>
      </c>
      <c r="L283" s="176">
        <v>5.41</v>
      </c>
      <c r="M283" s="176">
        <v>2.59</v>
      </c>
      <c r="N283" s="176">
        <v>0</v>
      </c>
      <c r="O283" s="176">
        <v>0.69</v>
      </c>
      <c r="P283" s="29">
        <f t="shared" si="498"/>
        <v>7.96</v>
      </c>
      <c r="Q283" s="7">
        <f t="shared" si="499"/>
        <v>7.0710678118654502E-2</v>
      </c>
      <c r="R283" s="22">
        <f t="shared" si="500"/>
        <v>8.8832510199314697E-3</v>
      </c>
      <c r="S283" s="18">
        <f t="shared" si="501"/>
        <v>24.09</v>
      </c>
      <c r="T283" s="7">
        <f t="shared" si="502"/>
        <v>0.21213203435596223</v>
      </c>
      <c r="U283" s="22">
        <f t="shared" si="503"/>
        <v>8.8058129662084775E-3</v>
      </c>
      <c r="V283" s="18">
        <f t="shared" si="504"/>
        <v>5.4350000000000005</v>
      </c>
      <c r="W283" s="7">
        <f t="shared" si="505"/>
        <v>3.5355339059327251E-2</v>
      </c>
      <c r="X283" s="22">
        <f t="shared" si="506"/>
        <v>6.5051221820289322E-3</v>
      </c>
      <c r="Y283" s="18">
        <f t="shared" si="507"/>
        <v>2.5999999999999996</v>
      </c>
      <c r="Z283" s="7">
        <f t="shared" si="508"/>
        <v>1.4142135623730963E-2</v>
      </c>
      <c r="AA283" s="22">
        <f t="shared" si="509"/>
        <v>5.4392829322042176E-3</v>
      </c>
      <c r="AB283" s="18">
        <f t="shared" si="510"/>
        <v>0</v>
      </c>
      <c r="AC283" s="7">
        <f t="shared" si="511"/>
        <v>0</v>
      </c>
      <c r="AD283" s="22" t="e">
        <f t="shared" si="512"/>
        <v>#DIV/0!</v>
      </c>
      <c r="AE283" s="18">
        <f t="shared" si="513"/>
        <v>0.67500000000000004</v>
      </c>
      <c r="AF283" s="7">
        <f t="shared" si="514"/>
        <v>2.1213203435596368E-2</v>
      </c>
      <c r="AG283" s="22">
        <f t="shared" si="515"/>
        <v>3.1426968052735357E-2</v>
      </c>
      <c r="AH283" s="108"/>
      <c r="AI283" s="29">
        <f t="shared" si="516"/>
        <v>7.9316666666666675</v>
      </c>
      <c r="AJ283" s="7">
        <f t="shared" si="517"/>
        <v>3.894440481849297E-2</v>
      </c>
      <c r="AK283" s="22">
        <f t="shared" si="518"/>
        <v>4.9099901010917794E-3</v>
      </c>
      <c r="AL283" s="29">
        <f t="shared" si="519"/>
        <v>24.016666666666666</v>
      </c>
      <c r="AM283" s="7">
        <f t="shared" si="520"/>
        <v>0.10637982264821809</v>
      </c>
      <c r="AN283" s="22">
        <f t="shared" si="521"/>
        <v>4.4294166265739666E-3</v>
      </c>
      <c r="AO283" s="29">
        <f t="shared" si="522"/>
        <v>5.4050000000000002</v>
      </c>
      <c r="AP283" s="7">
        <f t="shared" si="523"/>
        <v>1.6329931618554536E-2</v>
      </c>
      <c r="AQ283" s="22">
        <f t="shared" si="524"/>
        <v>3.0212639442284061E-3</v>
      </c>
      <c r="AR283" s="29">
        <f t="shared" si="525"/>
        <v>2.5933333333333333</v>
      </c>
      <c r="AS283" s="7">
        <f t="shared" si="526"/>
        <v>8.1649658092772665E-3</v>
      </c>
      <c r="AT283" s="22">
        <f t="shared" si="527"/>
        <v>3.1484443994642414E-3</v>
      </c>
      <c r="AU283" s="29">
        <f t="shared" si="528"/>
        <v>0</v>
      </c>
      <c r="AV283" s="7">
        <f t="shared" si="529"/>
        <v>0</v>
      </c>
      <c r="AW283" s="22" t="e">
        <f t="shared" si="530"/>
        <v>#DIV/0!</v>
      </c>
      <c r="AX283" s="29">
        <f t="shared" si="531"/>
        <v>0.69833333333333336</v>
      </c>
      <c r="AY283" s="7">
        <f t="shared" si="532"/>
        <v>8.1649658092772231E-3</v>
      </c>
      <c r="AZ283" s="22">
        <f t="shared" si="533"/>
        <v>1.1692075144549723E-2</v>
      </c>
    </row>
    <row r="284" spans="1:52" x14ac:dyDescent="0.35">
      <c r="A284" s="11">
        <f>'OD660'!$A$8</f>
        <v>44662.71875</v>
      </c>
      <c r="B284" s="4">
        <f t="shared" si="496"/>
        <v>28.749999999941792</v>
      </c>
      <c r="C284" s="12">
        <f t="shared" si="497"/>
        <v>1.1979166666642413</v>
      </c>
      <c r="D284" s="176">
        <v>7.95</v>
      </c>
      <c r="E284" s="176">
        <v>23.95</v>
      </c>
      <c r="F284" s="176">
        <v>4.07</v>
      </c>
      <c r="G284" s="176">
        <v>2.41</v>
      </c>
      <c r="H284" s="176">
        <v>0</v>
      </c>
      <c r="I284" s="176">
        <v>1.3</v>
      </c>
      <c r="J284" s="176">
        <v>7.83</v>
      </c>
      <c r="K284" s="176">
        <v>23.71</v>
      </c>
      <c r="L284" s="176">
        <v>4.0199999999999996</v>
      </c>
      <c r="M284" s="176">
        <v>2.39</v>
      </c>
      <c r="N284" s="176">
        <v>0</v>
      </c>
      <c r="O284" s="176">
        <v>1.55</v>
      </c>
      <c r="P284" s="29">
        <f t="shared" si="498"/>
        <v>7.8900000000000006</v>
      </c>
      <c r="Q284" s="7">
        <f t="shared" si="499"/>
        <v>8.4852813742385777E-2</v>
      </c>
      <c r="R284" s="22">
        <f t="shared" si="500"/>
        <v>1.0754475759491226E-2</v>
      </c>
      <c r="S284" s="18">
        <f t="shared" si="501"/>
        <v>23.83</v>
      </c>
      <c r="T284" s="7">
        <f t="shared" si="502"/>
        <v>0.16970562748477031</v>
      </c>
      <c r="U284" s="22">
        <f t="shared" si="503"/>
        <v>7.1215118541657707E-3</v>
      </c>
      <c r="V284" s="18">
        <f t="shared" si="504"/>
        <v>4.0449999999999999</v>
      </c>
      <c r="W284" s="7">
        <f t="shared" si="505"/>
        <v>3.5355339059327882E-2</v>
      </c>
      <c r="X284" s="22">
        <f t="shared" si="506"/>
        <v>8.7405040937769789E-3</v>
      </c>
      <c r="Y284" s="18">
        <f t="shared" si="507"/>
        <v>2.4000000000000004</v>
      </c>
      <c r="Z284" s="7">
        <f t="shared" si="508"/>
        <v>1.4142135623730963E-2</v>
      </c>
      <c r="AA284" s="22">
        <f t="shared" si="509"/>
        <v>5.8925565098879003E-3</v>
      </c>
      <c r="AB284" s="18">
        <f t="shared" si="510"/>
        <v>0</v>
      </c>
      <c r="AC284" s="7">
        <f t="shared" si="511"/>
        <v>0</v>
      </c>
      <c r="AD284" s="22" t="e">
        <f t="shared" si="512"/>
        <v>#DIV/0!</v>
      </c>
      <c r="AE284" s="18">
        <f t="shared" si="513"/>
        <v>1.425</v>
      </c>
      <c r="AF284" s="7">
        <f t="shared" si="514"/>
        <v>0.17677669529663689</v>
      </c>
      <c r="AG284" s="22">
        <f t="shared" si="515"/>
        <v>0.12405382126079782</v>
      </c>
      <c r="AH284" s="108"/>
      <c r="AI284" s="29">
        <f t="shared" si="516"/>
        <v>7.8500000000000005</v>
      </c>
      <c r="AJ284" s="7">
        <f t="shared" si="517"/>
        <v>4.5460605656619496E-2</v>
      </c>
      <c r="AK284" s="22">
        <f t="shared" si="518"/>
        <v>5.7911599562572606E-3</v>
      </c>
      <c r="AL284" s="29">
        <f t="shared" si="519"/>
        <v>23.75333333333333</v>
      </c>
      <c r="AM284" s="7">
        <f t="shared" si="520"/>
        <v>9.3897106806688682E-2</v>
      </c>
      <c r="AN284" s="22">
        <f t="shared" si="521"/>
        <v>3.9530075837786432E-3</v>
      </c>
      <c r="AO284" s="29">
        <f t="shared" si="522"/>
        <v>3.9933333333333336</v>
      </c>
      <c r="AP284" s="7">
        <f t="shared" si="523"/>
        <v>1.4719601443879836E-2</v>
      </c>
      <c r="AQ284" s="22">
        <f t="shared" si="524"/>
        <v>3.6860437672487068E-3</v>
      </c>
      <c r="AR284" s="29">
        <f t="shared" si="525"/>
        <v>2.3883333333333336</v>
      </c>
      <c r="AS284" s="7">
        <f t="shared" si="526"/>
        <v>4.0824829046385448E-3</v>
      </c>
      <c r="AT284" s="22">
        <f t="shared" si="527"/>
        <v>1.7093438540007862E-3</v>
      </c>
      <c r="AU284" s="29">
        <f t="shared" si="528"/>
        <v>0</v>
      </c>
      <c r="AV284" s="7">
        <f t="shared" si="529"/>
        <v>0</v>
      </c>
      <c r="AW284" s="22" t="e">
        <f t="shared" si="530"/>
        <v>#DIV/0!</v>
      </c>
      <c r="AX284" s="29">
        <f t="shared" si="531"/>
        <v>1.5450000000000002</v>
      </c>
      <c r="AY284" s="7">
        <f t="shared" si="532"/>
        <v>9.3897106806688502E-2</v>
      </c>
      <c r="AZ284" s="22">
        <f t="shared" si="533"/>
        <v>6.0774826412096111E-2</v>
      </c>
    </row>
    <row r="285" spans="1:52" x14ac:dyDescent="0.35">
      <c r="A285" s="11">
        <f>'OD660'!$A$9</f>
        <v>44663.354166666664</v>
      </c>
      <c r="B285" s="4">
        <f t="shared" si="496"/>
        <v>43.999999999883585</v>
      </c>
      <c r="C285" s="12">
        <f t="shared" si="497"/>
        <v>1.8333333333284827</v>
      </c>
      <c r="D285" s="176">
        <v>7.8</v>
      </c>
      <c r="E285" s="176">
        <v>22.96</v>
      </c>
      <c r="F285" s="176">
        <v>0</v>
      </c>
      <c r="G285" s="176">
        <v>1</v>
      </c>
      <c r="H285" s="176">
        <v>7.0000000000000007E-2</v>
      </c>
      <c r="I285" s="176">
        <v>4.08</v>
      </c>
      <c r="J285" s="176">
        <v>7.9</v>
      </c>
      <c r="K285" s="176">
        <v>23.33</v>
      </c>
      <c r="L285" s="176">
        <v>0</v>
      </c>
      <c r="M285" s="176">
        <v>1.01</v>
      </c>
      <c r="N285" s="176">
        <v>0.08</v>
      </c>
      <c r="O285" s="176">
        <v>3.96</v>
      </c>
      <c r="P285" s="29">
        <f t="shared" si="498"/>
        <v>7.85</v>
      </c>
      <c r="Q285" s="7">
        <f t="shared" si="499"/>
        <v>7.0710678118655126E-2</v>
      </c>
      <c r="R285" s="22">
        <f t="shared" si="500"/>
        <v>9.0077296966439655E-3</v>
      </c>
      <c r="S285" s="18">
        <f t="shared" si="501"/>
        <v>23.145</v>
      </c>
      <c r="T285" s="7">
        <f t="shared" si="502"/>
        <v>0.26162950903902077</v>
      </c>
      <c r="U285" s="22">
        <f t="shared" si="503"/>
        <v>1.1303932125254733E-2</v>
      </c>
      <c r="V285" s="18">
        <f t="shared" si="504"/>
        <v>0</v>
      </c>
      <c r="W285" s="7">
        <f t="shared" si="505"/>
        <v>0</v>
      </c>
      <c r="X285" s="22" t="e">
        <f t="shared" si="506"/>
        <v>#DIV/0!</v>
      </c>
      <c r="Y285" s="18">
        <f t="shared" si="507"/>
        <v>1.0049999999999999</v>
      </c>
      <c r="Z285" s="7">
        <f t="shared" si="508"/>
        <v>7.0710678118654814E-3</v>
      </c>
      <c r="AA285" s="22">
        <f t="shared" si="509"/>
        <v>7.0358883700154052E-3</v>
      </c>
      <c r="AB285" s="18">
        <f t="shared" si="510"/>
        <v>7.5000000000000011E-2</v>
      </c>
      <c r="AC285" s="7">
        <f t="shared" si="511"/>
        <v>7.0710678118654719E-3</v>
      </c>
      <c r="AD285" s="22">
        <f t="shared" si="512"/>
        <v>9.428090415820628E-2</v>
      </c>
      <c r="AE285" s="18">
        <f t="shared" si="513"/>
        <v>4.0199999999999996</v>
      </c>
      <c r="AF285" s="7">
        <f t="shared" si="514"/>
        <v>8.4852813742385777E-2</v>
      </c>
      <c r="AG285" s="22">
        <f t="shared" si="515"/>
        <v>2.1107665110046216E-2</v>
      </c>
      <c r="AH285" s="108"/>
      <c r="AI285" s="29">
        <f t="shared" si="516"/>
        <v>7.8933333333333335</v>
      </c>
      <c r="AJ285" s="7">
        <f t="shared" si="517"/>
        <v>3.2659863237109441E-2</v>
      </c>
      <c r="AK285" s="22">
        <f t="shared" si="518"/>
        <v>4.1376515925392026E-3</v>
      </c>
      <c r="AL285" s="29">
        <f t="shared" si="519"/>
        <v>23.236666666666668</v>
      </c>
      <c r="AM285" s="7">
        <f t="shared" si="520"/>
        <v>0.14497126151988296</v>
      </c>
      <c r="AN285" s="22">
        <f t="shared" si="521"/>
        <v>6.2389009404626144E-3</v>
      </c>
      <c r="AO285" s="29">
        <f t="shared" si="522"/>
        <v>0</v>
      </c>
      <c r="AP285" s="7">
        <f t="shared" si="523"/>
        <v>0</v>
      </c>
      <c r="AQ285" s="22" t="e">
        <f t="shared" si="524"/>
        <v>#DIV/0!</v>
      </c>
      <c r="AR285" s="29">
        <f t="shared" si="525"/>
        <v>0.995</v>
      </c>
      <c r="AS285" s="7">
        <f t="shared" si="526"/>
        <v>4.0824829046386332E-3</v>
      </c>
      <c r="AT285" s="22">
        <f t="shared" si="527"/>
        <v>4.1029978941091788E-3</v>
      </c>
      <c r="AU285" s="29">
        <f t="shared" si="528"/>
        <v>7.3333333333333348E-2</v>
      </c>
      <c r="AV285" s="7">
        <f t="shared" si="529"/>
        <v>4.0824829046386315E-3</v>
      </c>
      <c r="AW285" s="22">
        <f t="shared" si="530"/>
        <v>5.5670221426890418E-2</v>
      </c>
      <c r="AX285" s="29">
        <f t="shared" si="531"/>
        <v>4.13</v>
      </c>
      <c r="AY285" s="7">
        <f t="shared" si="532"/>
        <v>6.4161255183067131E-2</v>
      </c>
      <c r="AZ285" s="22">
        <f t="shared" si="533"/>
        <v>1.5535412877255964E-2</v>
      </c>
    </row>
    <row r="286" spans="1:52" x14ac:dyDescent="0.35">
      <c r="A286" s="11">
        <f>'OD660'!$A$10</f>
        <v>44663.677083333336</v>
      </c>
      <c r="B286" s="4">
        <f t="shared" si="496"/>
        <v>51.75</v>
      </c>
      <c r="C286" s="12">
        <f t="shared" si="497"/>
        <v>2.15625</v>
      </c>
      <c r="D286" s="176">
        <v>7.61</v>
      </c>
      <c r="E286" s="176">
        <v>19.559999999999999</v>
      </c>
      <c r="F286" s="176">
        <v>0</v>
      </c>
      <c r="G286" s="176">
        <v>0</v>
      </c>
      <c r="H286" s="176">
        <v>0</v>
      </c>
      <c r="I286" s="176">
        <v>6.42</v>
      </c>
      <c r="J286" s="176">
        <v>7.61</v>
      </c>
      <c r="K286" s="176">
        <v>19.510000000000002</v>
      </c>
      <c r="L286" s="176">
        <v>0</v>
      </c>
      <c r="M286" s="176">
        <v>0</v>
      </c>
      <c r="N286" s="176">
        <v>0</v>
      </c>
      <c r="O286" s="176">
        <v>6.47</v>
      </c>
      <c r="P286" s="29">
        <f t="shared" si="498"/>
        <v>7.61</v>
      </c>
      <c r="Q286" s="7">
        <f t="shared" si="499"/>
        <v>0</v>
      </c>
      <c r="R286" s="22">
        <f t="shared" si="500"/>
        <v>0</v>
      </c>
      <c r="S286" s="18">
        <f t="shared" si="501"/>
        <v>19.535</v>
      </c>
      <c r="T286" s="7">
        <f t="shared" si="502"/>
        <v>3.5355339059325371E-2</v>
      </c>
      <c r="U286" s="22">
        <f t="shared" si="503"/>
        <v>1.8098458694305283E-3</v>
      </c>
      <c r="V286" s="18">
        <f t="shared" si="504"/>
        <v>0</v>
      </c>
      <c r="W286" s="7">
        <f t="shared" si="505"/>
        <v>0</v>
      </c>
      <c r="X286" s="22" t="e">
        <f t="shared" si="506"/>
        <v>#DIV/0!</v>
      </c>
      <c r="Y286" s="18">
        <f t="shared" si="507"/>
        <v>0</v>
      </c>
      <c r="Z286" s="7">
        <f t="shared" si="508"/>
        <v>0</v>
      </c>
      <c r="AA286" s="22" t="e">
        <f t="shared" si="509"/>
        <v>#DIV/0!</v>
      </c>
      <c r="AB286" s="18">
        <f t="shared" si="510"/>
        <v>0</v>
      </c>
      <c r="AC286" s="7">
        <f t="shared" si="511"/>
        <v>0</v>
      </c>
      <c r="AD286" s="22" t="e">
        <f t="shared" si="512"/>
        <v>#DIV/0!</v>
      </c>
      <c r="AE286" s="18">
        <f t="shared" si="513"/>
        <v>6.4450000000000003</v>
      </c>
      <c r="AF286" s="7">
        <f t="shared" si="514"/>
        <v>3.5355339059327251E-2</v>
      </c>
      <c r="AG286" s="22">
        <f t="shared" si="515"/>
        <v>5.4857003971027539E-3</v>
      </c>
      <c r="AH286" s="108"/>
      <c r="AI286" s="29">
        <f t="shared" si="516"/>
        <v>7.6033333333333344</v>
      </c>
      <c r="AJ286" s="7">
        <f t="shared" si="517"/>
        <v>8.164965809277086E-3</v>
      </c>
      <c r="AK286" s="22">
        <f t="shared" si="518"/>
        <v>1.0738666123556008E-3</v>
      </c>
      <c r="AL286" s="29">
        <f t="shared" si="519"/>
        <v>19.448333333333334</v>
      </c>
      <c r="AM286" s="7">
        <f t="shared" si="520"/>
        <v>1.4142135623730651E-2</v>
      </c>
      <c r="AN286" s="22">
        <f t="shared" si="521"/>
        <v>7.2716439919773669E-4</v>
      </c>
      <c r="AO286" s="29">
        <f t="shared" si="522"/>
        <v>0</v>
      </c>
      <c r="AP286" s="7">
        <f t="shared" si="523"/>
        <v>0</v>
      </c>
      <c r="AQ286" s="22" t="e">
        <f t="shared" si="524"/>
        <v>#DIV/0!</v>
      </c>
      <c r="AR286" s="29">
        <f t="shared" si="525"/>
        <v>0</v>
      </c>
      <c r="AS286" s="7">
        <f t="shared" si="526"/>
        <v>0</v>
      </c>
      <c r="AT286" s="22" t="e">
        <f t="shared" si="527"/>
        <v>#DIV/0!</v>
      </c>
      <c r="AU286" s="29">
        <f t="shared" si="528"/>
        <v>0</v>
      </c>
      <c r="AV286" s="7">
        <f t="shared" si="529"/>
        <v>0</v>
      </c>
      <c r="AW286" s="22" t="e">
        <f t="shared" si="530"/>
        <v>#DIV/0!</v>
      </c>
      <c r="AX286" s="29">
        <f t="shared" si="531"/>
        <v>6.5466666666666669</v>
      </c>
      <c r="AY286" s="7">
        <f t="shared" si="532"/>
        <v>9.3541434669348569E-2</v>
      </c>
      <c r="AZ286" s="22">
        <f t="shared" si="533"/>
        <v>1.4288406517721269E-2</v>
      </c>
    </row>
    <row r="287" spans="1:52" x14ac:dyDescent="0.35">
      <c r="A287" s="11">
        <f>'OD660'!$A$11</f>
        <v>44664.361111111109</v>
      </c>
      <c r="B287" s="4">
        <f t="shared" si="496"/>
        <v>68.166666666569654</v>
      </c>
      <c r="C287" s="12">
        <f t="shared" si="497"/>
        <v>2.8402777777737356</v>
      </c>
      <c r="D287" s="176">
        <v>6.22</v>
      </c>
      <c r="E287" s="176">
        <v>6.88</v>
      </c>
      <c r="F287" s="176">
        <v>0</v>
      </c>
      <c r="G287" s="176">
        <v>0</v>
      </c>
      <c r="H287" s="176">
        <v>0.52</v>
      </c>
      <c r="I287" s="176">
        <v>12.7</v>
      </c>
      <c r="J287" s="176">
        <v>6.1</v>
      </c>
      <c r="K287" s="176">
        <v>6.76</v>
      </c>
      <c r="L287" s="176">
        <v>0</v>
      </c>
      <c r="M287" s="176">
        <v>0</v>
      </c>
      <c r="N287" s="176">
        <v>0.51</v>
      </c>
      <c r="O287" s="176">
        <v>13.27</v>
      </c>
      <c r="P287" s="29">
        <f t="shared" si="498"/>
        <v>6.16</v>
      </c>
      <c r="Q287" s="7">
        <f t="shared" si="499"/>
        <v>8.4852813742385777E-2</v>
      </c>
      <c r="R287" s="22">
        <f t="shared" si="500"/>
        <v>1.3774807425711976E-2</v>
      </c>
      <c r="S287" s="18">
        <f t="shared" si="501"/>
        <v>6.82</v>
      </c>
      <c r="T287" s="7">
        <f t="shared" si="502"/>
        <v>8.4852813742385777E-2</v>
      </c>
      <c r="U287" s="22">
        <f t="shared" si="503"/>
        <v>1.2441761545804366E-2</v>
      </c>
      <c r="V287" s="18">
        <f t="shared" si="504"/>
        <v>0</v>
      </c>
      <c r="W287" s="7">
        <f t="shared" si="505"/>
        <v>0</v>
      </c>
      <c r="X287" s="22" t="e">
        <f t="shared" si="506"/>
        <v>#DIV/0!</v>
      </c>
      <c r="Y287" s="18">
        <f t="shared" si="507"/>
        <v>0</v>
      </c>
      <c r="Z287" s="7">
        <f t="shared" si="508"/>
        <v>0</v>
      </c>
      <c r="AA287" s="22" t="e">
        <f t="shared" si="509"/>
        <v>#DIV/0!</v>
      </c>
      <c r="AB287" s="18">
        <f t="shared" si="510"/>
        <v>0.51500000000000001</v>
      </c>
      <c r="AC287" s="7">
        <f t="shared" si="511"/>
        <v>7.0710678118654814E-3</v>
      </c>
      <c r="AD287" s="22">
        <f t="shared" si="512"/>
        <v>1.3730228760903847E-2</v>
      </c>
      <c r="AE287" s="18">
        <f t="shared" si="513"/>
        <v>12.984999999999999</v>
      </c>
      <c r="AF287" s="7">
        <f t="shared" si="514"/>
        <v>0.40305086527633227</v>
      </c>
      <c r="AG287" s="22">
        <f t="shared" si="515"/>
        <v>3.103972778408412E-2</v>
      </c>
      <c r="AH287" s="108"/>
      <c r="AI287" s="29">
        <f t="shared" si="516"/>
        <v>6.1450000000000005</v>
      </c>
      <c r="AJ287" s="7">
        <f t="shared" si="517"/>
        <v>4.708148963941837E-2</v>
      </c>
      <c r="AK287" s="22">
        <f t="shared" si="518"/>
        <v>7.6617558404260969E-3</v>
      </c>
      <c r="AL287" s="29">
        <f t="shared" si="519"/>
        <v>6.793333333333333</v>
      </c>
      <c r="AM287" s="7">
        <f t="shared" si="520"/>
        <v>4.490731195102507E-2</v>
      </c>
      <c r="AN287" s="22">
        <f t="shared" si="521"/>
        <v>6.610497343134211E-3</v>
      </c>
      <c r="AO287" s="29">
        <f t="shared" si="522"/>
        <v>0</v>
      </c>
      <c r="AP287" s="7">
        <f t="shared" si="523"/>
        <v>0</v>
      </c>
      <c r="AQ287" s="22" t="e">
        <f t="shared" si="524"/>
        <v>#DIV/0!</v>
      </c>
      <c r="AR287" s="29">
        <f t="shared" si="525"/>
        <v>0</v>
      </c>
      <c r="AS287" s="7">
        <f t="shared" si="526"/>
        <v>0</v>
      </c>
      <c r="AT287" s="22" t="e">
        <f t="shared" si="527"/>
        <v>#DIV/0!</v>
      </c>
      <c r="AU287" s="29">
        <f t="shared" si="528"/>
        <v>0.52333333333333332</v>
      </c>
      <c r="AV287" s="7">
        <f t="shared" si="529"/>
        <v>4.0824829046386332E-3</v>
      </c>
      <c r="AW287" s="22">
        <f t="shared" si="530"/>
        <v>7.8009227477171339E-3</v>
      </c>
      <c r="AX287" s="29">
        <f t="shared" si="531"/>
        <v>13.228333333333333</v>
      </c>
      <c r="AY287" s="7">
        <f t="shared" si="532"/>
        <v>0.19815818596935827</v>
      </c>
      <c r="AZ287" s="22">
        <f t="shared" si="533"/>
        <v>1.4979830109816676E-2</v>
      </c>
    </row>
    <row r="288" spans="1:52" x14ac:dyDescent="0.35">
      <c r="A288" s="11">
        <f>'OD660'!$A$12</f>
        <v>44664.677083333336</v>
      </c>
      <c r="B288" s="4">
        <f t="shared" si="496"/>
        <v>75.75</v>
      </c>
      <c r="C288" s="12">
        <f t="shared" si="497"/>
        <v>3.15625</v>
      </c>
      <c r="D288" s="176">
        <v>5.25</v>
      </c>
      <c r="E288" s="176">
        <v>1.79</v>
      </c>
      <c r="F288" s="176">
        <v>0</v>
      </c>
      <c r="G288" s="176">
        <v>0</v>
      </c>
      <c r="H288" s="176">
        <v>0.68</v>
      </c>
      <c r="I288" s="176">
        <v>15.28</v>
      </c>
      <c r="J288" s="176">
        <v>5.17</v>
      </c>
      <c r="K288" s="176">
        <v>1.77</v>
      </c>
      <c r="L288" s="176">
        <v>0</v>
      </c>
      <c r="M288" s="176">
        <v>0</v>
      </c>
      <c r="N288" s="176">
        <v>0.67</v>
      </c>
      <c r="O288" s="176">
        <v>15.84</v>
      </c>
      <c r="P288" s="29">
        <f t="shared" si="498"/>
        <v>5.21</v>
      </c>
      <c r="Q288" s="7">
        <f t="shared" si="499"/>
        <v>5.6568542494923851E-2</v>
      </c>
      <c r="R288" s="22">
        <f t="shared" si="500"/>
        <v>1.0857685699601508E-2</v>
      </c>
      <c r="S288" s="18">
        <f t="shared" si="501"/>
        <v>1.78</v>
      </c>
      <c r="T288" s="7">
        <f t="shared" si="502"/>
        <v>1.4142135623730963E-2</v>
      </c>
      <c r="U288" s="22">
        <f t="shared" si="503"/>
        <v>7.945020013332001E-3</v>
      </c>
      <c r="V288" s="18">
        <f t="shared" si="504"/>
        <v>0</v>
      </c>
      <c r="W288" s="7">
        <f t="shared" si="505"/>
        <v>0</v>
      </c>
      <c r="X288" s="22" t="e">
        <f t="shared" si="506"/>
        <v>#DIV/0!</v>
      </c>
      <c r="Y288" s="18">
        <f t="shared" si="507"/>
        <v>0</v>
      </c>
      <c r="Z288" s="7">
        <f t="shared" si="508"/>
        <v>0</v>
      </c>
      <c r="AA288" s="22" t="e">
        <f t="shared" si="509"/>
        <v>#DIV/0!</v>
      </c>
      <c r="AB288" s="18">
        <f t="shared" si="510"/>
        <v>0.67500000000000004</v>
      </c>
      <c r="AC288" s="7">
        <f t="shared" si="511"/>
        <v>7.0710678118654814E-3</v>
      </c>
      <c r="AD288" s="22">
        <f t="shared" si="512"/>
        <v>1.0475656017578491E-2</v>
      </c>
      <c r="AE288" s="18">
        <f t="shared" si="513"/>
        <v>15.559999999999999</v>
      </c>
      <c r="AF288" s="7">
        <f t="shared" si="514"/>
        <v>0.39597979746446693</v>
      </c>
      <c r="AG288" s="22">
        <f t="shared" si="515"/>
        <v>2.5448573101829495E-2</v>
      </c>
      <c r="AH288" s="108"/>
      <c r="AI288" s="29">
        <f t="shared" si="516"/>
        <v>5.1850000000000005</v>
      </c>
      <c r="AJ288" s="7">
        <f t="shared" si="517"/>
        <v>2.2730302828309769E-2</v>
      </c>
      <c r="AK288" s="22">
        <f t="shared" si="518"/>
        <v>4.3838578260963872E-3</v>
      </c>
      <c r="AL288" s="29">
        <f t="shared" si="519"/>
        <v>1.7866666666666668</v>
      </c>
      <c r="AM288" s="7">
        <f t="shared" si="520"/>
        <v>4.0824829046386315E-3</v>
      </c>
      <c r="AN288" s="22">
        <f t="shared" si="521"/>
        <v>2.2849717749843083E-3</v>
      </c>
      <c r="AO288" s="29">
        <f t="shared" si="522"/>
        <v>0</v>
      </c>
      <c r="AP288" s="7">
        <f t="shared" si="523"/>
        <v>0</v>
      </c>
      <c r="AQ288" s="22" t="e">
        <f t="shared" si="524"/>
        <v>#DIV/0!</v>
      </c>
      <c r="AR288" s="29">
        <f t="shared" si="525"/>
        <v>0</v>
      </c>
      <c r="AS288" s="7">
        <f t="shared" si="526"/>
        <v>0</v>
      </c>
      <c r="AT288" s="22" t="e">
        <f t="shared" si="527"/>
        <v>#DIV/0!</v>
      </c>
      <c r="AU288" s="29">
        <f t="shared" si="528"/>
        <v>0.67666666666666675</v>
      </c>
      <c r="AV288" s="7">
        <f t="shared" si="529"/>
        <v>4.0824829046386115E-3</v>
      </c>
      <c r="AW288" s="22">
        <f t="shared" si="530"/>
        <v>6.0332259674462235E-3</v>
      </c>
      <c r="AX288" s="29">
        <f t="shared" si="531"/>
        <v>15.788333333333334</v>
      </c>
      <c r="AY288" s="7">
        <f t="shared" si="532"/>
        <v>0.19752636954762906</v>
      </c>
      <c r="AZ288" s="22">
        <f t="shared" si="533"/>
        <v>1.2510906970186576E-2</v>
      </c>
    </row>
    <row r="289" spans="1:52" x14ac:dyDescent="0.35">
      <c r="A289" s="11">
        <f>'OD660'!$A$13</f>
        <v>44665.34375</v>
      </c>
      <c r="B289" s="4">
        <f t="shared" si="496"/>
        <v>91.749999999941792</v>
      </c>
      <c r="C289" s="12">
        <f t="shared" si="497"/>
        <v>3.8229166666642413</v>
      </c>
      <c r="D289" s="176">
        <v>2.79</v>
      </c>
      <c r="E289" s="176">
        <v>1</v>
      </c>
      <c r="F289" s="176">
        <v>0</v>
      </c>
      <c r="G289" s="176">
        <v>0</v>
      </c>
      <c r="H289" s="176">
        <v>0.7</v>
      </c>
      <c r="I289" s="176">
        <v>17.649999999999999</v>
      </c>
      <c r="J289" s="176">
        <v>2.78</v>
      </c>
      <c r="K289" s="176">
        <v>1</v>
      </c>
      <c r="L289" s="176">
        <v>0</v>
      </c>
      <c r="M289" s="176">
        <v>0</v>
      </c>
      <c r="N289" s="176">
        <v>0.71</v>
      </c>
      <c r="O289" s="176">
        <v>17.829999999999998</v>
      </c>
      <c r="P289" s="29">
        <f t="shared" si="498"/>
        <v>2.7850000000000001</v>
      </c>
      <c r="Q289" s="7">
        <f t="shared" si="499"/>
        <v>7.0710678118656384E-3</v>
      </c>
      <c r="R289" s="22">
        <f t="shared" si="500"/>
        <v>2.5389830563251844E-3</v>
      </c>
      <c r="S289" s="18">
        <f t="shared" si="501"/>
        <v>1</v>
      </c>
      <c r="T289" s="7">
        <f t="shared" si="502"/>
        <v>0</v>
      </c>
      <c r="U289" s="22">
        <f t="shared" si="503"/>
        <v>0</v>
      </c>
      <c r="V289" s="18">
        <f t="shared" si="504"/>
        <v>0</v>
      </c>
      <c r="W289" s="7">
        <f t="shared" si="505"/>
        <v>0</v>
      </c>
      <c r="X289" s="22" t="e">
        <f t="shared" si="506"/>
        <v>#DIV/0!</v>
      </c>
      <c r="Y289" s="18">
        <f t="shared" si="507"/>
        <v>0</v>
      </c>
      <c r="Z289" s="7">
        <f t="shared" si="508"/>
        <v>0</v>
      </c>
      <c r="AA289" s="22" t="e">
        <f t="shared" si="509"/>
        <v>#DIV/0!</v>
      </c>
      <c r="AB289" s="18">
        <f t="shared" si="510"/>
        <v>0.70499999999999996</v>
      </c>
      <c r="AC289" s="7">
        <f t="shared" si="511"/>
        <v>7.0710678118654814E-3</v>
      </c>
      <c r="AD289" s="22">
        <f t="shared" si="512"/>
        <v>1.0029883421085789E-2</v>
      </c>
      <c r="AE289" s="18">
        <f t="shared" si="513"/>
        <v>17.739999999999998</v>
      </c>
      <c r="AF289" s="7">
        <f t="shared" si="514"/>
        <v>0.12727922061357835</v>
      </c>
      <c r="AG289" s="22">
        <f t="shared" si="515"/>
        <v>7.1747024021182847E-3</v>
      </c>
      <c r="AH289" s="108"/>
      <c r="AI289" s="29">
        <f t="shared" si="516"/>
        <v>2.8166666666666664</v>
      </c>
      <c r="AJ289" s="7">
        <f t="shared" si="517"/>
        <v>4.0824829046387243E-3</v>
      </c>
      <c r="AK289" s="22">
        <f t="shared" si="518"/>
        <v>1.4494022146646359E-3</v>
      </c>
      <c r="AL289" s="29">
        <f t="shared" si="519"/>
        <v>1.0016666666666667</v>
      </c>
      <c r="AM289" s="7">
        <f t="shared" si="520"/>
        <v>4.0824829046386332E-3</v>
      </c>
      <c r="AN289" s="22">
        <f t="shared" si="521"/>
        <v>4.0756900878255904E-3</v>
      </c>
      <c r="AO289" s="29">
        <f t="shared" si="522"/>
        <v>0</v>
      </c>
      <c r="AP289" s="7">
        <f t="shared" si="523"/>
        <v>0</v>
      </c>
      <c r="AQ289" s="22" t="e">
        <f t="shared" si="524"/>
        <v>#DIV/0!</v>
      </c>
      <c r="AR289" s="29">
        <f t="shared" si="525"/>
        <v>0</v>
      </c>
      <c r="AS289" s="7">
        <f t="shared" si="526"/>
        <v>0</v>
      </c>
      <c r="AT289" s="22" t="e">
        <f t="shared" si="527"/>
        <v>#DIV/0!</v>
      </c>
      <c r="AU289" s="29">
        <f t="shared" si="528"/>
        <v>0.71166666666666656</v>
      </c>
      <c r="AV289" s="7">
        <f t="shared" si="529"/>
        <v>0</v>
      </c>
      <c r="AW289" s="22">
        <f t="shared" si="530"/>
        <v>0</v>
      </c>
      <c r="AX289" s="29">
        <f t="shared" si="531"/>
        <v>17.814999999999998</v>
      </c>
      <c r="AY289" s="7">
        <f t="shared" si="532"/>
        <v>5.7879184513951118E-2</v>
      </c>
      <c r="AZ289" s="22">
        <f t="shared" si="533"/>
        <v>3.248901740889763E-3</v>
      </c>
    </row>
    <row r="290" spans="1:52" s="135" customFormat="1" x14ac:dyDescent="0.35">
      <c r="A290" s="11">
        <f>'OD660'!$A$14</f>
        <v>44665.677083333336</v>
      </c>
      <c r="B290" s="4">
        <f t="shared" si="496"/>
        <v>99.75</v>
      </c>
      <c r="C290" s="12">
        <f t="shared" si="497"/>
        <v>4.15625</v>
      </c>
      <c r="D290" s="176">
        <v>2.5299999999999998</v>
      </c>
      <c r="E290" s="176">
        <v>1.06</v>
      </c>
      <c r="F290" s="176">
        <v>0</v>
      </c>
      <c r="G290" s="176">
        <v>0</v>
      </c>
      <c r="H290" s="176">
        <v>0.83</v>
      </c>
      <c r="I290" s="176">
        <v>12.22</v>
      </c>
      <c r="J290" s="176">
        <v>2.38</v>
      </c>
      <c r="K290" s="176">
        <v>0.99</v>
      </c>
      <c r="L290" s="176">
        <v>0</v>
      </c>
      <c r="M290" s="176">
        <v>0</v>
      </c>
      <c r="N290" s="176">
        <v>0.76</v>
      </c>
      <c r="O290" s="176">
        <v>14.27</v>
      </c>
      <c r="P290" s="29">
        <f t="shared" si="498"/>
        <v>2.4550000000000001</v>
      </c>
      <c r="Q290" s="7">
        <f t="shared" si="499"/>
        <v>0.10606601717798206</v>
      </c>
      <c r="R290" s="22">
        <f t="shared" si="500"/>
        <v>4.3204080316896966E-2</v>
      </c>
      <c r="S290" s="18">
        <f t="shared" si="501"/>
        <v>1.0249999999999999</v>
      </c>
      <c r="T290" s="7">
        <f t="shared" si="502"/>
        <v>4.9497474683058366E-2</v>
      </c>
      <c r="U290" s="22">
        <f t="shared" si="503"/>
        <v>4.8290219202983778E-2</v>
      </c>
      <c r="V290" s="18">
        <f t="shared" si="504"/>
        <v>0</v>
      </c>
      <c r="W290" s="7">
        <f t="shared" si="505"/>
        <v>0</v>
      </c>
      <c r="X290" s="22" t="e">
        <f t="shared" si="506"/>
        <v>#DIV/0!</v>
      </c>
      <c r="Y290" s="18">
        <f t="shared" si="507"/>
        <v>0</v>
      </c>
      <c r="Z290" s="7">
        <f t="shared" si="508"/>
        <v>0</v>
      </c>
      <c r="AA290" s="22" t="e">
        <f t="shared" si="509"/>
        <v>#DIV/0!</v>
      </c>
      <c r="AB290" s="18">
        <f t="shared" si="510"/>
        <v>0.79499999999999993</v>
      </c>
      <c r="AC290" s="7">
        <f t="shared" si="511"/>
        <v>4.949747468305829E-2</v>
      </c>
      <c r="AD290" s="22">
        <f t="shared" si="512"/>
        <v>6.2260974444098484E-2</v>
      </c>
      <c r="AE290" s="18">
        <f t="shared" si="513"/>
        <v>13.245000000000001</v>
      </c>
      <c r="AF290" s="7">
        <f t="shared" si="514"/>
        <v>1.4495689014324216</v>
      </c>
      <c r="AG290" s="22">
        <f t="shared" si="515"/>
        <v>0.10944272566496198</v>
      </c>
      <c r="AH290" s="108"/>
      <c r="AI290" s="29">
        <f t="shared" si="516"/>
        <v>2.3033333333333332</v>
      </c>
      <c r="AJ290" s="7">
        <f t="shared" si="517"/>
        <v>4.8131763593978819E-2</v>
      </c>
      <c r="AK290" s="22">
        <f t="shared" si="518"/>
        <v>2.0896568854115262E-2</v>
      </c>
      <c r="AL290" s="29">
        <f t="shared" si="519"/>
        <v>0.96166666666666656</v>
      </c>
      <c r="AM290" s="7">
        <f t="shared" si="520"/>
        <v>2.0412414523193211E-2</v>
      </c>
      <c r="AN290" s="22">
        <f t="shared" si="521"/>
        <v>2.1226080959992944E-2</v>
      </c>
      <c r="AO290" s="29">
        <f t="shared" si="522"/>
        <v>0</v>
      </c>
      <c r="AP290" s="7">
        <f t="shared" si="523"/>
        <v>0</v>
      </c>
      <c r="AQ290" s="22" t="e">
        <f t="shared" si="524"/>
        <v>#DIV/0!</v>
      </c>
      <c r="AR290" s="29">
        <f t="shared" si="525"/>
        <v>0</v>
      </c>
      <c r="AS290" s="7">
        <f t="shared" si="526"/>
        <v>0</v>
      </c>
      <c r="AT290" s="22" t="e">
        <f t="shared" si="527"/>
        <v>#DIV/0!</v>
      </c>
      <c r="AU290" s="29">
        <f t="shared" si="528"/>
        <v>0.73999999999999988</v>
      </c>
      <c r="AV290" s="7">
        <f t="shared" si="529"/>
        <v>2.2730302828309745E-2</v>
      </c>
      <c r="AW290" s="22">
        <f t="shared" si="530"/>
        <v>3.0716625443661823E-2</v>
      </c>
      <c r="AX290" s="29">
        <f t="shared" si="531"/>
        <v>14.421666666666667</v>
      </c>
      <c r="AY290" s="7">
        <f t="shared" si="532"/>
        <v>0.77386475993332726</v>
      </c>
      <c r="AZ290" s="22">
        <f t="shared" si="533"/>
        <v>5.3659870098231408E-2</v>
      </c>
    </row>
    <row r="291" spans="1:52" ht="15" thickBot="1" x14ac:dyDescent="0.4">
      <c r="A291" s="101">
        <f>'OD660'!$A$15</f>
        <v>44666.385416666664</v>
      </c>
      <c r="B291" s="9">
        <f t="shared" si="496"/>
        <v>116.74999999988358</v>
      </c>
      <c r="C291" s="13">
        <f t="shared" si="497"/>
        <v>4.8645833333284827</v>
      </c>
      <c r="D291" s="176">
        <v>1.49</v>
      </c>
      <c r="E291" s="176">
        <v>0.81</v>
      </c>
      <c r="F291" s="176">
        <v>0</v>
      </c>
      <c r="G291" s="176">
        <v>0</v>
      </c>
      <c r="H291" s="176">
        <v>0.76</v>
      </c>
      <c r="I291" s="176">
        <v>12.13</v>
      </c>
      <c r="J291" s="176">
        <v>1.39</v>
      </c>
      <c r="K291" s="176">
        <v>0.76</v>
      </c>
      <c r="L291" s="176">
        <v>0</v>
      </c>
      <c r="M291" s="176">
        <v>0</v>
      </c>
      <c r="N291" s="176">
        <v>0.7</v>
      </c>
      <c r="O291" s="176">
        <v>14.67</v>
      </c>
      <c r="P291" s="30">
        <f t="shared" si="498"/>
        <v>1.44</v>
      </c>
      <c r="Q291" s="21">
        <f t="shared" si="499"/>
        <v>7.0710678118654821E-2</v>
      </c>
      <c r="R291" s="23">
        <f t="shared" si="500"/>
        <v>4.9104637582399184E-2</v>
      </c>
      <c r="S291" s="20">
        <f t="shared" si="501"/>
        <v>0.78500000000000003</v>
      </c>
      <c r="T291" s="21">
        <f t="shared" si="502"/>
        <v>3.5355339059327411E-2</v>
      </c>
      <c r="U291" s="23">
        <f t="shared" si="503"/>
        <v>4.5038648483219632E-2</v>
      </c>
      <c r="V291" s="20">
        <f t="shared" si="504"/>
        <v>0</v>
      </c>
      <c r="W291" s="21">
        <f t="shared" si="505"/>
        <v>0</v>
      </c>
      <c r="X291" s="23" t="e">
        <f t="shared" si="506"/>
        <v>#DIV/0!</v>
      </c>
      <c r="Y291" s="20">
        <f t="shared" si="507"/>
        <v>0</v>
      </c>
      <c r="Z291" s="21">
        <f t="shared" si="508"/>
        <v>0</v>
      </c>
      <c r="AA291" s="23" t="e">
        <f t="shared" si="509"/>
        <v>#DIV/0!</v>
      </c>
      <c r="AB291" s="20">
        <f t="shared" si="510"/>
        <v>0.73</v>
      </c>
      <c r="AC291" s="21">
        <f t="shared" si="511"/>
        <v>4.2426406871192889E-2</v>
      </c>
      <c r="AD291" s="23">
        <f t="shared" si="512"/>
        <v>5.8118365576976562E-2</v>
      </c>
      <c r="AE291" s="20">
        <f t="shared" si="513"/>
        <v>13.4</v>
      </c>
      <c r="AF291" s="21">
        <f t="shared" si="514"/>
        <v>1.79605122421383</v>
      </c>
      <c r="AG291" s="23">
        <f t="shared" si="515"/>
        <v>0.13403367344879327</v>
      </c>
      <c r="AH291" s="108"/>
      <c r="AI291" s="30">
        <f t="shared" si="516"/>
        <v>1.3966666666666665</v>
      </c>
      <c r="AJ291" s="21">
        <f t="shared" si="517"/>
        <v>3.6742346141747796E-2</v>
      </c>
      <c r="AK291" s="23">
        <f t="shared" si="518"/>
        <v>2.6307169075237089E-2</v>
      </c>
      <c r="AL291" s="30">
        <f t="shared" si="519"/>
        <v>0.75499999999999989</v>
      </c>
      <c r="AM291" s="21">
        <f t="shared" si="520"/>
        <v>2.0412414523193173E-2</v>
      </c>
      <c r="AN291" s="23">
        <f t="shared" si="521"/>
        <v>2.7036310626745927E-2</v>
      </c>
      <c r="AO291" s="30">
        <f t="shared" si="522"/>
        <v>0</v>
      </c>
      <c r="AP291" s="21">
        <f t="shared" si="523"/>
        <v>0</v>
      </c>
      <c r="AQ291" s="23" t="e">
        <f t="shared" si="524"/>
        <v>#DIV/0!</v>
      </c>
      <c r="AR291" s="30">
        <f t="shared" si="525"/>
        <v>0</v>
      </c>
      <c r="AS291" s="21">
        <f t="shared" si="526"/>
        <v>0</v>
      </c>
      <c r="AT291" s="23" t="e">
        <f t="shared" si="527"/>
        <v>#DIV/0!</v>
      </c>
      <c r="AU291" s="30">
        <f t="shared" si="528"/>
        <v>0.70333333333333325</v>
      </c>
      <c r="AV291" s="21">
        <f t="shared" si="529"/>
        <v>2.4494897427831803E-2</v>
      </c>
      <c r="AW291" s="23">
        <f t="shared" si="530"/>
        <v>3.4826868380803518E-2</v>
      </c>
      <c r="AX291" s="30">
        <f t="shared" si="531"/>
        <v>15.19</v>
      </c>
      <c r="AY291" s="21">
        <f t="shared" si="532"/>
        <v>0.8287440296416414</v>
      </c>
      <c r="AZ291" s="23">
        <f t="shared" si="533"/>
        <v>5.4558527297013916E-2</v>
      </c>
    </row>
    <row r="292" spans="1:52" ht="15" thickBot="1" x14ac:dyDescent="0.4">
      <c r="A292" s="107"/>
      <c r="B292" s="4"/>
      <c r="C292" s="5"/>
      <c r="D292" s="106"/>
      <c r="E292" s="106"/>
      <c r="F292" s="106"/>
      <c r="G292" s="106"/>
      <c r="H292" s="106"/>
      <c r="I292" s="106"/>
      <c r="J292" s="106"/>
      <c r="K292" s="106"/>
      <c r="L292" s="106"/>
      <c r="M292" s="106"/>
      <c r="N292" s="106"/>
      <c r="O292" s="106"/>
      <c r="P292" s="7"/>
      <c r="Q292" s="7"/>
      <c r="R292" s="108"/>
      <c r="S292" s="7"/>
      <c r="T292" s="7"/>
      <c r="U292" s="108"/>
      <c r="V292" s="7"/>
      <c r="W292" s="7"/>
      <c r="X292" s="108"/>
      <c r="Y292" s="7"/>
      <c r="Z292" s="7"/>
      <c r="AA292" s="108"/>
      <c r="AB292" s="7"/>
      <c r="AC292" s="7"/>
      <c r="AD292" s="108"/>
      <c r="AE292" s="7"/>
      <c r="AF292" s="7"/>
      <c r="AG292" s="108"/>
      <c r="AH292" s="108"/>
      <c r="AI292" s="108"/>
      <c r="AJ292" s="108"/>
      <c r="AK292" s="108"/>
      <c r="AL292" s="108"/>
      <c r="AM292" s="108"/>
      <c r="AN292" s="108"/>
      <c r="AO292" s="108"/>
      <c r="AP292" s="108"/>
      <c r="AQ292" s="108"/>
      <c r="AR292" s="108"/>
      <c r="AS292" s="108"/>
      <c r="AT292" s="108"/>
      <c r="AU292" s="108"/>
      <c r="AV292" s="108"/>
      <c r="AW292" s="108"/>
      <c r="AX292" s="108"/>
    </row>
    <row r="293" spans="1:52" ht="15" thickBot="1" x14ac:dyDescent="0.4">
      <c r="D293" s="205">
        <v>2</v>
      </c>
      <c r="E293" s="206"/>
      <c r="F293" s="206"/>
      <c r="G293" s="206"/>
      <c r="H293" s="206"/>
      <c r="I293" s="206"/>
      <c r="J293" s="206"/>
      <c r="K293" s="206"/>
      <c r="L293" s="206"/>
      <c r="M293" s="206"/>
      <c r="N293" s="206"/>
      <c r="O293" s="207"/>
    </row>
    <row r="294" spans="1:52" ht="15" thickBot="1" x14ac:dyDescent="0.4">
      <c r="D294" s="208" t="s">
        <v>26</v>
      </c>
      <c r="E294" s="209"/>
      <c r="F294" s="209"/>
      <c r="G294" s="209"/>
      <c r="H294" s="209"/>
      <c r="I294" s="210"/>
      <c r="J294" s="208" t="s">
        <v>26</v>
      </c>
      <c r="K294" s="209"/>
      <c r="L294" s="209"/>
      <c r="M294" s="209"/>
      <c r="N294" s="209"/>
      <c r="O294" s="210"/>
      <c r="P294" s="208" t="s">
        <v>9</v>
      </c>
      <c r="Q294" s="209"/>
      <c r="R294" s="210"/>
      <c r="S294" s="208" t="s">
        <v>10</v>
      </c>
      <c r="T294" s="209"/>
      <c r="U294" s="210"/>
      <c r="V294" s="208" t="s">
        <v>11</v>
      </c>
      <c r="W294" s="209"/>
      <c r="X294" s="210"/>
      <c r="Y294" s="208" t="s">
        <v>12</v>
      </c>
      <c r="Z294" s="209"/>
      <c r="AA294" s="210"/>
      <c r="AB294" s="208" t="s">
        <v>13</v>
      </c>
      <c r="AC294" s="209"/>
      <c r="AD294" s="210"/>
      <c r="AE294" s="208" t="s">
        <v>14</v>
      </c>
      <c r="AF294" s="209"/>
      <c r="AG294" s="210"/>
      <c r="AH294" s="92"/>
      <c r="AI294" s="92"/>
      <c r="AJ294" s="92"/>
      <c r="AK294" s="92"/>
      <c r="AL294" s="92"/>
      <c r="AM294" s="92"/>
      <c r="AN294" s="92"/>
      <c r="AO294" s="92"/>
      <c r="AP294" s="92"/>
      <c r="AQ294" s="92"/>
      <c r="AR294" s="92"/>
      <c r="AS294" s="92"/>
      <c r="AT294" s="92"/>
      <c r="AU294" s="92"/>
      <c r="AV294" s="92"/>
      <c r="AW294" s="92"/>
      <c r="AX294" s="92"/>
    </row>
    <row r="295" spans="1:52" ht="15" thickBot="1" x14ac:dyDescent="0.4">
      <c r="A295" s="133" t="s">
        <v>0</v>
      </c>
      <c r="B295" s="132" t="s">
        <v>1</v>
      </c>
      <c r="C295" s="134" t="s">
        <v>2</v>
      </c>
      <c r="D295" s="202" t="s">
        <v>27</v>
      </c>
      <c r="E295" s="203"/>
      <c r="F295" s="203"/>
      <c r="G295" s="203"/>
      <c r="H295" s="203"/>
      <c r="I295" s="204"/>
      <c r="J295" s="211" t="s">
        <v>28</v>
      </c>
      <c r="K295" s="203"/>
      <c r="L295" s="203"/>
      <c r="M295" s="203"/>
      <c r="N295" s="203"/>
      <c r="O295" s="204"/>
      <c r="P295" s="139" t="s">
        <v>8</v>
      </c>
      <c r="Q295" s="140" t="s">
        <v>5</v>
      </c>
      <c r="R295" s="141" t="s">
        <v>6</v>
      </c>
      <c r="S295" s="142" t="s">
        <v>8</v>
      </c>
      <c r="T295" s="140" t="s">
        <v>5</v>
      </c>
      <c r="U295" s="141" t="s">
        <v>6</v>
      </c>
      <c r="V295" s="142" t="s">
        <v>8</v>
      </c>
      <c r="W295" s="140" t="s">
        <v>5</v>
      </c>
      <c r="X295" s="141" t="s">
        <v>6</v>
      </c>
      <c r="Y295" s="142" t="s">
        <v>8</v>
      </c>
      <c r="Z295" s="140" t="s">
        <v>5</v>
      </c>
      <c r="AA295" s="141" t="s">
        <v>6</v>
      </c>
      <c r="AB295" s="142" t="s">
        <v>8</v>
      </c>
      <c r="AC295" s="140" t="s">
        <v>5</v>
      </c>
      <c r="AD295" s="141" t="s">
        <v>6</v>
      </c>
      <c r="AE295" s="142" t="s">
        <v>8</v>
      </c>
      <c r="AF295" s="140" t="s">
        <v>5</v>
      </c>
      <c r="AG295" s="141" t="s">
        <v>6</v>
      </c>
      <c r="AH295" s="110"/>
      <c r="AI295" s="110"/>
      <c r="AJ295" s="110"/>
      <c r="AK295" s="110"/>
      <c r="AL295" s="110"/>
      <c r="AM295" s="110"/>
      <c r="AN295" s="110"/>
      <c r="AO295" s="110"/>
      <c r="AP295" s="110"/>
      <c r="AQ295" s="110"/>
      <c r="AR295" s="110"/>
      <c r="AS295" s="110"/>
      <c r="AT295" s="110"/>
      <c r="AU295" s="110"/>
      <c r="AV295" s="110"/>
      <c r="AW295" s="110"/>
      <c r="AX295" s="110"/>
    </row>
    <row r="296" spans="1:52" x14ac:dyDescent="0.35">
      <c r="A296" s="11">
        <f>'OD660'!$A$5</f>
        <v>44661.520833333336</v>
      </c>
      <c r="B296" s="4">
        <f>C296*24</f>
        <v>0</v>
      </c>
      <c r="C296" s="2">
        <f>A296-$A$5</f>
        <v>0</v>
      </c>
      <c r="D296" s="176">
        <v>8.34</v>
      </c>
      <c r="E296" s="176">
        <v>23.99</v>
      </c>
      <c r="F296" s="176">
        <v>7.11</v>
      </c>
      <c r="G296" s="176">
        <v>2.66</v>
      </c>
      <c r="H296" s="176">
        <v>0</v>
      </c>
      <c r="I296" s="176">
        <v>0</v>
      </c>
      <c r="J296" s="176">
        <v>8.35</v>
      </c>
      <c r="K296" s="176">
        <v>23.99</v>
      </c>
      <c r="L296" s="176">
        <v>7.11</v>
      </c>
      <c r="M296" s="176">
        <v>2.66</v>
      </c>
      <c r="N296" s="176">
        <v>0</v>
      </c>
      <c r="O296" s="176">
        <v>0</v>
      </c>
      <c r="P296" s="143">
        <f>IF(D296="",#N/A,AVERAGE(D296,J296))</f>
        <v>8.3449999999999989</v>
      </c>
      <c r="Q296" s="144">
        <f>_xlfn.STDEV.S(D296,J296)</f>
        <v>7.0710678118653244E-3</v>
      </c>
      <c r="R296" s="145">
        <f>Q296/P296</f>
        <v>8.4734185882148901E-4</v>
      </c>
      <c r="S296" s="143">
        <f>IF(E296="",#N/A,AVERAGE(E296,K296))</f>
        <v>23.99</v>
      </c>
      <c r="T296" s="144">
        <f>_xlfn.STDEV.S(E296,K296)</f>
        <v>0</v>
      </c>
      <c r="U296" s="145">
        <f>T296/S296</f>
        <v>0</v>
      </c>
      <c r="V296" s="143">
        <f>IF(F296="",#N/A,AVERAGE(F296,L296))</f>
        <v>7.11</v>
      </c>
      <c r="W296" s="144">
        <f>_xlfn.STDEV.S(F296,L296)</f>
        <v>0</v>
      </c>
      <c r="X296" s="145">
        <f t="shared" ref="X296" si="534">W296/V296</f>
        <v>0</v>
      </c>
      <c r="Y296" s="143">
        <f>IF(G296="",#N/A,AVERAGE(G296,M296))</f>
        <v>2.66</v>
      </c>
      <c r="Z296" s="144">
        <f>_xlfn.STDEV.S(G296,M296)</f>
        <v>0</v>
      </c>
      <c r="AA296" s="145">
        <f>Z296/Y296</f>
        <v>0</v>
      </c>
      <c r="AB296" s="143">
        <f>IF(H296="",#N/A,AVERAGE(H296,N296))</f>
        <v>0</v>
      </c>
      <c r="AC296" s="144">
        <f>_xlfn.STDEV.S(H296,N296)</f>
        <v>0</v>
      </c>
      <c r="AD296" s="145" t="e">
        <f>AC296/AB296</f>
        <v>#DIV/0!</v>
      </c>
      <c r="AE296" s="143">
        <f>IF(I296="",#N/A,AVERAGE(I296,O296))</f>
        <v>0</v>
      </c>
      <c r="AF296" s="144">
        <f>_xlfn.STDEV.S(I296,O296)</f>
        <v>0</v>
      </c>
      <c r="AG296" s="145" t="e">
        <f>AF296/AE296</f>
        <v>#DIV/0!</v>
      </c>
      <c r="AH296" s="108"/>
      <c r="AI296" s="108"/>
      <c r="AJ296" s="108"/>
      <c r="AK296" s="108"/>
      <c r="AL296" s="108"/>
      <c r="AM296" s="108"/>
      <c r="AN296" s="108"/>
      <c r="AO296" s="108"/>
      <c r="AP296" s="108"/>
      <c r="AQ296" s="108"/>
      <c r="AR296" s="108"/>
      <c r="AS296" s="108"/>
      <c r="AT296" s="108"/>
      <c r="AU296" s="108"/>
      <c r="AV296" s="108"/>
      <c r="AW296" s="108"/>
      <c r="AX296" s="108"/>
    </row>
    <row r="297" spans="1:52" x14ac:dyDescent="0.35">
      <c r="A297" s="11">
        <f>'OD660'!$A$6</f>
        <v>44661.84375</v>
      </c>
      <c r="B297" s="4">
        <f t="shared" ref="B297:B306" si="535">C297*24</f>
        <v>7.7499999999417923</v>
      </c>
      <c r="C297" s="12">
        <f t="shared" ref="C297:C306" si="536">A297-$A$5</f>
        <v>0.32291666666424135</v>
      </c>
      <c r="D297" s="56">
        <v>7.85</v>
      </c>
      <c r="E297" s="56">
        <v>23.73</v>
      </c>
      <c r="F297" s="56">
        <v>6.3</v>
      </c>
      <c r="G297" s="56">
        <v>2.67</v>
      </c>
      <c r="H297" s="56">
        <v>0</v>
      </c>
      <c r="I297" s="56">
        <v>0.2</v>
      </c>
      <c r="J297" s="56">
        <v>7.87</v>
      </c>
      <c r="K297" s="56">
        <v>23.82</v>
      </c>
      <c r="L297" s="56">
        <v>6.32</v>
      </c>
      <c r="M297" s="56">
        <v>2.67</v>
      </c>
      <c r="N297" s="56">
        <v>0</v>
      </c>
      <c r="O297" s="56">
        <v>0.21</v>
      </c>
      <c r="P297" s="29">
        <f t="shared" ref="P297:P306" si="537">IF(D297="",#N/A,AVERAGE(D297,J297))</f>
        <v>7.8599999999999994</v>
      </c>
      <c r="Q297" s="7">
        <f t="shared" ref="Q297:Q306" si="538">_xlfn.STDEV.S(D297,J297)</f>
        <v>1.4142135623731277E-2</v>
      </c>
      <c r="R297" s="22">
        <f t="shared" ref="R297:R306" si="539">Q297/P297</f>
        <v>1.7992538961490176E-3</v>
      </c>
      <c r="S297" s="29">
        <f t="shared" ref="S297:S306" si="540">IF(E297="",#N/A,AVERAGE(E297,K297))</f>
        <v>23.774999999999999</v>
      </c>
      <c r="T297" s="7">
        <f t="shared" ref="T297:T306" si="541">_xlfn.STDEV.S(E297,K297)</f>
        <v>6.3639610306789177E-2</v>
      </c>
      <c r="U297" s="22">
        <f t="shared" ref="U297:U306" si="542">T297/S297</f>
        <v>2.6767449130090087E-3</v>
      </c>
      <c r="V297" s="29">
        <f t="shared" ref="V297:V306" si="543">IF(F297="",#N/A,AVERAGE(F297,L297))</f>
        <v>6.3100000000000005</v>
      </c>
      <c r="W297" s="7">
        <f t="shared" ref="W297:W306" si="544">_xlfn.STDEV.S(F297,L297)</f>
        <v>1.4142135623731277E-2</v>
      </c>
      <c r="X297" s="22">
        <f t="shared" ref="X297:X306" si="545">W297/V297</f>
        <v>2.2412259308607408E-3</v>
      </c>
      <c r="Y297" s="29">
        <f t="shared" ref="Y297:Y306" si="546">IF(G297="",#N/A,AVERAGE(G297,M297))</f>
        <v>2.67</v>
      </c>
      <c r="Z297" s="7">
        <f t="shared" ref="Z297:Z306" si="547">_xlfn.STDEV.S(G297,M297)</f>
        <v>0</v>
      </c>
      <c r="AA297" s="22">
        <f t="shared" ref="AA297:AA306" si="548">Z297/Y297</f>
        <v>0</v>
      </c>
      <c r="AB297" s="29">
        <f t="shared" ref="AB297:AB306" si="549">IF(H297="",#N/A,AVERAGE(H297,N297))</f>
        <v>0</v>
      </c>
      <c r="AC297" s="7">
        <f t="shared" ref="AC297:AC306" si="550">_xlfn.STDEV.S(H297,N297)</f>
        <v>0</v>
      </c>
      <c r="AD297" s="22" t="e">
        <f t="shared" ref="AD297:AD306" si="551">AC297/AB297</f>
        <v>#DIV/0!</v>
      </c>
      <c r="AE297" s="29">
        <f t="shared" ref="AE297:AE306" si="552">IF(I297="",#N/A,AVERAGE(I297,O297))</f>
        <v>0.20500000000000002</v>
      </c>
      <c r="AF297" s="7">
        <f t="shared" ref="AF297:AF306" si="553">_xlfn.STDEV.S(I297,O297)</f>
        <v>7.0710678118654623E-3</v>
      </c>
      <c r="AG297" s="22">
        <f t="shared" ref="AG297:AG306" si="554">AF297/AE297</f>
        <v>3.4493013716416887E-2</v>
      </c>
      <c r="AH297" s="108"/>
      <c r="AI297" s="108"/>
      <c r="AJ297" s="108"/>
      <c r="AK297" s="108"/>
      <c r="AL297" s="108"/>
      <c r="AM297" s="108"/>
      <c r="AN297" s="108"/>
      <c r="AO297" s="108"/>
      <c r="AP297" s="108"/>
      <c r="AQ297" s="108"/>
      <c r="AR297" s="108"/>
      <c r="AS297" s="108"/>
      <c r="AT297" s="108"/>
      <c r="AU297" s="108"/>
      <c r="AV297" s="108"/>
      <c r="AW297" s="108"/>
      <c r="AX297" s="108"/>
    </row>
    <row r="298" spans="1:52" x14ac:dyDescent="0.35">
      <c r="A298" s="11">
        <f>'OD660'!$A$7</f>
        <v>44662.34375</v>
      </c>
      <c r="B298" s="4">
        <f t="shared" si="535"/>
        <v>19.749999999941792</v>
      </c>
      <c r="C298" s="12">
        <f t="shared" si="536"/>
        <v>0.82291666666424135</v>
      </c>
      <c r="D298" s="176">
        <v>7.88</v>
      </c>
      <c r="E298" s="176">
        <v>23.84</v>
      </c>
      <c r="F298" s="176">
        <v>5.34</v>
      </c>
      <c r="G298" s="176">
        <v>2.57</v>
      </c>
      <c r="H298" s="176">
        <v>0</v>
      </c>
      <c r="I298" s="176">
        <v>0.71</v>
      </c>
      <c r="J298" s="176">
        <v>7.88</v>
      </c>
      <c r="K298" s="176">
        <v>23.89</v>
      </c>
      <c r="L298" s="176">
        <v>5.33</v>
      </c>
      <c r="M298" s="176">
        <v>2.57</v>
      </c>
      <c r="N298" s="176">
        <v>0</v>
      </c>
      <c r="O298" s="176">
        <v>0.72</v>
      </c>
      <c r="P298" s="29">
        <f t="shared" si="537"/>
        <v>7.88</v>
      </c>
      <c r="Q298" s="7">
        <f t="shared" si="538"/>
        <v>0</v>
      </c>
      <c r="R298" s="22">
        <f t="shared" si="539"/>
        <v>0</v>
      </c>
      <c r="S298" s="29">
        <f t="shared" si="540"/>
        <v>23.865000000000002</v>
      </c>
      <c r="T298" s="7">
        <f t="shared" si="541"/>
        <v>3.5355339059327882E-2</v>
      </c>
      <c r="U298" s="22">
        <f t="shared" si="542"/>
        <v>1.4814724097769905E-3</v>
      </c>
      <c r="V298" s="29">
        <f t="shared" si="543"/>
        <v>5.335</v>
      </c>
      <c r="W298" s="7">
        <f t="shared" si="544"/>
        <v>7.0710678118653244E-3</v>
      </c>
      <c r="X298" s="22">
        <f t="shared" si="545"/>
        <v>1.3254110237798172E-3</v>
      </c>
      <c r="Y298" s="29">
        <f t="shared" si="546"/>
        <v>2.57</v>
      </c>
      <c r="Z298" s="7">
        <f t="shared" si="547"/>
        <v>0</v>
      </c>
      <c r="AA298" s="22">
        <f t="shared" si="548"/>
        <v>0</v>
      </c>
      <c r="AB298" s="29">
        <f t="shared" si="549"/>
        <v>0</v>
      </c>
      <c r="AC298" s="7">
        <f t="shared" si="550"/>
        <v>0</v>
      </c>
      <c r="AD298" s="22" t="e">
        <f t="shared" si="551"/>
        <v>#DIV/0!</v>
      </c>
      <c r="AE298" s="29">
        <f t="shared" si="552"/>
        <v>0.71499999999999997</v>
      </c>
      <c r="AF298" s="7">
        <f t="shared" si="553"/>
        <v>7.0710678118654814E-3</v>
      </c>
      <c r="AG298" s="22">
        <f t="shared" si="554"/>
        <v>9.8896053312803947E-3</v>
      </c>
      <c r="AH298" s="108"/>
      <c r="AI298" s="108"/>
      <c r="AJ298" s="108"/>
      <c r="AK298" s="108"/>
      <c r="AL298" s="108"/>
      <c r="AM298" s="108"/>
      <c r="AN298" s="108"/>
      <c r="AO298" s="108"/>
      <c r="AP298" s="108"/>
      <c r="AQ298" s="108"/>
      <c r="AR298" s="108"/>
      <c r="AS298" s="108"/>
      <c r="AT298" s="108"/>
      <c r="AU298" s="108"/>
      <c r="AV298" s="108"/>
      <c r="AW298" s="108"/>
      <c r="AX298" s="108"/>
    </row>
    <row r="299" spans="1:52" x14ac:dyDescent="0.35">
      <c r="A299" s="11">
        <f>'OD660'!$A$8</f>
        <v>44662.71875</v>
      </c>
      <c r="B299" s="4">
        <f t="shared" si="535"/>
        <v>28.749999999941792</v>
      </c>
      <c r="C299" s="12">
        <f t="shared" si="536"/>
        <v>1.1979166666642413</v>
      </c>
      <c r="D299" s="176">
        <v>7.83</v>
      </c>
      <c r="E299" s="176">
        <v>23.69</v>
      </c>
      <c r="F299" s="176">
        <v>3.92</v>
      </c>
      <c r="G299" s="176">
        <v>2.38</v>
      </c>
      <c r="H299" s="176">
        <v>0</v>
      </c>
      <c r="I299" s="176">
        <v>1.59</v>
      </c>
      <c r="J299" s="176">
        <v>7.81</v>
      </c>
      <c r="K299" s="176">
        <v>23.7</v>
      </c>
      <c r="L299" s="176">
        <v>3.9</v>
      </c>
      <c r="M299" s="176">
        <v>2.35</v>
      </c>
      <c r="N299" s="176">
        <v>0</v>
      </c>
      <c r="O299" s="176">
        <v>1.61</v>
      </c>
      <c r="P299" s="29">
        <f t="shared" si="537"/>
        <v>7.82</v>
      </c>
      <c r="Q299" s="7">
        <f t="shared" si="538"/>
        <v>1.4142135623731277E-2</v>
      </c>
      <c r="R299" s="22">
        <f t="shared" si="539"/>
        <v>1.8084572408863524E-3</v>
      </c>
      <c r="S299" s="29">
        <f t="shared" si="540"/>
        <v>23.695</v>
      </c>
      <c r="T299" s="7">
        <f t="shared" si="541"/>
        <v>7.0710678118640685E-3</v>
      </c>
      <c r="U299" s="22">
        <f t="shared" si="542"/>
        <v>2.9842024949837805E-4</v>
      </c>
      <c r="V299" s="29">
        <f t="shared" si="543"/>
        <v>3.91</v>
      </c>
      <c r="W299" s="7">
        <f t="shared" si="544"/>
        <v>1.4142135623730963E-2</v>
      </c>
      <c r="X299" s="22">
        <f t="shared" si="545"/>
        <v>3.6169144817726246E-3</v>
      </c>
      <c r="Y299" s="29">
        <f t="shared" si="546"/>
        <v>2.3650000000000002</v>
      </c>
      <c r="Z299" s="7">
        <f t="shared" si="547"/>
        <v>2.1213203435596288E-2</v>
      </c>
      <c r="AA299" s="22">
        <f t="shared" si="548"/>
        <v>8.9696420446495929E-3</v>
      </c>
      <c r="AB299" s="29">
        <f t="shared" si="549"/>
        <v>0</v>
      </c>
      <c r="AC299" s="7">
        <f t="shared" si="550"/>
        <v>0</v>
      </c>
      <c r="AD299" s="22" t="e">
        <f t="shared" si="551"/>
        <v>#DIV/0!</v>
      </c>
      <c r="AE299" s="29">
        <f t="shared" si="552"/>
        <v>1.6</v>
      </c>
      <c r="AF299" s="7">
        <f t="shared" si="553"/>
        <v>1.4142135623730963E-2</v>
      </c>
      <c r="AG299" s="22">
        <f t="shared" si="554"/>
        <v>8.8388347648318509E-3</v>
      </c>
      <c r="AH299" s="108"/>
      <c r="AI299" s="108"/>
      <c r="AJ299" s="108"/>
      <c r="AK299" s="108"/>
      <c r="AL299" s="108"/>
      <c r="AM299" s="108"/>
      <c r="AN299" s="108"/>
      <c r="AO299" s="108"/>
      <c r="AP299" s="108"/>
      <c r="AQ299" s="108"/>
      <c r="AR299" s="108"/>
      <c r="AS299" s="108"/>
      <c r="AT299" s="108"/>
      <c r="AU299" s="108"/>
      <c r="AV299" s="108"/>
      <c r="AW299" s="108"/>
      <c r="AX299" s="108"/>
    </row>
    <row r="300" spans="1:52" x14ac:dyDescent="0.35">
      <c r="A300" s="11">
        <f>'OD660'!$A$9</f>
        <v>44663.354166666664</v>
      </c>
      <c r="B300" s="4">
        <f t="shared" si="535"/>
        <v>43.999999999883585</v>
      </c>
      <c r="C300" s="12">
        <f t="shared" si="536"/>
        <v>1.8333333333284827</v>
      </c>
      <c r="D300" s="176">
        <v>7.91</v>
      </c>
      <c r="E300" s="176">
        <v>23.21</v>
      </c>
      <c r="F300" s="176">
        <v>0</v>
      </c>
      <c r="G300" s="176">
        <v>0.95</v>
      </c>
      <c r="H300" s="176">
        <v>0.08</v>
      </c>
      <c r="I300" s="176">
        <v>4.3</v>
      </c>
      <c r="J300" s="176">
        <v>7.93</v>
      </c>
      <c r="K300" s="176">
        <v>23.19</v>
      </c>
      <c r="L300" s="176">
        <v>0</v>
      </c>
      <c r="M300" s="176">
        <v>0.95</v>
      </c>
      <c r="N300" s="176">
        <v>0.08</v>
      </c>
      <c r="O300" s="176">
        <v>4.1100000000000003</v>
      </c>
      <c r="P300" s="29">
        <f t="shared" si="537"/>
        <v>7.92</v>
      </c>
      <c r="Q300" s="7">
        <f t="shared" si="538"/>
        <v>1.4142135623730649E-2</v>
      </c>
      <c r="R300" s="22">
        <f t="shared" si="539"/>
        <v>1.7856231848144759E-3</v>
      </c>
      <c r="S300" s="29">
        <f t="shared" si="540"/>
        <v>23.200000000000003</v>
      </c>
      <c r="T300" s="7">
        <f t="shared" si="541"/>
        <v>1.4142135623730649E-2</v>
      </c>
      <c r="U300" s="22">
        <f t="shared" si="542"/>
        <v>6.0957481136770034E-4</v>
      </c>
      <c r="V300" s="29">
        <f t="shared" si="543"/>
        <v>0</v>
      </c>
      <c r="W300" s="7">
        <f t="shared" si="544"/>
        <v>0</v>
      </c>
      <c r="X300" s="22" t="e">
        <f t="shared" si="545"/>
        <v>#DIV/0!</v>
      </c>
      <c r="Y300" s="29">
        <f t="shared" si="546"/>
        <v>0.95</v>
      </c>
      <c r="Z300" s="7">
        <f t="shared" si="547"/>
        <v>0</v>
      </c>
      <c r="AA300" s="22">
        <f t="shared" si="548"/>
        <v>0</v>
      </c>
      <c r="AB300" s="29">
        <f t="shared" si="549"/>
        <v>0.08</v>
      </c>
      <c r="AC300" s="7">
        <f t="shared" si="550"/>
        <v>0</v>
      </c>
      <c r="AD300" s="22">
        <f t="shared" si="551"/>
        <v>0</v>
      </c>
      <c r="AE300" s="29">
        <f t="shared" si="552"/>
        <v>4.2050000000000001</v>
      </c>
      <c r="AF300" s="7">
        <f t="shared" si="553"/>
        <v>0.13435028842544369</v>
      </c>
      <c r="AG300" s="22">
        <f t="shared" si="554"/>
        <v>3.1950128044100759E-2</v>
      </c>
      <c r="AH300" s="108"/>
      <c r="AI300" s="108"/>
      <c r="AJ300" s="108"/>
      <c r="AK300" s="108"/>
      <c r="AL300" s="108"/>
      <c r="AM300" s="108"/>
      <c r="AN300" s="108"/>
      <c r="AO300" s="108"/>
      <c r="AP300" s="108"/>
      <c r="AQ300" s="108"/>
      <c r="AR300" s="108"/>
      <c r="AS300" s="108"/>
      <c r="AT300" s="108"/>
      <c r="AU300" s="108"/>
      <c r="AV300" s="108"/>
      <c r="AW300" s="108"/>
      <c r="AX300" s="108"/>
    </row>
    <row r="301" spans="1:52" x14ac:dyDescent="0.35">
      <c r="A301" s="11">
        <f>'OD660'!$A$10</f>
        <v>44663.677083333336</v>
      </c>
      <c r="B301" s="4">
        <f t="shared" si="535"/>
        <v>51.75</v>
      </c>
      <c r="C301" s="12">
        <f t="shared" si="536"/>
        <v>2.15625</v>
      </c>
      <c r="D301" s="176">
        <v>7.59</v>
      </c>
      <c r="E301" s="176">
        <v>19.21</v>
      </c>
      <c r="F301" s="176">
        <v>0</v>
      </c>
      <c r="G301" s="176">
        <v>0</v>
      </c>
      <c r="H301" s="176">
        <v>0</v>
      </c>
      <c r="I301" s="176">
        <v>6.89</v>
      </c>
      <c r="J301" s="176">
        <v>7.57</v>
      </c>
      <c r="K301" s="176">
        <v>19.22</v>
      </c>
      <c r="L301" s="176">
        <v>0</v>
      </c>
      <c r="M301" s="176">
        <v>0</v>
      </c>
      <c r="N301" s="176">
        <v>0</v>
      </c>
      <c r="O301" s="176">
        <v>6.64</v>
      </c>
      <c r="P301" s="29">
        <f t="shared" si="537"/>
        <v>7.58</v>
      </c>
      <c r="Q301" s="7">
        <f t="shared" si="538"/>
        <v>1.4142135623730649E-2</v>
      </c>
      <c r="R301" s="22">
        <f t="shared" si="539"/>
        <v>1.8657171007560223E-3</v>
      </c>
      <c r="S301" s="29">
        <f t="shared" si="540"/>
        <v>19.215</v>
      </c>
      <c r="T301" s="7">
        <f t="shared" si="541"/>
        <v>7.0710678118640685E-3</v>
      </c>
      <c r="U301" s="22">
        <f t="shared" si="542"/>
        <v>3.679972839898032E-4</v>
      </c>
      <c r="V301" s="29">
        <f t="shared" si="543"/>
        <v>0</v>
      </c>
      <c r="W301" s="7">
        <f t="shared" si="544"/>
        <v>0</v>
      </c>
      <c r="X301" s="22" t="e">
        <f t="shared" si="545"/>
        <v>#DIV/0!</v>
      </c>
      <c r="Y301" s="29">
        <f t="shared" si="546"/>
        <v>0</v>
      </c>
      <c r="Z301" s="7">
        <f t="shared" si="547"/>
        <v>0</v>
      </c>
      <c r="AA301" s="22" t="e">
        <f t="shared" si="548"/>
        <v>#DIV/0!</v>
      </c>
      <c r="AB301" s="29">
        <f t="shared" si="549"/>
        <v>0</v>
      </c>
      <c r="AC301" s="7">
        <f t="shared" si="550"/>
        <v>0</v>
      </c>
      <c r="AD301" s="22" t="e">
        <f t="shared" si="551"/>
        <v>#DIV/0!</v>
      </c>
      <c r="AE301" s="29">
        <f t="shared" si="552"/>
        <v>6.7649999999999997</v>
      </c>
      <c r="AF301" s="7">
        <f t="shared" si="553"/>
        <v>0.17677669529663689</v>
      </c>
      <c r="AG301" s="22">
        <f t="shared" si="554"/>
        <v>2.6131070997285573E-2</v>
      </c>
      <c r="AH301" s="108"/>
      <c r="AI301" s="108"/>
      <c r="AJ301" s="108"/>
      <c r="AK301" s="108"/>
      <c r="AL301" s="108"/>
      <c r="AM301" s="108"/>
      <c r="AN301" s="108"/>
      <c r="AO301" s="108"/>
      <c r="AP301" s="108"/>
      <c r="AQ301" s="108"/>
      <c r="AR301" s="108"/>
      <c r="AS301" s="108"/>
      <c r="AT301" s="108"/>
      <c r="AU301" s="108"/>
      <c r="AV301" s="108"/>
      <c r="AW301" s="108"/>
      <c r="AX301" s="108"/>
    </row>
    <row r="302" spans="1:52" x14ac:dyDescent="0.35">
      <c r="A302" s="11">
        <f>'OD660'!$A$11</f>
        <v>44664.361111111109</v>
      </c>
      <c r="B302" s="4">
        <f t="shared" si="535"/>
        <v>68.166666666569654</v>
      </c>
      <c r="C302" s="12">
        <f t="shared" si="536"/>
        <v>2.8402777777737356</v>
      </c>
      <c r="D302" s="176">
        <v>6.11</v>
      </c>
      <c r="E302" s="176">
        <v>6.51</v>
      </c>
      <c r="F302" s="176">
        <v>0</v>
      </c>
      <c r="G302" s="176">
        <v>0</v>
      </c>
      <c r="H302" s="176">
        <v>0.54</v>
      </c>
      <c r="I302" s="176">
        <v>13.47</v>
      </c>
      <c r="J302" s="176">
        <v>6.1</v>
      </c>
      <c r="K302" s="176">
        <v>6.5</v>
      </c>
      <c r="L302" s="176">
        <v>0</v>
      </c>
      <c r="M302" s="176">
        <v>0</v>
      </c>
      <c r="N302" s="176">
        <v>0.53</v>
      </c>
      <c r="O302" s="176">
        <v>13.5</v>
      </c>
      <c r="P302" s="29">
        <f t="shared" si="537"/>
        <v>6.1050000000000004</v>
      </c>
      <c r="Q302" s="7">
        <f t="shared" si="538"/>
        <v>7.0710678118659524E-3</v>
      </c>
      <c r="R302" s="22">
        <f t="shared" si="539"/>
        <v>1.1582420658257087E-3</v>
      </c>
      <c r="S302" s="29">
        <f t="shared" si="540"/>
        <v>6.5049999999999999</v>
      </c>
      <c r="T302" s="7">
        <f t="shared" si="541"/>
        <v>7.0710678118653244E-3</v>
      </c>
      <c r="U302" s="22">
        <f t="shared" si="542"/>
        <v>1.0870204168893659E-3</v>
      </c>
      <c r="V302" s="29">
        <f t="shared" si="543"/>
        <v>0</v>
      </c>
      <c r="W302" s="7">
        <f t="shared" si="544"/>
        <v>0</v>
      </c>
      <c r="X302" s="22" t="e">
        <f t="shared" si="545"/>
        <v>#DIV/0!</v>
      </c>
      <c r="Y302" s="29">
        <f t="shared" si="546"/>
        <v>0</v>
      </c>
      <c r="Z302" s="7">
        <f t="shared" si="547"/>
        <v>0</v>
      </c>
      <c r="AA302" s="22" t="e">
        <f t="shared" si="548"/>
        <v>#DIV/0!</v>
      </c>
      <c r="AB302" s="29">
        <f t="shared" si="549"/>
        <v>0.53500000000000003</v>
      </c>
      <c r="AC302" s="7">
        <f t="shared" si="550"/>
        <v>7.0710678118654814E-3</v>
      </c>
      <c r="AD302" s="22">
        <f t="shared" si="551"/>
        <v>1.3216949181056974E-2</v>
      </c>
      <c r="AE302" s="29">
        <f t="shared" si="552"/>
        <v>13.484999999999999</v>
      </c>
      <c r="AF302" s="7">
        <f t="shared" si="553"/>
        <v>2.1213203435595972E-2</v>
      </c>
      <c r="AG302" s="22">
        <f t="shared" si="554"/>
        <v>1.5730962874005172E-3</v>
      </c>
      <c r="AH302" s="108"/>
      <c r="AI302" s="108"/>
      <c r="AJ302" s="108"/>
      <c r="AK302" s="108"/>
      <c r="AL302" s="108"/>
      <c r="AM302" s="108"/>
      <c r="AN302" s="108"/>
      <c r="AO302" s="108"/>
      <c r="AP302" s="108"/>
      <c r="AQ302" s="108"/>
      <c r="AR302" s="108"/>
      <c r="AS302" s="108"/>
      <c r="AT302" s="108"/>
      <c r="AU302" s="108"/>
      <c r="AV302" s="108"/>
      <c r="AW302" s="108"/>
      <c r="AX302" s="108"/>
    </row>
    <row r="303" spans="1:52" x14ac:dyDescent="0.35">
      <c r="A303" s="11">
        <f>'OD660'!$A$12</f>
        <v>44664.677083333336</v>
      </c>
      <c r="B303" s="4">
        <f t="shared" si="535"/>
        <v>75.75</v>
      </c>
      <c r="C303" s="12">
        <f t="shared" si="536"/>
        <v>3.15625</v>
      </c>
      <c r="D303" s="176">
        <v>5.13</v>
      </c>
      <c r="E303" s="176">
        <v>1.67</v>
      </c>
      <c r="F303" s="176">
        <v>0</v>
      </c>
      <c r="G303" s="176">
        <v>0</v>
      </c>
      <c r="H303" s="176">
        <v>0.68</v>
      </c>
      <c r="I303" s="176">
        <v>16</v>
      </c>
      <c r="J303" s="176">
        <v>5.15</v>
      </c>
      <c r="K303" s="176">
        <v>1.66</v>
      </c>
      <c r="L303" s="176">
        <v>0</v>
      </c>
      <c r="M303" s="176">
        <v>0</v>
      </c>
      <c r="N303" s="176">
        <v>0.69</v>
      </c>
      <c r="O303" s="176">
        <v>16.010000000000002</v>
      </c>
      <c r="P303" s="29">
        <f t="shared" si="537"/>
        <v>5.1400000000000006</v>
      </c>
      <c r="Q303" s="7">
        <f t="shared" si="538"/>
        <v>1.4142135623731277E-2</v>
      </c>
      <c r="R303" s="22">
        <f t="shared" si="539"/>
        <v>2.7513882536442172E-3</v>
      </c>
      <c r="S303" s="29">
        <f t="shared" si="540"/>
        <v>1.665</v>
      </c>
      <c r="T303" s="7">
        <f t="shared" si="541"/>
        <v>7.0710678118654814E-3</v>
      </c>
      <c r="U303" s="22">
        <f t="shared" si="542"/>
        <v>4.2468875746939829E-3</v>
      </c>
      <c r="V303" s="29">
        <f t="shared" si="543"/>
        <v>0</v>
      </c>
      <c r="W303" s="7">
        <f t="shared" si="544"/>
        <v>0</v>
      </c>
      <c r="X303" s="22" t="e">
        <f t="shared" si="545"/>
        <v>#DIV/0!</v>
      </c>
      <c r="Y303" s="29">
        <f t="shared" si="546"/>
        <v>0</v>
      </c>
      <c r="Z303" s="7">
        <f t="shared" si="547"/>
        <v>0</v>
      </c>
      <c r="AA303" s="22" t="e">
        <f t="shared" si="548"/>
        <v>#DIV/0!</v>
      </c>
      <c r="AB303" s="29">
        <f t="shared" si="549"/>
        <v>0.68500000000000005</v>
      </c>
      <c r="AC303" s="7">
        <f t="shared" si="550"/>
        <v>7.0710678118654034E-3</v>
      </c>
      <c r="AD303" s="22">
        <f t="shared" si="551"/>
        <v>1.0322726732650223E-2</v>
      </c>
      <c r="AE303" s="29">
        <f t="shared" si="552"/>
        <v>16.005000000000003</v>
      </c>
      <c r="AF303" s="7">
        <f t="shared" si="553"/>
        <v>7.0710678118665812E-3</v>
      </c>
      <c r="AG303" s="22">
        <f t="shared" si="554"/>
        <v>4.4180367459335085E-4</v>
      </c>
      <c r="AH303" s="108"/>
      <c r="AI303" s="108"/>
      <c r="AJ303" s="108"/>
      <c r="AK303" s="108"/>
      <c r="AL303" s="108"/>
      <c r="AM303" s="108"/>
      <c r="AN303" s="108"/>
      <c r="AO303" s="108"/>
      <c r="AP303" s="108"/>
      <c r="AQ303" s="108"/>
      <c r="AR303" s="108"/>
      <c r="AS303" s="108"/>
      <c r="AT303" s="108"/>
      <c r="AU303" s="108"/>
      <c r="AV303" s="108"/>
      <c r="AW303" s="108"/>
      <c r="AX303" s="108"/>
    </row>
    <row r="304" spans="1:52" x14ac:dyDescent="0.35">
      <c r="A304" s="11">
        <f>'OD660'!$A$13</f>
        <v>44665.34375</v>
      </c>
      <c r="B304" s="4">
        <f t="shared" si="535"/>
        <v>91.749999999941792</v>
      </c>
      <c r="C304" s="12">
        <f t="shared" si="536"/>
        <v>3.8229166666642413</v>
      </c>
      <c r="D304" s="176">
        <v>2.76</v>
      </c>
      <c r="E304" s="176">
        <v>1</v>
      </c>
      <c r="F304" s="176">
        <v>0</v>
      </c>
      <c r="G304" s="176">
        <v>0</v>
      </c>
      <c r="H304" s="176">
        <v>0.72</v>
      </c>
      <c r="I304" s="176">
        <v>17.940000000000001</v>
      </c>
      <c r="J304" s="176">
        <v>2.76</v>
      </c>
      <c r="K304" s="176">
        <v>1</v>
      </c>
      <c r="L304" s="176">
        <v>0</v>
      </c>
      <c r="M304" s="176">
        <v>0</v>
      </c>
      <c r="N304" s="176">
        <v>0.71</v>
      </c>
      <c r="O304" s="176">
        <v>17.87</v>
      </c>
      <c r="P304" s="29">
        <f t="shared" si="537"/>
        <v>2.76</v>
      </c>
      <c r="Q304" s="7">
        <f t="shared" si="538"/>
        <v>0</v>
      </c>
      <c r="R304" s="22">
        <f t="shared" si="539"/>
        <v>0</v>
      </c>
      <c r="S304" s="29">
        <f t="shared" si="540"/>
        <v>1</v>
      </c>
      <c r="T304" s="7">
        <f t="shared" si="541"/>
        <v>0</v>
      </c>
      <c r="U304" s="22">
        <f t="shared" si="542"/>
        <v>0</v>
      </c>
      <c r="V304" s="29">
        <f t="shared" si="543"/>
        <v>0</v>
      </c>
      <c r="W304" s="7">
        <f t="shared" si="544"/>
        <v>0</v>
      </c>
      <c r="X304" s="22" t="e">
        <f t="shared" si="545"/>
        <v>#DIV/0!</v>
      </c>
      <c r="Y304" s="29">
        <f t="shared" si="546"/>
        <v>0</v>
      </c>
      <c r="Z304" s="7">
        <f t="shared" si="547"/>
        <v>0</v>
      </c>
      <c r="AA304" s="22" t="e">
        <f t="shared" si="548"/>
        <v>#DIV/0!</v>
      </c>
      <c r="AB304" s="29">
        <f t="shared" si="549"/>
        <v>0.71499999999999997</v>
      </c>
      <c r="AC304" s="7">
        <f t="shared" si="550"/>
        <v>7.0710678118654814E-3</v>
      </c>
      <c r="AD304" s="22">
        <f t="shared" si="551"/>
        <v>9.8896053312803947E-3</v>
      </c>
      <c r="AE304" s="29">
        <f t="shared" si="552"/>
        <v>17.905000000000001</v>
      </c>
      <c r="AF304" s="7">
        <f t="shared" si="553"/>
        <v>4.9497474683058526E-2</v>
      </c>
      <c r="AG304" s="22">
        <f t="shared" si="554"/>
        <v>2.7644498566354943E-3</v>
      </c>
      <c r="AH304" s="108"/>
      <c r="AI304" s="108"/>
      <c r="AJ304" s="108"/>
      <c r="AK304" s="108"/>
      <c r="AL304" s="108"/>
      <c r="AM304" s="108"/>
      <c r="AN304" s="108"/>
      <c r="AO304" s="108"/>
      <c r="AP304" s="108"/>
      <c r="AQ304" s="108"/>
      <c r="AR304" s="108"/>
      <c r="AS304" s="108"/>
      <c r="AT304" s="108"/>
      <c r="AU304" s="108"/>
      <c r="AV304" s="108"/>
      <c r="AW304" s="108"/>
      <c r="AX304" s="108"/>
    </row>
    <row r="305" spans="1:52" s="135" customFormat="1" x14ac:dyDescent="0.35">
      <c r="A305" s="11">
        <f>'OD660'!$A$14</f>
        <v>44665.677083333336</v>
      </c>
      <c r="B305" s="4">
        <f t="shared" si="535"/>
        <v>99.75</v>
      </c>
      <c r="C305" s="12">
        <f t="shared" si="536"/>
        <v>4.15625</v>
      </c>
      <c r="D305" s="176">
        <v>2.21</v>
      </c>
      <c r="E305" s="176">
        <v>0.94</v>
      </c>
      <c r="F305" s="176">
        <v>0</v>
      </c>
      <c r="G305" s="176">
        <v>0</v>
      </c>
      <c r="H305" s="176">
        <v>0.73</v>
      </c>
      <c r="I305" s="176">
        <v>14.77</v>
      </c>
      <c r="J305" s="176">
        <v>2.16</v>
      </c>
      <c r="K305" s="176">
        <v>0.92</v>
      </c>
      <c r="L305" s="176">
        <v>0</v>
      </c>
      <c r="M305" s="176">
        <v>0</v>
      </c>
      <c r="N305" s="176">
        <v>0.71</v>
      </c>
      <c r="O305" s="176">
        <v>15.08</v>
      </c>
      <c r="P305" s="29">
        <f t="shared" si="537"/>
        <v>2.1850000000000001</v>
      </c>
      <c r="Q305" s="7">
        <f t="shared" si="538"/>
        <v>3.5355339059327251E-2</v>
      </c>
      <c r="R305" s="22">
        <f t="shared" si="539"/>
        <v>1.6180933207930091E-2</v>
      </c>
      <c r="S305" s="29">
        <f t="shared" si="540"/>
        <v>0.92999999999999994</v>
      </c>
      <c r="T305" s="7">
        <f t="shared" si="541"/>
        <v>1.4142135623730885E-2</v>
      </c>
      <c r="U305" s="22">
        <f t="shared" si="542"/>
        <v>1.5206597444871919E-2</v>
      </c>
      <c r="V305" s="29">
        <f t="shared" si="543"/>
        <v>0</v>
      </c>
      <c r="W305" s="7">
        <f t="shared" si="544"/>
        <v>0</v>
      </c>
      <c r="X305" s="22" t="e">
        <f t="shared" si="545"/>
        <v>#DIV/0!</v>
      </c>
      <c r="Y305" s="29">
        <f t="shared" si="546"/>
        <v>0</v>
      </c>
      <c r="Z305" s="7">
        <f t="shared" si="547"/>
        <v>0</v>
      </c>
      <c r="AA305" s="22" t="e">
        <f t="shared" si="548"/>
        <v>#DIV/0!</v>
      </c>
      <c r="AB305" s="29">
        <f t="shared" si="549"/>
        <v>0.72</v>
      </c>
      <c r="AC305" s="7">
        <f t="shared" si="550"/>
        <v>1.4142135623730963E-2</v>
      </c>
      <c r="AD305" s="22">
        <f t="shared" si="551"/>
        <v>1.9641855032959673E-2</v>
      </c>
      <c r="AE305" s="29">
        <f t="shared" si="552"/>
        <v>14.925000000000001</v>
      </c>
      <c r="AF305" s="7">
        <f t="shared" si="553"/>
        <v>0.21920310216783009</v>
      </c>
      <c r="AG305" s="22">
        <f t="shared" si="554"/>
        <v>1.4686975019620106E-2</v>
      </c>
      <c r="AH305" s="108"/>
      <c r="AI305" s="29"/>
      <c r="AJ305" s="7"/>
      <c r="AK305" s="22"/>
      <c r="AL305" s="29"/>
      <c r="AM305" s="7"/>
      <c r="AN305" s="22"/>
      <c r="AO305" s="29"/>
      <c r="AP305" s="7"/>
      <c r="AQ305" s="22"/>
      <c r="AR305" s="29"/>
      <c r="AS305" s="7"/>
      <c r="AT305" s="22"/>
      <c r="AU305" s="29"/>
      <c r="AV305" s="7"/>
      <c r="AW305" s="22"/>
      <c r="AX305" s="29"/>
      <c r="AY305" s="7"/>
      <c r="AZ305" s="22"/>
    </row>
    <row r="306" spans="1:52" ht="15" thickBot="1" x14ac:dyDescent="0.4">
      <c r="A306" s="101">
        <f>'OD660'!$A$15</f>
        <v>44666.385416666664</v>
      </c>
      <c r="B306" s="9">
        <f t="shared" si="535"/>
        <v>116.74999999988358</v>
      </c>
      <c r="C306" s="13">
        <f t="shared" si="536"/>
        <v>4.8645833333284827</v>
      </c>
      <c r="D306" s="176">
        <v>1.38</v>
      </c>
      <c r="E306" s="176">
        <v>0.74</v>
      </c>
      <c r="F306" s="176">
        <v>0</v>
      </c>
      <c r="G306" s="176">
        <v>0</v>
      </c>
      <c r="H306" s="176">
        <v>0.69</v>
      </c>
      <c r="I306" s="176">
        <v>15.83</v>
      </c>
      <c r="J306" s="176">
        <v>1.37</v>
      </c>
      <c r="K306" s="176">
        <v>0.74</v>
      </c>
      <c r="L306" s="176">
        <v>0</v>
      </c>
      <c r="M306" s="176">
        <v>0</v>
      </c>
      <c r="N306" s="176">
        <v>0.69</v>
      </c>
      <c r="O306" s="176">
        <v>16.34</v>
      </c>
      <c r="P306" s="30">
        <f t="shared" si="537"/>
        <v>1.375</v>
      </c>
      <c r="Q306" s="21">
        <f t="shared" si="538"/>
        <v>7.0710678118653244E-3</v>
      </c>
      <c r="R306" s="23">
        <f t="shared" si="539"/>
        <v>5.1425947722656901E-3</v>
      </c>
      <c r="S306" s="30">
        <f t="shared" si="540"/>
        <v>0.74</v>
      </c>
      <c r="T306" s="21">
        <f t="shared" si="541"/>
        <v>0</v>
      </c>
      <c r="U306" s="23">
        <f t="shared" si="542"/>
        <v>0</v>
      </c>
      <c r="V306" s="30">
        <f t="shared" si="543"/>
        <v>0</v>
      </c>
      <c r="W306" s="21">
        <f t="shared" si="544"/>
        <v>0</v>
      </c>
      <c r="X306" s="23" t="e">
        <f t="shared" si="545"/>
        <v>#DIV/0!</v>
      </c>
      <c r="Y306" s="30">
        <f t="shared" si="546"/>
        <v>0</v>
      </c>
      <c r="Z306" s="21">
        <f t="shared" si="547"/>
        <v>0</v>
      </c>
      <c r="AA306" s="23" t="e">
        <f t="shared" si="548"/>
        <v>#DIV/0!</v>
      </c>
      <c r="AB306" s="30">
        <f t="shared" si="549"/>
        <v>0.69</v>
      </c>
      <c r="AC306" s="21">
        <f t="shared" si="550"/>
        <v>0</v>
      </c>
      <c r="AD306" s="23">
        <f t="shared" si="551"/>
        <v>0</v>
      </c>
      <c r="AE306" s="30">
        <f t="shared" si="552"/>
        <v>16.085000000000001</v>
      </c>
      <c r="AF306" s="21">
        <f t="shared" si="553"/>
        <v>0.36062445840513907</v>
      </c>
      <c r="AG306" s="23">
        <f t="shared" si="554"/>
        <v>2.2419922810390989E-2</v>
      </c>
      <c r="AH306" s="108"/>
      <c r="AI306" s="108"/>
      <c r="AJ306" s="108"/>
      <c r="AK306" s="108"/>
      <c r="AL306" s="108"/>
      <c r="AM306" s="108"/>
      <c r="AN306" s="108"/>
      <c r="AO306" s="108"/>
      <c r="AP306" s="108"/>
      <c r="AQ306" s="108"/>
      <c r="AR306" s="108"/>
      <c r="AS306" s="108"/>
      <c r="AT306" s="108"/>
      <c r="AU306" s="108"/>
      <c r="AV306" s="108"/>
      <c r="AW306" s="108"/>
      <c r="AX306" s="108"/>
    </row>
    <row r="307" spans="1:52" ht="15" thickBot="1" x14ac:dyDescent="0.4"/>
    <row r="308" spans="1:52" ht="15" thickBot="1" x14ac:dyDescent="0.4">
      <c r="D308" s="205">
        <v>3</v>
      </c>
      <c r="E308" s="206"/>
      <c r="F308" s="206"/>
      <c r="G308" s="206"/>
      <c r="H308" s="206"/>
      <c r="I308" s="206"/>
      <c r="J308" s="206"/>
      <c r="K308" s="206"/>
      <c r="L308" s="206"/>
      <c r="M308" s="206"/>
      <c r="N308" s="206"/>
      <c r="O308" s="207"/>
    </row>
    <row r="309" spans="1:52" ht="15" thickBot="1" x14ac:dyDescent="0.4">
      <c r="D309" s="205" t="s">
        <v>26</v>
      </c>
      <c r="E309" s="206"/>
      <c r="F309" s="206"/>
      <c r="G309" s="206"/>
      <c r="H309" s="206"/>
      <c r="I309" s="207"/>
      <c r="J309" s="208" t="s">
        <v>26</v>
      </c>
      <c r="K309" s="209"/>
      <c r="L309" s="209"/>
      <c r="M309" s="209"/>
      <c r="N309" s="209"/>
      <c r="O309" s="210"/>
      <c r="P309" s="194" t="s">
        <v>9</v>
      </c>
      <c r="Q309" s="187"/>
      <c r="R309" s="195"/>
      <c r="S309" s="194" t="s">
        <v>10</v>
      </c>
      <c r="T309" s="187"/>
      <c r="U309" s="195"/>
      <c r="V309" s="194" t="s">
        <v>11</v>
      </c>
      <c r="W309" s="187"/>
      <c r="X309" s="195"/>
      <c r="Y309" s="194" t="s">
        <v>12</v>
      </c>
      <c r="Z309" s="187"/>
      <c r="AA309" s="195"/>
      <c r="AB309" s="194" t="s">
        <v>13</v>
      </c>
      <c r="AC309" s="187"/>
      <c r="AD309" s="195"/>
      <c r="AE309" s="194" t="s">
        <v>14</v>
      </c>
      <c r="AF309" s="187"/>
      <c r="AG309" s="195"/>
      <c r="AH309" s="92"/>
      <c r="AI309" s="92"/>
      <c r="AJ309" s="92"/>
      <c r="AK309" s="92"/>
      <c r="AL309" s="92"/>
      <c r="AM309" s="92"/>
      <c r="AN309" s="92"/>
      <c r="AO309" s="92"/>
      <c r="AP309" s="92"/>
      <c r="AQ309" s="92"/>
      <c r="AR309" s="92"/>
      <c r="AS309" s="92"/>
      <c r="AT309" s="92"/>
      <c r="AU309" s="92"/>
      <c r="AV309" s="92"/>
      <c r="AW309" s="92"/>
      <c r="AX309" s="92"/>
    </row>
    <row r="310" spans="1:52" ht="15" thickBot="1" x14ac:dyDescent="0.4">
      <c r="A310" s="133" t="s">
        <v>0</v>
      </c>
      <c r="B310" s="132" t="s">
        <v>1</v>
      </c>
      <c r="C310" s="134" t="s">
        <v>2</v>
      </c>
      <c r="D310" s="196" t="s">
        <v>27</v>
      </c>
      <c r="E310" s="197"/>
      <c r="F310" s="197"/>
      <c r="G310" s="197"/>
      <c r="H310" s="197"/>
      <c r="I310" s="198"/>
      <c r="J310" s="211" t="s">
        <v>28</v>
      </c>
      <c r="K310" s="203"/>
      <c r="L310" s="203"/>
      <c r="M310" s="203"/>
      <c r="N310" s="203"/>
      <c r="O310" s="204"/>
      <c r="P310" s="147" t="s">
        <v>8</v>
      </c>
      <c r="Q310" s="120" t="s">
        <v>5</v>
      </c>
      <c r="R310" s="121" t="s">
        <v>6</v>
      </c>
      <c r="S310" s="122" t="s">
        <v>8</v>
      </c>
      <c r="T310" s="120" t="s">
        <v>5</v>
      </c>
      <c r="U310" s="121" t="s">
        <v>6</v>
      </c>
      <c r="V310" s="122" t="s">
        <v>8</v>
      </c>
      <c r="W310" s="120" t="s">
        <v>5</v>
      </c>
      <c r="X310" s="121" t="s">
        <v>6</v>
      </c>
      <c r="Y310" s="122" t="s">
        <v>8</v>
      </c>
      <c r="Z310" s="120" t="s">
        <v>5</v>
      </c>
      <c r="AA310" s="121" t="s">
        <v>6</v>
      </c>
      <c r="AB310" s="122" t="s">
        <v>8</v>
      </c>
      <c r="AC310" s="120" t="s">
        <v>5</v>
      </c>
      <c r="AD310" s="121" t="s">
        <v>6</v>
      </c>
      <c r="AE310" s="122" t="s">
        <v>8</v>
      </c>
      <c r="AF310" s="120" t="s">
        <v>5</v>
      </c>
      <c r="AG310" s="121" t="s">
        <v>6</v>
      </c>
      <c r="AH310" s="110"/>
      <c r="AI310" s="110"/>
      <c r="AJ310" s="110"/>
      <c r="AK310" s="110"/>
      <c r="AL310" s="110"/>
      <c r="AM310" s="110"/>
      <c r="AN310" s="110"/>
      <c r="AO310" s="110"/>
      <c r="AP310" s="110"/>
      <c r="AQ310" s="110"/>
      <c r="AR310" s="110"/>
      <c r="AS310" s="110"/>
      <c r="AT310" s="110"/>
      <c r="AU310" s="110"/>
      <c r="AV310" s="110"/>
      <c r="AW310" s="110"/>
      <c r="AX310" s="110"/>
    </row>
    <row r="311" spans="1:52" x14ac:dyDescent="0.35">
      <c r="A311" s="11">
        <f>'OD660'!$A$5</f>
        <v>44661.520833333336</v>
      </c>
      <c r="B311" s="4">
        <f>C311*24</f>
        <v>0</v>
      </c>
      <c r="C311" s="2">
        <f>A311-$A$5</f>
        <v>0</v>
      </c>
      <c r="D311" s="176">
        <v>8.34</v>
      </c>
      <c r="E311" s="176">
        <v>23.99</v>
      </c>
      <c r="F311" s="176">
        <v>7.11</v>
      </c>
      <c r="G311" s="176">
        <v>2.66</v>
      </c>
      <c r="H311" s="176">
        <v>0</v>
      </c>
      <c r="I311" s="176">
        <v>0</v>
      </c>
      <c r="J311" s="176">
        <v>8.35</v>
      </c>
      <c r="K311" s="176">
        <v>23.99</v>
      </c>
      <c r="L311" s="176">
        <v>7.11</v>
      </c>
      <c r="M311" s="176">
        <v>2.66</v>
      </c>
      <c r="N311" s="176">
        <v>0</v>
      </c>
      <c r="O311" s="176">
        <v>0</v>
      </c>
      <c r="P311" s="143">
        <f>IF(D311="",#N/A,AVERAGE(D311,J311))</f>
        <v>8.3449999999999989</v>
      </c>
      <c r="Q311" s="144">
        <f>_xlfn.STDEV.S(D311,J311)</f>
        <v>7.0710678118653244E-3</v>
      </c>
      <c r="R311" s="145">
        <f>Q311/P311</f>
        <v>8.4734185882148901E-4</v>
      </c>
      <c r="S311" s="146">
        <f>IF(E311="",#N/A,AVERAGE(E311,K311))</f>
        <v>23.99</v>
      </c>
      <c r="T311" s="144">
        <f>_xlfn.STDEV.S(E311,K311)</f>
        <v>0</v>
      </c>
      <c r="U311" s="145">
        <f>T311/S311</f>
        <v>0</v>
      </c>
      <c r="V311" s="146">
        <f>IF(F311="",#N/A,AVERAGE(F311,L311))</f>
        <v>7.11</v>
      </c>
      <c r="W311" s="144">
        <f>_xlfn.STDEV.S(F311,L311)</f>
        <v>0</v>
      </c>
      <c r="X311" s="145">
        <f t="shared" ref="X311" si="555">W311/V311</f>
        <v>0</v>
      </c>
      <c r="Y311" s="146">
        <f>IF(G311="",#N/A,AVERAGE(G311,M311))</f>
        <v>2.66</v>
      </c>
      <c r="Z311" s="144">
        <f>_xlfn.STDEV.S(G311,M311)</f>
        <v>0</v>
      </c>
      <c r="AA311" s="145">
        <f>Z311/Y311</f>
        <v>0</v>
      </c>
      <c r="AB311" s="146">
        <f>IF(H311="",#N/A,AVERAGE(H311,N311))</f>
        <v>0</v>
      </c>
      <c r="AC311" s="144">
        <f>_xlfn.STDEV.S(H311,N311)</f>
        <v>0</v>
      </c>
      <c r="AD311" s="145" t="e">
        <f>AC311/AB311</f>
        <v>#DIV/0!</v>
      </c>
      <c r="AE311" s="146">
        <f>IF(I311="",#N/A,AVERAGE(I311,O311))</f>
        <v>0</v>
      </c>
      <c r="AF311" s="144">
        <f>_xlfn.STDEV.S(I311,O311)</f>
        <v>0</v>
      </c>
      <c r="AG311" s="145" t="e">
        <f>AF311/AE311</f>
        <v>#DIV/0!</v>
      </c>
      <c r="AH311" s="108"/>
      <c r="AI311" s="108"/>
      <c r="AJ311" s="108"/>
      <c r="AK311" s="108"/>
      <c r="AL311" s="108"/>
      <c r="AM311" s="108"/>
      <c r="AN311" s="108"/>
      <c r="AO311" s="108"/>
      <c r="AP311" s="108"/>
      <c r="AQ311" s="108"/>
      <c r="AR311" s="108"/>
      <c r="AS311" s="108"/>
      <c r="AT311" s="108"/>
      <c r="AU311" s="108"/>
      <c r="AV311" s="108"/>
      <c r="AW311" s="108"/>
      <c r="AX311" s="108"/>
    </row>
    <row r="312" spans="1:52" x14ac:dyDescent="0.35">
      <c r="A312" s="11">
        <f>'OD660'!$A$6</f>
        <v>44661.84375</v>
      </c>
      <c r="B312" s="4">
        <f t="shared" ref="B312:B321" si="556">C312*24</f>
        <v>7.7499999999417923</v>
      </c>
      <c r="C312" s="12">
        <f t="shared" ref="C312:C321" si="557">A312-$A$5</f>
        <v>0.32291666666424135</v>
      </c>
      <c r="D312" s="56">
        <v>7.86</v>
      </c>
      <c r="E312" s="56">
        <v>23.84</v>
      </c>
      <c r="F312" s="56">
        <v>6.33</v>
      </c>
      <c r="G312" s="56">
        <v>2.68</v>
      </c>
      <c r="H312" s="56">
        <v>0</v>
      </c>
      <c r="I312" s="56">
        <v>0.21</v>
      </c>
      <c r="J312" s="56">
        <v>7.88</v>
      </c>
      <c r="K312" s="56">
        <v>23.86</v>
      </c>
      <c r="L312" s="56">
        <v>6.34</v>
      </c>
      <c r="M312" s="56">
        <v>2.69</v>
      </c>
      <c r="N312" s="56">
        <v>0</v>
      </c>
      <c r="O312" s="56">
        <v>0.22</v>
      </c>
      <c r="P312" s="29">
        <f t="shared" ref="P312:P320" si="558">IF(D312="",#N/A,AVERAGE(D312,J312))</f>
        <v>7.87</v>
      </c>
      <c r="Q312" s="7">
        <f t="shared" ref="Q312:Q320" si="559">_xlfn.STDEV.S(D312,J312)</f>
        <v>1.4142135623730649E-2</v>
      </c>
      <c r="R312" s="22">
        <f t="shared" ref="R312:R321" si="560">Q312/P312</f>
        <v>1.7969676777294344E-3</v>
      </c>
      <c r="S312" s="18">
        <f t="shared" ref="S312:S320" si="561">IF(E312="",#N/A,AVERAGE(E312,K312))</f>
        <v>23.85</v>
      </c>
      <c r="T312" s="7">
        <f t="shared" ref="T312:T320" si="562">_xlfn.STDEV.S(E312,K312)</f>
        <v>1.4142135623730649E-2</v>
      </c>
      <c r="U312" s="22">
        <f t="shared" ref="U312:U321" si="563">T312/S312</f>
        <v>5.9296166137235427E-4</v>
      </c>
      <c r="V312" s="18">
        <f t="shared" ref="V312:V320" si="564">IF(F312="",#N/A,AVERAGE(F312,L312))</f>
        <v>6.335</v>
      </c>
      <c r="W312" s="7">
        <f t="shared" ref="W312:W320" si="565">_xlfn.STDEV.S(F312,L312)</f>
        <v>7.0710678118653244E-3</v>
      </c>
      <c r="X312" s="22">
        <f t="shared" ref="X312:X321" si="566">W312/V312</f>
        <v>1.1161906569637449E-3</v>
      </c>
      <c r="Y312" s="18">
        <f t="shared" ref="Y312:Y320" si="567">IF(G312="",#N/A,AVERAGE(G312,M312))</f>
        <v>2.6850000000000001</v>
      </c>
      <c r="Z312" s="7">
        <f t="shared" ref="Z312:Z320" si="568">_xlfn.STDEV.S(G312,M312)</f>
        <v>7.0710678118653244E-3</v>
      </c>
      <c r="AA312" s="22">
        <f t="shared" ref="AA312:AA321" si="569">Z312/Y312</f>
        <v>2.6335448088883888E-3</v>
      </c>
      <c r="AB312" s="18">
        <f t="shared" ref="AB312:AB320" si="570">IF(H312="",#N/A,AVERAGE(H312,N312))</f>
        <v>0</v>
      </c>
      <c r="AC312" s="7">
        <f t="shared" ref="AC312:AC320" si="571">_xlfn.STDEV.S(H312,N312)</f>
        <v>0</v>
      </c>
      <c r="AD312" s="22" t="e">
        <f t="shared" ref="AD312:AD321" si="572">AC312/AB312</f>
        <v>#DIV/0!</v>
      </c>
      <c r="AE312" s="18">
        <f t="shared" ref="AE312:AE320" si="573">IF(I312="",#N/A,AVERAGE(I312,O312))</f>
        <v>0.215</v>
      </c>
      <c r="AF312" s="7">
        <f t="shared" ref="AF312:AF320" si="574">_xlfn.STDEV.S(I312,O312)</f>
        <v>7.0710678118654814E-3</v>
      </c>
      <c r="AG312" s="22">
        <f t="shared" ref="AG312:AG321" si="575">AF312/AE312</f>
        <v>3.2888687497048749E-2</v>
      </c>
      <c r="AH312" s="108"/>
      <c r="AI312" s="108"/>
      <c r="AJ312" s="108"/>
      <c r="AK312" s="108"/>
      <c r="AL312" s="108"/>
      <c r="AM312" s="108"/>
      <c r="AN312" s="108"/>
      <c r="AO312" s="108"/>
      <c r="AP312" s="108"/>
      <c r="AQ312" s="108"/>
      <c r="AR312" s="108"/>
      <c r="AS312" s="108"/>
      <c r="AT312" s="108"/>
      <c r="AU312" s="108"/>
      <c r="AV312" s="108"/>
      <c r="AW312" s="108"/>
      <c r="AX312" s="108"/>
    </row>
    <row r="313" spans="1:52" x14ac:dyDescent="0.35">
      <c r="A313" s="11">
        <f>'OD660'!$A$7</f>
        <v>44662.34375</v>
      </c>
      <c r="B313" s="4">
        <f t="shared" si="556"/>
        <v>19.749999999941792</v>
      </c>
      <c r="C313" s="12">
        <f t="shared" si="557"/>
        <v>0.82291666666424135</v>
      </c>
      <c r="D313" s="176">
        <v>7.95</v>
      </c>
      <c r="E313" s="176">
        <v>24.08</v>
      </c>
      <c r="F313" s="176">
        <v>5.44</v>
      </c>
      <c r="G313" s="176">
        <v>2.61</v>
      </c>
      <c r="H313" s="176">
        <v>0</v>
      </c>
      <c r="I313" s="176">
        <v>0.71</v>
      </c>
      <c r="J313" s="176">
        <v>7.96</v>
      </c>
      <c r="K313" s="176">
        <v>24.11</v>
      </c>
      <c r="L313" s="176">
        <v>5.45</v>
      </c>
      <c r="M313" s="176">
        <v>2.61</v>
      </c>
      <c r="N313" s="176">
        <v>0</v>
      </c>
      <c r="O313" s="176">
        <v>0.7</v>
      </c>
      <c r="P313" s="29">
        <f t="shared" si="558"/>
        <v>7.9550000000000001</v>
      </c>
      <c r="Q313" s="7">
        <f t="shared" si="559"/>
        <v>7.0710678118653244E-3</v>
      </c>
      <c r="R313" s="22">
        <f t="shared" si="560"/>
        <v>8.8888344586616271E-4</v>
      </c>
      <c r="S313" s="18">
        <f t="shared" si="561"/>
        <v>24.094999999999999</v>
      </c>
      <c r="T313" s="7">
        <f t="shared" si="562"/>
        <v>2.1213203435597228E-2</v>
      </c>
      <c r="U313" s="22">
        <f t="shared" si="563"/>
        <v>8.8039856549480095E-4</v>
      </c>
      <c r="V313" s="18">
        <f t="shared" si="564"/>
        <v>5.4450000000000003</v>
      </c>
      <c r="W313" s="7">
        <f t="shared" si="565"/>
        <v>7.0710678118653244E-3</v>
      </c>
      <c r="X313" s="22">
        <f t="shared" si="566"/>
        <v>1.2986350435014369E-3</v>
      </c>
      <c r="Y313" s="18">
        <f t="shared" si="567"/>
        <v>2.61</v>
      </c>
      <c r="Z313" s="7">
        <f t="shared" si="568"/>
        <v>0</v>
      </c>
      <c r="AA313" s="22">
        <f t="shared" si="569"/>
        <v>0</v>
      </c>
      <c r="AB313" s="18">
        <f t="shared" si="570"/>
        <v>0</v>
      </c>
      <c r="AC313" s="7">
        <f t="shared" si="571"/>
        <v>0</v>
      </c>
      <c r="AD313" s="22" t="e">
        <f t="shared" si="572"/>
        <v>#DIV/0!</v>
      </c>
      <c r="AE313" s="18">
        <f t="shared" si="573"/>
        <v>0.70499999999999996</v>
      </c>
      <c r="AF313" s="7">
        <f t="shared" si="574"/>
        <v>7.0710678118654814E-3</v>
      </c>
      <c r="AG313" s="22">
        <f t="shared" si="575"/>
        <v>1.0029883421085789E-2</v>
      </c>
      <c r="AH313" s="108"/>
      <c r="AI313" s="108"/>
      <c r="AJ313" s="108"/>
      <c r="AK313" s="108"/>
      <c r="AL313" s="108"/>
      <c r="AM313" s="108"/>
      <c r="AN313" s="108"/>
      <c r="AO313" s="108"/>
      <c r="AP313" s="108"/>
      <c r="AQ313" s="108"/>
      <c r="AR313" s="108"/>
      <c r="AS313" s="108"/>
      <c r="AT313" s="108"/>
      <c r="AU313" s="108"/>
      <c r="AV313" s="108"/>
      <c r="AW313" s="108"/>
      <c r="AX313" s="108"/>
    </row>
    <row r="314" spans="1:52" x14ac:dyDescent="0.35">
      <c r="A314" s="11">
        <f>'OD660'!$A$8</f>
        <v>44662.71875</v>
      </c>
      <c r="B314" s="4">
        <f t="shared" si="556"/>
        <v>28.749999999941792</v>
      </c>
      <c r="C314" s="12">
        <f t="shared" si="557"/>
        <v>1.1979166666642413</v>
      </c>
      <c r="D314" s="176">
        <v>7.84</v>
      </c>
      <c r="E314" s="176">
        <v>23.73</v>
      </c>
      <c r="F314" s="176">
        <v>4.0199999999999996</v>
      </c>
      <c r="G314" s="176">
        <v>2.39</v>
      </c>
      <c r="H314" s="176">
        <v>0</v>
      </c>
      <c r="I314" s="176">
        <v>1.62</v>
      </c>
      <c r="J314" s="176">
        <v>7.84</v>
      </c>
      <c r="K314" s="176">
        <v>23.74</v>
      </c>
      <c r="L314" s="176">
        <v>4.03</v>
      </c>
      <c r="M314" s="176">
        <v>2.41</v>
      </c>
      <c r="N314" s="176">
        <v>0</v>
      </c>
      <c r="O314" s="176">
        <v>1.6</v>
      </c>
      <c r="P314" s="29">
        <f t="shared" si="558"/>
        <v>7.84</v>
      </c>
      <c r="Q314" s="7">
        <f t="shared" si="559"/>
        <v>0</v>
      </c>
      <c r="R314" s="22">
        <f t="shared" si="560"/>
        <v>0</v>
      </c>
      <c r="S314" s="18">
        <f t="shared" si="561"/>
        <v>23.734999999999999</v>
      </c>
      <c r="T314" s="7">
        <f t="shared" si="562"/>
        <v>7.0710678118640685E-3</v>
      </c>
      <c r="U314" s="22">
        <f t="shared" si="563"/>
        <v>2.9791732933912235E-4</v>
      </c>
      <c r="V314" s="18">
        <f t="shared" si="564"/>
        <v>4.0250000000000004</v>
      </c>
      <c r="W314" s="7">
        <f t="shared" si="565"/>
        <v>7.0710678118659524E-3</v>
      </c>
      <c r="X314" s="22">
        <f t="shared" si="566"/>
        <v>1.7567870340039632E-3</v>
      </c>
      <c r="Y314" s="18">
        <f t="shared" si="567"/>
        <v>2.4000000000000004</v>
      </c>
      <c r="Z314" s="7">
        <f t="shared" si="568"/>
        <v>1.4142135623730963E-2</v>
      </c>
      <c r="AA314" s="22">
        <f t="shared" si="569"/>
        <v>5.8925565098879003E-3</v>
      </c>
      <c r="AB314" s="18">
        <f t="shared" si="570"/>
        <v>0</v>
      </c>
      <c r="AC314" s="7">
        <f t="shared" si="571"/>
        <v>0</v>
      </c>
      <c r="AD314" s="22" t="e">
        <f t="shared" si="572"/>
        <v>#DIV/0!</v>
      </c>
      <c r="AE314" s="18">
        <f t="shared" si="573"/>
        <v>1.61</v>
      </c>
      <c r="AF314" s="7">
        <f t="shared" si="574"/>
        <v>1.4142135623730963E-2</v>
      </c>
      <c r="AG314" s="22">
        <f t="shared" si="575"/>
        <v>8.783935170019231E-3</v>
      </c>
      <c r="AH314" s="108"/>
      <c r="AI314" s="108"/>
      <c r="AJ314" s="108"/>
      <c r="AK314" s="108"/>
      <c r="AL314" s="108"/>
      <c r="AM314" s="108"/>
      <c r="AN314" s="108"/>
      <c r="AO314" s="108"/>
      <c r="AP314" s="108"/>
      <c r="AQ314" s="108"/>
      <c r="AR314" s="108"/>
      <c r="AS314" s="108"/>
      <c r="AT314" s="108"/>
      <c r="AU314" s="108"/>
      <c r="AV314" s="108"/>
      <c r="AW314" s="108"/>
      <c r="AX314" s="108"/>
    </row>
    <row r="315" spans="1:52" x14ac:dyDescent="0.35">
      <c r="A315" s="11">
        <f>'OD660'!$A$9</f>
        <v>44663.354166666664</v>
      </c>
      <c r="B315" s="4">
        <f t="shared" si="556"/>
        <v>43.999999999883585</v>
      </c>
      <c r="C315" s="12">
        <f t="shared" si="557"/>
        <v>1.8333333333284827</v>
      </c>
      <c r="D315" s="176">
        <v>7.92</v>
      </c>
      <c r="E315" s="176">
        <v>23.37</v>
      </c>
      <c r="F315" s="176">
        <v>0</v>
      </c>
      <c r="G315" s="176">
        <v>1.03</v>
      </c>
      <c r="H315" s="176">
        <v>7.0000000000000007E-2</v>
      </c>
      <c r="I315" s="176">
        <v>4.17</v>
      </c>
      <c r="J315" s="176">
        <v>7.9</v>
      </c>
      <c r="K315" s="176">
        <v>23.36</v>
      </c>
      <c r="L315" s="176">
        <v>0</v>
      </c>
      <c r="M315" s="176">
        <v>1.03</v>
      </c>
      <c r="N315" s="176">
        <v>0.06</v>
      </c>
      <c r="O315" s="176">
        <v>4.16</v>
      </c>
      <c r="P315" s="29">
        <f t="shared" si="558"/>
        <v>7.91</v>
      </c>
      <c r="Q315" s="7">
        <f t="shared" si="559"/>
        <v>1.4142135623730649E-2</v>
      </c>
      <c r="R315" s="22">
        <f t="shared" si="560"/>
        <v>1.7878806098268836E-3</v>
      </c>
      <c r="S315" s="18">
        <f t="shared" si="561"/>
        <v>23.365000000000002</v>
      </c>
      <c r="T315" s="7">
        <f t="shared" si="562"/>
        <v>7.0710678118665812E-3</v>
      </c>
      <c r="U315" s="22">
        <f t="shared" si="563"/>
        <v>3.0263504437691338E-4</v>
      </c>
      <c r="V315" s="18">
        <f t="shared" si="564"/>
        <v>0</v>
      </c>
      <c r="W315" s="7">
        <f t="shared" si="565"/>
        <v>0</v>
      </c>
      <c r="X315" s="22" t="e">
        <f t="shared" si="566"/>
        <v>#DIV/0!</v>
      </c>
      <c r="Y315" s="18">
        <f t="shared" si="567"/>
        <v>1.03</v>
      </c>
      <c r="Z315" s="7">
        <f t="shared" si="568"/>
        <v>0</v>
      </c>
      <c r="AA315" s="22">
        <f t="shared" si="569"/>
        <v>0</v>
      </c>
      <c r="AB315" s="18">
        <f t="shared" si="570"/>
        <v>6.5000000000000002E-2</v>
      </c>
      <c r="AC315" s="7">
        <f t="shared" si="571"/>
        <v>7.0710678118654814E-3</v>
      </c>
      <c r="AD315" s="22">
        <f t="shared" si="572"/>
        <v>0.10878565864408432</v>
      </c>
      <c r="AE315" s="18">
        <f t="shared" si="573"/>
        <v>4.165</v>
      </c>
      <c r="AF315" s="7">
        <f t="shared" si="574"/>
        <v>7.0710678118653244E-3</v>
      </c>
      <c r="AG315" s="22">
        <f t="shared" si="575"/>
        <v>1.6977353689952759E-3</v>
      </c>
      <c r="AH315" s="108"/>
      <c r="AI315" s="108"/>
      <c r="AJ315" s="108"/>
      <c r="AK315" s="108"/>
      <c r="AL315" s="108"/>
      <c r="AM315" s="108"/>
      <c r="AN315" s="108"/>
      <c r="AO315" s="108"/>
      <c r="AP315" s="108"/>
      <c r="AQ315" s="108"/>
      <c r="AR315" s="108"/>
      <c r="AS315" s="108"/>
      <c r="AT315" s="108"/>
      <c r="AU315" s="108"/>
      <c r="AV315" s="108"/>
      <c r="AW315" s="108"/>
      <c r="AX315" s="108"/>
    </row>
    <row r="316" spans="1:52" x14ac:dyDescent="0.35">
      <c r="A316" s="11">
        <f>'OD660'!$A$10</f>
        <v>44663.677083333336</v>
      </c>
      <c r="B316" s="4">
        <f t="shared" si="556"/>
        <v>51.75</v>
      </c>
      <c r="C316" s="12">
        <f t="shared" si="557"/>
        <v>2.15625</v>
      </c>
      <c r="D316" s="176">
        <v>7.62</v>
      </c>
      <c r="E316" s="176">
        <v>19.579999999999998</v>
      </c>
      <c r="F316" s="176">
        <v>0</v>
      </c>
      <c r="G316" s="176">
        <v>0</v>
      </c>
      <c r="H316" s="176">
        <v>0</v>
      </c>
      <c r="I316" s="176">
        <v>6.43</v>
      </c>
      <c r="J316" s="176">
        <v>7.62</v>
      </c>
      <c r="K316" s="176">
        <v>19.61</v>
      </c>
      <c r="L316" s="176">
        <v>0</v>
      </c>
      <c r="M316" s="176">
        <v>0</v>
      </c>
      <c r="N316" s="176">
        <v>0</v>
      </c>
      <c r="O316" s="176">
        <v>6.43</v>
      </c>
      <c r="P316" s="29">
        <f t="shared" si="558"/>
        <v>7.62</v>
      </c>
      <c r="Q316" s="7">
        <f t="shared" si="559"/>
        <v>0</v>
      </c>
      <c r="R316" s="22">
        <f t="shared" si="560"/>
        <v>0</v>
      </c>
      <c r="S316" s="18">
        <f t="shared" si="561"/>
        <v>19.594999999999999</v>
      </c>
      <c r="T316" s="7">
        <f t="shared" si="562"/>
        <v>2.1213203435597228E-2</v>
      </c>
      <c r="U316" s="22">
        <f t="shared" si="563"/>
        <v>1.0825824667311677E-3</v>
      </c>
      <c r="V316" s="18">
        <f t="shared" si="564"/>
        <v>0</v>
      </c>
      <c r="W316" s="7">
        <f t="shared" si="565"/>
        <v>0</v>
      </c>
      <c r="X316" s="22" t="e">
        <f t="shared" si="566"/>
        <v>#DIV/0!</v>
      </c>
      <c r="Y316" s="18">
        <f t="shared" si="567"/>
        <v>0</v>
      </c>
      <c r="Z316" s="7">
        <f t="shared" si="568"/>
        <v>0</v>
      </c>
      <c r="AA316" s="22" t="e">
        <f t="shared" si="569"/>
        <v>#DIV/0!</v>
      </c>
      <c r="AB316" s="18">
        <f t="shared" si="570"/>
        <v>0</v>
      </c>
      <c r="AC316" s="7">
        <f t="shared" si="571"/>
        <v>0</v>
      </c>
      <c r="AD316" s="22" t="e">
        <f t="shared" si="572"/>
        <v>#DIV/0!</v>
      </c>
      <c r="AE316" s="18">
        <f t="shared" si="573"/>
        <v>6.43</v>
      </c>
      <c r="AF316" s="7">
        <f t="shared" si="574"/>
        <v>0</v>
      </c>
      <c r="AG316" s="22">
        <f t="shared" si="575"/>
        <v>0</v>
      </c>
      <c r="AH316" s="108"/>
      <c r="AI316" s="108"/>
      <c r="AJ316" s="108"/>
      <c r="AK316" s="108"/>
      <c r="AL316" s="108"/>
      <c r="AM316" s="108"/>
      <c r="AN316" s="108"/>
      <c r="AO316" s="108"/>
      <c r="AP316" s="108"/>
      <c r="AQ316" s="108"/>
      <c r="AR316" s="108"/>
      <c r="AS316" s="108"/>
      <c r="AT316" s="108"/>
      <c r="AU316" s="108"/>
      <c r="AV316" s="108"/>
      <c r="AW316" s="108"/>
      <c r="AX316" s="108"/>
    </row>
    <row r="317" spans="1:52" x14ac:dyDescent="0.35">
      <c r="A317" s="11">
        <f>'OD660'!$A$11</f>
        <v>44664.361111111109</v>
      </c>
      <c r="B317" s="4">
        <f t="shared" si="556"/>
        <v>68.166666666569654</v>
      </c>
      <c r="C317" s="12">
        <f t="shared" si="557"/>
        <v>2.8402777777737356</v>
      </c>
      <c r="D317" s="176">
        <v>6.17</v>
      </c>
      <c r="E317" s="176">
        <v>7.05</v>
      </c>
      <c r="F317" s="176">
        <v>0</v>
      </c>
      <c r="G317" s="176">
        <v>0</v>
      </c>
      <c r="H317" s="176">
        <v>0.52</v>
      </c>
      <c r="I317" s="176">
        <v>13.3</v>
      </c>
      <c r="J317" s="176">
        <v>6.17</v>
      </c>
      <c r="K317" s="176">
        <v>7.06</v>
      </c>
      <c r="L317" s="176">
        <v>0</v>
      </c>
      <c r="M317" s="176">
        <v>0</v>
      </c>
      <c r="N317" s="176">
        <v>0.52</v>
      </c>
      <c r="O317" s="176">
        <v>13.13</v>
      </c>
      <c r="P317" s="29">
        <f t="shared" si="558"/>
        <v>6.17</v>
      </c>
      <c r="Q317" s="7">
        <f t="shared" si="559"/>
        <v>0</v>
      </c>
      <c r="R317" s="22">
        <f t="shared" si="560"/>
        <v>0</v>
      </c>
      <c r="S317" s="18">
        <f t="shared" si="561"/>
        <v>7.0549999999999997</v>
      </c>
      <c r="T317" s="7">
        <f t="shared" si="562"/>
        <v>7.0710678118653244E-3</v>
      </c>
      <c r="U317" s="22">
        <f t="shared" si="563"/>
        <v>1.0022775069972111E-3</v>
      </c>
      <c r="V317" s="18">
        <f t="shared" si="564"/>
        <v>0</v>
      </c>
      <c r="W317" s="7">
        <f t="shared" si="565"/>
        <v>0</v>
      </c>
      <c r="X317" s="22" t="e">
        <f t="shared" si="566"/>
        <v>#DIV/0!</v>
      </c>
      <c r="Y317" s="18">
        <f t="shared" si="567"/>
        <v>0</v>
      </c>
      <c r="Z317" s="7">
        <f t="shared" si="568"/>
        <v>0</v>
      </c>
      <c r="AA317" s="22" t="e">
        <f t="shared" si="569"/>
        <v>#DIV/0!</v>
      </c>
      <c r="AB317" s="18">
        <f t="shared" si="570"/>
        <v>0.52</v>
      </c>
      <c r="AC317" s="7">
        <f t="shared" si="571"/>
        <v>0</v>
      </c>
      <c r="AD317" s="22">
        <f t="shared" si="572"/>
        <v>0</v>
      </c>
      <c r="AE317" s="18">
        <f t="shared" si="573"/>
        <v>13.215</v>
      </c>
      <c r="AF317" s="7">
        <f t="shared" si="574"/>
        <v>0.12020815280171303</v>
      </c>
      <c r="AG317" s="22">
        <f t="shared" si="575"/>
        <v>9.0963414908598588E-3</v>
      </c>
      <c r="AH317" s="108"/>
      <c r="AI317" s="108"/>
      <c r="AJ317" s="108"/>
      <c r="AK317" s="108"/>
      <c r="AL317" s="108"/>
      <c r="AM317" s="108"/>
      <c r="AN317" s="108"/>
      <c r="AO317" s="108"/>
      <c r="AP317" s="108"/>
      <c r="AQ317" s="108"/>
      <c r="AR317" s="108"/>
      <c r="AS317" s="108"/>
      <c r="AT317" s="108"/>
      <c r="AU317" s="108"/>
      <c r="AV317" s="108"/>
      <c r="AW317" s="108"/>
      <c r="AX317" s="108"/>
    </row>
    <row r="318" spans="1:52" x14ac:dyDescent="0.35">
      <c r="A318" s="11">
        <f>'OD660'!$A$12</f>
        <v>44664.677083333336</v>
      </c>
      <c r="B318" s="4">
        <f t="shared" si="556"/>
        <v>75.75</v>
      </c>
      <c r="C318" s="12">
        <f t="shared" si="557"/>
        <v>3.15625</v>
      </c>
      <c r="D318" s="176">
        <v>5.19</v>
      </c>
      <c r="E318" s="176">
        <v>1.91</v>
      </c>
      <c r="F318" s="176">
        <v>0</v>
      </c>
      <c r="G318" s="176">
        <v>0</v>
      </c>
      <c r="H318" s="176">
        <v>0.67</v>
      </c>
      <c r="I318" s="176">
        <v>15.9</v>
      </c>
      <c r="J318" s="176">
        <v>5.22</v>
      </c>
      <c r="K318" s="176">
        <v>1.92</v>
      </c>
      <c r="L318" s="176">
        <v>0</v>
      </c>
      <c r="M318" s="176">
        <v>0</v>
      </c>
      <c r="N318" s="176">
        <v>0.67</v>
      </c>
      <c r="O318" s="176">
        <v>15.7</v>
      </c>
      <c r="P318" s="29">
        <f t="shared" si="558"/>
        <v>5.2050000000000001</v>
      </c>
      <c r="Q318" s="7">
        <f t="shared" si="559"/>
        <v>2.1213203435595972E-2</v>
      </c>
      <c r="R318" s="22">
        <f t="shared" si="560"/>
        <v>4.075543407415172E-3</v>
      </c>
      <c r="S318" s="18">
        <f t="shared" si="561"/>
        <v>1.915</v>
      </c>
      <c r="T318" s="7">
        <f t="shared" si="562"/>
        <v>7.0710678118654814E-3</v>
      </c>
      <c r="U318" s="22">
        <f t="shared" si="563"/>
        <v>3.6924636093292329E-3</v>
      </c>
      <c r="V318" s="18">
        <f t="shared" si="564"/>
        <v>0</v>
      </c>
      <c r="W318" s="7">
        <f t="shared" si="565"/>
        <v>0</v>
      </c>
      <c r="X318" s="22" t="e">
        <f t="shared" si="566"/>
        <v>#DIV/0!</v>
      </c>
      <c r="Y318" s="18">
        <f t="shared" si="567"/>
        <v>0</v>
      </c>
      <c r="Z318" s="7">
        <f t="shared" si="568"/>
        <v>0</v>
      </c>
      <c r="AA318" s="22" t="e">
        <f t="shared" si="569"/>
        <v>#DIV/0!</v>
      </c>
      <c r="AB318" s="18">
        <f t="shared" si="570"/>
        <v>0.67</v>
      </c>
      <c r="AC318" s="7">
        <f t="shared" si="571"/>
        <v>0</v>
      </c>
      <c r="AD318" s="22">
        <f t="shared" si="572"/>
        <v>0</v>
      </c>
      <c r="AE318" s="18">
        <f t="shared" si="573"/>
        <v>15.8</v>
      </c>
      <c r="AF318" s="7">
        <f t="shared" si="574"/>
        <v>0.14142135623731025</v>
      </c>
      <c r="AG318" s="22">
        <f t="shared" si="575"/>
        <v>8.9507187491968503E-3</v>
      </c>
      <c r="AH318" s="108"/>
      <c r="AI318" s="108"/>
      <c r="AJ318" s="108"/>
      <c r="AK318" s="108"/>
      <c r="AL318" s="108"/>
      <c r="AM318" s="108"/>
      <c r="AN318" s="108"/>
      <c r="AO318" s="108"/>
      <c r="AP318" s="108"/>
      <c r="AQ318" s="108"/>
      <c r="AR318" s="108"/>
      <c r="AS318" s="108"/>
      <c r="AT318" s="108"/>
      <c r="AU318" s="108"/>
      <c r="AV318" s="108"/>
      <c r="AW318" s="108"/>
      <c r="AX318" s="108"/>
    </row>
    <row r="319" spans="1:52" x14ac:dyDescent="0.35">
      <c r="A319" s="11">
        <f>'OD660'!$A$13</f>
        <v>44665.34375</v>
      </c>
      <c r="B319" s="4">
        <f t="shared" si="556"/>
        <v>91.749999999941792</v>
      </c>
      <c r="C319" s="12">
        <f t="shared" si="557"/>
        <v>3.8229166666642413</v>
      </c>
      <c r="D319" s="176">
        <v>2.91</v>
      </c>
      <c r="E319" s="176">
        <v>1.01</v>
      </c>
      <c r="F319" s="176">
        <v>0</v>
      </c>
      <c r="G319" s="176">
        <v>0</v>
      </c>
      <c r="H319" s="176">
        <v>0.72</v>
      </c>
      <c r="I319" s="176">
        <v>17.809999999999999</v>
      </c>
      <c r="J319" s="176">
        <v>2.9</v>
      </c>
      <c r="K319" s="176">
        <v>1</v>
      </c>
      <c r="L319" s="176">
        <v>0</v>
      </c>
      <c r="M319" s="176">
        <v>0</v>
      </c>
      <c r="N319" s="176">
        <v>0.71</v>
      </c>
      <c r="O319" s="176">
        <v>17.79</v>
      </c>
      <c r="P319" s="29">
        <f t="shared" si="558"/>
        <v>2.9050000000000002</v>
      </c>
      <c r="Q319" s="7">
        <f t="shared" si="559"/>
        <v>7.0710678118656384E-3</v>
      </c>
      <c r="R319" s="22">
        <f t="shared" si="560"/>
        <v>2.4341025169933349E-3</v>
      </c>
      <c r="S319" s="18">
        <f t="shared" si="561"/>
        <v>1.0049999999999999</v>
      </c>
      <c r="T319" s="7">
        <f t="shared" si="562"/>
        <v>7.0710678118654814E-3</v>
      </c>
      <c r="U319" s="22">
        <f t="shared" si="563"/>
        <v>7.0358883700154052E-3</v>
      </c>
      <c r="V319" s="18">
        <f t="shared" si="564"/>
        <v>0</v>
      </c>
      <c r="W319" s="7">
        <f t="shared" si="565"/>
        <v>0</v>
      </c>
      <c r="X319" s="22" t="e">
        <f t="shared" si="566"/>
        <v>#DIV/0!</v>
      </c>
      <c r="Y319" s="18">
        <f t="shared" si="567"/>
        <v>0</v>
      </c>
      <c r="Z319" s="7">
        <f t="shared" si="568"/>
        <v>0</v>
      </c>
      <c r="AA319" s="22" t="e">
        <f t="shared" si="569"/>
        <v>#DIV/0!</v>
      </c>
      <c r="AB319" s="18">
        <f t="shared" si="570"/>
        <v>0.71499999999999997</v>
      </c>
      <c r="AC319" s="7">
        <f t="shared" si="571"/>
        <v>7.0710678118654814E-3</v>
      </c>
      <c r="AD319" s="22">
        <f t="shared" si="572"/>
        <v>9.8896053312803947E-3</v>
      </c>
      <c r="AE319" s="18">
        <f t="shared" si="573"/>
        <v>17.799999999999997</v>
      </c>
      <c r="AF319" s="7">
        <f t="shared" si="574"/>
        <v>1.4142135623730649E-2</v>
      </c>
      <c r="AG319" s="22">
        <f t="shared" si="575"/>
        <v>7.9450200133318269E-4</v>
      </c>
      <c r="AH319" s="108"/>
      <c r="AI319" s="108"/>
      <c r="AJ319" s="108"/>
      <c r="AK319" s="108"/>
      <c r="AL319" s="108"/>
      <c r="AM319" s="108"/>
      <c r="AN319" s="108"/>
      <c r="AO319" s="108"/>
      <c r="AP319" s="108"/>
      <c r="AQ319" s="108"/>
      <c r="AR319" s="108"/>
      <c r="AS319" s="108"/>
      <c r="AT319" s="108"/>
      <c r="AU319" s="108"/>
      <c r="AV319" s="108"/>
      <c r="AW319" s="108"/>
      <c r="AX319" s="108"/>
    </row>
    <row r="320" spans="1:52" s="135" customFormat="1" x14ac:dyDescent="0.35">
      <c r="A320" s="11">
        <f>'OD660'!$A$14</f>
        <v>44665.677083333336</v>
      </c>
      <c r="B320" s="4">
        <f t="shared" si="556"/>
        <v>99.75</v>
      </c>
      <c r="C320" s="12">
        <f t="shared" si="557"/>
        <v>4.15625</v>
      </c>
      <c r="D320" s="176">
        <v>2.2799999999999998</v>
      </c>
      <c r="E320" s="176">
        <v>0.94</v>
      </c>
      <c r="F320" s="176">
        <v>0</v>
      </c>
      <c r="G320" s="176">
        <v>0</v>
      </c>
      <c r="H320" s="176">
        <v>0.71</v>
      </c>
      <c r="I320" s="176">
        <v>15.08</v>
      </c>
      <c r="J320" s="176">
        <v>2.2599999999999998</v>
      </c>
      <c r="K320" s="176">
        <v>0.92</v>
      </c>
      <c r="L320" s="176">
        <v>0</v>
      </c>
      <c r="M320" s="176">
        <v>0</v>
      </c>
      <c r="N320" s="176">
        <v>0.7</v>
      </c>
      <c r="O320" s="176">
        <v>15.11</v>
      </c>
      <c r="P320" s="29">
        <f t="shared" si="558"/>
        <v>2.2699999999999996</v>
      </c>
      <c r="Q320" s="7">
        <f t="shared" si="559"/>
        <v>1.4142135623730963E-2</v>
      </c>
      <c r="R320" s="22">
        <f t="shared" si="560"/>
        <v>6.2300156932735534E-3</v>
      </c>
      <c r="S320" s="18">
        <f t="shared" si="561"/>
        <v>0.92999999999999994</v>
      </c>
      <c r="T320" s="7">
        <f t="shared" si="562"/>
        <v>1.4142135623730885E-2</v>
      </c>
      <c r="U320" s="22">
        <f t="shared" si="563"/>
        <v>1.5206597444871919E-2</v>
      </c>
      <c r="V320" s="18">
        <f t="shared" si="564"/>
        <v>0</v>
      </c>
      <c r="W320" s="7">
        <f t="shared" si="565"/>
        <v>0</v>
      </c>
      <c r="X320" s="22" t="e">
        <f t="shared" si="566"/>
        <v>#DIV/0!</v>
      </c>
      <c r="Y320" s="18">
        <f t="shared" si="567"/>
        <v>0</v>
      </c>
      <c r="Z320" s="7">
        <f t="shared" si="568"/>
        <v>0</v>
      </c>
      <c r="AA320" s="22" t="e">
        <f t="shared" si="569"/>
        <v>#DIV/0!</v>
      </c>
      <c r="AB320" s="18">
        <f t="shared" si="570"/>
        <v>0.70499999999999996</v>
      </c>
      <c r="AC320" s="7">
        <f t="shared" si="571"/>
        <v>7.0710678118654814E-3</v>
      </c>
      <c r="AD320" s="22">
        <f t="shared" si="572"/>
        <v>1.0029883421085789E-2</v>
      </c>
      <c r="AE320" s="18">
        <f t="shared" si="573"/>
        <v>15.094999999999999</v>
      </c>
      <c r="AF320" s="7">
        <f t="shared" si="574"/>
        <v>2.1213203435595972E-2</v>
      </c>
      <c r="AG320" s="22">
        <f t="shared" si="575"/>
        <v>1.4053132451537578E-3</v>
      </c>
      <c r="AH320" s="108"/>
      <c r="AI320" s="29"/>
      <c r="AJ320" s="7"/>
      <c r="AK320" s="22"/>
      <c r="AL320" s="29"/>
      <c r="AM320" s="7"/>
      <c r="AN320" s="22"/>
      <c r="AO320" s="29"/>
      <c r="AP320" s="7"/>
      <c r="AQ320" s="22"/>
      <c r="AR320" s="29"/>
      <c r="AS320" s="7"/>
      <c r="AT320" s="22"/>
      <c r="AU320" s="29"/>
      <c r="AV320" s="7"/>
      <c r="AW320" s="22"/>
      <c r="AX320" s="29"/>
      <c r="AY320" s="7"/>
      <c r="AZ320" s="22"/>
    </row>
    <row r="321" spans="1:52" ht="15" thickBot="1" x14ac:dyDescent="0.4">
      <c r="A321" s="101">
        <f>'OD660'!$A$15</f>
        <v>44666.385416666664</v>
      </c>
      <c r="B321" s="9">
        <f t="shared" si="556"/>
        <v>116.74999999988358</v>
      </c>
      <c r="C321" s="13">
        <f t="shared" si="557"/>
        <v>4.8645833333284827</v>
      </c>
      <c r="D321" s="176">
        <v>1.41</v>
      </c>
      <c r="E321" s="176">
        <v>0.75</v>
      </c>
      <c r="F321" s="176">
        <v>0</v>
      </c>
      <c r="G321" s="176">
        <v>0</v>
      </c>
      <c r="H321" s="176">
        <v>0.7</v>
      </c>
      <c r="I321" s="176">
        <v>16.61</v>
      </c>
      <c r="J321" s="176">
        <v>1.42</v>
      </c>
      <c r="K321" s="176">
        <v>0.76</v>
      </c>
      <c r="L321" s="176">
        <v>0</v>
      </c>
      <c r="M321" s="176">
        <v>0</v>
      </c>
      <c r="N321" s="176">
        <v>0.7</v>
      </c>
      <c r="O321" s="176">
        <v>16.510000000000002</v>
      </c>
      <c r="P321" s="30">
        <f>IF(D306="",#N/A,AVERAGE(D306,J306))</f>
        <v>1.375</v>
      </c>
      <c r="Q321" s="21">
        <f>_xlfn.STDEV.S(D306,J306)</f>
        <v>7.0710678118653244E-3</v>
      </c>
      <c r="R321" s="23">
        <f t="shared" si="560"/>
        <v>5.1425947722656901E-3</v>
      </c>
      <c r="S321" s="20">
        <f>IF(E306="",#N/A,AVERAGE(E306,K306))</f>
        <v>0.74</v>
      </c>
      <c r="T321" s="21">
        <f>_xlfn.STDEV.S(E306,K306)</f>
        <v>0</v>
      </c>
      <c r="U321" s="23">
        <f t="shared" si="563"/>
        <v>0</v>
      </c>
      <c r="V321" s="20">
        <f>IF(F306="",#N/A,AVERAGE(F306,L306))</f>
        <v>0</v>
      </c>
      <c r="W321" s="21">
        <f>_xlfn.STDEV.S(F306,L306)</f>
        <v>0</v>
      </c>
      <c r="X321" s="23" t="e">
        <f t="shared" si="566"/>
        <v>#DIV/0!</v>
      </c>
      <c r="Y321" s="20">
        <f>IF(G306="",#N/A,AVERAGE(G306,M306))</f>
        <v>0</v>
      </c>
      <c r="Z321" s="21">
        <f>_xlfn.STDEV.S(G306,M306)</f>
        <v>0</v>
      </c>
      <c r="AA321" s="23" t="e">
        <f t="shared" si="569"/>
        <v>#DIV/0!</v>
      </c>
      <c r="AB321" s="20">
        <f>IF(H306="",#N/A,AVERAGE(H306,N306))</f>
        <v>0.69</v>
      </c>
      <c r="AC321" s="21">
        <f>_xlfn.STDEV.S(H306,N306)</f>
        <v>0</v>
      </c>
      <c r="AD321" s="23">
        <f t="shared" si="572"/>
        <v>0</v>
      </c>
      <c r="AE321" s="20">
        <f>IF(I306="",#N/A,AVERAGE(I306,O306))</f>
        <v>16.085000000000001</v>
      </c>
      <c r="AF321" s="21">
        <f>_xlfn.STDEV.S(I306,O306)</f>
        <v>0.36062445840513907</v>
      </c>
      <c r="AG321" s="23">
        <f t="shared" si="575"/>
        <v>2.2419922810390989E-2</v>
      </c>
      <c r="AH321" s="108"/>
      <c r="AI321" s="108"/>
      <c r="AJ321" s="108"/>
      <c r="AK321" s="108"/>
      <c r="AL321" s="108"/>
      <c r="AM321" s="108"/>
      <c r="AN321" s="108"/>
      <c r="AO321" s="108"/>
      <c r="AP321" s="108"/>
      <c r="AQ321" s="108"/>
      <c r="AR321" s="108"/>
      <c r="AS321" s="108"/>
      <c r="AT321" s="108"/>
      <c r="AU321" s="108"/>
      <c r="AV321" s="108"/>
      <c r="AW321" s="108"/>
      <c r="AX321" s="108"/>
    </row>
    <row r="322" spans="1:52" ht="15" thickBot="1" x14ac:dyDescent="0.4">
      <c r="A322" s="107"/>
      <c r="B322" s="4"/>
      <c r="C322" s="5"/>
      <c r="D322" s="77"/>
      <c r="E322" s="77"/>
      <c r="F322" s="77"/>
      <c r="G322" s="77"/>
      <c r="H322" s="77"/>
      <c r="I322" s="77"/>
      <c r="J322" s="56"/>
      <c r="K322" s="56"/>
      <c r="L322" s="56"/>
      <c r="M322" s="56"/>
      <c r="N322" s="56"/>
      <c r="O322" s="56"/>
      <c r="P322" s="7"/>
      <c r="Q322" s="7"/>
      <c r="R322" s="108"/>
      <c r="S322" s="7"/>
      <c r="T322" s="7"/>
      <c r="U322" s="108"/>
      <c r="V322" s="7"/>
      <c r="W322" s="7"/>
      <c r="X322" s="108"/>
      <c r="Y322" s="7"/>
      <c r="Z322" s="7"/>
      <c r="AA322" s="108"/>
      <c r="AB322" s="7"/>
      <c r="AC322" s="7"/>
      <c r="AD322" s="108"/>
      <c r="AE322" s="7"/>
      <c r="AF322" s="7"/>
      <c r="AG322" s="108"/>
      <c r="AH322" s="108"/>
      <c r="AI322" s="108"/>
      <c r="AJ322" s="108"/>
      <c r="AK322" s="108"/>
      <c r="AL322" s="108"/>
      <c r="AM322" s="108"/>
      <c r="AN322" s="108"/>
      <c r="AO322" s="108"/>
      <c r="AP322" s="108"/>
      <c r="AQ322" s="108"/>
      <c r="AR322" s="108"/>
      <c r="AS322" s="108"/>
      <c r="AT322" s="108"/>
      <c r="AU322" s="108"/>
      <c r="AV322" s="108"/>
      <c r="AW322" s="108"/>
      <c r="AX322" s="108"/>
    </row>
    <row r="323" spans="1:52" ht="15" thickBot="1" x14ac:dyDescent="0.4">
      <c r="D323" s="205" t="str">
        <f>Overview!$B$20</f>
        <v>IMI508</v>
      </c>
      <c r="E323" s="206"/>
      <c r="F323" s="206"/>
      <c r="G323" s="206"/>
      <c r="H323" s="206"/>
      <c r="I323" s="206"/>
      <c r="J323" s="206"/>
      <c r="K323" s="206"/>
      <c r="L323" s="206"/>
      <c r="M323" s="206"/>
      <c r="N323" s="206"/>
      <c r="O323" s="207"/>
    </row>
    <row r="324" spans="1:52" ht="15" thickBot="1" x14ac:dyDescent="0.4">
      <c r="D324" s="205">
        <v>1</v>
      </c>
      <c r="E324" s="206"/>
      <c r="F324" s="206"/>
      <c r="G324" s="206"/>
      <c r="H324" s="206"/>
      <c r="I324" s="206"/>
      <c r="J324" s="206"/>
      <c r="K324" s="206"/>
      <c r="L324" s="206"/>
      <c r="M324" s="206"/>
      <c r="N324" s="206"/>
      <c r="O324" s="207"/>
    </row>
    <row r="325" spans="1:52" ht="15" thickBot="1" x14ac:dyDescent="0.4">
      <c r="D325" s="208" t="s">
        <v>26</v>
      </c>
      <c r="E325" s="209"/>
      <c r="F325" s="209"/>
      <c r="G325" s="209"/>
      <c r="H325" s="209"/>
      <c r="I325" s="210"/>
      <c r="J325" s="208" t="s">
        <v>26</v>
      </c>
      <c r="K325" s="209"/>
      <c r="L325" s="209"/>
      <c r="M325" s="209"/>
      <c r="N325" s="209"/>
      <c r="O325" s="210"/>
      <c r="P325" s="208" t="s">
        <v>9</v>
      </c>
      <c r="Q325" s="209"/>
      <c r="R325" s="210"/>
      <c r="S325" s="208" t="s">
        <v>10</v>
      </c>
      <c r="T325" s="209"/>
      <c r="U325" s="210"/>
      <c r="V325" s="208" t="s">
        <v>11</v>
      </c>
      <c r="W325" s="209"/>
      <c r="X325" s="210"/>
      <c r="Y325" s="208" t="s">
        <v>12</v>
      </c>
      <c r="Z325" s="209"/>
      <c r="AA325" s="210"/>
      <c r="AB325" s="208" t="s">
        <v>13</v>
      </c>
      <c r="AC325" s="209"/>
      <c r="AD325" s="210"/>
      <c r="AE325" s="208" t="s">
        <v>14</v>
      </c>
      <c r="AF325" s="209"/>
      <c r="AG325" s="210"/>
      <c r="AH325" s="92"/>
      <c r="AI325" s="208" t="s">
        <v>9</v>
      </c>
      <c r="AJ325" s="209"/>
      <c r="AK325" s="210"/>
      <c r="AL325" s="208" t="s">
        <v>10</v>
      </c>
      <c r="AM325" s="209"/>
      <c r="AN325" s="210"/>
      <c r="AO325" s="208" t="s">
        <v>11</v>
      </c>
      <c r="AP325" s="209"/>
      <c r="AQ325" s="210"/>
      <c r="AR325" s="208" t="s">
        <v>12</v>
      </c>
      <c r="AS325" s="209"/>
      <c r="AT325" s="210"/>
      <c r="AU325" s="208" t="s">
        <v>13</v>
      </c>
      <c r="AV325" s="209"/>
      <c r="AW325" s="210"/>
      <c r="AX325" s="208" t="s">
        <v>14</v>
      </c>
      <c r="AY325" s="209"/>
      <c r="AZ325" s="210"/>
    </row>
    <row r="326" spans="1:52" ht="15" thickBot="1" x14ac:dyDescent="0.4">
      <c r="A326" s="133" t="s">
        <v>0</v>
      </c>
      <c r="B326" s="132" t="s">
        <v>1</v>
      </c>
      <c r="C326" s="134" t="s">
        <v>2</v>
      </c>
      <c r="D326" s="211" t="s">
        <v>27</v>
      </c>
      <c r="E326" s="203"/>
      <c r="F326" s="203"/>
      <c r="G326" s="203"/>
      <c r="H326" s="203"/>
      <c r="I326" s="204"/>
      <c r="J326" s="211" t="s">
        <v>28</v>
      </c>
      <c r="K326" s="203"/>
      <c r="L326" s="203"/>
      <c r="M326" s="203"/>
      <c r="N326" s="203"/>
      <c r="O326" s="204"/>
      <c r="P326" s="139" t="s">
        <v>8</v>
      </c>
      <c r="Q326" s="140" t="s">
        <v>5</v>
      </c>
      <c r="R326" s="141" t="s">
        <v>6</v>
      </c>
      <c r="S326" s="142" t="s">
        <v>8</v>
      </c>
      <c r="T326" s="140" t="s">
        <v>5</v>
      </c>
      <c r="U326" s="141" t="s">
        <v>6</v>
      </c>
      <c r="V326" s="142" t="s">
        <v>8</v>
      </c>
      <c r="W326" s="140" t="s">
        <v>5</v>
      </c>
      <c r="X326" s="141" t="s">
        <v>6</v>
      </c>
      <c r="Y326" s="142" t="s">
        <v>8</v>
      </c>
      <c r="Z326" s="140" t="s">
        <v>5</v>
      </c>
      <c r="AA326" s="141" t="s">
        <v>6</v>
      </c>
      <c r="AB326" s="142" t="s">
        <v>8</v>
      </c>
      <c r="AC326" s="140" t="s">
        <v>5</v>
      </c>
      <c r="AD326" s="141" t="s">
        <v>6</v>
      </c>
      <c r="AE326" s="142" t="s">
        <v>8</v>
      </c>
      <c r="AF326" s="140" t="s">
        <v>5</v>
      </c>
      <c r="AG326" s="141" t="s">
        <v>6</v>
      </c>
      <c r="AH326" s="110"/>
      <c r="AI326" s="139" t="s">
        <v>8</v>
      </c>
      <c r="AJ326" s="140" t="s">
        <v>5</v>
      </c>
      <c r="AK326" s="141" t="s">
        <v>6</v>
      </c>
      <c r="AL326" s="142" t="s">
        <v>8</v>
      </c>
      <c r="AM326" s="140" t="s">
        <v>5</v>
      </c>
      <c r="AN326" s="141" t="s">
        <v>6</v>
      </c>
      <c r="AO326" s="142" t="s">
        <v>8</v>
      </c>
      <c r="AP326" s="140" t="s">
        <v>5</v>
      </c>
      <c r="AQ326" s="141" t="s">
        <v>6</v>
      </c>
      <c r="AR326" s="142" t="s">
        <v>8</v>
      </c>
      <c r="AS326" s="140" t="s">
        <v>5</v>
      </c>
      <c r="AT326" s="141" t="s">
        <v>6</v>
      </c>
      <c r="AU326" s="142" t="s">
        <v>8</v>
      </c>
      <c r="AV326" s="140" t="s">
        <v>5</v>
      </c>
      <c r="AW326" s="141" t="s">
        <v>6</v>
      </c>
      <c r="AX326" s="142" t="s">
        <v>8</v>
      </c>
      <c r="AY326" s="140" t="s">
        <v>5</v>
      </c>
      <c r="AZ326" s="141" t="s">
        <v>6</v>
      </c>
    </row>
    <row r="327" spans="1:52" x14ac:dyDescent="0.35">
      <c r="A327" s="11">
        <f>'OD660'!$A$5</f>
        <v>44661.520833333336</v>
      </c>
      <c r="B327" s="4">
        <f>C327*24</f>
        <v>0</v>
      </c>
      <c r="C327" s="4">
        <f>A327-$A$5</f>
        <v>0</v>
      </c>
      <c r="D327" s="176">
        <v>8.34</v>
      </c>
      <c r="E327" s="176">
        <v>23.99</v>
      </c>
      <c r="F327" s="176">
        <v>7.11</v>
      </c>
      <c r="G327" s="176">
        <v>2.66</v>
      </c>
      <c r="H327" s="176">
        <v>0</v>
      </c>
      <c r="I327" s="176">
        <v>0</v>
      </c>
      <c r="J327" s="176">
        <v>8.35</v>
      </c>
      <c r="K327" s="176">
        <v>23.99</v>
      </c>
      <c r="L327" s="176">
        <v>7.11</v>
      </c>
      <c r="M327" s="176">
        <v>2.66</v>
      </c>
      <c r="N327" s="176">
        <v>0</v>
      </c>
      <c r="O327" s="176">
        <v>0</v>
      </c>
      <c r="P327" s="143">
        <f>IF(D327="",#N/A,AVERAGE(D327,J327))</f>
        <v>8.3449999999999989</v>
      </c>
      <c r="Q327" s="144">
        <f>_xlfn.STDEV.S(D327,J327)</f>
        <v>7.0710678118653244E-3</v>
      </c>
      <c r="R327" s="145">
        <f>Q327/P327</f>
        <v>8.4734185882148901E-4</v>
      </c>
      <c r="S327" s="146">
        <f>IF(E327="",#N/A,AVERAGE(E327,K327))</f>
        <v>23.99</v>
      </c>
      <c r="T327" s="144">
        <f>_xlfn.STDEV.S(E327,K327)</f>
        <v>0</v>
      </c>
      <c r="U327" s="145">
        <f>T327/S327</f>
        <v>0</v>
      </c>
      <c r="V327" s="146">
        <f>IF(F327="",#N/A,AVERAGE(F327,L327))</f>
        <v>7.11</v>
      </c>
      <c r="W327" s="144">
        <f>_xlfn.STDEV.S(F327,L327)</f>
        <v>0</v>
      </c>
      <c r="X327" s="145">
        <f t="shared" ref="X327" si="576">W327/V327</f>
        <v>0</v>
      </c>
      <c r="Y327" s="146">
        <f>IF(G327="",#N/A,AVERAGE(G327,M327))</f>
        <v>2.66</v>
      </c>
      <c r="Z327" s="144">
        <f>_xlfn.STDEV.S(G327,M327)</f>
        <v>0</v>
      </c>
      <c r="AA327" s="145">
        <f>Z327/Y327</f>
        <v>0</v>
      </c>
      <c r="AB327" s="146">
        <f>IF(H327="",#N/A,AVERAGE(H327,N327))</f>
        <v>0</v>
      </c>
      <c r="AC327" s="144">
        <f>_xlfn.STDEV.S(H327,N327)</f>
        <v>0</v>
      </c>
      <c r="AD327" s="145" t="e">
        <f>AC327/AB327</f>
        <v>#DIV/0!</v>
      </c>
      <c r="AE327" s="146">
        <f>IF(I327="",#N/A,AVERAGE(I327,O327))</f>
        <v>0</v>
      </c>
      <c r="AF327" s="144">
        <f>_xlfn.STDEV.S(I327,O327)</f>
        <v>0</v>
      </c>
      <c r="AG327" s="145" t="e">
        <f>AF327/AE327</f>
        <v>#DIV/0!</v>
      </c>
      <c r="AH327" s="108"/>
      <c r="AI327" s="143">
        <f>AVERAGE(P327,P342,P357)</f>
        <v>8.3449999999999989</v>
      </c>
      <c r="AJ327" s="144">
        <f>_xlfn.STDEV.S(Q327,Q342,Q357)</f>
        <v>0</v>
      </c>
      <c r="AK327" s="145">
        <f>AJ327/AI327</f>
        <v>0</v>
      </c>
      <c r="AL327" s="143">
        <f>AVERAGE(S327,S342,S357)</f>
        <v>23.99</v>
      </c>
      <c r="AM327" s="144">
        <f>_xlfn.STDEV.S(T327,T342,T357)</f>
        <v>0</v>
      </c>
      <c r="AN327" s="145">
        <f>AM327/AL327</f>
        <v>0</v>
      </c>
      <c r="AO327" s="143">
        <f>AVERAGE(V327,V342,V357)</f>
        <v>7.11</v>
      </c>
      <c r="AP327" s="144">
        <f>_xlfn.STDEV.S(W327,W342,W357)</f>
        <v>0</v>
      </c>
      <c r="AQ327" s="145">
        <f t="shared" ref="AQ327" si="577">AP327/AO327</f>
        <v>0</v>
      </c>
      <c r="AR327" s="143">
        <f>AVERAGE(Y327,Y342,Y357)</f>
        <v>2.66</v>
      </c>
      <c r="AS327" s="144">
        <f>_xlfn.STDEV.S(Z327,Z342,Z357)</f>
        <v>0</v>
      </c>
      <c r="AT327" s="145">
        <f>AS327/AR327</f>
        <v>0</v>
      </c>
      <c r="AU327" s="143">
        <f>AVERAGE(AB327,AB342,AB357)</f>
        <v>0</v>
      </c>
      <c r="AV327" s="144">
        <f>_xlfn.STDEV.S(AC327,AC342,AC357)</f>
        <v>0</v>
      </c>
      <c r="AW327" s="145" t="e">
        <f>AV327/AU327</f>
        <v>#DIV/0!</v>
      </c>
      <c r="AX327" s="143">
        <f>AVERAGE(AE327,AE342,AE357)</f>
        <v>0</v>
      </c>
      <c r="AY327" s="144">
        <f>_xlfn.STDEV.S(AF327,AF342,AF357)</f>
        <v>0</v>
      </c>
      <c r="AZ327" s="145" t="e">
        <f>AY327/AX327</f>
        <v>#DIV/0!</v>
      </c>
    </row>
    <row r="328" spans="1:52" x14ac:dyDescent="0.35">
      <c r="A328" s="11">
        <f>'OD660'!$A$6</f>
        <v>44661.84375</v>
      </c>
      <c r="B328" s="4">
        <f t="shared" ref="B328:B337" si="578">C328*24</f>
        <v>7.7499999999417923</v>
      </c>
      <c r="C328" s="5">
        <f t="shared" ref="C328:C337" si="579">A328-$A$5</f>
        <v>0.32291666666424135</v>
      </c>
      <c r="D328" s="56">
        <v>7.92</v>
      </c>
      <c r="E328" s="56">
        <v>24.04</v>
      </c>
      <c r="F328" s="56">
        <v>6.36</v>
      </c>
      <c r="G328" s="56">
        <v>2.7</v>
      </c>
      <c r="H328" s="56">
        <v>0</v>
      </c>
      <c r="I328" s="56">
        <v>0.21</v>
      </c>
      <c r="J328" s="56">
        <v>7.9</v>
      </c>
      <c r="K328" s="56">
        <v>23.89</v>
      </c>
      <c r="L328" s="56">
        <v>6.33</v>
      </c>
      <c r="M328" s="56">
        <v>2.69</v>
      </c>
      <c r="N328" s="56">
        <v>0</v>
      </c>
      <c r="O328" s="56">
        <v>0.21</v>
      </c>
      <c r="P328" s="29">
        <f t="shared" ref="P328:P336" si="580">IF(D328="",#N/A,AVERAGE(D328,J328))</f>
        <v>7.91</v>
      </c>
      <c r="Q328" s="7">
        <f t="shared" ref="Q328:Q336" si="581">_xlfn.STDEV.S(D328,J328)</f>
        <v>1.4142135623730649E-2</v>
      </c>
      <c r="R328" s="22">
        <f t="shared" ref="R328:R337" si="582">Q328/P328</f>
        <v>1.7878806098268836E-3</v>
      </c>
      <c r="S328" s="18">
        <f t="shared" ref="S328:S336" si="583">IF(E328="",#N/A,AVERAGE(E328,K328))</f>
        <v>23.965</v>
      </c>
      <c r="T328" s="7">
        <f t="shared" ref="T328:T336" si="584">_xlfn.STDEV.S(E328,K328)</f>
        <v>0.10606601717798111</v>
      </c>
      <c r="U328" s="22">
        <f t="shared" ref="U328:U337" si="585">T328/S328</f>
        <v>4.4258717787599043E-3</v>
      </c>
      <c r="V328" s="18">
        <f t="shared" ref="V328:V336" si="586">IF(F328="",#N/A,AVERAGE(F328,L328))</f>
        <v>6.3450000000000006</v>
      </c>
      <c r="W328" s="7">
        <f t="shared" ref="W328:W336" si="587">_xlfn.STDEV.S(F328,L328)</f>
        <v>2.12132034355966E-2</v>
      </c>
      <c r="X328" s="22">
        <f t="shared" ref="X328:X337" si="588">W328/V328</f>
        <v>3.3432944736952875E-3</v>
      </c>
      <c r="Y328" s="18">
        <f t="shared" ref="Y328:Y336" si="589">IF(G328="",#N/A,AVERAGE(G328,M328))</f>
        <v>2.6950000000000003</v>
      </c>
      <c r="Z328" s="7">
        <f t="shared" ref="Z328:Z336" si="590">_xlfn.STDEV.S(G328,M328)</f>
        <v>7.0710678118656384E-3</v>
      </c>
      <c r="AA328" s="22">
        <f t="shared" ref="AA328:AA337" si="591">Z328/Y328</f>
        <v>2.6237728429928157E-3</v>
      </c>
      <c r="AB328" s="18">
        <f t="shared" ref="AB328:AB336" si="592">IF(H328="",#N/A,AVERAGE(H328,N328))</f>
        <v>0</v>
      </c>
      <c r="AC328" s="7">
        <f t="shared" ref="AC328:AC336" si="593">_xlfn.STDEV.S(H328,N328)</f>
        <v>0</v>
      </c>
      <c r="AD328" s="22" t="e">
        <f t="shared" ref="AD328:AD337" si="594">AC328/AB328</f>
        <v>#DIV/0!</v>
      </c>
      <c r="AE328" s="18">
        <f t="shared" ref="AE328:AE336" si="595">IF(I328="",#N/A,AVERAGE(I328,O328))</f>
        <v>0.21</v>
      </c>
      <c r="AF328" s="7">
        <f t="shared" ref="AF328:AF336" si="596">_xlfn.STDEV.S(I328,O328)</f>
        <v>0</v>
      </c>
      <c r="AG328" s="22">
        <f t="shared" ref="AG328:AG337" si="597">AF328/AE328</f>
        <v>0</v>
      </c>
      <c r="AH328" s="108"/>
      <c r="AI328" s="29">
        <f t="shared" ref="AI328:AI337" si="598">AVERAGE(P328,P343,P358)</f>
        <v>7.8966666666666674</v>
      </c>
      <c r="AJ328" s="7">
        <f t="shared" ref="AJ328:AJ337" si="599">_xlfn.STDEV.S(Q328,Q343,Q358)</f>
        <v>4.7081489639418668E-2</v>
      </c>
      <c r="AK328" s="22">
        <f t="shared" ref="AK328:AK337" si="600">AJ328/AI328</f>
        <v>5.9621979281661453E-3</v>
      </c>
      <c r="AL328" s="29">
        <f t="shared" ref="AL328:AL337" si="601">AVERAGE(S328,S343,S358)</f>
        <v>23.900000000000002</v>
      </c>
      <c r="AM328" s="7">
        <f t="shared" ref="AM328:AM337" si="602">_xlfn.STDEV.S(T328,T343,T358)</f>
        <v>9.5131487952202831E-2</v>
      </c>
      <c r="AN328" s="22">
        <f t="shared" ref="AN328:AN337" si="603">AM328/AL328</f>
        <v>3.9803969854478169E-3</v>
      </c>
      <c r="AO328" s="29">
        <f t="shared" ref="AO328:AO337" si="604">AVERAGE(V328,V343,V358)</f>
        <v>6.32</v>
      </c>
      <c r="AP328" s="7">
        <f t="shared" ref="AP328:AP337" si="605">_xlfn.STDEV.S(W328,W343,W358)</f>
        <v>2.8577380332470433E-2</v>
      </c>
      <c r="AQ328" s="22">
        <f t="shared" ref="AQ328:AQ337" si="606">AP328/AO328</f>
        <v>4.5217373943782328E-3</v>
      </c>
      <c r="AR328" s="29">
        <f t="shared" ref="AR328:AR337" si="607">AVERAGE(Y328,Y343,Y358)</f>
        <v>2.6833333333333336</v>
      </c>
      <c r="AS328" s="7">
        <f t="shared" ref="AS328:AS337" si="608">_xlfn.STDEV.S(Z328,Z343,Z358)</f>
        <v>1.7795130420052142E-2</v>
      </c>
      <c r="AT328" s="22">
        <f t="shared" ref="AT328:AT337" si="609">AS328/AR328</f>
        <v>6.6317256223796797E-3</v>
      </c>
      <c r="AU328" s="29">
        <f t="shared" ref="AU328:AU337" si="610">AVERAGE(AB328,AB343,AB358)</f>
        <v>0</v>
      </c>
      <c r="AV328" s="7">
        <f t="shared" ref="AV328:AV337" si="611">_xlfn.STDEV.S(AC328,AC343,AC358)</f>
        <v>0</v>
      </c>
      <c r="AW328" s="22" t="e">
        <f t="shared" ref="AW328:AW337" si="612">AV328/AU328</f>
        <v>#DIV/0!</v>
      </c>
      <c r="AX328" s="29">
        <f t="shared" ref="AX328:AX337" si="613">AVERAGE(AE328,AE343,AE358)</f>
        <v>0.21999999999999997</v>
      </c>
      <c r="AY328" s="7">
        <f t="shared" ref="AY328:AY337" si="614">_xlfn.STDEV.S(AF328,AF343,AF358)</f>
        <v>4.0824829046386289E-3</v>
      </c>
      <c r="AZ328" s="22">
        <f t="shared" ref="AZ328:AZ337" si="615">AY328/AX328</f>
        <v>1.8556740475630135E-2</v>
      </c>
    </row>
    <row r="329" spans="1:52" x14ac:dyDescent="0.35">
      <c r="A329" s="11">
        <f>'OD660'!$A$7</f>
        <v>44662.34375</v>
      </c>
      <c r="B329" s="4">
        <f t="shared" si="578"/>
        <v>19.749999999941792</v>
      </c>
      <c r="C329" s="5">
        <f t="shared" si="579"/>
        <v>0.82291666666424135</v>
      </c>
      <c r="D329" s="176">
        <v>7.97</v>
      </c>
      <c r="E329" s="176">
        <v>24.13</v>
      </c>
      <c r="F329" s="176">
        <v>5.17</v>
      </c>
      <c r="G329" s="176">
        <v>2.58</v>
      </c>
      <c r="H329" s="176">
        <v>0</v>
      </c>
      <c r="I329" s="176">
        <v>0.75</v>
      </c>
      <c r="J329" s="176">
        <v>7.97</v>
      </c>
      <c r="K329" s="176">
        <v>24.14</v>
      </c>
      <c r="L329" s="176">
        <v>5.17</v>
      </c>
      <c r="M329" s="176">
        <v>2.58</v>
      </c>
      <c r="N329" s="176">
        <v>0</v>
      </c>
      <c r="O329" s="176">
        <v>0.75</v>
      </c>
      <c r="P329" s="29">
        <f t="shared" si="580"/>
        <v>7.97</v>
      </c>
      <c r="Q329" s="7">
        <f t="shared" si="581"/>
        <v>0</v>
      </c>
      <c r="R329" s="22">
        <f t="shared" si="582"/>
        <v>0</v>
      </c>
      <c r="S329" s="18">
        <f t="shared" si="583"/>
        <v>24.134999999999998</v>
      </c>
      <c r="T329" s="7">
        <f t="shared" si="584"/>
        <v>7.0710678118665812E-3</v>
      </c>
      <c r="U329" s="22">
        <f t="shared" si="585"/>
        <v>2.9297981404046331E-4</v>
      </c>
      <c r="V329" s="18">
        <f t="shared" si="586"/>
        <v>5.17</v>
      </c>
      <c r="W329" s="7">
        <f t="shared" si="587"/>
        <v>0</v>
      </c>
      <c r="X329" s="22">
        <f t="shared" si="588"/>
        <v>0</v>
      </c>
      <c r="Y329" s="18">
        <f t="shared" si="589"/>
        <v>2.58</v>
      </c>
      <c r="Z329" s="7">
        <f t="shared" si="590"/>
        <v>0</v>
      </c>
      <c r="AA329" s="22">
        <f t="shared" si="591"/>
        <v>0</v>
      </c>
      <c r="AB329" s="18">
        <f t="shared" si="592"/>
        <v>0</v>
      </c>
      <c r="AC329" s="7">
        <f t="shared" si="593"/>
        <v>0</v>
      </c>
      <c r="AD329" s="22" t="e">
        <f t="shared" si="594"/>
        <v>#DIV/0!</v>
      </c>
      <c r="AE329" s="18">
        <f t="shared" si="595"/>
        <v>0.75</v>
      </c>
      <c r="AF329" s="7">
        <f t="shared" si="596"/>
        <v>0</v>
      </c>
      <c r="AG329" s="22">
        <f t="shared" si="597"/>
        <v>0</v>
      </c>
      <c r="AH329" s="108"/>
      <c r="AI329" s="29">
        <f t="shared" si="598"/>
        <v>7.961666666666666</v>
      </c>
      <c r="AJ329" s="7">
        <f t="shared" si="599"/>
        <v>4.2622372841814797E-2</v>
      </c>
      <c r="AK329" s="22">
        <f t="shared" si="600"/>
        <v>5.3534485461772833E-3</v>
      </c>
      <c r="AL329" s="29">
        <f t="shared" si="601"/>
        <v>24.105</v>
      </c>
      <c r="AM329" s="7">
        <f t="shared" si="602"/>
        <v>0.12961481396815694</v>
      </c>
      <c r="AN329" s="22">
        <f t="shared" si="603"/>
        <v>5.3770924691208021E-3</v>
      </c>
      <c r="AO329" s="29">
        <f t="shared" si="604"/>
        <v>5.1383333333333328</v>
      </c>
      <c r="AP329" s="7">
        <f t="shared" si="605"/>
        <v>2.8577380332470474E-2</v>
      </c>
      <c r="AQ329" s="22">
        <f t="shared" si="606"/>
        <v>5.5616049949666841E-3</v>
      </c>
      <c r="AR329" s="29">
        <f t="shared" si="607"/>
        <v>2.5749999999999997</v>
      </c>
      <c r="AS329" s="7">
        <f t="shared" si="608"/>
        <v>1.4719601443879736E-2</v>
      </c>
      <c r="AT329" s="22">
        <f t="shared" si="609"/>
        <v>5.7163500752931019E-3</v>
      </c>
      <c r="AU329" s="29">
        <f t="shared" si="610"/>
        <v>0</v>
      </c>
      <c r="AV329" s="7">
        <f t="shared" si="611"/>
        <v>0</v>
      </c>
      <c r="AW329" s="22" t="e">
        <f t="shared" si="612"/>
        <v>#DIV/0!</v>
      </c>
      <c r="AX329" s="29">
        <f t="shared" si="613"/>
        <v>0.75666666666666671</v>
      </c>
      <c r="AY329" s="7">
        <f t="shared" si="614"/>
        <v>1.0801234497346442E-2</v>
      </c>
      <c r="AZ329" s="22">
        <f t="shared" si="615"/>
        <v>1.4274759247594415E-2</v>
      </c>
    </row>
    <row r="330" spans="1:52" x14ac:dyDescent="0.35">
      <c r="A330" s="11">
        <f>'OD660'!$A$8</f>
        <v>44662.71875</v>
      </c>
      <c r="B330" s="4">
        <f t="shared" si="578"/>
        <v>28.749999999941792</v>
      </c>
      <c r="C330" s="5">
        <f t="shared" si="579"/>
        <v>1.1979166666642413</v>
      </c>
      <c r="D330" s="176">
        <v>7.81</v>
      </c>
      <c r="E330" s="176">
        <v>23.62</v>
      </c>
      <c r="F330" s="176">
        <v>3.27</v>
      </c>
      <c r="G330" s="176">
        <v>2.23</v>
      </c>
      <c r="H330" s="176">
        <v>0.06</v>
      </c>
      <c r="I330" s="176">
        <v>1.64</v>
      </c>
      <c r="J330" s="176">
        <v>7.83</v>
      </c>
      <c r="K330" s="176">
        <v>23.65</v>
      </c>
      <c r="L330" s="176">
        <v>3.27</v>
      </c>
      <c r="M330" s="176">
        <v>2.23</v>
      </c>
      <c r="N330" s="176">
        <v>0</v>
      </c>
      <c r="O330" s="176">
        <v>1.63</v>
      </c>
      <c r="P330" s="29">
        <f t="shared" si="580"/>
        <v>7.82</v>
      </c>
      <c r="Q330" s="7">
        <f t="shared" si="581"/>
        <v>1.4142135623731277E-2</v>
      </c>
      <c r="R330" s="22">
        <f t="shared" si="582"/>
        <v>1.8084572408863524E-3</v>
      </c>
      <c r="S330" s="18">
        <f t="shared" si="583"/>
        <v>23.634999999999998</v>
      </c>
      <c r="T330" s="7">
        <f t="shared" si="584"/>
        <v>2.1213203435594716E-2</v>
      </c>
      <c r="U330" s="22">
        <f t="shared" si="585"/>
        <v>8.9753346459042597E-4</v>
      </c>
      <c r="V330" s="18">
        <f t="shared" si="586"/>
        <v>3.27</v>
      </c>
      <c r="W330" s="7">
        <f t="shared" si="587"/>
        <v>0</v>
      </c>
      <c r="X330" s="22">
        <f t="shared" si="588"/>
        <v>0</v>
      </c>
      <c r="Y330" s="18">
        <f t="shared" si="589"/>
        <v>2.23</v>
      </c>
      <c r="Z330" s="7">
        <f t="shared" si="590"/>
        <v>0</v>
      </c>
      <c r="AA330" s="22">
        <f t="shared" si="591"/>
        <v>0</v>
      </c>
      <c r="AB330" s="18">
        <f t="shared" si="592"/>
        <v>0.03</v>
      </c>
      <c r="AC330" s="7">
        <f t="shared" si="593"/>
        <v>4.2426406871192854E-2</v>
      </c>
      <c r="AD330" s="22">
        <f t="shared" si="594"/>
        <v>1.4142135623730951</v>
      </c>
      <c r="AE330" s="18">
        <f t="shared" si="595"/>
        <v>1.6349999999999998</v>
      </c>
      <c r="AF330" s="7">
        <f t="shared" si="596"/>
        <v>7.0710678118654814E-3</v>
      </c>
      <c r="AG330" s="22">
        <f t="shared" si="597"/>
        <v>4.3248121173489187E-3</v>
      </c>
      <c r="AH330" s="108"/>
      <c r="AI330" s="29">
        <f t="shared" si="598"/>
        <v>7.8616666666666672</v>
      </c>
      <c r="AJ330" s="7">
        <f t="shared" si="599"/>
        <v>1.8708286933869549E-2</v>
      </c>
      <c r="AK330" s="22">
        <f t="shared" si="600"/>
        <v>2.3796845792498893E-3</v>
      </c>
      <c r="AL330" s="29">
        <f t="shared" si="601"/>
        <v>23.78</v>
      </c>
      <c r="AM330" s="7">
        <f t="shared" si="602"/>
        <v>7.3824115301166754E-2</v>
      </c>
      <c r="AN330" s="22">
        <f t="shared" si="603"/>
        <v>3.1044623759952377E-3</v>
      </c>
      <c r="AO330" s="29">
        <f t="shared" si="604"/>
        <v>3.2583333333333329</v>
      </c>
      <c r="AP330" s="7">
        <f t="shared" si="605"/>
        <v>1.0801234497346341E-2</v>
      </c>
      <c r="AQ330" s="22">
        <f t="shared" si="606"/>
        <v>3.3149568789809748E-3</v>
      </c>
      <c r="AR330" s="29">
        <f t="shared" si="607"/>
        <v>2.2416666666666667</v>
      </c>
      <c r="AS330" s="7">
        <f t="shared" si="608"/>
        <v>4.082482904638543E-3</v>
      </c>
      <c r="AT330" s="22">
        <f t="shared" si="609"/>
        <v>1.8211819648945172E-3</v>
      </c>
      <c r="AU330" s="29">
        <f t="shared" si="610"/>
        <v>0.01</v>
      </c>
      <c r="AV330" s="7">
        <f t="shared" si="611"/>
        <v>2.4494897427831782E-2</v>
      </c>
      <c r="AW330" s="22">
        <f t="shared" si="612"/>
        <v>2.4494897427831783</v>
      </c>
      <c r="AX330" s="29">
        <f t="shared" si="613"/>
        <v>1.6333333333333335</v>
      </c>
      <c r="AY330" s="7">
        <f t="shared" si="614"/>
        <v>4.9497474683058283E-2</v>
      </c>
      <c r="AZ330" s="22">
        <f t="shared" si="615"/>
        <v>3.0304576336566292E-2</v>
      </c>
    </row>
    <row r="331" spans="1:52" x14ac:dyDescent="0.35">
      <c r="A331" s="11">
        <f>'OD660'!$A$9</f>
        <v>44663.354166666664</v>
      </c>
      <c r="B331" s="4">
        <f t="shared" si="578"/>
        <v>43.999999999883585</v>
      </c>
      <c r="C331" s="5">
        <f t="shared" si="579"/>
        <v>1.8333333333284827</v>
      </c>
      <c r="D331" s="176">
        <v>7.89</v>
      </c>
      <c r="E331" s="176">
        <v>21.94</v>
      </c>
      <c r="F331" s="176">
        <v>0</v>
      </c>
      <c r="G331" s="176">
        <v>0</v>
      </c>
      <c r="H331" s="176">
        <v>0</v>
      </c>
      <c r="I331" s="176">
        <v>4.99</v>
      </c>
      <c r="J331" s="176">
        <v>7.88</v>
      </c>
      <c r="K331" s="176">
        <v>21.86</v>
      </c>
      <c r="L331" s="176">
        <v>0</v>
      </c>
      <c r="M331" s="176">
        <v>0</v>
      </c>
      <c r="N331" s="176">
        <v>0</v>
      </c>
      <c r="O331" s="176">
        <v>5.0199999999999996</v>
      </c>
      <c r="P331" s="29">
        <f t="shared" si="580"/>
        <v>7.8849999999999998</v>
      </c>
      <c r="Q331" s="7">
        <f t="shared" si="581"/>
        <v>7.0710678118653244E-3</v>
      </c>
      <c r="R331" s="22">
        <f t="shared" si="582"/>
        <v>8.9677461152382054E-4</v>
      </c>
      <c r="S331" s="18">
        <f t="shared" si="583"/>
        <v>21.9</v>
      </c>
      <c r="T331" s="7">
        <f t="shared" si="584"/>
        <v>5.6568542494925107E-2</v>
      </c>
      <c r="U331" s="22">
        <f t="shared" si="585"/>
        <v>2.5830384700879045E-3</v>
      </c>
      <c r="V331" s="18">
        <f t="shared" si="586"/>
        <v>0</v>
      </c>
      <c r="W331" s="7">
        <f t="shared" si="587"/>
        <v>0</v>
      </c>
      <c r="X331" s="22" t="e">
        <f t="shared" si="588"/>
        <v>#DIV/0!</v>
      </c>
      <c r="Y331" s="18">
        <f t="shared" si="589"/>
        <v>0</v>
      </c>
      <c r="Z331" s="7">
        <f t="shared" si="590"/>
        <v>0</v>
      </c>
      <c r="AA331" s="22" t="e">
        <f t="shared" si="591"/>
        <v>#DIV/0!</v>
      </c>
      <c r="AB331" s="18">
        <f t="shared" si="592"/>
        <v>0</v>
      </c>
      <c r="AC331" s="7">
        <f t="shared" si="593"/>
        <v>0</v>
      </c>
      <c r="AD331" s="22" t="e">
        <f t="shared" si="594"/>
        <v>#DIV/0!</v>
      </c>
      <c r="AE331" s="18">
        <f t="shared" si="595"/>
        <v>5.0049999999999999</v>
      </c>
      <c r="AF331" s="7">
        <f t="shared" si="596"/>
        <v>2.1213203435595972E-2</v>
      </c>
      <c r="AG331" s="22">
        <f t="shared" si="597"/>
        <v>4.2384022848343606E-3</v>
      </c>
      <c r="AH331" s="108"/>
      <c r="AI331" s="29">
        <f t="shared" si="598"/>
        <v>7.9033333333333333</v>
      </c>
      <c r="AJ331" s="7">
        <f t="shared" si="599"/>
        <v>3.6742346141747435E-2</v>
      </c>
      <c r="AK331" s="22">
        <f t="shared" si="600"/>
        <v>4.6489683013598614E-3</v>
      </c>
      <c r="AL331" s="29">
        <f t="shared" si="601"/>
        <v>21.903333333333332</v>
      </c>
      <c r="AM331" s="7">
        <f t="shared" si="602"/>
        <v>7.3598007219397965E-2</v>
      </c>
      <c r="AN331" s="22">
        <f t="shared" si="603"/>
        <v>3.3601281640266915E-3</v>
      </c>
      <c r="AO331" s="29">
        <f t="shared" si="604"/>
        <v>0</v>
      </c>
      <c r="AP331" s="7">
        <f t="shared" si="605"/>
        <v>0</v>
      </c>
      <c r="AQ331" s="22" t="e">
        <f t="shared" si="606"/>
        <v>#DIV/0!</v>
      </c>
      <c r="AR331" s="29">
        <f t="shared" si="607"/>
        <v>0</v>
      </c>
      <c r="AS331" s="7">
        <f t="shared" si="608"/>
        <v>0</v>
      </c>
      <c r="AT331" s="22" t="e">
        <f t="shared" si="609"/>
        <v>#DIV/0!</v>
      </c>
      <c r="AU331" s="29">
        <f t="shared" si="610"/>
        <v>0</v>
      </c>
      <c r="AV331" s="7">
        <f t="shared" si="611"/>
        <v>0</v>
      </c>
      <c r="AW331" s="22" t="e">
        <f t="shared" si="612"/>
        <v>#DIV/0!</v>
      </c>
      <c r="AX331" s="29">
        <f t="shared" si="613"/>
        <v>4.9833333333333334</v>
      </c>
      <c r="AY331" s="7">
        <f t="shared" si="614"/>
        <v>8.3765545820860626E-2</v>
      </c>
      <c r="AZ331" s="22">
        <f t="shared" si="615"/>
        <v>1.680913962960414E-2</v>
      </c>
    </row>
    <row r="332" spans="1:52" x14ac:dyDescent="0.35">
      <c r="A332" s="11">
        <f>'OD660'!$A$10</f>
        <v>44663.677083333336</v>
      </c>
      <c r="B332" s="4">
        <f t="shared" si="578"/>
        <v>51.75</v>
      </c>
      <c r="C332" s="5">
        <f t="shared" si="579"/>
        <v>2.15625</v>
      </c>
      <c r="D332" s="176">
        <v>7.7</v>
      </c>
      <c r="E332" s="176">
        <v>17.57</v>
      </c>
      <c r="F332" s="176">
        <v>0</v>
      </c>
      <c r="G332" s="176">
        <v>0</v>
      </c>
      <c r="H332" s="176">
        <v>0</v>
      </c>
      <c r="I332" s="176">
        <v>7.47</v>
      </c>
      <c r="J332" s="176">
        <v>7.72</v>
      </c>
      <c r="K332" s="176">
        <v>17.54</v>
      </c>
      <c r="L332" s="176">
        <v>0</v>
      </c>
      <c r="M332" s="176">
        <v>0</v>
      </c>
      <c r="N332" s="176">
        <v>0</v>
      </c>
      <c r="O332" s="176">
        <v>7.46</v>
      </c>
      <c r="P332" s="29">
        <f t="shared" si="580"/>
        <v>7.71</v>
      </c>
      <c r="Q332" s="7">
        <f t="shared" si="581"/>
        <v>1.4142135623730649E-2</v>
      </c>
      <c r="R332" s="22">
        <f t="shared" si="582"/>
        <v>1.8342588357627301E-3</v>
      </c>
      <c r="S332" s="18">
        <f t="shared" si="583"/>
        <v>17.555</v>
      </c>
      <c r="T332" s="7">
        <f t="shared" si="584"/>
        <v>2.1213203435597228E-2</v>
      </c>
      <c r="U332" s="22">
        <f t="shared" si="585"/>
        <v>1.2083852711818415E-3</v>
      </c>
      <c r="V332" s="18">
        <f t="shared" si="586"/>
        <v>0</v>
      </c>
      <c r="W332" s="7">
        <f t="shared" si="587"/>
        <v>0</v>
      </c>
      <c r="X332" s="22" t="e">
        <f t="shared" si="588"/>
        <v>#DIV/0!</v>
      </c>
      <c r="Y332" s="18">
        <f t="shared" si="589"/>
        <v>0</v>
      </c>
      <c r="Z332" s="7">
        <f t="shared" si="590"/>
        <v>0</v>
      </c>
      <c r="AA332" s="22" t="e">
        <f t="shared" si="591"/>
        <v>#DIV/0!</v>
      </c>
      <c r="AB332" s="18">
        <f t="shared" si="592"/>
        <v>0</v>
      </c>
      <c r="AC332" s="7">
        <f t="shared" si="593"/>
        <v>0</v>
      </c>
      <c r="AD332" s="22" t="e">
        <f t="shared" si="594"/>
        <v>#DIV/0!</v>
      </c>
      <c r="AE332" s="18">
        <f t="shared" si="595"/>
        <v>7.4649999999999999</v>
      </c>
      <c r="AF332" s="7">
        <f t="shared" si="596"/>
        <v>7.0710678118653244E-3</v>
      </c>
      <c r="AG332" s="22">
        <f t="shared" si="597"/>
        <v>9.4722944566179833E-4</v>
      </c>
      <c r="AH332" s="108"/>
      <c r="AI332" s="29">
        <f t="shared" si="598"/>
        <v>7.7016666666666653</v>
      </c>
      <c r="AJ332" s="7">
        <f t="shared" si="599"/>
        <v>4.0824829046387243E-3</v>
      </c>
      <c r="AK332" s="22">
        <f t="shared" si="600"/>
        <v>5.300778495527451E-4</v>
      </c>
      <c r="AL332" s="29">
        <f t="shared" si="601"/>
        <v>17.465</v>
      </c>
      <c r="AM332" s="7">
        <f t="shared" si="602"/>
        <v>4.0824829046378188E-3</v>
      </c>
      <c r="AN332" s="22">
        <f t="shared" si="603"/>
        <v>2.3375224189165869E-4</v>
      </c>
      <c r="AO332" s="29">
        <f t="shared" si="604"/>
        <v>0</v>
      </c>
      <c r="AP332" s="7">
        <f t="shared" si="605"/>
        <v>0</v>
      </c>
      <c r="AQ332" s="22" t="e">
        <f t="shared" si="606"/>
        <v>#DIV/0!</v>
      </c>
      <c r="AR332" s="29">
        <f t="shared" si="607"/>
        <v>0</v>
      </c>
      <c r="AS332" s="7">
        <f t="shared" si="608"/>
        <v>0</v>
      </c>
      <c r="AT332" s="22" t="e">
        <f t="shared" si="609"/>
        <v>#DIV/0!</v>
      </c>
      <c r="AU332" s="29">
        <f t="shared" si="610"/>
        <v>0</v>
      </c>
      <c r="AV332" s="7">
        <f t="shared" si="611"/>
        <v>0</v>
      </c>
      <c r="AW332" s="22" t="e">
        <f t="shared" si="612"/>
        <v>#DIV/0!</v>
      </c>
      <c r="AX332" s="29">
        <f t="shared" si="613"/>
        <v>7.4850000000000003</v>
      </c>
      <c r="AY332" s="7">
        <f t="shared" si="614"/>
        <v>0</v>
      </c>
      <c r="AZ332" s="22">
        <f t="shared" si="615"/>
        <v>0</v>
      </c>
    </row>
    <row r="333" spans="1:52" x14ac:dyDescent="0.35">
      <c r="A333" s="11">
        <f>'OD660'!$A$11</f>
        <v>44664.361111111109</v>
      </c>
      <c r="B333" s="4">
        <f t="shared" si="578"/>
        <v>68.166666666569654</v>
      </c>
      <c r="C333" s="5">
        <f t="shared" si="579"/>
        <v>2.8402777777737356</v>
      </c>
      <c r="D333" s="176">
        <v>6.87</v>
      </c>
      <c r="E333" s="176">
        <v>5.47</v>
      </c>
      <c r="F333" s="176">
        <v>0</v>
      </c>
      <c r="G333" s="176">
        <v>0</v>
      </c>
      <c r="H333" s="176">
        <v>0.6</v>
      </c>
      <c r="I333" s="176">
        <v>13.03</v>
      </c>
      <c r="J333" s="176">
        <v>6.8</v>
      </c>
      <c r="K333" s="176">
        <v>5.41</v>
      </c>
      <c r="L333" s="176">
        <v>0</v>
      </c>
      <c r="M333" s="176">
        <v>0</v>
      </c>
      <c r="N333" s="176">
        <v>0.59</v>
      </c>
      <c r="O333" s="176">
        <v>12.96</v>
      </c>
      <c r="P333" s="29">
        <f t="shared" si="580"/>
        <v>6.835</v>
      </c>
      <c r="Q333" s="7">
        <f t="shared" si="581"/>
        <v>4.9497474683058526E-2</v>
      </c>
      <c r="R333" s="22">
        <f t="shared" si="582"/>
        <v>7.2417665959120013E-3</v>
      </c>
      <c r="S333" s="18">
        <f t="shared" si="583"/>
        <v>5.4399999999999995</v>
      </c>
      <c r="T333" s="7">
        <f t="shared" si="584"/>
        <v>4.2426406871192576E-2</v>
      </c>
      <c r="U333" s="22">
        <f t="shared" si="585"/>
        <v>7.7989718513221656E-3</v>
      </c>
      <c r="V333" s="18">
        <f t="shared" si="586"/>
        <v>0</v>
      </c>
      <c r="W333" s="7">
        <f t="shared" si="587"/>
        <v>0</v>
      </c>
      <c r="X333" s="22" t="e">
        <f t="shared" si="588"/>
        <v>#DIV/0!</v>
      </c>
      <c r="Y333" s="18">
        <f t="shared" si="589"/>
        <v>0</v>
      </c>
      <c r="Z333" s="7">
        <f t="shared" si="590"/>
        <v>0</v>
      </c>
      <c r="AA333" s="22" t="e">
        <f t="shared" si="591"/>
        <v>#DIV/0!</v>
      </c>
      <c r="AB333" s="18">
        <f t="shared" si="592"/>
        <v>0.59499999999999997</v>
      </c>
      <c r="AC333" s="7">
        <f t="shared" si="593"/>
        <v>7.0710678118654814E-3</v>
      </c>
      <c r="AD333" s="22">
        <f t="shared" si="594"/>
        <v>1.1884147582967197E-2</v>
      </c>
      <c r="AE333" s="18">
        <f t="shared" si="595"/>
        <v>12.995000000000001</v>
      </c>
      <c r="AF333" s="7">
        <f t="shared" si="596"/>
        <v>4.9497474683057277E-2</v>
      </c>
      <c r="AG333" s="22">
        <f t="shared" si="597"/>
        <v>3.8089630383268389E-3</v>
      </c>
      <c r="AH333" s="108"/>
      <c r="AI333" s="29">
        <f t="shared" si="598"/>
        <v>6.7716666666666674</v>
      </c>
      <c r="AJ333" s="7">
        <f t="shared" si="599"/>
        <v>2.8577380332470096E-2</v>
      </c>
      <c r="AK333" s="22">
        <f t="shared" si="600"/>
        <v>4.2201398472759182E-3</v>
      </c>
      <c r="AL333" s="29">
        <f t="shared" si="601"/>
        <v>5.1149999999999993</v>
      </c>
      <c r="AM333" s="7">
        <f t="shared" si="602"/>
        <v>2.4832774042918712E-2</v>
      </c>
      <c r="AN333" s="22">
        <f t="shared" si="603"/>
        <v>4.8548922860056137E-3</v>
      </c>
      <c r="AO333" s="29">
        <f t="shared" si="604"/>
        <v>0</v>
      </c>
      <c r="AP333" s="7">
        <f t="shared" si="605"/>
        <v>0</v>
      </c>
      <c r="AQ333" s="22" t="e">
        <f t="shared" si="606"/>
        <v>#DIV/0!</v>
      </c>
      <c r="AR333" s="29">
        <f t="shared" si="607"/>
        <v>0</v>
      </c>
      <c r="AS333" s="7">
        <f t="shared" si="608"/>
        <v>0</v>
      </c>
      <c r="AT333" s="22" t="e">
        <f t="shared" si="609"/>
        <v>#DIV/0!</v>
      </c>
      <c r="AU333" s="29">
        <f t="shared" si="610"/>
        <v>0.59833333333333327</v>
      </c>
      <c r="AV333" s="7">
        <f t="shared" si="611"/>
        <v>0</v>
      </c>
      <c r="AW333" s="22">
        <f t="shared" si="612"/>
        <v>0</v>
      </c>
      <c r="AX333" s="29">
        <f t="shared" si="613"/>
        <v>12.748333333333335</v>
      </c>
      <c r="AY333" s="7">
        <f t="shared" si="614"/>
        <v>0.26981475126464122</v>
      </c>
      <c r="AZ333" s="22">
        <f t="shared" si="615"/>
        <v>2.1164707904142335E-2</v>
      </c>
    </row>
    <row r="334" spans="1:52" x14ac:dyDescent="0.35">
      <c r="A334" s="11">
        <f>'OD660'!$A$12</f>
        <v>44664.677083333336</v>
      </c>
      <c r="B334" s="4">
        <f t="shared" si="578"/>
        <v>75.75</v>
      </c>
      <c r="C334" s="5">
        <f t="shared" si="579"/>
        <v>3.15625</v>
      </c>
      <c r="D334" s="176">
        <v>6.27</v>
      </c>
      <c r="E334" s="176">
        <v>1.46</v>
      </c>
      <c r="F334" s="176">
        <v>0</v>
      </c>
      <c r="G334" s="176">
        <v>0</v>
      </c>
      <c r="H334" s="176">
        <v>0.7</v>
      </c>
      <c r="I334" s="176">
        <v>15.24</v>
      </c>
      <c r="J334" s="176">
        <v>6.3</v>
      </c>
      <c r="K334" s="176">
        <v>1.47</v>
      </c>
      <c r="L334" s="176">
        <v>0</v>
      </c>
      <c r="M334" s="176">
        <v>0</v>
      </c>
      <c r="N334" s="176">
        <v>0.71</v>
      </c>
      <c r="O334" s="176">
        <v>15.1</v>
      </c>
      <c r="P334" s="29">
        <f t="shared" si="580"/>
        <v>6.2850000000000001</v>
      </c>
      <c r="Q334" s="7">
        <f t="shared" si="581"/>
        <v>2.12132034355966E-2</v>
      </c>
      <c r="R334" s="22">
        <f t="shared" si="582"/>
        <v>3.3752113660456004E-3</v>
      </c>
      <c r="S334" s="18">
        <f t="shared" si="583"/>
        <v>1.4649999999999999</v>
      </c>
      <c r="T334" s="7">
        <f t="shared" si="584"/>
        <v>7.0710678118654814E-3</v>
      </c>
      <c r="U334" s="22">
        <f t="shared" si="585"/>
        <v>4.8266674483723425E-3</v>
      </c>
      <c r="V334" s="18">
        <f t="shared" si="586"/>
        <v>0</v>
      </c>
      <c r="W334" s="7">
        <f t="shared" si="587"/>
        <v>0</v>
      </c>
      <c r="X334" s="22" t="e">
        <f t="shared" si="588"/>
        <v>#DIV/0!</v>
      </c>
      <c r="Y334" s="18">
        <f t="shared" si="589"/>
        <v>0</v>
      </c>
      <c r="Z334" s="7">
        <f t="shared" si="590"/>
        <v>0</v>
      </c>
      <c r="AA334" s="22" t="e">
        <f t="shared" si="591"/>
        <v>#DIV/0!</v>
      </c>
      <c r="AB334" s="18">
        <f t="shared" si="592"/>
        <v>0.70499999999999996</v>
      </c>
      <c r="AC334" s="7">
        <f t="shared" si="593"/>
        <v>7.0710678118654814E-3</v>
      </c>
      <c r="AD334" s="22">
        <f t="shared" si="594"/>
        <v>1.0029883421085789E-2</v>
      </c>
      <c r="AE334" s="18">
        <f t="shared" si="595"/>
        <v>15.17</v>
      </c>
      <c r="AF334" s="7">
        <f t="shared" si="596"/>
        <v>9.8994949366117052E-2</v>
      </c>
      <c r="AG334" s="22">
        <f t="shared" si="597"/>
        <v>6.5257052977005306E-3</v>
      </c>
      <c r="AH334" s="108"/>
      <c r="AI334" s="29">
        <f t="shared" si="598"/>
        <v>6.3066666666666675</v>
      </c>
      <c r="AJ334" s="7">
        <f t="shared" si="599"/>
        <v>2.5495097567963993E-2</v>
      </c>
      <c r="AK334" s="22">
        <f t="shared" si="600"/>
        <v>4.0425630393177573E-3</v>
      </c>
      <c r="AL334" s="29">
        <f t="shared" si="601"/>
        <v>1.418333333333333</v>
      </c>
      <c r="AM334" s="7">
        <f t="shared" si="602"/>
        <v>0</v>
      </c>
      <c r="AN334" s="22">
        <f t="shared" si="603"/>
        <v>0</v>
      </c>
      <c r="AO334" s="29">
        <f t="shared" si="604"/>
        <v>0</v>
      </c>
      <c r="AP334" s="7">
        <f t="shared" si="605"/>
        <v>0</v>
      </c>
      <c r="AQ334" s="22" t="e">
        <f t="shared" si="606"/>
        <v>#DIV/0!</v>
      </c>
      <c r="AR334" s="29">
        <f t="shared" si="607"/>
        <v>0</v>
      </c>
      <c r="AS334" s="7">
        <f t="shared" si="608"/>
        <v>0</v>
      </c>
      <c r="AT334" s="22" t="e">
        <f t="shared" si="609"/>
        <v>#DIV/0!</v>
      </c>
      <c r="AU334" s="29">
        <f t="shared" si="610"/>
        <v>0.71</v>
      </c>
      <c r="AV334" s="7">
        <f t="shared" si="611"/>
        <v>4.0824829046386332E-3</v>
      </c>
      <c r="AW334" s="22">
        <f t="shared" si="612"/>
        <v>5.7499759220262445E-3</v>
      </c>
      <c r="AX334" s="29">
        <f t="shared" si="613"/>
        <v>14.916666666666666</v>
      </c>
      <c r="AY334" s="7">
        <f t="shared" si="614"/>
        <v>0.2727636339397172</v>
      </c>
      <c r="AZ334" s="22">
        <f t="shared" si="615"/>
        <v>1.8285830208249199E-2</v>
      </c>
    </row>
    <row r="335" spans="1:52" x14ac:dyDescent="0.35">
      <c r="A335" s="11">
        <f>'OD660'!$A$13</f>
        <v>44665.34375</v>
      </c>
      <c r="B335" s="4">
        <f t="shared" si="578"/>
        <v>91.749999999941792</v>
      </c>
      <c r="C335" s="5">
        <f t="shared" si="579"/>
        <v>3.8229166666642413</v>
      </c>
      <c r="D335" s="176">
        <v>4.7300000000000004</v>
      </c>
      <c r="E335" s="176">
        <v>1.03</v>
      </c>
      <c r="F335" s="176">
        <v>0</v>
      </c>
      <c r="G335" s="176">
        <v>0</v>
      </c>
      <c r="H335" s="176">
        <v>0.72</v>
      </c>
      <c r="I335" s="176">
        <v>16.809999999999999</v>
      </c>
      <c r="J335" s="176">
        <v>4.72</v>
      </c>
      <c r="K335" s="176">
        <v>1.03</v>
      </c>
      <c r="L335" s="176">
        <v>0</v>
      </c>
      <c r="M335" s="176">
        <v>0</v>
      </c>
      <c r="N335" s="176">
        <v>0.72</v>
      </c>
      <c r="O335" s="176">
        <v>17.03</v>
      </c>
      <c r="P335" s="29">
        <f t="shared" si="580"/>
        <v>4.7249999999999996</v>
      </c>
      <c r="Q335" s="7">
        <f t="shared" si="581"/>
        <v>7.0710678118659524E-3</v>
      </c>
      <c r="R335" s="22">
        <f t="shared" si="582"/>
        <v>1.4965222882255985E-3</v>
      </c>
      <c r="S335" s="18">
        <f t="shared" si="583"/>
        <v>1.03</v>
      </c>
      <c r="T335" s="7">
        <f t="shared" si="584"/>
        <v>0</v>
      </c>
      <c r="U335" s="22">
        <f t="shared" si="585"/>
        <v>0</v>
      </c>
      <c r="V335" s="18">
        <f t="shared" si="586"/>
        <v>0</v>
      </c>
      <c r="W335" s="7">
        <f t="shared" si="587"/>
        <v>0</v>
      </c>
      <c r="X335" s="22" t="e">
        <f t="shared" si="588"/>
        <v>#DIV/0!</v>
      </c>
      <c r="Y335" s="18">
        <f t="shared" si="589"/>
        <v>0</v>
      </c>
      <c r="Z335" s="7">
        <f t="shared" si="590"/>
        <v>0</v>
      </c>
      <c r="AA335" s="22" t="e">
        <f t="shared" si="591"/>
        <v>#DIV/0!</v>
      </c>
      <c r="AB335" s="18">
        <f t="shared" si="592"/>
        <v>0.72</v>
      </c>
      <c r="AC335" s="7">
        <f t="shared" si="593"/>
        <v>0</v>
      </c>
      <c r="AD335" s="22">
        <f t="shared" si="594"/>
        <v>0</v>
      </c>
      <c r="AE335" s="18">
        <f t="shared" si="595"/>
        <v>16.920000000000002</v>
      </c>
      <c r="AF335" s="7">
        <f t="shared" si="596"/>
        <v>0.15556349186104218</v>
      </c>
      <c r="AG335" s="22">
        <f t="shared" si="597"/>
        <v>9.1940598026620662E-3</v>
      </c>
      <c r="AH335" s="108"/>
      <c r="AI335" s="29">
        <f t="shared" si="598"/>
        <v>4.7033333333333331</v>
      </c>
      <c r="AJ335" s="7">
        <f t="shared" si="599"/>
        <v>4.0824829046389056E-3</v>
      </c>
      <c r="AK335" s="22">
        <f t="shared" si="600"/>
        <v>8.6799778270139742E-4</v>
      </c>
      <c r="AL335" s="29">
        <f t="shared" si="601"/>
        <v>1.0266666666666666</v>
      </c>
      <c r="AM335" s="7">
        <f t="shared" si="602"/>
        <v>4.0824829046386332E-3</v>
      </c>
      <c r="AN335" s="22">
        <f t="shared" si="603"/>
        <v>3.9764443876350326E-3</v>
      </c>
      <c r="AO335" s="29">
        <f t="shared" si="604"/>
        <v>0</v>
      </c>
      <c r="AP335" s="7">
        <f t="shared" si="605"/>
        <v>0</v>
      </c>
      <c r="AQ335" s="22" t="e">
        <f t="shared" si="606"/>
        <v>#DIV/0!</v>
      </c>
      <c r="AR335" s="29">
        <f t="shared" si="607"/>
        <v>0</v>
      </c>
      <c r="AS335" s="7">
        <f t="shared" si="608"/>
        <v>0</v>
      </c>
      <c r="AT335" s="22" t="e">
        <f t="shared" si="609"/>
        <v>#DIV/0!</v>
      </c>
      <c r="AU335" s="29">
        <f t="shared" si="610"/>
        <v>0.72166666666666668</v>
      </c>
      <c r="AV335" s="7">
        <f t="shared" si="611"/>
        <v>4.0824829046386332E-3</v>
      </c>
      <c r="AW335" s="22">
        <f t="shared" si="612"/>
        <v>5.6570201911851732E-3</v>
      </c>
      <c r="AX335" s="29">
        <f t="shared" si="613"/>
        <v>16.989999999999998</v>
      </c>
      <c r="AY335" s="7">
        <f t="shared" si="614"/>
        <v>8.5732140997412318E-2</v>
      </c>
      <c r="AZ335" s="22">
        <f t="shared" si="615"/>
        <v>5.0460353735969589E-3</v>
      </c>
    </row>
    <row r="336" spans="1:52" s="135" customFormat="1" x14ac:dyDescent="0.35">
      <c r="A336" s="11">
        <f>'OD660'!$A$14</f>
        <v>44665.677083333336</v>
      </c>
      <c r="B336" s="4">
        <f t="shared" si="578"/>
        <v>99.75</v>
      </c>
      <c r="C336" s="5">
        <f t="shared" si="579"/>
        <v>4.15625</v>
      </c>
      <c r="D336" s="176">
        <v>4.04</v>
      </c>
      <c r="E336" s="176">
        <v>0.95</v>
      </c>
      <c r="F336" s="176">
        <v>0</v>
      </c>
      <c r="G336" s="176">
        <v>0</v>
      </c>
      <c r="H336" s="176">
        <v>0.7</v>
      </c>
      <c r="I336" s="176">
        <v>15.01</v>
      </c>
      <c r="J336" s="176">
        <v>4.07</v>
      </c>
      <c r="K336" s="176">
        <v>0.96</v>
      </c>
      <c r="L336" s="176">
        <v>0</v>
      </c>
      <c r="M336" s="176">
        <v>0</v>
      </c>
      <c r="N336" s="176">
        <v>0.7</v>
      </c>
      <c r="O336" s="176">
        <v>14.75</v>
      </c>
      <c r="P336" s="29">
        <f t="shared" si="580"/>
        <v>4.0549999999999997</v>
      </c>
      <c r="Q336" s="7">
        <f t="shared" si="581"/>
        <v>2.12132034355966E-2</v>
      </c>
      <c r="R336" s="22">
        <f t="shared" si="582"/>
        <v>5.2313695278906544E-3</v>
      </c>
      <c r="S336" s="18">
        <f t="shared" si="583"/>
        <v>0.95499999999999996</v>
      </c>
      <c r="T336" s="7">
        <f t="shared" si="584"/>
        <v>7.0710678118654814E-3</v>
      </c>
      <c r="U336" s="22">
        <f t="shared" si="585"/>
        <v>7.4042594888643785E-3</v>
      </c>
      <c r="V336" s="18">
        <f t="shared" si="586"/>
        <v>0</v>
      </c>
      <c r="W336" s="7">
        <f t="shared" si="587"/>
        <v>0</v>
      </c>
      <c r="X336" s="22" t="e">
        <f t="shared" si="588"/>
        <v>#DIV/0!</v>
      </c>
      <c r="Y336" s="18">
        <f t="shared" si="589"/>
        <v>0</v>
      </c>
      <c r="Z336" s="7">
        <f t="shared" si="590"/>
        <v>0</v>
      </c>
      <c r="AA336" s="22" t="e">
        <f t="shared" si="591"/>
        <v>#DIV/0!</v>
      </c>
      <c r="AB336" s="18">
        <f t="shared" si="592"/>
        <v>0.7</v>
      </c>
      <c r="AC336" s="7">
        <f t="shared" si="593"/>
        <v>0</v>
      </c>
      <c r="AD336" s="22">
        <f t="shared" si="594"/>
        <v>0</v>
      </c>
      <c r="AE336" s="18">
        <f t="shared" si="595"/>
        <v>14.879999999999999</v>
      </c>
      <c r="AF336" s="7">
        <f t="shared" si="596"/>
        <v>0.1838477631085022</v>
      </c>
      <c r="AG336" s="22">
        <f t="shared" si="597"/>
        <v>1.2355360423958482E-2</v>
      </c>
      <c r="AH336" s="108"/>
      <c r="AI336" s="29">
        <f t="shared" si="598"/>
        <v>4.1233333333333331</v>
      </c>
      <c r="AJ336" s="7">
        <f t="shared" si="599"/>
        <v>0.14089002803605361</v>
      </c>
      <c r="AK336" s="22">
        <f t="shared" si="600"/>
        <v>3.41689639537721E-2</v>
      </c>
      <c r="AL336" s="29">
        <f t="shared" si="601"/>
        <v>0.97499999999999998</v>
      </c>
      <c r="AM336" s="7">
        <f t="shared" si="602"/>
        <v>3.2659863237109073E-2</v>
      </c>
      <c r="AN336" s="22">
        <f t="shared" si="603"/>
        <v>3.349729562780418E-2</v>
      </c>
      <c r="AO336" s="29">
        <f t="shared" si="604"/>
        <v>0</v>
      </c>
      <c r="AP336" s="7">
        <f t="shared" si="605"/>
        <v>0</v>
      </c>
      <c r="AQ336" s="22" t="e">
        <f t="shared" si="606"/>
        <v>#DIV/0!</v>
      </c>
      <c r="AR336" s="29">
        <f t="shared" si="607"/>
        <v>0</v>
      </c>
      <c r="AS336" s="7">
        <f t="shared" si="608"/>
        <v>0</v>
      </c>
      <c r="AT336" s="22" t="e">
        <f t="shared" si="609"/>
        <v>#DIV/0!</v>
      </c>
      <c r="AU336" s="29">
        <f t="shared" si="610"/>
        <v>0.72666666666666657</v>
      </c>
      <c r="AV336" s="7">
        <f t="shared" si="611"/>
        <v>3.2659863237109066E-2</v>
      </c>
      <c r="AW336" s="22">
        <f t="shared" si="612"/>
        <v>4.494476592262716E-2</v>
      </c>
      <c r="AX336" s="29">
        <f t="shared" si="613"/>
        <v>13.651666666666666</v>
      </c>
      <c r="AY336" s="7">
        <f t="shared" si="614"/>
        <v>0.69268800095473537</v>
      </c>
      <c r="AZ336" s="22">
        <f t="shared" si="615"/>
        <v>5.074017831435005E-2</v>
      </c>
    </row>
    <row r="337" spans="1:52" ht="15" thickBot="1" x14ac:dyDescent="0.4">
      <c r="A337" s="101">
        <f>'OD660'!$A$15</f>
        <v>44666.385416666664</v>
      </c>
      <c r="B337" s="9">
        <f t="shared" si="578"/>
        <v>116.74999999988358</v>
      </c>
      <c r="C337" s="19">
        <f t="shared" si="579"/>
        <v>4.8645833333284827</v>
      </c>
      <c r="D337" s="176">
        <v>2.5299999999999998</v>
      </c>
      <c r="E337" s="176">
        <v>0.78</v>
      </c>
      <c r="F337" s="176">
        <v>0</v>
      </c>
      <c r="G337" s="176">
        <v>0</v>
      </c>
      <c r="H337" s="176">
        <v>0.71</v>
      </c>
      <c r="I337" s="176">
        <v>16.45</v>
      </c>
      <c r="J337" s="176">
        <v>2.54</v>
      </c>
      <c r="K337" s="176">
        <v>0.79</v>
      </c>
      <c r="L337" s="176">
        <v>0</v>
      </c>
      <c r="M337" s="176">
        <v>0</v>
      </c>
      <c r="N337" s="176">
        <v>0.72</v>
      </c>
      <c r="O337" s="176">
        <v>16.149999999999999</v>
      </c>
      <c r="P337" s="30">
        <f>IF(D321="",#N/A,AVERAGE(D321,J321))</f>
        <v>1.415</v>
      </c>
      <c r="Q337" s="21">
        <f>_xlfn.STDEV.S(D321,J321)</f>
        <v>7.0710678118654814E-3</v>
      </c>
      <c r="R337" s="23">
        <f t="shared" si="582"/>
        <v>4.9972210684561709E-3</v>
      </c>
      <c r="S337" s="20">
        <f>IF(E321="",#N/A,AVERAGE(E321,K321))</f>
        <v>0.755</v>
      </c>
      <c r="T337" s="21">
        <f>_xlfn.STDEV.S(E321,K321)</f>
        <v>7.0710678118654814E-3</v>
      </c>
      <c r="U337" s="23">
        <f t="shared" si="585"/>
        <v>9.3656527309476569E-3</v>
      </c>
      <c r="V337" s="20">
        <f>IF(F321="",#N/A,AVERAGE(F321,L321))</f>
        <v>0</v>
      </c>
      <c r="W337" s="21">
        <f>_xlfn.STDEV.S(F321,L321)</f>
        <v>0</v>
      </c>
      <c r="X337" s="23" t="e">
        <f t="shared" si="588"/>
        <v>#DIV/0!</v>
      </c>
      <c r="Y337" s="20">
        <f>IF(G321="",#N/A,AVERAGE(G321,M321))</f>
        <v>0</v>
      </c>
      <c r="Z337" s="21">
        <f>_xlfn.STDEV.S(G321,M321)</f>
        <v>0</v>
      </c>
      <c r="AA337" s="23" t="e">
        <f t="shared" si="591"/>
        <v>#DIV/0!</v>
      </c>
      <c r="AB337" s="20">
        <f>IF(H321="",#N/A,AVERAGE(H321,N321))</f>
        <v>0.7</v>
      </c>
      <c r="AC337" s="21">
        <f>_xlfn.STDEV.S(H321,N321)</f>
        <v>0</v>
      </c>
      <c r="AD337" s="23">
        <f t="shared" si="594"/>
        <v>0</v>
      </c>
      <c r="AE337" s="20">
        <f>IF(I321="",#N/A,AVERAGE(I321,O321))</f>
        <v>16.560000000000002</v>
      </c>
      <c r="AF337" s="21">
        <f>_xlfn.STDEV.S(I321,O321)</f>
        <v>7.0710678118653253E-2</v>
      </c>
      <c r="AG337" s="23">
        <f t="shared" si="597"/>
        <v>4.2699684854259207E-3</v>
      </c>
      <c r="AH337" s="108"/>
      <c r="AI337" s="30">
        <f t="shared" si="598"/>
        <v>2.1516666666666668</v>
      </c>
      <c r="AJ337" s="21">
        <f t="shared" si="599"/>
        <v>1.5699247457590104E-16</v>
      </c>
      <c r="AK337" s="23">
        <f t="shared" si="600"/>
        <v>7.296319500041876E-17</v>
      </c>
      <c r="AL337" s="30">
        <f t="shared" si="601"/>
        <v>0.77333333333333343</v>
      </c>
      <c r="AM337" s="21">
        <f t="shared" si="602"/>
        <v>4.0824829046386332E-3</v>
      </c>
      <c r="AN337" s="23">
        <f t="shared" si="603"/>
        <v>5.2790727215154733E-3</v>
      </c>
      <c r="AO337" s="30">
        <f t="shared" si="604"/>
        <v>0</v>
      </c>
      <c r="AP337" s="21">
        <f t="shared" si="605"/>
        <v>0</v>
      </c>
      <c r="AQ337" s="23" t="e">
        <f t="shared" si="606"/>
        <v>#DIV/0!</v>
      </c>
      <c r="AR337" s="30">
        <f t="shared" si="607"/>
        <v>0</v>
      </c>
      <c r="AS337" s="21">
        <f t="shared" si="608"/>
        <v>0</v>
      </c>
      <c r="AT337" s="23" t="e">
        <f t="shared" si="609"/>
        <v>#DIV/0!</v>
      </c>
      <c r="AU337" s="30">
        <f t="shared" si="610"/>
        <v>0.71166666666666656</v>
      </c>
      <c r="AV337" s="21">
        <f t="shared" si="611"/>
        <v>7.0710678118654814E-3</v>
      </c>
      <c r="AW337" s="23">
        <f t="shared" si="612"/>
        <v>9.9359266677266737E-3</v>
      </c>
      <c r="AX337" s="30">
        <f t="shared" si="613"/>
        <v>16.101666666666667</v>
      </c>
      <c r="AY337" s="21">
        <f t="shared" si="614"/>
        <v>0.25887577458438832</v>
      </c>
      <c r="AZ337" s="23">
        <f t="shared" si="615"/>
        <v>1.6077576312041507E-2</v>
      </c>
    </row>
    <row r="338" spans="1:52" ht="15" thickBot="1" x14ac:dyDescent="0.4">
      <c r="A338" s="107"/>
      <c r="B338" s="4"/>
      <c r="C338" s="5"/>
      <c r="D338" s="106"/>
      <c r="E338" s="106"/>
      <c r="F338" s="106"/>
      <c r="G338" s="106"/>
      <c r="H338" s="106"/>
      <c r="I338" s="106"/>
      <c r="J338" s="106"/>
      <c r="K338" s="106"/>
      <c r="L338" s="106"/>
      <c r="M338" s="106"/>
      <c r="N338" s="106"/>
      <c r="O338" s="106"/>
      <c r="P338" s="7"/>
      <c r="Q338" s="7"/>
      <c r="R338" s="108"/>
      <c r="S338" s="7"/>
      <c r="T338" s="7"/>
      <c r="U338" s="108"/>
      <c r="V338" s="7"/>
      <c r="W338" s="7"/>
      <c r="X338" s="108"/>
      <c r="Y338" s="7"/>
      <c r="Z338" s="7"/>
      <c r="AA338" s="108"/>
      <c r="AB338" s="7"/>
      <c r="AC338" s="7"/>
      <c r="AD338" s="108"/>
      <c r="AE338" s="7"/>
      <c r="AF338" s="7"/>
      <c r="AG338" s="108"/>
      <c r="AH338" s="108"/>
      <c r="AI338" s="108"/>
      <c r="AJ338" s="108"/>
      <c r="AK338" s="108"/>
      <c r="AL338" s="108"/>
      <c r="AM338" s="108"/>
      <c r="AN338" s="108"/>
      <c r="AO338" s="108"/>
      <c r="AP338" s="108"/>
      <c r="AQ338" s="108"/>
      <c r="AR338" s="108"/>
      <c r="AS338" s="108"/>
      <c r="AT338" s="108"/>
      <c r="AU338" s="108"/>
      <c r="AV338" s="108"/>
      <c r="AW338" s="108"/>
      <c r="AX338" s="108"/>
    </row>
    <row r="339" spans="1:52" ht="15" thickBot="1" x14ac:dyDescent="0.4">
      <c r="D339" s="205">
        <v>2</v>
      </c>
      <c r="E339" s="206"/>
      <c r="F339" s="206"/>
      <c r="G339" s="206"/>
      <c r="H339" s="206"/>
      <c r="I339" s="206"/>
      <c r="J339" s="206"/>
      <c r="K339" s="206"/>
      <c r="L339" s="206"/>
      <c r="M339" s="206"/>
      <c r="N339" s="206"/>
      <c r="O339" s="207"/>
    </row>
    <row r="340" spans="1:52" ht="15" thickBot="1" x14ac:dyDescent="0.4">
      <c r="D340" s="208" t="s">
        <v>26</v>
      </c>
      <c r="E340" s="209"/>
      <c r="F340" s="209"/>
      <c r="G340" s="209"/>
      <c r="H340" s="209"/>
      <c r="I340" s="210"/>
      <c r="J340" s="208" t="s">
        <v>26</v>
      </c>
      <c r="K340" s="209"/>
      <c r="L340" s="209"/>
      <c r="M340" s="209"/>
      <c r="N340" s="209"/>
      <c r="O340" s="210"/>
      <c r="P340" s="208" t="s">
        <v>9</v>
      </c>
      <c r="Q340" s="209"/>
      <c r="R340" s="210"/>
      <c r="S340" s="208" t="s">
        <v>10</v>
      </c>
      <c r="T340" s="209"/>
      <c r="U340" s="210"/>
      <c r="V340" s="208" t="s">
        <v>11</v>
      </c>
      <c r="W340" s="209"/>
      <c r="X340" s="210"/>
      <c r="Y340" s="208" t="s">
        <v>12</v>
      </c>
      <c r="Z340" s="209"/>
      <c r="AA340" s="210"/>
      <c r="AB340" s="208" t="s">
        <v>13</v>
      </c>
      <c r="AC340" s="209"/>
      <c r="AD340" s="210"/>
      <c r="AE340" s="208" t="s">
        <v>14</v>
      </c>
      <c r="AF340" s="209"/>
      <c r="AG340" s="210"/>
      <c r="AH340" s="92"/>
      <c r="AI340" s="92"/>
      <c r="AJ340" s="92"/>
      <c r="AK340" s="92"/>
      <c r="AL340" s="92"/>
      <c r="AM340" s="92"/>
      <c r="AN340" s="92"/>
      <c r="AO340" s="92"/>
      <c r="AP340" s="92"/>
      <c r="AQ340" s="92"/>
      <c r="AR340" s="92"/>
      <c r="AS340" s="92"/>
      <c r="AT340" s="92"/>
      <c r="AU340" s="92"/>
      <c r="AV340" s="92"/>
      <c r="AW340" s="92"/>
      <c r="AX340" s="92"/>
    </row>
    <row r="341" spans="1:52" ht="15" thickBot="1" x14ac:dyDescent="0.4">
      <c r="A341" s="133" t="s">
        <v>0</v>
      </c>
      <c r="B341" s="132" t="s">
        <v>1</v>
      </c>
      <c r="C341" s="134" t="s">
        <v>2</v>
      </c>
      <c r="D341" s="202" t="s">
        <v>27</v>
      </c>
      <c r="E341" s="203"/>
      <c r="F341" s="203"/>
      <c r="G341" s="203"/>
      <c r="H341" s="203"/>
      <c r="I341" s="204"/>
      <c r="J341" s="199" t="s">
        <v>28</v>
      </c>
      <c r="K341" s="200"/>
      <c r="L341" s="200"/>
      <c r="M341" s="200"/>
      <c r="N341" s="200"/>
      <c r="O341" s="201"/>
      <c r="P341" s="139" t="s">
        <v>8</v>
      </c>
      <c r="Q341" s="140" t="s">
        <v>5</v>
      </c>
      <c r="R341" s="141" t="s">
        <v>6</v>
      </c>
      <c r="S341" s="142" t="s">
        <v>8</v>
      </c>
      <c r="T341" s="140" t="s">
        <v>5</v>
      </c>
      <c r="U341" s="141" t="s">
        <v>6</v>
      </c>
      <c r="V341" s="142" t="s">
        <v>8</v>
      </c>
      <c r="W341" s="140" t="s">
        <v>5</v>
      </c>
      <c r="X341" s="141" t="s">
        <v>6</v>
      </c>
      <c r="Y341" s="142" t="s">
        <v>8</v>
      </c>
      <c r="Z341" s="140" t="s">
        <v>5</v>
      </c>
      <c r="AA341" s="141" t="s">
        <v>6</v>
      </c>
      <c r="AB341" s="142" t="s">
        <v>8</v>
      </c>
      <c r="AC341" s="140" t="s">
        <v>5</v>
      </c>
      <c r="AD341" s="141" t="s">
        <v>6</v>
      </c>
      <c r="AE341" s="142" t="s">
        <v>8</v>
      </c>
      <c r="AF341" s="140" t="s">
        <v>5</v>
      </c>
      <c r="AG341" s="141" t="s">
        <v>6</v>
      </c>
      <c r="AH341" s="110"/>
      <c r="AI341" s="110"/>
      <c r="AJ341" s="110"/>
      <c r="AK341" s="110"/>
      <c r="AL341" s="110"/>
      <c r="AM341" s="110"/>
      <c r="AN341" s="110"/>
      <c r="AO341" s="110"/>
      <c r="AP341" s="110"/>
      <c r="AQ341" s="110"/>
      <c r="AR341" s="110"/>
      <c r="AS341" s="110"/>
      <c r="AT341" s="110"/>
      <c r="AU341" s="110"/>
      <c r="AV341" s="110"/>
      <c r="AW341" s="110"/>
      <c r="AX341" s="110"/>
    </row>
    <row r="342" spans="1:52" x14ac:dyDescent="0.35">
      <c r="A342" s="11">
        <f>'OD660'!$A$5</f>
        <v>44661.520833333336</v>
      </c>
      <c r="B342" s="4">
        <f>C342*24</f>
        <v>0</v>
      </c>
      <c r="C342" s="2">
        <f>A342-$A$5</f>
        <v>0</v>
      </c>
      <c r="D342" s="176">
        <v>8.34</v>
      </c>
      <c r="E342" s="176">
        <v>23.99</v>
      </c>
      <c r="F342" s="176">
        <v>7.11</v>
      </c>
      <c r="G342" s="176">
        <v>2.66</v>
      </c>
      <c r="H342" s="176">
        <v>0</v>
      </c>
      <c r="I342" s="176">
        <v>0</v>
      </c>
      <c r="J342" s="176">
        <v>8.35</v>
      </c>
      <c r="K342" s="176">
        <v>23.99</v>
      </c>
      <c r="L342" s="176">
        <v>7.11</v>
      </c>
      <c r="M342" s="176">
        <v>2.66</v>
      </c>
      <c r="N342" s="176">
        <v>0</v>
      </c>
      <c r="O342" s="176">
        <v>0</v>
      </c>
      <c r="P342" s="143">
        <f>IF(D342="",#N/A,AVERAGE(D342,J342))</f>
        <v>8.3449999999999989</v>
      </c>
      <c r="Q342" s="144">
        <f>_xlfn.STDEV.S(D342,J342)</f>
        <v>7.0710678118653244E-3</v>
      </c>
      <c r="R342" s="145">
        <f>Q342/P342</f>
        <v>8.4734185882148901E-4</v>
      </c>
      <c r="S342" s="146">
        <f>IF(E342="",#N/A,AVERAGE(E342,K342))</f>
        <v>23.99</v>
      </c>
      <c r="T342" s="144">
        <f>_xlfn.STDEV.S(E342,K342)</f>
        <v>0</v>
      </c>
      <c r="U342" s="145">
        <f>T342/S342</f>
        <v>0</v>
      </c>
      <c r="V342" s="146">
        <f>IF(F342="",#N/A,AVERAGE(F342,L342))</f>
        <v>7.11</v>
      </c>
      <c r="W342" s="144">
        <f>_xlfn.STDEV.S(F342,L342)</f>
        <v>0</v>
      </c>
      <c r="X342" s="145">
        <f t="shared" ref="X342" si="616">W342/V342</f>
        <v>0</v>
      </c>
      <c r="Y342" s="146">
        <f>IF(G342="",#N/A,AVERAGE(G342,M342))</f>
        <v>2.66</v>
      </c>
      <c r="Z342" s="144">
        <f>_xlfn.STDEV.S(G342,M342)</f>
        <v>0</v>
      </c>
      <c r="AA342" s="145">
        <f>Z342/Y342</f>
        <v>0</v>
      </c>
      <c r="AB342" s="146">
        <f>IF(H342="",#N/A,AVERAGE(H342,N342))</f>
        <v>0</v>
      </c>
      <c r="AC342" s="144">
        <f>_xlfn.STDEV.S(H342,N342)</f>
        <v>0</v>
      </c>
      <c r="AD342" s="145" t="e">
        <f>AC342/AB342</f>
        <v>#DIV/0!</v>
      </c>
      <c r="AE342" s="146">
        <f>IF(I342="",#N/A,AVERAGE(I342,O342))</f>
        <v>0</v>
      </c>
      <c r="AF342" s="144">
        <f>_xlfn.STDEV.S(I342,O342)</f>
        <v>0</v>
      </c>
      <c r="AG342" s="145" t="e">
        <f>AF342/AE342</f>
        <v>#DIV/0!</v>
      </c>
      <c r="AH342" s="108"/>
      <c r="AI342" s="108"/>
      <c r="AJ342" s="108"/>
      <c r="AK342" s="108"/>
      <c r="AL342" s="108"/>
      <c r="AM342" s="108"/>
      <c r="AN342" s="108"/>
      <c r="AO342" s="108"/>
      <c r="AP342" s="108"/>
      <c r="AQ342" s="108"/>
      <c r="AR342" s="108"/>
      <c r="AS342" s="108"/>
      <c r="AT342" s="108"/>
      <c r="AU342" s="108"/>
      <c r="AV342" s="108"/>
      <c r="AW342" s="108"/>
      <c r="AX342" s="108"/>
    </row>
    <row r="343" spans="1:52" x14ac:dyDescent="0.35">
      <c r="A343" s="11">
        <f>'OD660'!$A$6</f>
        <v>44661.84375</v>
      </c>
      <c r="B343" s="4">
        <f t="shared" ref="B343:B352" si="617">C343*24</f>
        <v>7.7499999999417923</v>
      </c>
      <c r="C343" s="12">
        <f t="shared" ref="C343:C352" si="618">A343-$A$5</f>
        <v>0.32291666666424135</v>
      </c>
      <c r="D343" s="56">
        <v>7.98</v>
      </c>
      <c r="E343" s="56">
        <v>24.1</v>
      </c>
      <c r="F343" s="56">
        <v>6.38</v>
      </c>
      <c r="G343" s="56">
        <v>2.71</v>
      </c>
      <c r="H343" s="56">
        <v>0</v>
      </c>
      <c r="I343" s="56">
        <v>0.21</v>
      </c>
      <c r="J343" s="56">
        <v>7.83</v>
      </c>
      <c r="K343" s="56">
        <v>23.69</v>
      </c>
      <c r="L343" s="56">
        <v>6.27</v>
      </c>
      <c r="M343" s="56">
        <v>2.65</v>
      </c>
      <c r="N343" s="56">
        <v>0</v>
      </c>
      <c r="O343" s="56">
        <v>0.22</v>
      </c>
      <c r="P343" s="29">
        <f t="shared" ref="P343:P351" si="619">IF(D343="",#N/A,AVERAGE(D343,J343))</f>
        <v>7.9050000000000002</v>
      </c>
      <c r="Q343" s="7">
        <f t="shared" ref="Q343:Q351" si="620">_xlfn.STDEV.S(D343,J343)</f>
        <v>0.10606601717798238</v>
      </c>
      <c r="R343" s="22">
        <f t="shared" ref="R343:R352" si="621">Q343/P343</f>
        <v>1.3417585980769434E-2</v>
      </c>
      <c r="S343" s="18">
        <f t="shared" ref="S343:S351" si="622">IF(E343="",#N/A,AVERAGE(E343,K343))</f>
        <v>23.895000000000003</v>
      </c>
      <c r="T343" s="7">
        <f t="shared" ref="T343:T351" si="623">_xlfn.STDEV.S(E343,K343)</f>
        <v>0.28991378028648457</v>
      </c>
      <c r="U343" s="22">
        <f t="shared" ref="U343:U352" si="624">T343/S343</f>
        <v>1.2132821941263215E-2</v>
      </c>
      <c r="V343" s="18">
        <f t="shared" ref="V343:V351" si="625">IF(F343="",#N/A,AVERAGE(F343,L343))</f>
        <v>6.3249999999999993</v>
      </c>
      <c r="W343" s="7">
        <f t="shared" ref="W343:W351" si="626">_xlfn.STDEV.S(F343,L343)</f>
        <v>7.7781745930520452E-2</v>
      </c>
      <c r="X343" s="22">
        <f t="shared" ref="X343:X352" si="627">W343/V343</f>
        <v>1.229750923802695E-2</v>
      </c>
      <c r="Y343" s="18">
        <f t="shared" ref="Y343:Y351" si="628">IF(G343="",#N/A,AVERAGE(G343,M343))</f>
        <v>2.6799999999999997</v>
      </c>
      <c r="Z343" s="7">
        <f t="shared" ref="Z343:Z351" si="629">_xlfn.STDEV.S(G343,M343)</f>
        <v>4.2426406871192889E-2</v>
      </c>
      <c r="AA343" s="22">
        <f t="shared" ref="AA343:AA352" si="630">Z343/Y343</f>
        <v>1.5830748832534661E-2</v>
      </c>
      <c r="AB343" s="18">
        <f t="shared" ref="AB343:AB351" si="631">IF(H343="",#N/A,AVERAGE(H343,N343))</f>
        <v>0</v>
      </c>
      <c r="AC343" s="7">
        <f t="shared" ref="AC343:AC351" si="632">_xlfn.STDEV.S(H343,N343)</f>
        <v>0</v>
      </c>
      <c r="AD343" s="22" t="e">
        <f t="shared" ref="AD343:AD352" si="633">AC343/AB343</f>
        <v>#DIV/0!</v>
      </c>
      <c r="AE343" s="18">
        <f t="shared" ref="AE343:AE351" si="634">IF(I343="",#N/A,AVERAGE(I343,O343))</f>
        <v>0.215</v>
      </c>
      <c r="AF343" s="7">
        <f t="shared" ref="AF343:AF351" si="635">_xlfn.STDEV.S(I343,O343)</f>
        <v>7.0710678118654814E-3</v>
      </c>
      <c r="AG343" s="22">
        <f t="shared" ref="AG343:AG352" si="636">AF343/AE343</f>
        <v>3.2888687497048749E-2</v>
      </c>
      <c r="AH343" s="108"/>
      <c r="AI343" s="108"/>
      <c r="AJ343" s="108"/>
      <c r="AK343" s="108"/>
      <c r="AL343" s="108"/>
      <c r="AM343" s="108"/>
      <c r="AN343" s="108"/>
      <c r="AO343" s="108"/>
      <c r="AP343" s="108"/>
      <c r="AQ343" s="108"/>
      <c r="AR343" s="108"/>
      <c r="AS343" s="108"/>
      <c r="AT343" s="108"/>
      <c r="AU343" s="108"/>
      <c r="AV343" s="108"/>
      <c r="AW343" s="108"/>
      <c r="AX343" s="108"/>
    </row>
    <row r="344" spans="1:52" x14ac:dyDescent="0.35">
      <c r="A344" s="11">
        <f>'OD660'!$A$7</f>
        <v>44662.34375</v>
      </c>
      <c r="B344" s="4">
        <f t="shared" si="617"/>
        <v>19.749999999941792</v>
      </c>
      <c r="C344" s="12">
        <f t="shared" si="618"/>
        <v>0.82291666666424135</v>
      </c>
      <c r="D344" s="176">
        <v>7.95</v>
      </c>
      <c r="E344" s="176">
        <v>24.07</v>
      </c>
      <c r="F344" s="176">
        <v>5.12</v>
      </c>
      <c r="G344" s="176">
        <v>2.57</v>
      </c>
      <c r="H344" s="176">
        <v>0</v>
      </c>
      <c r="I344" s="176">
        <v>0.76</v>
      </c>
      <c r="J344" s="176">
        <v>7.83</v>
      </c>
      <c r="K344" s="176">
        <v>23.7</v>
      </c>
      <c r="L344" s="176">
        <v>5.04</v>
      </c>
      <c r="M344" s="176">
        <v>2.5299999999999998</v>
      </c>
      <c r="N344" s="176">
        <v>0</v>
      </c>
      <c r="O344" s="176">
        <v>0.77</v>
      </c>
      <c r="P344" s="29">
        <f t="shared" si="619"/>
        <v>7.8900000000000006</v>
      </c>
      <c r="Q344" s="7">
        <f t="shared" si="620"/>
        <v>8.4852813742385777E-2</v>
      </c>
      <c r="R344" s="22">
        <f t="shared" si="621"/>
        <v>1.0754475759491226E-2</v>
      </c>
      <c r="S344" s="18">
        <f t="shared" si="622"/>
        <v>23.884999999999998</v>
      </c>
      <c r="T344" s="7">
        <f t="shared" si="623"/>
        <v>0.26162950903902327</v>
      </c>
      <c r="U344" s="22">
        <f t="shared" si="624"/>
        <v>1.0953716099603236E-2</v>
      </c>
      <c r="V344" s="18">
        <f t="shared" si="625"/>
        <v>5.08</v>
      </c>
      <c r="W344" s="7">
        <f t="shared" si="626"/>
        <v>5.6568542494923851E-2</v>
      </c>
      <c r="X344" s="22">
        <f t="shared" si="627"/>
        <v>1.1135539861205482E-2</v>
      </c>
      <c r="Y344" s="18">
        <f t="shared" si="628"/>
        <v>2.5499999999999998</v>
      </c>
      <c r="Z344" s="7">
        <f t="shared" si="629"/>
        <v>2.8284271247461926E-2</v>
      </c>
      <c r="AA344" s="22">
        <f t="shared" si="630"/>
        <v>1.109187107743605E-2</v>
      </c>
      <c r="AB344" s="18">
        <f t="shared" si="631"/>
        <v>0</v>
      </c>
      <c r="AC344" s="7">
        <f t="shared" si="632"/>
        <v>0</v>
      </c>
      <c r="AD344" s="22" t="e">
        <f t="shared" si="633"/>
        <v>#DIV/0!</v>
      </c>
      <c r="AE344" s="18">
        <f t="shared" si="634"/>
        <v>0.76500000000000001</v>
      </c>
      <c r="AF344" s="7">
        <f t="shared" si="635"/>
        <v>7.0710678118654814E-3</v>
      </c>
      <c r="AG344" s="22">
        <f t="shared" si="636"/>
        <v>9.2432258978633747E-3</v>
      </c>
      <c r="AH344" s="108"/>
      <c r="AI344" s="108"/>
      <c r="AJ344" s="108"/>
      <c r="AK344" s="108"/>
      <c r="AL344" s="108"/>
      <c r="AM344" s="108"/>
      <c r="AN344" s="108"/>
      <c r="AO344" s="108"/>
      <c r="AP344" s="108"/>
      <c r="AQ344" s="108"/>
      <c r="AR344" s="108"/>
      <c r="AS344" s="108"/>
      <c r="AT344" s="108"/>
      <c r="AU344" s="108"/>
      <c r="AV344" s="108"/>
      <c r="AW344" s="108"/>
      <c r="AX344" s="108"/>
    </row>
    <row r="345" spans="1:52" x14ac:dyDescent="0.35">
      <c r="A345" s="11">
        <f>'OD660'!$A$8</f>
        <v>44662.71875</v>
      </c>
      <c r="B345" s="4">
        <f t="shared" si="617"/>
        <v>28.749999999941792</v>
      </c>
      <c r="C345" s="12">
        <f t="shared" si="618"/>
        <v>1.1979166666642413</v>
      </c>
      <c r="D345" s="176">
        <v>7.86</v>
      </c>
      <c r="E345" s="176">
        <v>23.82</v>
      </c>
      <c r="F345" s="176">
        <v>3.26</v>
      </c>
      <c r="G345" s="176">
        <v>2.25</v>
      </c>
      <c r="H345" s="176">
        <v>0</v>
      </c>
      <c r="I345" s="176">
        <v>1.62</v>
      </c>
      <c r="J345" s="176">
        <v>7.87</v>
      </c>
      <c r="K345" s="176">
        <v>23.81</v>
      </c>
      <c r="L345" s="176">
        <v>3.24</v>
      </c>
      <c r="M345" s="176">
        <v>2.25</v>
      </c>
      <c r="N345" s="176">
        <v>0</v>
      </c>
      <c r="O345" s="176">
        <v>1.77</v>
      </c>
      <c r="P345" s="29">
        <f t="shared" si="619"/>
        <v>7.8650000000000002</v>
      </c>
      <c r="Q345" s="7">
        <f t="shared" si="620"/>
        <v>7.0710678118653244E-3</v>
      </c>
      <c r="R345" s="22">
        <f t="shared" si="621"/>
        <v>8.9905503011637939E-4</v>
      </c>
      <c r="S345" s="18">
        <f t="shared" si="622"/>
        <v>23.814999999999998</v>
      </c>
      <c r="T345" s="7">
        <f t="shared" si="623"/>
        <v>7.0710678118665812E-3</v>
      </c>
      <c r="U345" s="22">
        <f t="shared" si="624"/>
        <v>2.9691655729021971E-4</v>
      </c>
      <c r="V345" s="18">
        <f t="shared" si="625"/>
        <v>3.25</v>
      </c>
      <c r="W345" s="7">
        <f t="shared" si="626"/>
        <v>1.4142135623730649E-2</v>
      </c>
      <c r="X345" s="22">
        <f t="shared" si="627"/>
        <v>4.3514263457632768E-3</v>
      </c>
      <c r="Y345" s="18">
        <f t="shared" si="628"/>
        <v>2.25</v>
      </c>
      <c r="Z345" s="7">
        <f t="shared" si="629"/>
        <v>0</v>
      </c>
      <c r="AA345" s="22">
        <f t="shared" si="630"/>
        <v>0</v>
      </c>
      <c r="AB345" s="18">
        <f t="shared" si="631"/>
        <v>0</v>
      </c>
      <c r="AC345" s="7">
        <f t="shared" si="632"/>
        <v>0</v>
      </c>
      <c r="AD345" s="22" t="e">
        <f t="shared" si="633"/>
        <v>#DIV/0!</v>
      </c>
      <c r="AE345" s="18">
        <f t="shared" si="634"/>
        <v>1.6950000000000001</v>
      </c>
      <c r="AF345" s="7">
        <f t="shared" si="635"/>
        <v>0.10606601717798207</v>
      </c>
      <c r="AG345" s="22">
        <f t="shared" si="636"/>
        <v>6.2575821343942226E-2</v>
      </c>
      <c r="AH345" s="108"/>
      <c r="AI345" s="108"/>
      <c r="AJ345" s="108"/>
      <c r="AK345" s="108"/>
      <c r="AL345" s="108"/>
      <c r="AM345" s="108"/>
      <c r="AN345" s="108"/>
      <c r="AO345" s="108"/>
      <c r="AP345" s="108"/>
      <c r="AQ345" s="108"/>
      <c r="AR345" s="108"/>
      <c r="AS345" s="108"/>
      <c r="AT345" s="108"/>
      <c r="AU345" s="108"/>
      <c r="AV345" s="108"/>
      <c r="AW345" s="108"/>
      <c r="AX345" s="108"/>
    </row>
    <row r="346" spans="1:52" x14ac:dyDescent="0.35">
      <c r="A346" s="11">
        <f>'OD660'!$A$9</f>
        <v>44663.354166666664</v>
      </c>
      <c r="B346" s="4">
        <f t="shared" si="617"/>
        <v>43.999999999883585</v>
      </c>
      <c r="C346" s="12">
        <f t="shared" si="618"/>
        <v>1.8333333333284827</v>
      </c>
      <c r="D346" s="176">
        <v>7.85</v>
      </c>
      <c r="E346" s="176">
        <v>21.76</v>
      </c>
      <c r="F346" s="176">
        <v>0</v>
      </c>
      <c r="G346" s="176">
        <v>0</v>
      </c>
      <c r="H346" s="176">
        <v>0</v>
      </c>
      <c r="I346" s="176">
        <v>5.04</v>
      </c>
      <c r="J346" s="176">
        <v>7.86</v>
      </c>
      <c r="K346" s="176">
        <v>21.79</v>
      </c>
      <c r="L346" s="176">
        <v>0</v>
      </c>
      <c r="M346" s="176">
        <v>0</v>
      </c>
      <c r="N346" s="176">
        <v>0</v>
      </c>
      <c r="O346" s="176">
        <v>5.0199999999999996</v>
      </c>
      <c r="P346" s="29">
        <f t="shared" si="619"/>
        <v>7.8550000000000004</v>
      </c>
      <c r="Q346" s="7">
        <f t="shared" si="620"/>
        <v>7.0710678118659524E-3</v>
      </c>
      <c r="R346" s="22">
        <f t="shared" si="621"/>
        <v>9.0019959412679211E-4</v>
      </c>
      <c r="S346" s="18">
        <f t="shared" si="622"/>
        <v>21.774999999999999</v>
      </c>
      <c r="T346" s="7">
        <f t="shared" si="623"/>
        <v>2.1213203435594716E-2</v>
      </c>
      <c r="U346" s="22">
        <f t="shared" si="624"/>
        <v>9.7419992815589982E-4</v>
      </c>
      <c r="V346" s="18">
        <f t="shared" si="625"/>
        <v>0</v>
      </c>
      <c r="W346" s="7">
        <f t="shared" si="626"/>
        <v>0</v>
      </c>
      <c r="X346" s="22" t="e">
        <f t="shared" si="627"/>
        <v>#DIV/0!</v>
      </c>
      <c r="Y346" s="18">
        <f t="shared" si="628"/>
        <v>0</v>
      </c>
      <c r="Z346" s="7">
        <f t="shared" si="629"/>
        <v>0</v>
      </c>
      <c r="AA346" s="22" t="e">
        <f t="shared" si="630"/>
        <v>#DIV/0!</v>
      </c>
      <c r="AB346" s="18">
        <f t="shared" si="631"/>
        <v>0</v>
      </c>
      <c r="AC346" s="7">
        <f t="shared" si="632"/>
        <v>0</v>
      </c>
      <c r="AD346" s="22" t="e">
        <f t="shared" si="633"/>
        <v>#DIV/0!</v>
      </c>
      <c r="AE346" s="18">
        <f t="shared" si="634"/>
        <v>5.0299999999999994</v>
      </c>
      <c r="AF346" s="7">
        <f t="shared" si="635"/>
        <v>1.4142135623731277E-2</v>
      </c>
      <c r="AG346" s="22">
        <f t="shared" si="636"/>
        <v>2.8115577780777889E-3</v>
      </c>
      <c r="AH346" s="108"/>
      <c r="AI346" s="108"/>
      <c r="AJ346" s="108"/>
      <c r="AK346" s="108"/>
      <c r="AL346" s="108"/>
      <c r="AM346" s="108"/>
      <c r="AN346" s="108"/>
      <c r="AO346" s="108"/>
      <c r="AP346" s="108"/>
      <c r="AQ346" s="108"/>
      <c r="AR346" s="108"/>
      <c r="AS346" s="108"/>
      <c r="AT346" s="108"/>
      <c r="AU346" s="108"/>
      <c r="AV346" s="108"/>
      <c r="AW346" s="108"/>
      <c r="AX346" s="108"/>
    </row>
    <row r="347" spans="1:52" x14ac:dyDescent="0.35">
      <c r="A347" s="11">
        <f>'OD660'!$A$10</f>
        <v>44663.677083333336</v>
      </c>
      <c r="B347" s="4">
        <f t="shared" si="617"/>
        <v>51.75</v>
      </c>
      <c r="C347" s="12">
        <f t="shared" si="618"/>
        <v>2.15625</v>
      </c>
      <c r="D347" s="176">
        <v>7.7</v>
      </c>
      <c r="E347" s="176">
        <v>17.43</v>
      </c>
      <c r="F347" s="176">
        <v>0</v>
      </c>
      <c r="G347" s="176">
        <v>0</v>
      </c>
      <c r="H347" s="176">
        <v>0</v>
      </c>
      <c r="I347" s="176">
        <v>7.5</v>
      </c>
      <c r="J347" s="176">
        <v>7.71</v>
      </c>
      <c r="K347" s="176">
        <v>17.47</v>
      </c>
      <c r="L347" s="176">
        <v>0</v>
      </c>
      <c r="M347" s="176">
        <v>0</v>
      </c>
      <c r="N347" s="176">
        <v>0</v>
      </c>
      <c r="O347" s="176">
        <v>7.49</v>
      </c>
      <c r="P347" s="29">
        <f t="shared" si="619"/>
        <v>7.7050000000000001</v>
      </c>
      <c r="Q347" s="7">
        <f t="shared" si="620"/>
        <v>7.0710678118653244E-3</v>
      </c>
      <c r="R347" s="22">
        <f t="shared" si="621"/>
        <v>9.1772457000198894E-4</v>
      </c>
      <c r="S347" s="18">
        <f t="shared" si="622"/>
        <v>17.45</v>
      </c>
      <c r="T347" s="7">
        <f t="shared" si="623"/>
        <v>2.8284271247461298E-2</v>
      </c>
      <c r="U347" s="22">
        <f t="shared" si="624"/>
        <v>1.6208751431209913E-3</v>
      </c>
      <c r="V347" s="18">
        <f t="shared" si="625"/>
        <v>0</v>
      </c>
      <c r="W347" s="7">
        <f t="shared" si="626"/>
        <v>0</v>
      </c>
      <c r="X347" s="22" t="e">
        <f t="shared" si="627"/>
        <v>#DIV/0!</v>
      </c>
      <c r="Y347" s="18">
        <f t="shared" si="628"/>
        <v>0</v>
      </c>
      <c r="Z347" s="7">
        <f t="shared" si="629"/>
        <v>0</v>
      </c>
      <c r="AA347" s="22" t="e">
        <f t="shared" si="630"/>
        <v>#DIV/0!</v>
      </c>
      <c r="AB347" s="18">
        <f t="shared" si="631"/>
        <v>0</v>
      </c>
      <c r="AC347" s="7">
        <f t="shared" si="632"/>
        <v>0</v>
      </c>
      <c r="AD347" s="22" t="e">
        <f t="shared" si="633"/>
        <v>#DIV/0!</v>
      </c>
      <c r="AE347" s="18">
        <f t="shared" si="634"/>
        <v>7.4950000000000001</v>
      </c>
      <c r="AF347" s="7">
        <f t="shared" si="635"/>
        <v>7.0710678118653244E-3</v>
      </c>
      <c r="AG347" s="22">
        <f t="shared" si="636"/>
        <v>9.4343800024887579E-4</v>
      </c>
      <c r="AH347" s="108"/>
      <c r="AI347" s="108"/>
      <c r="AJ347" s="108"/>
      <c r="AK347" s="108"/>
      <c r="AL347" s="108"/>
      <c r="AM347" s="108"/>
      <c r="AN347" s="108"/>
      <c r="AO347" s="108"/>
      <c r="AP347" s="108"/>
      <c r="AQ347" s="108"/>
      <c r="AR347" s="108"/>
      <c r="AS347" s="108"/>
      <c r="AT347" s="108"/>
      <c r="AU347" s="108"/>
      <c r="AV347" s="108"/>
      <c r="AW347" s="108"/>
      <c r="AX347" s="108"/>
    </row>
    <row r="348" spans="1:52" x14ac:dyDescent="0.35">
      <c r="A348" s="11">
        <f>'OD660'!$A$11</f>
        <v>44664.361111111109</v>
      </c>
      <c r="B348" s="4">
        <f t="shared" si="617"/>
        <v>68.166666666569654</v>
      </c>
      <c r="C348" s="12">
        <f t="shared" si="618"/>
        <v>2.8402777777737356</v>
      </c>
      <c r="D348" s="176">
        <v>6.75</v>
      </c>
      <c r="E348" s="176">
        <v>4.92</v>
      </c>
      <c r="F348" s="176">
        <v>0</v>
      </c>
      <c r="G348" s="176">
        <v>0</v>
      </c>
      <c r="H348" s="176">
        <v>0.6</v>
      </c>
      <c r="I348" s="176">
        <v>13.02</v>
      </c>
      <c r="J348" s="176">
        <v>6.71</v>
      </c>
      <c r="K348" s="176">
        <v>4.8899999999999997</v>
      </c>
      <c r="L348" s="176">
        <v>0</v>
      </c>
      <c r="M348" s="176">
        <v>0</v>
      </c>
      <c r="N348" s="176">
        <v>0.59</v>
      </c>
      <c r="O348" s="176">
        <v>12.91</v>
      </c>
      <c r="P348" s="29">
        <f t="shared" si="619"/>
        <v>6.73</v>
      </c>
      <c r="Q348" s="7">
        <f t="shared" si="620"/>
        <v>2.8284271247461926E-2</v>
      </c>
      <c r="R348" s="22">
        <f t="shared" si="621"/>
        <v>4.2027148956109844E-3</v>
      </c>
      <c r="S348" s="18">
        <f t="shared" si="622"/>
        <v>4.9049999999999994</v>
      </c>
      <c r="T348" s="7">
        <f t="shared" si="623"/>
        <v>2.12132034355966E-2</v>
      </c>
      <c r="U348" s="22">
        <f t="shared" si="624"/>
        <v>4.3248121173489508E-3</v>
      </c>
      <c r="V348" s="18">
        <f t="shared" si="625"/>
        <v>0</v>
      </c>
      <c r="W348" s="7">
        <f t="shared" si="626"/>
        <v>0</v>
      </c>
      <c r="X348" s="22" t="e">
        <f t="shared" si="627"/>
        <v>#DIV/0!</v>
      </c>
      <c r="Y348" s="18">
        <f t="shared" si="628"/>
        <v>0</v>
      </c>
      <c r="Z348" s="7">
        <f t="shared" si="629"/>
        <v>0</v>
      </c>
      <c r="AA348" s="22" t="e">
        <f t="shared" si="630"/>
        <v>#DIV/0!</v>
      </c>
      <c r="AB348" s="18">
        <f t="shared" si="631"/>
        <v>0.59499999999999997</v>
      </c>
      <c r="AC348" s="7">
        <f t="shared" si="632"/>
        <v>7.0710678118654814E-3</v>
      </c>
      <c r="AD348" s="22">
        <f t="shared" si="633"/>
        <v>1.1884147582967197E-2</v>
      </c>
      <c r="AE348" s="18">
        <f t="shared" si="634"/>
        <v>12.965</v>
      </c>
      <c r="AF348" s="7">
        <f t="shared" si="635"/>
        <v>7.7781745930519827E-2</v>
      </c>
      <c r="AG348" s="22">
        <f t="shared" si="636"/>
        <v>5.999363357541059E-3</v>
      </c>
      <c r="AH348" s="108"/>
      <c r="AI348" s="108"/>
      <c r="AJ348" s="108"/>
      <c r="AK348" s="108"/>
      <c r="AL348" s="108"/>
      <c r="AM348" s="108"/>
      <c r="AN348" s="108"/>
      <c r="AO348" s="108"/>
      <c r="AP348" s="108"/>
      <c r="AQ348" s="108"/>
      <c r="AR348" s="108"/>
      <c r="AS348" s="108"/>
      <c r="AT348" s="108"/>
      <c r="AU348" s="108"/>
      <c r="AV348" s="108"/>
      <c r="AW348" s="108"/>
      <c r="AX348" s="108"/>
    </row>
    <row r="349" spans="1:52" x14ac:dyDescent="0.35">
      <c r="A349" s="11">
        <f>'OD660'!$A$12</f>
        <v>44664.677083333336</v>
      </c>
      <c r="B349" s="4">
        <f t="shared" si="617"/>
        <v>75.75</v>
      </c>
      <c r="C349" s="12">
        <f t="shared" si="618"/>
        <v>3.15625</v>
      </c>
      <c r="D349" s="176">
        <v>6.28</v>
      </c>
      <c r="E349" s="176">
        <v>1.38</v>
      </c>
      <c r="F349" s="176">
        <v>0</v>
      </c>
      <c r="G349" s="176">
        <v>0</v>
      </c>
      <c r="H349" s="176">
        <v>0.7</v>
      </c>
      <c r="I349" s="176">
        <v>15.04</v>
      </c>
      <c r="J349" s="176">
        <v>6.29</v>
      </c>
      <c r="K349" s="176">
        <v>1.39</v>
      </c>
      <c r="L349" s="176">
        <v>0</v>
      </c>
      <c r="M349" s="176">
        <v>0</v>
      </c>
      <c r="N349" s="176">
        <v>0.71</v>
      </c>
      <c r="O349" s="176">
        <v>15.02</v>
      </c>
      <c r="P349" s="29">
        <f t="shared" si="619"/>
        <v>6.2850000000000001</v>
      </c>
      <c r="Q349" s="7">
        <f t="shared" si="620"/>
        <v>7.0710678118653244E-3</v>
      </c>
      <c r="R349" s="22">
        <f t="shared" si="621"/>
        <v>1.1250704553485004E-3</v>
      </c>
      <c r="S349" s="18">
        <f t="shared" si="622"/>
        <v>1.3849999999999998</v>
      </c>
      <c r="T349" s="7">
        <f t="shared" si="623"/>
        <v>7.0710678118654814E-3</v>
      </c>
      <c r="U349" s="22">
        <f t="shared" si="624"/>
        <v>5.1054641240906012E-3</v>
      </c>
      <c r="V349" s="18">
        <f t="shared" si="625"/>
        <v>0</v>
      </c>
      <c r="W349" s="7">
        <f t="shared" si="626"/>
        <v>0</v>
      </c>
      <c r="X349" s="22" t="e">
        <f t="shared" si="627"/>
        <v>#DIV/0!</v>
      </c>
      <c r="Y349" s="18">
        <f t="shared" si="628"/>
        <v>0</v>
      </c>
      <c r="Z349" s="7">
        <f t="shared" si="629"/>
        <v>0</v>
      </c>
      <c r="AA349" s="22" t="e">
        <f t="shared" si="630"/>
        <v>#DIV/0!</v>
      </c>
      <c r="AB349" s="18">
        <f t="shared" si="631"/>
        <v>0.70499999999999996</v>
      </c>
      <c r="AC349" s="7">
        <f t="shared" si="632"/>
        <v>7.0710678118654814E-3</v>
      </c>
      <c r="AD349" s="22">
        <f t="shared" si="633"/>
        <v>1.0029883421085789E-2</v>
      </c>
      <c r="AE349" s="18">
        <f t="shared" si="634"/>
        <v>15.03</v>
      </c>
      <c r="AF349" s="7">
        <f t="shared" si="635"/>
        <v>1.4142135623730649E-2</v>
      </c>
      <c r="AG349" s="22">
        <f t="shared" si="636"/>
        <v>9.4092718720762802E-4</v>
      </c>
      <c r="AH349" s="108"/>
      <c r="AI349" s="108"/>
      <c r="AJ349" s="108"/>
      <c r="AK349" s="108"/>
      <c r="AL349" s="108"/>
      <c r="AM349" s="108"/>
      <c r="AN349" s="108"/>
      <c r="AO349" s="108"/>
      <c r="AP349" s="108"/>
      <c r="AQ349" s="108"/>
      <c r="AR349" s="108"/>
      <c r="AS349" s="108"/>
      <c r="AT349" s="108"/>
      <c r="AU349" s="108"/>
      <c r="AV349" s="108"/>
      <c r="AW349" s="108"/>
      <c r="AX349" s="108"/>
    </row>
    <row r="350" spans="1:52" x14ac:dyDescent="0.35">
      <c r="A350" s="11">
        <f>'OD660'!$A$13</f>
        <v>44665.34375</v>
      </c>
      <c r="B350" s="4">
        <f t="shared" si="617"/>
        <v>91.749999999941792</v>
      </c>
      <c r="C350" s="12">
        <f t="shared" si="618"/>
        <v>3.8229166666642413</v>
      </c>
      <c r="D350" s="176">
        <v>4.68</v>
      </c>
      <c r="E350" s="176">
        <v>1.02</v>
      </c>
      <c r="F350" s="176">
        <v>0</v>
      </c>
      <c r="G350" s="176">
        <v>0</v>
      </c>
      <c r="H350" s="176">
        <v>0.72</v>
      </c>
      <c r="I350" s="176">
        <v>17.059999999999999</v>
      </c>
      <c r="J350" s="176">
        <v>4.6900000000000004</v>
      </c>
      <c r="K350" s="176">
        <v>1.03</v>
      </c>
      <c r="L350" s="176">
        <v>0</v>
      </c>
      <c r="M350" s="176">
        <v>0</v>
      </c>
      <c r="N350" s="176">
        <v>0.73</v>
      </c>
      <c r="O350" s="176">
        <v>17.05</v>
      </c>
      <c r="P350" s="29">
        <f t="shared" si="619"/>
        <v>4.6850000000000005</v>
      </c>
      <c r="Q350" s="7">
        <f t="shared" si="620"/>
        <v>7.0710678118659524E-3</v>
      </c>
      <c r="R350" s="22">
        <f t="shared" si="621"/>
        <v>1.5092994262253898E-3</v>
      </c>
      <c r="S350" s="18">
        <f t="shared" si="622"/>
        <v>1.0249999999999999</v>
      </c>
      <c r="T350" s="7">
        <f t="shared" si="623"/>
        <v>7.0710678118654814E-3</v>
      </c>
      <c r="U350" s="22">
        <f t="shared" si="624"/>
        <v>6.8986027432833968E-3</v>
      </c>
      <c r="V350" s="18">
        <f t="shared" si="625"/>
        <v>0</v>
      </c>
      <c r="W350" s="7">
        <f t="shared" si="626"/>
        <v>0</v>
      </c>
      <c r="X350" s="22" t="e">
        <f t="shared" si="627"/>
        <v>#DIV/0!</v>
      </c>
      <c r="Y350" s="18">
        <f t="shared" si="628"/>
        <v>0</v>
      </c>
      <c r="Z350" s="7">
        <f t="shared" si="629"/>
        <v>0</v>
      </c>
      <c r="AA350" s="22" t="e">
        <f t="shared" si="630"/>
        <v>#DIV/0!</v>
      </c>
      <c r="AB350" s="18">
        <f t="shared" si="631"/>
        <v>0.72499999999999998</v>
      </c>
      <c r="AC350" s="7">
        <f t="shared" si="632"/>
        <v>7.0710678118654814E-3</v>
      </c>
      <c r="AD350" s="22">
        <f t="shared" si="633"/>
        <v>9.7531969818834222E-3</v>
      </c>
      <c r="AE350" s="18">
        <f t="shared" si="634"/>
        <v>17.055</v>
      </c>
      <c r="AF350" s="7">
        <f t="shared" si="635"/>
        <v>7.0710678118640685E-3</v>
      </c>
      <c r="AG350" s="22">
        <f t="shared" si="636"/>
        <v>4.146038001679313E-4</v>
      </c>
      <c r="AH350" s="108"/>
      <c r="AI350" s="108"/>
      <c r="AJ350" s="108"/>
      <c r="AK350" s="108"/>
      <c r="AL350" s="108"/>
      <c r="AM350" s="108"/>
      <c r="AN350" s="108"/>
      <c r="AO350" s="108"/>
      <c r="AP350" s="108"/>
      <c r="AQ350" s="108"/>
      <c r="AR350" s="108"/>
      <c r="AS350" s="108"/>
      <c r="AT350" s="108"/>
      <c r="AU350" s="108"/>
      <c r="AV350" s="108"/>
      <c r="AW350" s="108"/>
      <c r="AX350" s="108"/>
    </row>
    <row r="351" spans="1:52" s="135" customFormat="1" x14ac:dyDescent="0.35">
      <c r="A351" s="11">
        <f>'OD660'!$A$14</f>
        <v>44665.677083333336</v>
      </c>
      <c r="B351" s="4">
        <f t="shared" si="617"/>
        <v>99.75</v>
      </c>
      <c r="C351" s="12">
        <f t="shared" si="618"/>
        <v>4.15625</v>
      </c>
      <c r="D351" s="176">
        <v>4.0199999999999996</v>
      </c>
      <c r="E351" s="176">
        <v>0.95</v>
      </c>
      <c r="F351" s="176">
        <v>0</v>
      </c>
      <c r="G351" s="176">
        <v>0</v>
      </c>
      <c r="H351" s="176">
        <v>0.71</v>
      </c>
      <c r="I351" s="176">
        <v>14.45</v>
      </c>
      <c r="J351" s="176">
        <v>4.04</v>
      </c>
      <c r="K351" s="176">
        <v>0.96</v>
      </c>
      <c r="L351" s="176">
        <v>0</v>
      </c>
      <c r="M351" s="176">
        <v>0</v>
      </c>
      <c r="N351" s="176">
        <v>0.71</v>
      </c>
      <c r="O351" s="176">
        <v>13.96</v>
      </c>
      <c r="P351" s="29">
        <f t="shared" si="619"/>
        <v>4.0299999999999994</v>
      </c>
      <c r="Q351" s="7">
        <f t="shared" si="620"/>
        <v>1.4142135623731277E-2</v>
      </c>
      <c r="R351" s="22">
        <f t="shared" si="621"/>
        <v>3.5092147949705409E-3</v>
      </c>
      <c r="S351" s="18">
        <f t="shared" si="622"/>
        <v>0.95499999999999996</v>
      </c>
      <c r="T351" s="7">
        <f t="shared" si="623"/>
        <v>7.0710678118654814E-3</v>
      </c>
      <c r="U351" s="22">
        <f t="shared" si="624"/>
        <v>7.4042594888643785E-3</v>
      </c>
      <c r="V351" s="18">
        <f t="shared" si="625"/>
        <v>0</v>
      </c>
      <c r="W351" s="7">
        <f t="shared" si="626"/>
        <v>0</v>
      </c>
      <c r="X351" s="22" t="e">
        <f t="shared" si="627"/>
        <v>#DIV/0!</v>
      </c>
      <c r="Y351" s="18">
        <f t="shared" si="628"/>
        <v>0</v>
      </c>
      <c r="Z351" s="7">
        <f t="shared" si="629"/>
        <v>0</v>
      </c>
      <c r="AA351" s="22" t="e">
        <f t="shared" si="630"/>
        <v>#DIV/0!</v>
      </c>
      <c r="AB351" s="18">
        <f t="shared" si="631"/>
        <v>0.71</v>
      </c>
      <c r="AC351" s="7">
        <f t="shared" si="632"/>
        <v>0</v>
      </c>
      <c r="AD351" s="22">
        <f t="shared" si="633"/>
        <v>0</v>
      </c>
      <c r="AE351" s="18">
        <f t="shared" si="634"/>
        <v>14.205</v>
      </c>
      <c r="AF351" s="7">
        <f t="shared" si="635"/>
        <v>0.34648232278140717</v>
      </c>
      <c r="AG351" s="22">
        <f t="shared" si="636"/>
        <v>2.4391574993411276E-2</v>
      </c>
      <c r="AH351" s="108"/>
      <c r="AI351" s="29"/>
      <c r="AJ351" s="7"/>
      <c r="AK351" s="22"/>
      <c r="AL351" s="29"/>
      <c r="AM351" s="7"/>
      <c r="AN351" s="22"/>
      <c r="AO351" s="29"/>
      <c r="AP351" s="7"/>
      <c r="AQ351" s="22"/>
      <c r="AR351" s="29"/>
      <c r="AS351" s="7"/>
      <c r="AT351" s="22"/>
      <c r="AU351" s="29"/>
      <c r="AV351" s="7"/>
      <c r="AW351" s="22"/>
      <c r="AX351" s="29"/>
      <c r="AY351" s="7"/>
      <c r="AZ351" s="22"/>
    </row>
    <row r="352" spans="1:52" ht="15" thickBot="1" x14ac:dyDescent="0.4">
      <c r="A352" s="101">
        <f>'OD660'!$A$15</f>
        <v>44666.385416666664</v>
      </c>
      <c r="B352" s="9">
        <f t="shared" si="617"/>
        <v>116.74999999988358</v>
      </c>
      <c r="C352" s="13">
        <f t="shared" si="618"/>
        <v>4.8645833333284827</v>
      </c>
      <c r="D352" s="176">
        <v>2.5</v>
      </c>
      <c r="E352" s="176">
        <v>0.78</v>
      </c>
      <c r="F352" s="176">
        <v>0</v>
      </c>
      <c r="G352" s="176">
        <v>0</v>
      </c>
      <c r="H352" s="176">
        <v>0.71</v>
      </c>
      <c r="I352" s="176">
        <v>15.85</v>
      </c>
      <c r="J352" s="176">
        <v>2.5099999999999998</v>
      </c>
      <c r="K352" s="176">
        <v>0.78</v>
      </c>
      <c r="L352" s="176">
        <v>0</v>
      </c>
      <c r="M352" s="176">
        <v>0</v>
      </c>
      <c r="N352" s="176">
        <v>0.73</v>
      </c>
      <c r="O352" s="176">
        <v>15.04</v>
      </c>
      <c r="P352" s="30">
        <f>IF(D337="",#N/A,AVERAGE(D337,J337))</f>
        <v>2.5350000000000001</v>
      </c>
      <c r="Q352" s="21">
        <f>_xlfn.STDEV.S(D337,J337)</f>
        <v>7.0710678118656384E-3</v>
      </c>
      <c r="R352" s="23">
        <f t="shared" si="621"/>
        <v>2.7893758626688909E-3</v>
      </c>
      <c r="S352" s="20">
        <f>IF(E337="",#N/A,AVERAGE(E337,K337))</f>
        <v>0.78500000000000003</v>
      </c>
      <c r="T352" s="21">
        <f>_xlfn.STDEV.S(E337,K337)</f>
        <v>7.0710678118654814E-3</v>
      </c>
      <c r="U352" s="23">
        <f t="shared" si="624"/>
        <v>9.0077296966439256E-3</v>
      </c>
      <c r="V352" s="20">
        <f>IF(F337="",#N/A,AVERAGE(F337,L337))</f>
        <v>0</v>
      </c>
      <c r="W352" s="21">
        <f>_xlfn.STDEV.S(F337,L337)</f>
        <v>0</v>
      </c>
      <c r="X352" s="23" t="e">
        <f t="shared" si="627"/>
        <v>#DIV/0!</v>
      </c>
      <c r="Y352" s="20">
        <f>IF(G337="",#N/A,AVERAGE(G337,M337))</f>
        <v>0</v>
      </c>
      <c r="Z352" s="21">
        <f>_xlfn.STDEV.S(G337,M337)</f>
        <v>0</v>
      </c>
      <c r="AA352" s="23" t="e">
        <f t="shared" si="630"/>
        <v>#DIV/0!</v>
      </c>
      <c r="AB352" s="20">
        <f>IF(H337="",#N/A,AVERAGE(H337,N337))</f>
        <v>0.71499999999999997</v>
      </c>
      <c r="AC352" s="21">
        <f>_xlfn.STDEV.S(H337,N337)</f>
        <v>7.0710678118654814E-3</v>
      </c>
      <c r="AD352" s="23">
        <f t="shared" si="633"/>
        <v>9.8896053312803947E-3</v>
      </c>
      <c r="AE352" s="20">
        <f>IF(I337="",#N/A,AVERAGE(I337,O337))</f>
        <v>16.299999999999997</v>
      </c>
      <c r="AF352" s="21">
        <f>_xlfn.STDEV.S(I337,O337)</f>
        <v>0.21213203435596475</v>
      </c>
      <c r="AG352" s="23">
        <f t="shared" si="636"/>
        <v>1.3014235236562257E-2</v>
      </c>
      <c r="AH352" s="108"/>
      <c r="AI352" s="108"/>
      <c r="AJ352" s="108"/>
      <c r="AK352" s="108"/>
      <c r="AL352" s="108"/>
      <c r="AM352" s="108"/>
      <c r="AN352" s="108"/>
      <c r="AO352" s="108"/>
      <c r="AP352" s="108"/>
      <c r="AQ352" s="108"/>
      <c r="AR352" s="108"/>
      <c r="AS352" s="108"/>
      <c r="AT352" s="108"/>
      <c r="AU352" s="108"/>
      <c r="AV352" s="108"/>
      <c r="AW352" s="108"/>
      <c r="AX352" s="108"/>
    </row>
    <row r="353" spans="1:52" ht="15" thickBot="1" x14ac:dyDescent="0.4"/>
    <row r="354" spans="1:52" ht="15" thickBot="1" x14ac:dyDescent="0.4">
      <c r="D354" s="205">
        <v>3</v>
      </c>
      <c r="E354" s="206"/>
      <c r="F354" s="206"/>
      <c r="G354" s="206"/>
      <c r="H354" s="206"/>
      <c r="I354" s="206"/>
      <c r="J354" s="206"/>
      <c r="K354" s="206"/>
      <c r="L354" s="206"/>
      <c r="M354" s="206"/>
      <c r="N354" s="206"/>
      <c r="O354" s="207"/>
    </row>
    <row r="355" spans="1:52" ht="15" thickBot="1" x14ac:dyDescent="0.4">
      <c r="D355" s="205" t="s">
        <v>26</v>
      </c>
      <c r="E355" s="206"/>
      <c r="F355" s="206"/>
      <c r="G355" s="206"/>
      <c r="H355" s="206"/>
      <c r="I355" s="207"/>
      <c r="J355" s="205" t="s">
        <v>26</v>
      </c>
      <c r="K355" s="206"/>
      <c r="L355" s="206"/>
      <c r="M355" s="206"/>
      <c r="N355" s="206"/>
      <c r="O355" s="207"/>
      <c r="P355" s="194" t="s">
        <v>9</v>
      </c>
      <c r="Q355" s="187"/>
      <c r="R355" s="195"/>
      <c r="S355" s="194" t="s">
        <v>10</v>
      </c>
      <c r="T355" s="187"/>
      <c r="U355" s="195"/>
      <c r="V355" s="194" t="s">
        <v>11</v>
      </c>
      <c r="W355" s="187"/>
      <c r="X355" s="195"/>
      <c r="Y355" s="194" t="s">
        <v>12</v>
      </c>
      <c r="Z355" s="187"/>
      <c r="AA355" s="195"/>
      <c r="AB355" s="194" t="s">
        <v>13</v>
      </c>
      <c r="AC355" s="187"/>
      <c r="AD355" s="195"/>
      <c r="AE355" s="194" t="s">
        <v>14</v>
      </c>
      <c r="AF355" s="187"/>
      <c r="AG355" s="195"/>
      <c r="AH355" s="92"/>
      <c r="AI355" s="92"/>
      <c r="AJ355" s="92"/>
      <c r="AK355" s="92"/>
      <c r="AL355" s="92"/>
      <c r="AM355" s="92"/>
      <c r="AN355" s="92"/>
      <c r="AO355" s="92"/>
      <c r="AP355" s="92"/>
      <c r="AQ355" s="92"/>
      <c r="AR355" s="92"/>
      <c r="AS355" s="92"/>
      <c r="AT355" s="92"/>
      <c r="AU355" s="92"/>
      <c r="AV355" s="92"/>
      <c r="AW355" s="92"/>
      <c r="AX355" s="92"/>
    </row>
    <row r="356" spans="1:52" ht="15" thickBot="1" x14ac:dyDescent="0.4">
      <c r="A356" s="133" t="s">
        <v>0</v>
      </c>
      <c r="B356" s="132" t="s">
        <v>1</v>
      </c>
      <c r="C356" s="134" t="s">
        <v>2</v>
      </c>
      <c r="D356" s="196" t="s">
        <v>27</v>
      </c>
      <c r="E356" s="197"/>
      <c r="F356" s="197"/>
      <c r="G356" s="197"/>
      <c r="H356" s="197"/>
      <c r="I356" s="198"/>
      <c r="J356" s="212" t="s">
        <v>28</v>
      </c>
      <c r="K356" s="197"/>
      <c r="L356" s="197"/>
      <c r="M356" s="197"/>
      <c r="N356" s="197"/>
      <c r="O356" s="198"/>
      <c r="P356" s="147" t="s">
        <v>8</v>
      </c>
      <c r="Q356" s="120" t="s">
        <v>5</v>
      </c>
      <c r="R356" s="121" t="s">
        <v>6</v>
      </c>
      <c r="S356" s="122" t="s">
        <v>8</v>
      </c>
      <c r="T356" s="120" t="s">
        <v>5</v>
      </c>
      <c r="U356" s="121" t="s">
        <v>6</v>
      </c>
      <c r="V356" s="122" t="s">
        <v>8</v>
      </c>
      <c r="W356" s="120" t="s">
        <v>5</v>
      </c>
      <c r="X356" s="121" t="s">
        <v>6</v>
      </c>
      <c r="Y356" s="122" t="s">
        <v>8</v>
      </c>
      <c r="Z356" s="120" t="s">
        <v>5</v>
      </c>
      <c r="AA356" s="121" t="s">
        <v>6</v>
      </c>
      <c r="AB356" s="122" t="s">
        <v>8</v>
      </c>
      <c r="AC356" s="120" t="s">
        <v>5</v>
      </c>
      <c r="AD356" s="121" t="s">
        <v>6</v>
      </c>
      <c r="AE356" s="122" t="s">
        <v>8</v>
      </c>
      <c r="AF356" s="120" t="s">
        <v>5</v>
      </c>
      <c r="AG356" s="121" t="s">
        <v>6</v>
      </c>
      <c r="AH356" s="110"/>
      <c r="AI356" s="110"/>
      <c r="AJ356" s="110"/>
      <c r="AK356" s="110"/>
      <c r="AL356" s="110"/>
      <c r="AM356" s="110"/>
      <c r="AN356" s="110"/>
      <c r="AO356" s="110"/>
      <c r="AP356" s="110"/>
      <c r="AQ356" s="110"/>
      <c r="AR356" s="110"/>
      <c r="AS356" s="110"/>
      <c r="AT356" s="110"/>
      <c r="AU356" s="110"/>
      <c r="AV356" s="110"/>
      <c r="AW356" s="110"/>
      <c r="AX356" s="110"/>
    </row>
    <row r="357" spans="1:52" x14ac:dyDescent="0.35">
      <c r="A357" s="11">
        <f>'OD660'!$A$5</f>
        <v>44661.520833333336</v>
      </c>
      <c r="B357" s="4">
        <f>C357*24</f>
        <v>0</v>
      </c>
      <c r="C357" s="2">
        <f>A357-$A$5</f>
        <v>0</v>
      </c>
      <c r="D357" s="176">
        <v>8.34</v>
      </c>
      <c r="E357" s="176">
        <v>23.99</v>
      </c>
      <c r="F357" s="176">
        <v>7.11</v>
      </c>
      <c r="G357" s="176">
        <v>2.66</v>
      </c>
      <c r="H357" s="176">
        <v>0</v>
      </c>
      <c r="I357" s="176">
        <v>0</v>
      </c>
      <c r="J357" s="176">
        <v>8.35</v>
      </c>
      <c r="K357" s="176">
        <v>23.99</v>
      </c>
      <c r="L357" s="176">
        <v>7.11</v>
      </c>
      <c r="M357" s="176">
        <v>2.66</v>
      </c>
      <c r="N357" s="176">
        <v>0</v>
      </c>
      <c r="O357" s="176">
        <v>0</v>
      </c>
      <c r="P357" s="143">
        <f>IF(D357="",#N/A,AVERAGE(D357,J357))</f>
        <v>8.3449999999999989</v>
      </c>
      <c r="Q357" s="144">
        <f>_xlfn.STDEV.S(D357,J357)</f>
        <v>7.0710678118653244E-3</v>
      </c>
      <c r="R357" s="145">
        <f>Q357/P357</f>
        <v>8.4734185882148901E-4</v>
      </c>
      <c r="S357" s="146">
        <f>IF(E357="",#N/A,AVERAGE(E357,K357))</f>
        <v>23.99</v>
      </c>
      <c r="T357" s="144">
        <f>_xlfn.STDEV.S(E357,K357)</f>
        <v>0</v>
      </c>
      <c r="U357" s="145">
        <f>T357/S357</f>
        <v>0</v>
      </c>
      <c r="V357" s="146">
        <f>IF(F357="",#N/A,AVERAGE(F357,L357))</f>
        <v>7.11</v>
      </c>
      <c r="W357" s="144">
        <f>_xlfn.STDEV.S(F357,L357)</f>
        <v>0</v>
      </c>
      <c r="X357" s="145">
        <f t="shared" ref="X357" si="637">W357/V357</f>
        <v>0</v>
      </c>
      <c r="Y357" s="146">
        <f>IF(G357="",#N/A,AVERAGE(G357,M357))</f>
        <v>2.66</v>
      </c>
      <c r="Z357" s="144">
        <f>_xlfn.STDEV.S(G357,M357)</f>
        <v>0</v>
      </c>
      <c r="AA357" s="145">
        <f>Z357/Y357</f>
        <v>0</v>
      </c>
      <c r="AB357" s="146">
        <f>IF(H357="",#N/A,AVERAGE(H357,N357))</f>
        <v>0</v>
      </c>
      <c r="AC357" s="144">
        <f>_xlfn.STDEV.S(H357,N357)</f>
        <v>0</v>
      </c>
      <c r="AD357" s="145" t="e">
        <f>AC357/AB357</f>
        <v>#DIV/0!</v>
      </c>
      <c r="AE357" s="146">
        <f>IF(I357="",#N/A,AVERAGE(I357,O357))</f>
        <v>0</v>
      </c>
      <c r="AF357" s="144">
        <f>_xlfn.STDEV.S(I357,O357)</f>
        <v>0</v>
      </c>
      <c r="AG357" s="145" t="e">
        <f>AF357/AE357</f>
        <v>#DIV/0!</v>
      </c>
      <c r="AH357" s="108"/>
      <c r="AI357" s="108"/>
      <c r="AJ357" s="108"/>
      <c r="AK357" s="108"/>
      <c r="AL357" s="108"/>
      <c r="AM357" s="108"/>
      <c r="AN357" s="108"/>
      <c r="AO357" s="108"/>
      <c r="AP357" s="108"/>
      <c r="AQ357" s="108"/>
      <c r="AR357" s="108"/>
      <c r="AS357" s="108"/>
      <c r="AT357" s="108"/>
      <c r="AU357" s="108"/>
      <c r="AV357" s="108"/>
      <c r="AW357" s="108"/>
      <c r="AX357" s="108"/>
    </row>
    <row r="358" spans="1:52" x14ac:dyDescent="0.35">
      <c r="A358" s="11">
        <f>'OD660'!$A$6</f>
        <v>44661.84375</v>
      </c>
      <c r="B358" s="4">
        <f t="shared" ref="B358:B367" si="638">C358*24</f>
        <v>7.7499999999417923</v>
      </c>
      <c r="C358" s="12">
        <f t="shared" ref="C358:C367" si="639">A358-$A$5</f>
        <v>0.32291666666424135</v>
      </c>
      <c r="D358" s="56">
        <v>7.82</v>
      </c>
      <c r="E358" s="56">
        <v>23.67</v>
      </c>
      <c r="F358" s="56">
        <v>6.25</v>
      </c>
      <c r="G358" s="56">
        <v>2.66</v>
      </c>
      <c r="H358" s="56">
        <v>0</v>
      </c>
      <c r="I358" s="56">
        <v>0.23</v>
      </c>
      <c r="J358" s="56">
        <v>7.93</v>
      </c>
      <c r="K358" s="56">
        <v>24.01</v>
      </c>
      <c r="L358" s="56">
        <v>6.33</v>
      </c>
      <c r="M358" s="56">
        <v>2.69</v>
      </c>
      <c r="N358" s="56">
        <v>0</v>
      </c>
      <c r="O358" s="56">
        <v>0.24</v>
      </c>
      <c r="P358" s="29">
        <f t="shared" ref="P358:P366" si="640">IF(D358="",#N/A,AVERAGE(D358,J358))</f>
        <v>7.875</v>
      </c>
      <c r="Q358" s="7">
        <f t="shared" ref="Q358:Q366" si="641">_xlfn.STDEV.S(D358,J358)</f>
        <v>7.7781745930519827E-2</v>
      </c>
      <c r="R358" s="22">
        <f t="shared" ref="R358:R367" si="642">Q358/P358</f>
        <v>9.8770471022882316E-3</v>
      </c>
      <c r="S358" s="18">
        <f t="shared" ref="S358:S366" si="643">IF(E358="",#N/A,AVERAGE(E358,K358))</f>
        <v>23.840000000000003</v>
      </c>
      <c r="T358" s="7">
        <f t="shared" ref="T358:T366" si="644">_xlfn.STDEV.S(E358,K358)</f>
        <v>0.24041630560342606</v>
      </c>
      <c r="U358" s="22">
        <f t="shared" ref="U358:U367" si="645">T358/S358</f>
        <v>1.0084576577324917E-2</v>
      </c>
      <c r="V358" s="18">
        <f t="shared" ref="V358:V366" si="646">IF(F358="",#N/A,AVERAGE(F358,L358))</f>
        <v>6.29</v>
      </c>
      <c r="W358" s="7">
        <f t="shared" ref="W358:W366" si="647">_xlfn.STDEV.S(F358,L358)</f>
        <v>5.6568542494923851E-2</v>
      </c>
      <c r="X358" s="22">
        <f t="shared" ref="X358:X367" si="648">W358/V358</f>
        <v>8.9934089817049045E-3</v>
      </c>
      <c r="Y358" s="18">
        <f t="shared" ref="Y358:Y366" si="649">IF(G358="",#N/A,AVERAGE(G358,M358))</f>
        <v>2.6749999999999998</v>
      </c>
      <c r="Z358" s="7">
        <f t="shared" ref="Z358:Z366" si="650">_xlfn.STDEV.S(G358,M358)</f>
        <v>2.1213203435596288E-2</v>
      </c>
      <c r="AA358" s="22">
        <f t="shared" ref="AA358:AA367" si="651">Z358/Y358</f>
        <v>7.9301695086341269E-3</v>
      </c>
      <c r="AB358" s="18">
        <f t="shared" ref="AB358:AB366" si="652">IF(H358="",#N/A,AVERAGE(H358,N358))</f>
        <v>0</v>
      </c>
      <c r="AC358" s="7">
        <f t="shared" ref="AC358:AC366" si="653">_xlfn.STDEV.S(H358,N358)</f>
        <v>0</v>
      </c>
      <c r="AD358" s="22" t="e">
        <f t="shared" ref="AD358:AD367" si="654">AC358/AB358</f>
        <v>#DIV/0!</v>
      </c>
      <c r="AE358" s="18">
        <f t="shared" ref="AE358:AE366" si="655">IF(I358="",#N/A,AVERAGE(I358,O358))</f>
        <v>0.23499999999999999</v>
      </c>
      <c r="AF358" s="7">
        <f t="shared" ref="AF358:AF366" si="656">_xlfn.STDEV.S(I358,O358)</f>
        <v>7.0710678118654623E-3</v>
      </c>
      <c r="AG358" s="22">
        <f t="shared" ref="AG358:AG367" si="657">AF358/AE358</f>
        <v>3.0089650263257287E-2</v>
      </c>
      <c r="AH358" s="108"/>
      <c r="AI358" s="108"/>
      <c r="AJ358" s="108"/>
      <c r="AK358" s="108"/>
      <c r="AL358" s="108"/>
      <c r="AM358" s="108"/>
      <c r="AN358" s="108"/>
      <c r="AO358" s="108"/>
      <c r="AP358" s="108"/>
      <c r="AQ358" s="108"/>
      <c r="AR358" s="108"/>
      <c r="AS358" s="108"/>
      <c r="AT358" s="108"/>
      <c r="AU358" s="108"/>
      <c r="AV358" s="108"/>
      <c r="AW358" s="108"/>
      <c r="AX358" s="108"/>
    </row>
    <row r="359" spans="1:52" x14ac:dyDescent="0.35">
      <c r="A359" s="11">
        <f>'OD660'!$A$7</f>
        <v>44662.34375</v>
      </c>
      <c r="B359" s="4">
        <f t="shared" si="638"/>
        <v>19.749999999941792</v>
      </c>
      <c r="C359" s="12">
        <f t="shared" si="639"/>
        <v>0.82291666666424135</v>
      </c>
      <c r="D359" s="176">
        <v>7.99</v>
      </c>
      <c r="E359" s="176">
        <v>24.17</v>
      </c>
      <c r="F359" s="176">
        <v>5.14</v>
      </c>
      <c r="G359" s="176">
        <v>2.58</v>
      </c>
      <c r="H359" s="176">
        <v>0</v>
      </c>
      <c r="I359" s="176">
        <v>0.77</v>
      </c>
      <c r="J359" s="176">
        <v>8.06</v>
      </c>
      <c r="K359" s="176">
        <v>24.42</v>
      </c>
      <c r="L359" s="176">
        <v>5.19</v>
      </c>
      <c r="M359" s="176">
        <v>2.61</v>
      </c>
      <c r="N359" s="176">
        <v>0</v>
      </c>
      <c r="O359" s="176">
        <v>0.74</v>
      </c>
      <c r="P359" s="29">
        <f t="shared" si="640"/>
        <v>8.0250000000000004</v>
      </c>
      <c r="Q359" s="7">
        <f t="shared" si="641"/>
        <v>4.9497474683058526E-2</v>
      </c>
      <c r="R359" s="22">
        <f t="shared" si="642"/>
        <v>6.1679096178266076E-3</v>
      </c>
      <c r="S359" s="18">
        <f t="shared" si="643"/>
        <v>24.295000000000002</v>
      </c>
      <c r="T359" s="7">
        <f t="shared" si="644"/>
        <v>0.17677669529663689</v>
      </c>
      <c r="U359" s="22">
        <f t="shared" si="645"/>
        <v>7.2762582958072397E-3</v>
      </c>
      <c r="V359" s="18">
        <f t="shared" si="646"/>
        <v>5.165</v>
      </c>
      <c r="W359" s="7">
        <f t="shared" si="647"/>
        <v>3.5355339059327882E-2</v>
      </c>
      <c r="X359" s="22">
        <f t="shared" si="648"/>
        <v>6.8451769717962985E-3</v>
      </c>
      <c r="Y359" s="18">
        <f t="shared" si="649"/>
        <v>2.5949999999999998</v>
      </c>
      <c r="Z359" s="7">
        <f t="shared" si="650"/>
        <v>2.1213203435596288E-2</v>
      </c>
      <c r="AA359" s="22">
        <f t="shared" si="651"/>
        <v>8.1746448692085888E-3</v>
      </c>
      <c r="AB359" s="18">
        <f t="shared" si="652"/>
        <v>0</v>
      </c>
      <c r="AC359" s="7">
        <f t="shared" si="653"/>
        <v>0</v>
      </c>
      <c r="AD359" s="22" t="e">
        <f t="shared" si="654"/>
        <v>#DIV/0!</v>
      </c>
      <c r="AE359" s="18">
        <f t="shared" si="655"/>
        <v>0.755</v>
      </c>
      <c r="AF359" s="7">
        <f t="shared" si="656"/>
        <v>2.1213203435596444E-2</v>
      </c>
      <c r="AG359" s="22">
        <f t="shared" si="657"/>
        <v>2.8096958192842972E-2</v>
      </c>
      <c r="AH359" s="108"/>
      <c r="AI359" s="108"/>
      <c r="AJ359" s="108"/>
      <c r="AK359" s="108"/>
      <c r="AL359" s="108"/>
      <c r="AM359" s="108"/>
      <c r="AN359" s="108"/>
      <c r="AO359" s="108"/>
      <c r="AP359" s="108"/>
      <c r="AQ359" s="108"/>
      <c r="AR359" s="108"/>
      <c r="AS359" s="108"/>
      <c r="AT359" s="108"/>
      <c r="AU359" s="108"/>
      <c r="AV359" s="108"/>
      <c r="AW359" s="108"/>
      <c r="AX359" s="108"/>
    </row>
    <row r="360" spans="1:52" x14ac:dyDescent="0.35">
      <c r="A360" s="11">
        <f>'OD660'!$A$8</f>
        <v>44662.71875</v>
      </c>
      <c r="B360" s="4">
        <f t="shared" si="638"/>
        <v>28.749999999941792</v>
      </c>
      <c r="C360" s="12">
        <f t="shared" si="639"/>
        <v>1.1979166666642413</v>
      </c>
      <c r="D360" s="176">
        <v>7.87</v>
      </c>
      <c r="E360" s="176">
        <v>23.79</v>
      </c>
      <c r="F360" s="176">
        <v>3.24</v>
      </c>
      <c r="G360" s="176">
        <v>2.2400000000000002</v>
      </c>
      <c r="H360" s="176">
        <v>0</v>
      </c>
      <c r="I360" s="176">
        <v>1.61</v>
      </c>
      <c r="J360" s="176">
        <v>7.93</v>
      </c>
      <c r="K360" s="176">
        <v>23.99</v>
      </c>
      <c r="L360" s="176">
        <v>3.27</v>
      </c>
      <c r="M360" s="176">
        <v>2.25</v>
      </c>
      <c r="N360" s="176">
        <v>0</v>
      </c>
      <c r="O360" s="176">
        <v>1.53</v>
      </c>
      <c r="P360" s="29">
        <f t="shared" si="640"/>
        <v>7.9</v>
      </c>
      <c r="Q360" s="7">
        <f t="shared" si="641"/>
        <v>4.2426406871192576E-2</v>
      </c>
      <c r="R360" s="22">
        <f t="shared" si="642"/>
        <v>5.370431249518047E-3</v>
      </c>
      <c r="S360" s="18">
        <f t="shared" si="643"/>
        <v>23.89</v>
      </c>
      <c r="T360" s="7">
        <f t="shared" si="644"/>
        <v>0.141421356237309</v>
      </c>
      <c r="U360" s="22">
        <f t="shared" si="645"/>
        <v>5.9196884151238591E-3</v>
      </c>
      <c r="V360" s="18">
        <f t="shared" si="646"/>
        <v>3.2549999999999999</v>
      </c>
      <c r="W360" s="7">
        <f t="shared" si="647"/>
        <v>2.1213203435596288E-2</v>
      </c>
      <c r="X360" s="22">
        <f t="shared" si="648"/>
        <v>6.5171131906593821E-3</v>
      </c>
      <c r="Y360" s="18">
        <f t="shared" si="649"/>
        <v>2.2450000000000001</v>
      </c>
      <c r="Z360" s="7">
        <f t="shared" si="650"/>
        <v>7.0710678118653244E-3</v>
      </c>
      <c r="AA360" s="22">
        <f t="shared" si="651"/>
        <v>3.1496961300068261E-3</v>
      </c>
      <c r="AB360" s="18">
        <f t="shared" si="652"/>
        <v>0</v>
      </c>
      <c r="AC360" s="7">
        <f t="shared" si="653"/>
        <v>0</v>
      </c>
      <c r="AD360" s="22" t="e">
        <f t="shared" si="654"/>
        <v>#DIV/0!</v>
      </c>
      <c r="AE360" s="18">
        <f t="shared" si="655"/>
        <v>1.57</v>
      </c>
      <c r="AF360" s="7">
        <f t="shared" si="656"/>
        <v>5.6568542494923851E-2</v>
      </c>
      <c r="AG360" s="22">
        <f t="shared" si="657"/>
        <v>3.6030918786575702E-2</v>
      </c>
      <c r="AH360" s="108"/>
      <c r="AI360" s="108"/>
      <c r="AJ360" s="108"/>
      <c r="AK360" s="108"/>
      <c r="AL360" s="108"/>
      <c r="AM360" s="108"/>
      <c r="AN360" s="108"/>
      <c r="AO360" s="108"/>
      <c r="AP360" s="108"/>
      <c r="AQ360" s="108"/>
      <c r="AR360" s="108"/>
      <c r="AS360" s="108"/>
      <c r="AT360" s="108"/>
      <c r="AU360" s="108"/>
      <c r="AV360" s="108"/>
      <c r="AW360" s="108"/>
      <c r="AX360" s="108"/>
    </row>
    <row r="361" spans="1:52" x14ac:dyDescent="0.35">
      <c r="A361" s="11">
        <f>'OD660'!$A$9</f>
        <v>44663.354166666664</v>
      </c>
      <c r="B361" s="4">
        <f t="shared" si="638"/>
        <v>43.999999999883585</v>
      </c>
      <c r="C361" s="12">
        <f t="shared" si="639"/>
        <v>1.8333333333284827</v>
      </c>
      <c r="D361" s="176">
        <v>8.02</v>
      </c>
      <c r="E361" s="176">
        <v>22.15</v>
      </c>
      <c r="F361" s="176">
        <v>0</v>
      </c>
      <c r="G361" s="176">
        <v>0</v>
      </c>
      <c r="H361" s="176">
        <v>0</v>
      </c>
      <c r="I361" s="176">
        <v>5.03</v>
      </c>
      <c r="J361" s="176">
        <v>7.92</v>
      </c>
      <c r="K361" s="176">
        <v>21.92</v>
      </c>
      <c r="L361" s="176">
        <v>0</v>
      </c>
      <c r="M361" s="176">
        <v>0</v>
      </c>
      <c r="N361" s="176">
        <v>0</v>
      </c>
      <c r="O361" s="176">
        <v>4.8</v>
      </c>
      <c r="P361" s="29">
        <f t="shared" si="640"/>
        <v>7.97</v>
      </c>
      <c r="Q361" s="7">
        <f t="shared" si="641"/>
        <v>7.0710678118654502E-2</v>
      </c>
      <c r="R361" s="22">
        <f t="shared" si="642"/>
        <v>8.8721051591787326E-3</v>
      </c>
      <c r="S361" s="18">
        <f t="shared" si="643"/>
        <v>22.035</v>
      </c>
      <c r="T361" s="7">
        <f t="shared" si="644"/>
        <v>0.16263455967290372</v>
      </c>
      <c r="U361" s="22">
        <f t="shared" si="645"/>
        <v>7.3807379021059091E-3</v>
      </c>
      <c r="V361" s="18">
        <f t="shared" si="646"/>
        <v>0</v>
      </c>
      <c r="W361" s="7">
        <f t="shared" si="647"/>
        <v>0</v>
      </c>
      <c r="X361" s="22" t="e">
        <f t="shared" si="648"/>
        <v>#DIV/0!</v>
      </c>
      <c r="Y361" s="18">
        <f t="shared" si="649"/>
        <v>0</v>
      </c>
      <c r="Z361" s="7">
        <f t="shared" si="650"/>
        <v>0</v>
      </c>
      <c r="AA361" s="22" t="e">
        <f t="shared" si="651"/>
        <v>#DIV/0!</v>
      </c>
      <c r="AB361" s="18">
        <f t="shared" si="652"/>
        <v>0</v>
      </c>
      <c r="AC361" s="7">
        <f t="shared" si="653"/>
        <v>0</v>
      </c>
      <c r="AD361" s="22" t="e">
        <f t="shared" si="654"/>
        <v>#DIV/0!</v>
      </c>
      <c r="AE361" s="18">
        <f t="shared" si="655"/>
        <v>4.915</v>
      </c>
      <c r="AF361" s="7">
        <f t="shared" si="656"/>
        <v>0.16263455967290624</v>
      </c>
      <c r="AG361" s="22">
        <f t="shared" si="657"/>
        <v>3.3089432283399028E-2</v>
      </c>
      <c r="AH361" s="108"/>
      <c r="AI361" s="108"/>
      <c r="AJ361" s="108"/>
      <c r="AK361" s="108"/>
      <c r="AL361" s="108"/>
      <c r="AM361" s="108"/>
      <c r="AN361" s="108"/>
      <c r="AO361" s="108"/>
      <c r="AP361" s="108"/>
      <c r="AQ361" s="108"/>
      <c r="AR361" s="108"/>
      <c r="AS361" s="108"/>
      <c r="AT361" s="108"/>
      <c r="AU361" s="108"/>
      <c r="AV361" s="108"/>
      <c r="AW361" s="108"/>
      <c r="AX361" s="108"/>
    </row>
    <row r="362" spans="1:52" x14ac:dyDescent="0.35">
      <c r="A362" s="11">
        <f>'OD660'!$A$10</f>
        <v>44663.677083333336</v>
      </c>
      <c r="B362" s="4">
        <f t="shared" si="638"/>
        <v>51.75</v>
      </c>
      <c r="C362" s="12">
        <f t="shared" si="639"/>
        <v>2.15625</v>
      </c>
      <c r="D362" s="176">
        <v>7.7</v>
      </c>
      <c r="E362" s="176">
        <v>17.37</v>
      </c>
      <c r="F362" s="176">
        <v>0</v>
      </c>
      <c r="G362" s="176">
        <v>0</v>
      </c>
      <c r="H362" s="176">
        <v>0</v>
      </c>
      <c r="I362" s="176">
        <v>7.5</v>
      </c>
      <c r="J362" s="176">
        <v>7.68</v>
      </c>
      <c r="K362" s="176">
        <v>17.41</v>
      </c>
      <c r="L362" s="176">
        <v>0</v>
      </c>
      <c r="M362" s="176">
        <v>0</v>
      </c>
      <c r="N362" s="176">
        <v>0</v>
      </c>
      <c r="O362" s="176">
        <v>7.49</v>
      </c>
      <c r="P362" s="29">
        <f t="shared" si="640"/>
        <v>7.6899999999999995</v>
      </c>
      <c r="Q362" s="7">
        <f t="shared" si="641"/>
        <v>1.4142135623731277E-2</v>
      </c>
      <c r="R362" s="22">
        <f t="shared" si="642"/>
        <v>1.8390293398870322E-3</v>
      </c>
      <c r="S362" s="18">
        <f t="shared" si="643"/>
        <v>17.39</v>
      </c>
      <c r="T362" s="7">
        <f t="shared" si="644"/>
        <v>2.8284271247461298E-2</v>
      </c>
      <c r="U362" s="22">
        <f t="shared" si="645"/>
        <v>1.6264675817976595E-3</v>
      </c>
      <c r="V362" s="18">
        <f t="shared" si="646"/>
        <v>0</v>
      </c>
      <c r="W362" s="7">
        <f t="shared" si="647"/>
        <v>0</v>
      </c>
      <c r="X362" s="22" t="e">
        <f t="shared" si="648"/>
        <v>#DIV/0!</v>
      </c>
      <c r="Y362" s="18">
        <f t="shared" si="649"/>
        <v>0</v>
      </c>
      <c r="Z362" s="7">
        <f t="shared" si="650"/>
        <v>0</v>
      </c>
      <c r="AA362" s="22" t="e">
        <f t="shared" si="651"/>
        <v>#DIV/0!</v>
      </c>
      <c r="AB362" s="18">
        <f t="shared" si="652"/>
        <v>0</v>
      </c>
      <c r="AC362" s="7">
        <f t="shared" si="653"/>
        <v>0</v>
      </c>
      <c r="AD362" s="22" t="e">
        <f t="shared" si="654"/>
        <v>#DIV/0!</v>
      </c>
      <c r="AE362" s="18">
        <f t="shared" si="655"/>
        <v>7.4950000000000001</v>
      </c>
      <c r="AF362" s="7">
        <f t="shared" si="656"/>
        <v>7.0710678118653244E-3</v>
      </c>
      <c r="AG362" s="22">
        <f t="shared" si="657"/>
        <v>9.4343800024887579E-4</v>
      </c>
      <c r="AH362" s="108"/>
      <c r="AI362" s="108"/>
      <c r="AJ362" s="108"/>
      <c r="AK362" s="108"/>
      <c r="AL362" s="108"/>
      <c r="AM362" s="108"/>
      <c r="AN362" s="108"/>
      <c r="AO362" s="108"/>
      <c r="AP362" s="108"/>
      <c r="AQ362" s="108"/>
      <c r="AR362" s="108"/>
      <c r="AS362" s="108"/>
      <c r="AT362" s="108"/>
      <c r="AU362" s="108"/>
      <c r="AV362" s="108"/>
      <c r="AW362" s="108"/>
      <c r="AX362" s="108"/>
    </row>
    <row r="363" spans="1:52" x14ac:dyDescent="0.35">
      <c r="A363" s="11">
        <f>'OD660'!$A$11</f>
        <v>44664.361111111109</v>
      </c>
      <c r="B363" s="4">
        <f t="shared" si="638"/>
        <v>68.166666666569654</v>
      </c>
      <c r="C363" s="12">
        <f t="shared" si="639"/>
        <v>2.8402777777737356</v>
      </c>
      <c r="D363" s="176">
        <v>6.69</v>
      </c>
      <c r="E363" s="176">
        <v>4.95</v>
      </c>
      <c r="F363" s="176">
        <v>0</v>
      </c>
      <c r="G363" s="176">
        <v>0</v>
      </c>
      <c r="H363" s="176">
        <v>0.6</v>
      </c>
      <c r="I363" s="176">
        <v>12.66</v>
      </c>
      <c r="J363" s="176">
        <v>6.81</v>
      </c>
      <c r="K363" s="176">
        <v>5.05</v>
      </c>
      <c r="L363" s="176">
        <v>0</v>
      </c>
      <c r="M363" s="176">
        <v>0</v>
      </c>
      <c r="N363" s="176">
        <v>0.61</v>
      </c>
      <c r="O363" s="176">
        <v>11.91</v>
      </c>
      <c r="P363" s="29">
        <f t="shared" si="640"/>
        <v>6.75</v>
      </c>
      <c r="Q363" s="7">
        <f t="shared" si="641"/>
        <v>8.4852813742385153E-2</v>
      </c>
      <c r="R363" s="22">
        <f t="shared" si="642"/>
        <v>1.2570787221094096E-2</v>
      </c>
      <c r="S363" s="18">
        <f t="shared" si="643"/>
        <v>5</v>
      </c>
      <c r="T363" s="7">
        <f t="shared" si="644"/>
        <v>7.0710678118654502E-2</v>
      </c>
      <c r="U363" s="22">
        <f t="shared" si="645"/>
        <v>1.41421356237309E-2</v>
      </c>
      <c r="V363" s="18">
        <f t="shared" si="646"/>
        <v>0</v>
      </c>
      <c r="W363" s="7">
        <f t="shared" si="647"/>
        <v>0</v>
      </c>
      <c r="X363" s="22" t="e">
        <f t="shared" si="648"/>
        <v>#DIV/0!</v>
      </c>
      <c r="Y363" s="18">
        <f t="shared" si="649"/>
        <v>0</v>
      </c>
      <c r="Z363" s="7">
        <f t="shared" si="650"/>
        <v>0</v>
      </c>
      <c r="AA363" s="22" t="e">
        <f t="shared" si="651"/>
        <v>#DIV/0!</v>
      </c>
      <c r="AB363" s="18">
        <f t="shared" si="652"/>
        <v>0.60499999999999998</v>
      </c>
      <c r="AC363" s="7">
        <f t="shared" si="653"/>
        <v>7.0710678118654814E-3</v>
      </c>
      <c r="AD363" s="22">
        <f t="shared" si="654"/>
        <v>1.1687715391513193E-2</v>
      </c>
      <c r="AE363" s="18">
        <f t="shared" si="655"/>
        <v>12.285</v>
      </c>
      <c r="AF363" s="7">
        <f t="shared" si="656"/>
        <v>0.5303300858899106</v>
      </c>
      <c r="AG363" s="22">
        <f t="shared" si="657"/>
        <v>4.3168912160350882E-2</v>
      </c>
      <c r="AH363" s="108"/>
      <c r="AI363" s="108"/>
      <c r="AJ363" s="108"/>
      <c r="AK363" s="108"/>
      <c r="AL363" s="108"/>
      <c r="AM363" s="108"/>
      <c r="AN363" s="108"/>
      <c r="AO363" s="108"/>
      <c r="AP363" s="108"/>
      <c r="AQ363" s="108"/>
      <c r="AR363" s="108"/>
      <c r="AS363" s="108"/>
      <c r="AT363" s="108"/>
      <c r="AU363" s="108"/>
      <c r="AV363" s="108"/>
      <c r="AW363" s="108"/>
      <c r="AX363" s="108"/>
    </row>
    <row r="364" spans="1:52" x14ac:dyDescent="0.35">
      <c r="A364" s="11">
        <f>'OD660'!$A$12</f>
        <v>44664.677083333336</v>
      </c>
      <c r="B364" s="4">
        <f t="shared" si="638"/>
        <v>75.75</v>
      </c>
      <c r="C364" s="12">
        <f t="shared" si="639"/>
        <v>3.15625</v>
      </c>
      <c r="D364" s="176">
        <v>6.31</v>
      </c>
      <c r="E364" s="176">
        <v>1.4</v>
      </c>
      <c r="F364" s="176">
        <v>0</v>
      </c>
      <c r="G364" s="176">
        <v>0</v>
      </c>
      <c r="H364" s="176">
        <v>0.72</v>
      </c>
      <c r="I364" s="176">
        <v>14.92</v>
      </c>
      <c r="J364" s="176">
        <v>6.39</v>
      </c>
      <c r="K364" s="176">
        <v>1.41</v>
      </c>
      <c r="L364" s="176">
        <v>0</v>
      </c>
      <c r="M364" s="176">
        <v>0</v>
      </c>
      <c r="N364" s="176">
        <v>0.72</v>
      </c>
      <c r="O364" s="176">
        <v>14.18</v>
      </c>
      <c r="P364" s="29">
        <f t="shared" si="640"/>
        <v>6.35</v>
      </c>
      <c r="Q364" s="7">
        <f t="shared" si="641"/>
        <v>5.6568542494923851E-2</v>
      </c>
      <c r="R364" s="22">
        <f t="shared" si="642"/>
        <v>8.9084318889643861E-3</v>
      </c>
      <c r="S364" s="18">
        <f t="shared" si="643"/>
        <v>1.4049999999999998</v>
      </c>
      <c r="T364" s="7">
        <f t="shared" si="644"/>
        <v>7.0710678118654814E-3</v>
      </c>
      <c r="U364" s="22">
        <f t="shared" si="645"/>
        <v>5.0327884781960729E-3</v>
      </c>
      <c r="V364" s="18">
        <f t="shared" si="646"/>
        <v>0</v>
      </c>
      <c r="W364" s="7">
        <f t="shared" si="647"/>
        <v>0</v>
      </c>
      <c r="X364" s="22" t="e">
        <f t="shared" si="648"/>
        <v>#DIV/0!</v>
      </c>
      <c r="Y364" s="18">
        <f t="shared" si="649"/>
        <v>0</v>
      </c>
      <c r="Z364" s="7">
        <f t="shared" si="650"/>
        <v>0</v>
      </c>
      <c r="AA364" s="22" t="e">
        <f t="shared" si="651"/>
        <v>#DIV/0!</v>
      </c>
      <c r="AB364" s="18">
        <f t="shared" si="652"/>
        <v>0.72</v>
      </c>
      <c r="AC364" s="7">
        <f t="shared" si="653"/>
        <v>0</v>
      </c>
      <c r="AD364" s="22">
        <f t="shared" si="654"/>
        <v>0</v>
      </c>
      <c r="AE364" s="18">
        <f t="shared" si="655"/>
        <v>14.55</v>
      </c>
      <c r="AF364" s="7">
        <f t="shared" si="656"/>
        <v>0.52325901807804531</v>
      </c>
      <c r="AG364" s="22">
        <f t="shared" si="657"/>
        <v>3.5962819111893148E-2</v>
      </c>
      <c r="AH364" s="108"/>
      <c r="AI364" s="108"/>
      <c r="AJ364" s="108"/>
      <c r="AK364" s="108"/>
      <c r="AL364" s="108"/>
      <c r="AM364" s="108"/>
      <c r="AN364" s="108"/>
      <c r="AO364" s="108"/>
      <c r="AP364" s="108"/>
      <c r="AQ364" s="108"/>
      <c r="AR364" s="108"/>
      <c r="AS364" s="108"/>
      <c r="AT364" s="108"/>
      <c r="AU364" s="108"/>
      <c r="AV364" s="108"/>
      <c r="AW364" s="108"/>
      <c r="AX364" s="108"/>
    </row>
    <row r="365" spans="1:52" x14ac:dyDescent="0.35">
      <c r="A365" s="11">
        <f>'OD660'!$A$13</f>
        <v>44665.34375</v>
      </c>
      <c r="B365" s="4">
        <f t="shared" si="638"/>
        <v>91.749999999941792</v>
      </c>
      <c r="C365" s="12">
        <f t="shared" si="639"/>
        <v>3.8229166666642413</v>
      </c>
      <c r="D365" s="176">
        <v>4.7</v>
      </c>
      <c r="E365" s="176">
        <v>1.03</v>
      </c>
      <c r="F365" s="176">
        <v>0</v>
      </c>
      <c r="G365" s="176">
        <v>0</v>
      </c>
      <c r="H365" s="176">
        <v>0.72</v>
      </c>
      <c r="I365" s="176">
        <v>17</v>
      </c>
      <c r="J365" s="176">
        <v>4.7</v>
      </c>
      <c r="K365" s="176">
        <v>1.02</v>
      </c>
      <c r="L365" s="176">
        <v>0</v>
      </c>
      <c r="M365" s="176">
        <v>0</v>
      </c>
      <c r="N365" s="176">
        <v>0.72</v>
      </c>
      <c r="O365" s="176">
        <v>16.989999999999998</v>
      </c>
      <c r="P365" s="29">
        <f t="shared" si="640"/>
        <v>4.7</v>
      </c>
      <c r="Q365" s="7">
        <f t="shared" si="641"/>
        <v>0</v>
      </c>
      <c r="R365" s="22">
        <f t="shared" si="642"/>
        <v>0</v>
      </c>
      <c r="S365" s="18">
        <f t="shared" si="643"/>
        <v>1.0249999999999999</v>
      </c>
      <c r="T365" s="7">
        <f t="shared" si="644"/>
        <v>7.0710678118654814E-3</v>
      </c>
      <c r="U365" s="22">
        <f t="shared" si="645"/>
        <v>6.8986027432833968E-3</v>
      </c>
      <c r="V365" s="18">
        <f t="shared" si="646"/>
        <v>0</v>
      </c>
      <c r="W365" s="7">
        <f t="shared" si="647"/>
        <v>0</v>
      </c>
      <c r="X365" s="22" t="e">
        <f t="shared" si="648"/>
        <v>#DIV/0!</v>
      </c>
      <c r="Y365" s="18">
        <f t="shared" si="649"/>
        <v>0</v>
      </c>
      <c r="Z365" s="7">
        <f t="shared" si="650"/>
        <v>0</v>
      </c>
      <c r="AA365" s="22" t="e">
        <f t="shared" si="651"/>
        <v>#DIV/0!</v>
      </c>
      <c r="AB365" s="18">
        <f t="shared" si="652"/>
        <v>0.72</v>
      </c>
      <c r="AC365" s="7">
        <f t="shared" si="653"/>
        <v>0</v>
      </c>
      <c r="AD365" s="22">
        <f t="shared" si="654"/>
        <v>0</v>
      </c>
      <c r="AE365" s="18">
        <f t="shared" si="655"/>
        <v>16.994999999999997</v>
      </c>
      <c r="AF365" s="7">
        <f t="shared" si="656"/>
        <v>7.0710678118665812E-3</v>
      </c>
      <c r="AG365" s="22">
        <f t="shared" si="657"/>
        <v>4.1606753820927229E-4</v>
      </c>
      <c r="AH365" s="108"/>
      <c r="AI365" s="108"/>
      <c r="AJ365" s="108"/>
      <c r="AK365" s="108"/>
      <c r="AL365" s="108"/>
      <c r="AM365" s="108"/>
      <c r="AN365" s="108"/>
      <c r="AO365" s="108"/>
      <c r="AP365" s="108"/>
      <c r="AQ365" s="108"/>
      <c r="AR365" s="108"/>
      <c r="AS365" s="108"/>
      <c r="AT365" s="108"/>
      <c r="AU365" s="108"/>
      <c r="AV365" s="108"/>
      <c r="AW365" s="108"/>
      <c r="AX365" s="108"/>
    </row>
    <row r="366" spans="1:52" s="135" customFormat="1" x14ac:dyDescent="0.35">
      <c r="A366" s="11">
        <f>'OD660'!$A$14</f>
        <v>44665.677083333336</v>
      </c>
      <c r="B366" s="4">
        <f t="shared" si="638"/>
        <v>99.75</v>
      </c>
      <c r="C366" s="12">
        <f t="shared" si="639"/>
        <v>4.15625</v>
      </c>
      <c r="D366" s="176">
        <v>4.0999999999999996</v>
      </c>
      <c r="E366" s="176">
        <v>0.97</v>
      </c>
      <c r="F366" s="176">
        <v>0</v>
      </c>
      <c r="G366" s="176">
        <v>0</v>
      </c>
      <c r="H366" s="176">
        <v>0.73</v>
      </c>
      <c r="I366" s="176">
        <v>12.9</v>
      </c>
      <c r="J366" s="176">
        <v>4.47</v>
      </c>
      <c r="K366" s="176">
        <v>1.06</v>
      </c>
      <c r="L366" s="176">
        <v>0</v>
      </c>
      <c r="M366" s="176">
        <v>0</v>
      </c>
      <c r="N366" s="176">
        <v>0.81</v>
      </c>
      <c r="O366" s="176">
        <v>10.84</v>
      </c>
      <c r="P366" s="29">
        <f t="shared" si="640"/>
        <v>4.2850000000000001</v>
      </c>
      <c r="Q366" s="7">
        <f t="shared" si="641"/>
        <v>0.26162950903902266</v>
      </c>
      <c r="R366" s="22">
        <f t="shared" si="642"/>
        <v>6.1057061619375179E-2</v>
      </c>
      <c r="S366" s="18">
        <f t="shared" si="643"/>
        <v>1.0150000000000001</v>
      </c>
      <c r="T366" s="7">
        <f t="shared" si="644"/>
        <v>6.3639610306789343E-2</v>
      </c>
      <c r="U366" s="22">
        <f t="shared" si="645"/>
        <v>6.2699123454964867E-2</v>
      </c>
      <c r="V366" s="18">
        <f t="shared" si="646"/>
        <v>0</v>
      </c>
      <c r="W366" s="7">
        <f t="shared" si="647"/>
        <v>0</v>
      </c>
      <c r="X366" s="22" t="e">
        <f t="shared" si="648"/>
        <v>#DIV/0!</v>
      </c>
      <c r="Y366" s="18">
        <f t="shared" si="649"/>
        <v>0</v>
      </c>
      <c r="Z366" s="7">
        <f t="shared" si="650"/>
        <v>0</v>
      </c>
      <c r="AA366" s="22" t="e">
        <f t="shared" si="651"/>
        <v>#DIV/0!</v>
      </c>
      <c r="AB366" s="18">
        <f t="shared" si="652"/>
        <v>0.77</v>
      </c>
      <c r="AC366" s="7">
        <f t="shared" si="653"/>
        <v>5.6568542494923851E-2</v>
      </c>
      <c r="AD366" s="22">
        <f t="shared" si="654"/>
        <v>7.3465639603797206E-2</v>
      </c>
      <c r="AE366" s="18">
        <f t="shared" si="655"/>
        <v>11.870000000000001</v>
      </c>
      <c r="AF366" s="7">
        <f t="shared" si="656"/>
        <v>1.4566399692442884</v>
      </c>
      <c r="AG366" s="22">
        <f t="shared" si="657"/>
        <v>0.12271608839463254</v>
      </c>
      <c r="AH366" s="108"/>
      <c r="AI366" s="29"/>
      <c r="AJ366" s="7"/>
      <c r="AK366" s="22"/>
      <c r="AL366" s="29"/>
      <c r="AM366" s="7"/>
      <c r="AN366" s="22"/>
      <c r="AO366" s="29"/>
      <c r="AP366" s="7"/>
      <c r="AQ366" s="22"/>
      <c r="AR366" s="29"/>
      <c r="AS366" s="7"/>
      <c r="AT366" s="22"/>
      <c r="AU366" s="29"/>
      <c r="AV366" s="7"/>
      <c r="AW366" s="22"/>
      <c r="AX366" s="29"/>
      <c r="AY366" s="7"/>
      <c r="AZ366" s="22"/>
    </row>
    <row r="367" spans="1:52" ht="15" thickBot="1" x14ac:dyDescent="0.4">
      <c r="A367" s="101">
        <f>'OD660'!$A$15</f>
        <v>44666.385416666664</v>
      </c>
      <c r="B367" s="9">
        <f t="shared" si="638"/>
        <v>116.74999999988358</v>
      </c>
      <c r="C367" s="13">
        <f t="shared" si="639"/>
        <v>4.8645833333284827</v>
      </c>
      <c r="D367" s="176">
        <v>2.58</v>
      </c>
      <c r="E367" s="176">
        <v>0.8</v>
      </c>
      <c r="F367" s="176">
        <v>0</v>
      </c>
      <c r="G367" s="176">
        <v>0</v>
      </c>
      <c r="H367" s="176">
        <v>0.74</v>
      </c>
      <c r="I367" s="176">
        <v>13.78</v>
      </c>
      <c r="J367" s="176">
        <v>2.84</v>
      </c>
      <c r="K367" s="176">
        <v>0.9</v>
      </c>
      <c r="L367" s="176">
        <v>0</v>
      </c>
      <c r="M367" s="176">
        <v>0</v>
      </c>
      <c r="N367" s="176">
        <v>0.84</v>
      </c>
      <c r="O367" s="176">
        <v>11.3</v>
      </c>
      <c r="P367" s="30">
        <f>IF(D352="",#N/A,AVERAGE(D352,J352))</f>
        <v>2.5049999999999999</v>
      </c>
      <c r="Q367" s="21">
        <f>_xlfn.STDEV.S(D352,J352)</f>
        <v>7.0710678118653244E-3</v>
      </c>
      <c r="R367" s="23">
        <f t="shared" si="642"/>
        <v>2.822781561622884E-3</v>
      </c>
      <c r="S367" s="20">
        <f>IF(E352="",#N/A,AVERAGE(E352,K352))</f>
        <v>0.78</v>
      </c>
      <c r="T367" s="21">
        <f>_xlfn.STDEV.S(E352,K352)</f>
        <v>0</v>
      </c>
      <c r="U367" s="23">
        <f t="shared" si="645"/>
        <v>0</v>
      </c>
      <c r="V367" s="20">
        <f>IF(F352="",#N/A,AVERAGE(F352,L352))</f>
        <v>0</v>
      </c>
      <c r="W367" s="21">
        <f>_xlfn.STDEV.S(F352,L352)</f>
        <v>0</v>
      </c>
      <c r="X367" s="23" t="e">
        <f t="shared" si="648"/>
        <v>#DIV/0!</v>
      </c>
      <c r="Y367" s="20">
        <f>IF(G352="",#N/A,AVERAGE(G352,M352))</f>
        <v>0</v>
      </c>
      <c r="Z367" s="21">
        <f>_xlfn.STDEV.S(G352,M352)</f>
        <v>0</v>
      </c>
      <c r="AA367" s="23" t="e">
        <f t="shared" si="651"/>
        <v>#DIV/0!</v>
      </c>
      <c r="AB367" s="20">
        <f>IF(H352="",#N/A,AVERAGE(H352,N352))</f>
        <v>0.72</v>
      </c>
      <c r="AC367" s="21">
        <f>_xlfn.STDEV.S(H352,N352)</f>
        <v>1.4142135623730963E-2</v>
      </c>
      <c r="AD367" s="23">
        <f t="shared" si="654"/>
        <v>1.9641855032959673E-2</v>
      </c>
      <c r="AE367" s="20">
        <f>IF(I352="",#N/A,AVERAGE(I352,O352))</f>
        <v>15.445</v>
      </c>
      <c r="AF367" s="21">
        <f>_xlfn.STDEV.S(I352,O352)</f>
        <v>0.57275649276110385</v>
      </c>
      <c r="AG367" s="23">
        <f t="shared" si="657"/>
        <v>3.7083618825581345E-2</v>
      </c>
      <c r="AH367" s="108"/>
      <c r="AI367" s="108"/>
      <c r="AJ367" s="108"/>
      <c r="AK367" s="108"/>
      <c r="AL367" s="108"/>
      <c r="AM367" s="108"/>
      <c r="AN367" s="108"/>
      <c r="AO367" s="108"/>
      <c r="AP367" s="108"/>
      <c r="AQ367" s="108"/>
      <c r="AR367" s="108"/>
      <c r="AS367" s="108"/>
      <c r="AT367" s="108"/>
      <c r="AU367" s="108"/>
      <c r="AV367" s="108"/>
      <c r="AW367" s="108"/>
      <c r="AX367" s="108"/>
    </row>
    <row r="368" spans="1:52" ht="15" thickBot="1" x14ac:dyDescent="0.4">
      <c r="A368" s="107"/>
      <c r="B368" s="4"/>
      <c r="C368" s="5"/>
      <c r="D368" s="77"/>
      <c r="E368" s="77"/>
      <c r="F368" s="77"/>
      <c r="G368" s="77"/>
      <c r="H368" s="77"/>
      <c r="I368" s="77"/>
      <c r="J368" s="56"/>
      <c r="K368" s="56"/>
      <c r="L368" s="56"/>
      <c r="M368" s="56"/>
      <c r="N368" s="56"/>
      <c r="O368" s="56"/>
      <c r="P368" s="7"/>
      <c r="Q368" s="7"/>
      <c r="R368" s="108"/>
      <c r="S368" s="7"/>
      <c r="T368" s="7"/>
      <c r="U368" s="108"/>
      <c r="V368" s="7"/>
      <c r="W368" s="7"/>
      <c r="X368" s="108"/>
      <c r="Y368" s="7"/>
      <c r="Z368" s="7"/>
      <c r="AA368" s="108"/>
      <c r="AB368" s="7"/>
      <c r="AC368" s="7"/>
      <c r="AD368" s="108"/>
      <c r="AE368" s="7"/>
      <c r="AF368" s="7"/>
      <c r="AG368" s="108"/>
      <c r="AH368" s="108"/>
      <c r="AI368" s="108"/>
      <c r="AJ368" s="108"/>
      <c r="AK368" s="108"/>
      <c r="AL368" s="108"/>
      <c r="AM368" s="108"/>
      <c r="AN368" s="108"/>
      <c r="AO368" s="108"/>
      <c r="AP368" s="108"/>
      <c r="AQ368" s="108"/>
      <c r="AR368" s="108"/>
      <c r="AS368" s="108"/>
      <c r="AT368" s="108"/>
      <c r="AU368" s="108"/>
      <c r="AV368" s="108"/>
      <c r="AW368" s="108"/>
      <c r="AX368" s="108"/>
    </row>
    <row r="369" spans="1:52" ht="15" thickBot="1" x14ac:dyDescent="0.4">
      <c r="D369" s="205" t="str">
        <f>Overview!$B$21</f>
        <v>IMI510</v>
      </c>
      <c r="E369" s="206"/>
      <c r="F369" s="206"/>
      <c r="G369" s="206"/>
      <c r="H369" s="206"/>
      <c r="I369" s="206"/>
      <c r="J369" s="206"/>
      <c r="K369" s="206"/>
      <c r="L369" s="206"/>
      <c r="M369" s="206"/>
      <c r="N369" s="206"/>
      <c r="O369" s="207"/>
    </row>
    <row r="370" spans="1:52" ht="15" thickBot="1" x14ac:dyDescent="0.4">
      <c r="D370" s="205">
        <v>1</v>
      </c>
      <c r="E370" s="206"/>
      <c r="F370" s="206"/>
      <c r="G370" s="206"/>
      <c r="H370" s="206"/>
      <c r="I370" s="206"/>
      <c r="J370" s="206"/>
      <c r="K370" s="206"/>
      <c r="L370" s="206"/>
      <c r="M370" s="206"/>
      <c r="N370" s="206"/>
      <c r="O370" s="207"/>
    </row>
    <row r="371" spans="1:52" ht="15" thickBot="1" x14ac:dyDescent="0.4">
      <c r="D371" s="208" t="s">
        <v>26</v>
      </c>
      <c r="E371" s="209"/>
      <c r="F371" s="209"/>
      <c r="G371" s="209"/>
      <c r="H371" s="209"/>
      <c r="I371" s="210"/>
      <c r="J371" s="208" t="s">
        <v>26</v>
      </c>
      <c r="K371" s="209"/>
      <c r="L371" s="209"/>
      <c r="M371" s="209"/>
      <c r="N371" s="209"/>
      <c r="O371" s="210"/>
      <c r="P371" s="208" t="s">
        <v>9</v>
      </c>
      <c r="Q371" s="209"/>
      <c r="R371" s="210"/>
      <c r="S371" s="208" t="s">
        <v>10</v>
      </c>
      <c r="T371" s="209"/>
      <c r="U371" s="210"/>
      <c r="V371" s="208" t="s">
        <v>11</v>
      </c>
      <c r="W371" s="209"/>
      <c r="X371" s="210"/>
      <c r="Y371" s="208" t="s">
        <v>12</v>
      </c>
      <c r="Z371" s="209"/>
      <c r="AA371" s="210"/>
      <c r="AB371" s="208" t="s">
        <v>13</v>
      </c>
      <c r="AC371" s="209"/>
      <c r="AD371" s="210"/>
      <c r="AE371" s="208" t="s">
        <v>14</v>
      </c>
      <c r="AF371" s="209"/>
      <c r="AG371" s="210"/>
      <c r="AH371" s="92"/>
      <c r="AI371" s="208" t="s">
        <v>9</v>
      </c>
      <c r="AJ371" s="209"/>
      <c r="AK371" s="210"/>
      <c r="AL371" s="208" t="s">
        <v>10</v>
      </c>
      <c r="AM371" s="209"/>
      <c r="AN371" s="210"/>
      <c r="AO371" s="208" t="s">
        <v>11</v>
      </c>
      <c r="AP371" s="209"/>
      <c r="AQ371" s="210"/>
      <c r="AR371" s="208" t="s">
        <v>12</v>
      </c>
      <c r="AS371" s="209"/>
      <c r="AT371" s="210"/>
      <c r="AU371" s="208" t="s">
        <v>13</v>
      </c>
      <c r="AV371" s="209"/>
      <c r="AW371" s="210"/>
      <c r="AX371" s="208" t="s">
        <v>14</v>
      </c>
      <c r="AY371" s="209"/>
      <c r="AZ371" s="210"/>
    </row>
    <row r="372" spans="1:52" ht="15" thickBot="1" x14ac:dyDescent="0.4">
      <c r="A372" s="133" t="s">
        <v>0</v>
      </c>
      <c r="B372" s="132" t="s">
        <v>1</v>
      </c>
      <c r="C372" s="134" t="s">
        <v>2</v>
      </c>
      <c r="D372" s="202" t="s">
        <v>27</v>
      </c>
      <c r="E372" s="203"/>
      <c r="F372" s="203"/>
      <c r="G372" s="203"/>
      <c r="H372" s="203"/>
      <c r="I372" s="204"/>
      <c r="J372" s="199" t="s">
        <v>28</v>
      </c>
      <c r="K372" s="200"/>
      <c r="L372" s="200"/>
      <c r="M372" s="200"/>
      <c r="N372" s="200"/>
      <c r="O372" s="201"/>
      <c r="P372" s="139" t="s">
        <v>8</v>
      </c>
      <c r="Q372" s="140" t="s">
        <v>5</v>
      </c>
      <c r="R372" s="141" t="s">
        <v>6</v>
      </c>
      <c r="S372" s="142" t="s">
        <v>8</v>
      </c>
      <c r="T372" s="140" t="s">
        <v>5</v>
      </c>
      <c r="U372" s="141" t="s">
        <v>6</v>
      </c>
      <c r="V372" s="142" t="s">
        <v>8</v>
      </c>
      <c r="W372" s="140" t="s">
        <v>5</v>
      </c>
      <c r="X372" s="141" t="s">
        <v>6</v>
      </c>
      <c r="Y372" s="142" t="s">
        <v>8</v>
      </c>
      <c r="Z372" s="140" t="s">
        <v>5</v>
      </c>
      <c r="AA372" s="141" t="s">
        <v>6</v>
      </c>
      <c r="AB372" s="142" t="s">
        <v>8</v>
      </c>
      <c r="AC372" s="140" t="s">
        <v>5</v>
      </c>
      <c r="AD372" s="141" t="s">
        <v>6</v>
      </c>
      <c r="AE372" s="142" t="s">
        <v>8</v>
      </c>
      <c r="AF372" s="140" t="s">
        <v>5</v>
      </c>
      <c r="AG372" s="141" t="s">
        <v>6</v>
      </c>
      <c r="AH372" s="110"/>
      <c r="AI372" s="139" t="s">
        <v>8</v>
      </c>
      <c r="AJ372" s="140" t="s">
        <v>5</v>
      </c>
      <c r="AK372" s="141" t="s">
        <v>6</v>
      </c>
      <c r="AL372" s="142" t="s">
        <v>8</v>
      </c>
      <c r="AM372" s="140" t="s">
        <v>5</v>
      </c>
      <c r="AN372" s="141" t="s">
        <v>6</v>
      </c>
      <c r="AO372" s="142" t="s">
        <v>8</v>
      </c>
      <c r="AP372" s="140" t="s">
        <v>5</v>
      </c>
      <c r="AQ372" s="141" t="s">
        <v>6</v>
      </c>
      <c r="AR372" s="142" t="s">
        <v>8</v>
      </c>
      <c r="AS372" s="140" t="s">
        <v>5</v>
      </c>
      <c r="AT372" s="141" t="s">
        <v>6</v>
      </c>
      <c r="AU372" s="142" t="s">
        <v>8</v>
      </c>
      <c r="AV372" s="140" t="s">
        <v>5</v>
      </c>
      <c r="AW372" s="141" t="s">
        <v>6</v>
      </c>
      <c r="AX372" s="142" t="s">
        <v>8</v>
      </c>
      <c r="AY372" s="140" t="s">
        <v>5</v>
      </c>
      <c r="AZ372" s="141" t="s">
        <v>6</v>
      </c>
    </row>
    <row r="373" spans="1:52" x14ac:dyDescent="0.35">
      <c r="A373" s="11">
        <f>'OD660'!$A$5</f>
        <v>44661.520833333336</v>
      </c>
      <c r="B373" s="4">
        <f>C373*24</f>
        <v>0</v>
      </c>
      <c r="C373" s="2">
        <f>A373-$A$5</f>
        <v>0</v>
      </c>
      <c r="D373" s="176">
        <v>8.34</v>
      </c>
      <c r="E373" s="176">
        <v>23.99</v>
      </c>
      <c r="F373" s="176">
        <v>7.11</v>
      </c>
      <c r="G373" s="176">
        <v>2.66</v>
      </c>
      <c r="H373" s="176">
        <v>0</v>
      </c>
      <c r="I373" s="176">
        <v>0</v>
      </c>
      <c r="J373" s="176">
        <v>8.35</v>
      </c>
      <c r="K373" s="176">
        <v>23.99</v>
      </c>
      <c r="L373" s="176">
        <v>7.11</v>
      </c>
      <c r="M373" s="176">
        <v>2.66</v>
      </c>
      <c r="N373" s="176">
        <v>0</v>
      </c>
      <c r="O373" s="176">
        <v>0</v>
      </c>
      <c r="P373" s="143">
        <f>IF(D373="",#N/A,AVERAGE(D373,J373))</f>
        <v>8.3449999999999989</v>
      </c>
      <c r="Q373" s="144">
        <f>_xlfn.STDEV.S(D373,J373)</f>
        <v>7.0710678118653244E-3</v>
      </c>
      <c r="R373" s="145">
        <f>Q373/P373</f>
        <v>8.4734185882148901E-4</v>
      </c>
      <c r="S373" s="146">
        <f>IF(E373="",#N/A,AVERAGE(E373,K373))</f>
        <v>23.99</v>
      </c>
      <c r="T373" s="144">
        <f>_xlfn.STDEV.S(E373,K373)</f>
        <v>0</v>
      </c>
      <c r="U373" s="145">
        <f>T373/S373</f>
        <v>0</v>
      </c>
      <c r="V373" s="146">
        <f>IF(F373="",#N/A,AVERAGE(F373,L373))</f>
        <v>7.11</v>
      </c>
      <c r="W373" s="144">
        <f>_xlfn.STDEV.S(F373,L373)</f>
        <v>0</v>
      </c>
      <c r="X373" s="145">
        <f t="shared" ref="X373" si="658">W373/V373</f>
        <v>0</v>
      </c>
      <c r="Y373" s="146">
        <f>IF(G373="",#N/A,AVERAGE(G373,M373))</f>
        <v>2.66</v>
      </c>
      <c r="Z373" s="144">
        <f>_xlfn.STDEV.S(G373,M373)</f>
        <v>0</v>
      </c>
      <c r="AA373" s="145">
        <f>Z373/Y373</f>
        <v>0</v>
      </c>
      <c r="AB373" s="146">
        <f>IF(H373="",#N/A,AVERAGE(H373,N373))</f>
        <v>0</v>
      </c>
      <c r="AC373" s="144">
        <f>_xlfn.STDEV.S(H373,N373)</f>
        <v>0</v>
      </c>
      <c r="AD373" s="145" t="e">
        <f>AC373/AB373</f>
        <v>#DIV/0!</v>
      </c>
      <c r="AE373" s="146">
        <f>IF(I373="",#N/A,AVERAGE(I373,O373))</f>
        <v>0</v>
      </c>
      <c r="AF373" s="144">
        <f>_xlfn.STDEV.S(I373,O373)</f>
        <v>0</v>
      </c>
      <c r="AG373" s="145" t="e">
        <f>AF373/AE373</f>
        <v>#DIV/0!</v>
      </c>
      <c r="AH373" s="108"/>
      <c r="AI373" s="143">
        <f>AVERAGE(P373,P388,P403)</f>
        <v>8.3449999999999989</v>
      </c>
      <c r="AJ373" s="144">
        <f>_xlfn.STDEV.S(Q373,Q388,Q403)</f>
        <v>0</v>
      </c>
      <c r="AK373" s="145">
        <f>AJ373/AI373</f>
        <v>0</v>
      </c>
      <c r="AL373" s="143">
        <f>AVERAGE(S373,S388,S403)</f>
        <v>23.99</v>
      </c>
      <c r="AM373" s="144">
        <f>_xlfn.STDEV.S(T373,T388,T403)</f>
        <v>0</v>
      </c>
      <c r="AN373" s="145">
        <f>AM373/AL373</f>
        <v>0</v>
      </c>
      <c r="AO373" s="143">
        <f>AVERAGE(V373,V388,V403)</f>
        <v>7.11</v>
      </c>
      <c r="AP373" s="144">
        <f>_xlfn.STDEV.S(W373,W388,W403)</f>
        <v>0</v>
      </c>
      <c r="AQ373" s="145">
        <f t="shared" ref="AQ373" si="659">AP373/AO373</f>
        <v>0</v>
      </c>
      <c r="AR373" s="143">
        <f>AVERAGE(Y373,Y388,Y403)</f>
        <v>2.66</v>
      </c>
      <c r="AS373" s="144">
        <f>_xlfn.STDEV.S(Z373,Z388,Z403)</f>
        <v>0</v>
      </c>
      <c r="AT373" s="145">
        <f>AS373/AR373</f>
        <v>0</v>
      </c>
      <c r="AU373" s="143">
        <f>AVERAGE(AB373,AB388,AB403)</f>
        <v>0</v>
      </c>
      <c r="AV373" s="144">
        <f>_xlfn.STDEV.S(AC373,AC388,AC403)</f>
        <v>0</v>
      </c>
      <c r="AW373" s="145" t="e">
        <f>AV373/AU373</f>
        <v>#DIV/0!</v>
      </c>
      <c r="AX373" s="143">
        <f>AVERAGE(AE373,AE388,AE403)</f>
        <v>0</v>
      </c>
      <c r="AY373" s="144">
        <f>_xlfn.STDEV.S(AF373,AF388,AF403)</f>
        <v>0</v>
      </c>
      <c r="AZ373" s="145" t="e">
        <f>AY373/AX373</f>
        <v>#DIV/0!</v>
      </c>
    </row>
    <row r="374" spans="1:52" x14ac:dyDescent="0.35">
      <c r="A374" s="11">
        <f>'OD660'!$A$6</f>
        <v>44661.84375</v>
      </c>
      <c r="B374" s="4">
        <f t="shared" ref="B374:B383" si="660">C374*24</f>
        <v>7.7499999999417923</v>
      </c>
      <c r="C374" s="12">
        <f t="shared" ref="C374:C383" si="661">A374-$A$5</f>
        <v>0.32291666666424135</v>
      </c>
      <c r="D374" s="56">
        <v>8.01</v>
      </c>
      <c r="E374" s="56">
        <v>24.21</v>
      </c>
      <c r="F374" s="56">
        <v>6.35</v>
      </c>
      <c r="G374" s="56">
        <v>2.72</v>
      </c>
      <c r="H374" s="56">
        <v>0</v>
      </c>
      <c r="I374" s="56">
        <v>0.24</v>
      </c>
      <c r="J374" s="56">
        <v>7.84</v>
      </c>
      <c r="K374" s="56">
        <v>23.69</v>
      </c>
      <c r="L374" s="56">
        <v>6.24</v>
      </c>
      <c r="M374" s="56">
        <v>2.66</v>
      </c>
      <c r="N374" s="56">
        <v>0</v>
      </c>
      <c r="O374" s="56">
        <v>0.24</v>
      </c>
      <c r="P374" s="29">
        <f t="shared" ref="P374:P382" si="662">IF(D374="",#N/A,AVERAGE(D374,J374))</f>
        <v>7.9249999999999998</v>
      </c>
      <c r="Q374" s="7">
        <f t="shared" ref="Q374:Q382" si="663">_xlfn.STDEV.S(D374,J374)</f>
        <v>0.12020815280171303</v>
      </c>
      <c r="R374" s="22">
        <f t="shared" ref="R374:R383" si="664">Q374/P374</f>
        <v>1.5168221173717732E-2</v>
      </c>
      <c r="S374" s="18">
        <f t="shared" ref="S374:S382" si="665">IF(E374="",#N/A,AVERAGE(E374,K374))</f>
        <v>23.950000000000003</v>
      </c>
      <c r="T374" s="7">
        <f t="shared" ref="T374:T382" si="666">_xlfn.STDEV.S(E374,K374)</f>
        <v>0.36769552621700441</v>
      </c>
      <c r="U374" s="22">
        <f t="shared" ref="U374:U383" si="667">T374/S374</f>
        <v>1.535263157482273E-2</v>
      </c>
      <c r="V374" s="18">
        <f t="shared" ref="V374:V382" si="668">IF(F374="",#N/A,AVERAGE(F374,L374))</f>
        <v>6.2949999999999999</v>
      </c>
      <c r="W374" s="7">
        <f t="shared" ref="W374:W382" si="669">_xlfn.STDEV.S(F374,L374)</f>
        <v>7.7781745930519827E-2</v>
      </c>
      <c r="X374" s="22">
        <f t="shared" ref="X374:X383" si="670">W374/V374</f>
        <v>1.2356115318589329E-2</v>
      </c>
      <c r="Y374" s="18">
        <f t="shared" ref="Y374:Y382" si="671">IF(G374="",#N/A,AVERAGE(G374,M374))</f>
        <v>2.6900000000000004</v>
      </c>
      <c r="Z374" s="7">
        <f t="shared" ref="Z374:Z382" si="672">_xlfn.STDEV.S(G374,M374)</f>
        <v>4.2426406871192889E-2</v>
      </c>
      <c r="AA374" s="22">
        <f t="shared" ref="AA374:AA383" si="673">Z374/Y374</f>
        <v>1.5771898465127467E-2</v>
      </c>
      <c r="AB374" s="18">
        <f t="shared" ref="AB374:AB382" si="674">IF(H374="",#N/A,AVERAGE(H374,N374))</f>
        <v>0</v>
      </c>
      <c r="AC374" s="7">
        <f t="shared" ref="AC374:AC382" si="675">_xlfn.STDEV.S(H374,N374)</f>
        <v>0</v>
      </c>
      <c r="AD374" s="22" t="e">
        <f t="shared" ref="AD374:AD383" si="676">AC374/AB374</f>
        <v>#DIV/0!</v>
      </c>
      <c r="AE374" s="18">
        <f t="shared" ref="AE374:AE382" si="677">IF(I374="",#N/A,AVERAGE(I374,O374))</f>
        <v>0.24</v>
      </c>
      <c r="AF374" s="7">
        <f t="shared" ref="AF374:AF382" si="678">_xlfn.STDEV.S(I374,O374)</f>
        <v>0</v>
      </c>
      <c r="AG374" s="22">
        <f t="shared" ref="AG374:AG383" si="679">AF374/AE374</f>
        <v>0</v>
      </c>
      <c r="AH374" s="108"/>
      <c r="AI374" s="29">
        <f t="shared" ref="AI374:AI383" si="680">AVERAGE(P374,P389,P404)</f>
        <v>7.9233333333333329</v>
      </c>
      <c r="AJ374" s="7">
        <f t="shared" ref="AJ374:AJ383" si="681">_xlfn.STDEV.S(Q374,Q389,Q404)</f>
        <v>5.3385391260156324E-2</v>
      </c>
      <c r="AK374" s="22">
        <f t="shared" ref="AK374:AK383" si="682">AJ374/AI374</f>
        <v>6.7377439537429102E-3</v>
      </c>
      <c r="AL374" s="29">
        <f t="shared" ref="AL374:AL383" si="683">AVERAGE(S374,S389,S404)</f>
        <v>23.966666666666669</v>
      </c>
      <c r="AM374" s="7">
        <f t="shared" ref="AM374:AM383" si="684">_xlfn.STDEV.S(T374,T389,T404)</f>
        <v>0.17795130420052052</v>
      </c>
      <c r="AN374" s="22">
        <f t="shared" ref="AN374:AN383" si="685">AM374/AL374</f>
        <v>7.4249501057240827E-3</v>
      </c>
      <c r="AO374" s="29">
        <f t="shared" ref="AO374:AO383" si="686">AVERAGE(V374,V389,V404)</f>
        <v>6.29</v>
      </c>
      <c r="AP374" s="7">
        <f t="shared" ref="AP374:AP383" si="687">_xlfn.STDEV.S(W374,W389,W404)</f>
        <v>3.3416562759605702E-2</v>
      </c>
      <c r="AQ374" s="22">
        <f t="shared" ref="AQ374:AQ383" si="688">AP374/AO374</f>
        <v>5.3126490873776954E-3</v>
      </c>
      <c r="AR374" s="29">
        <f t="shared" ref="AR374:AR383" si="689">AVERAGE(Y374,Y389,Y404)</f>
        <v>2.686666666666667</v>
      </c>
      <c r="AS374" s="7">
        <f t="shared" ref="AS374:AS383" si="690">_xlfn.STDEV.S(Z374,Z389,Z404)</f>
        <v>1.7795130420052263E-2</v>
      </c>
      <c r="AT374" s="22">
        <f t="shared" ref="AT374:AT383" si="691">AS374/AR374</f>
        <v>6.6234976749574171E-3</v>
      </c>
      <c r="AU374" s="29">
        <f t="shared" ref="AU374:AU383" si="692">AVERAGE(AB374,AB389,AB404)</f>
        <v>0</v>
      </c>
      <c r="AV374" s="7">
        <f t="shared" ref="AV374:AV383" si="693">_xlfn.STDEV.S(AC374,AC389,AC404)</f>
        <v>0</v>
      </c>
      <c r="AW374" s="22" t="e">
        <f t="shared" ref="AW374:AW383" si="694">AV374/AU374</f>
        <v>#DIV/0!</v>
      </c>
      <c r="AX374" s="29">
        <f t="shared" ref="AX374:AX383" si="695">AVERAGE(AE374,AE389,AE404)</f>
        <v>0.24166666666666667</v>
      </c>
      <c r="AY374" s="7">
        <f t="shared" ref="AY374:AY383" si="696">_xlfn.STDEV.S(AF374,AF389,AF404)</f>
        <v>4.0824829046386228E-3</v>
      </c>
      <c r="AZ374" s="22">
        <f t="shared" ref="AZ374:AZ383" si="697">AY374/AX374</f>
        <v>1.6893032708849474E-2</v>
      </c>
    </row>
    <row r="375" spans="1:52" x14ac:dyDescent="0.35">
      <c r="A375" s="11">
        <f>'OD660'!$A$7</f>
        <v>44662.34375</v>
      </c>
      <c r="B375" s="4">
        <f t="shared" si="660"/>
        <v>19.749999999941792</v>
      </c>
      <c r="C375" s="12">
        <f t="shared" si="661"/>
        <v>0.82291666666424135</v>
      </c>
      <c r="D375" s="176">
        <v>8.0500000000000007</v>
      </c>
      <c r="E375" s="176">
        <v>24.35</v>
      </c>
      <c r="F375" s="176">
        <v>5.0999999999999996</v>
      </c>
      <c r="G375" s="176">
        <v>2.59</v>
      </c>
      <c r="H375" s="176">
        <v>0</v>
      </c>
      <c r="I375" s="176">
        <v>0.72</v>
      </c>
      <c r="J375" s="176">
        <v>7.85</v>
      </c>
      <c r="K375" s="176">
        <v>23.76</v>
      </c>
      <c r="L375" s="176">
        <v>4.9800000000000004</v>
      </c>
      <c r="M375" s="176">
        <v>2.5299999999999998</v>
      </c>
      <c r="N375" s="176">
        <v>0</v>
      </c>
      <c r="O375" s="176">
        <v>0.75</v>
      </c>
      <c r="P375" s="29">
        <f t="shared" si="662"/>
        <v>7.95</v>
      </c>
      <c r="Q375" s="7">
        <f t="shared" si="663"/>
        <v>0.14142135623731025</v>
      </c>
      <c r="R375" s="22">
        <f t="shared" si="664"/>
        <v>1.77888498411711E-2</v>
      </c>
      <c r="S375" s="18">
        <f t="shared" si="665"/>
        <v>24.055</v>
      </c>
      <c r="T375" s="7">
        <f t="shared" si="666"/>
        <v>0.41719300090006295</v>
      </c>
      <c r="U375" s="22">
        <f t="shared" si="667"/>
        <v>1.7343296649347868E-2</v>
      </c>
      <c r="V375" s="18">
        <f t="shared" si="668"/>
        <v>5.04</v>
      </c>
      <c r="W375" s="7">
        <f t="shared" si="669"/>
        <v>8.4852813742385153E-2</v>
      </c>
      <c r="X375" s="22">
        <f t="shared" si="670"/>
        <v>1.6835875742536737E-2</v>
      </c>
      <c r="Y375" s="18">
        <f t="shared" si="671"/>
        <v>2.5599999999999996</v>
      </c>
      <c r="Z375" s="7">
        <f t="shared" si="672"/>
        <v>4.2426406871192889E-2</v>
      </c>
      <c r="AA375" s="22">
        <f t="shared" si="673"/>
        <v>1.6572815184059723E-2</v>
      </c>
      <c r="AB375" s="18">
        <f t="shared" si="674"/>
        <v>0</v>
      </c>
      <c r="AC375" s="7">
        <f t="shared" si="675"/>
        <v>0</v>
      </c>
      <c r="AD375" s="22" t="e">
        <f t="shared" si="676"/>
        <v>#DIV/0!</v>
      </c>
      <c r="AE375" s="18">
        <f t="shared" si="677"/>
        <v>0.73499999999999999</v>
      </c>
      <c r="AF375" s="7">
        <f t="shared" si="678"/>
        <v>2.1213203435596444E-2</v>
      </c>
      <c r="AG375" s="22">
        <f t="shared" si="679"/>
        <v>2.8861501272920333E-2</v>
      </c>
      <c r="AH375" s="108"/>
      <c r="AI375" s="29">
        <f t="shared" si="680"/>
        <v>7.9283333333333337</v>
      </c>
      <c r="AJ375" s="7">
        <f t="shared" si="681"/>
        <v>6.0138728508896129E-2</v>
      </c>
      <c r="AK375" s="22">
        <f t="shared" si="682"/>
        <v>7.5852926435437621E-3</v>
      </c>
      <c r="AL375" s="29">
        <f t="shared" si="683"/>
        <v>23.993333333333329</v>
      </c>
      <c r="AM375" s="7">
        <f t="shared" si="684"/>
        <v>0.16588148379691625</v>
      </c>
      <c r="AN375" s="22">
        <f t="shared" si="685"/>
        <v>6.9136489495797288E-3</v>
      </c>
      <c r="AO375" s="29">
        <f t="shared" si="686"/>
        <v>4.9983333333333331</v>
      </c>
      <c r="AP375" s="7">
        <f t="shared" si="687"/>
        <v>3.6285901761795247E-2</v>
      </c>
      <c r="AQ375" s="22">
        <f t="shared" si="688"/>
        <v>7.2596002190987493E-3</v>
      </c>
      <c r="AR375" s="29">
        <f t="shared" si="689"/>
        <v>2.5466666666666664</v>
      </c>
      <c r="AS375" s="7">
        <f t="shared" si="690"/>
        <v>1.779513042005211E-2</v>
      </c>
      <c r="AT375" s="22">
        <f t="shared" si="691"/>
        <v>6.9876166570885254E-3</v>
      </c>
      <c r="AU375" s="29">
        <f t="shared" si="692"/>
        <v>0</v>
      </c>
      <c r="AV375" s="7">
        <f t="shared" si="693"/>
        <v>0</v>
      </c>
      <c r="AW375" s="22" t="e">
        <f t="shared" si="694"/>
        <v>#DIV/0!</v>
      </c>
      <c r="AX375" s="29">
        <f t="shared" si="695"/>
        <v>0.77833333333333332</v>
      </c>
      <c r="AY375" s="7">
        <f t="shared" si="696"/>
        <v>4.0824829046386575E-3</v>
      </c>
      <c r="AZ375" s="22">
        <f t="shared" si="697"/>
        <v>5.2451600487862836E-3</v>
      </c>
    </row>
    <row r="376" spans="1:52" x14ac:dyDescent="0.35">
      <c r="A376" s="11">
        <f>'OD660'!$A$8</f>
        <v>44662.71875</v>
      </c>
      <c r="B376" s="4">
        <f t="shared" si="660"/>
        <v>28.749999999941792</v>
      </c>
      <c r="C376" s="12">
        <f t="shared" si="661"/>
        <v>1.1979166666642413</v>
      </c>
      <c r="D376" s="176">
        <v>7.94</v>
      </c>
      <c r="E376" s="176">
        <v>24.01</v>
      </c>
      <c r="F376" s="176">
        <v>3.04</v>
      </c>
      <c r="G376" s="176">
        <v>2.2000000000000002</v>
      </c>
      <c r="H376" s="176">
        <v>0.09</v>
      </c>
      <c r="I376" s="176">
        <v>1.79</v>
      </c>
      <c r="J376" s="176">
        <v>7.81</v>
      </c>
      <c r="K376" s="176">
        <v>23.61</v>
      </c>
      <c r="L376" s="176">
        <v>2.99</v>
      </c>
      <c r="M376" s="176">
        <v>2.16</v>
      </c>
      <c r="N376" s="176">
        <v>0.09</v>
      </c>
      <c r="O376" s="176">
        <v>1.83</v>
      </c>
      <c r="P376" s="29">
        <f t="shared" si="662"/>
        <v>7.875</v>
      </c>
      <c r="Q376" s="7">
        <f t="shared" si="663"/>
        <v>9.1923881554251727E-2</v>
      </c>
      <c r="R376" s="22">
        <f t="shared" si="664"/>
        <v>1.167287384815895E-2</v>
      </c>
      <c r="S376" s="18">
        <f t="shared" si="665"/>
        <v>23.810000000000002</v>
      </c>
      <c r="T376" s="7">
        <f t="shared" si="666"/>
        <v>0.28284271247462051</v>
      </c>
      <c r="U376" s="22">
        <f t="shared" si="667"/>
        <v>1.1879156340807244E-2</v>
      </c>
      <c r="V376" s="18">
        <f t="shared" si="668"/>
        <v>3.0150000000000001</v>
      </c>
      <c r="W376" s="7">
        <f t="shared" si="669"/>
        <v>3.5355339059327251E-2</v>
      </c>
      <c r="X376" s="22">
        <f t="shared" si="670"/>
        <v>1.1726480616692288E-2</v>
      </c>
      <c r="Y376" s="18">
        <f t="shared" si="671"/>
        <v>2.1800000000000002</v>
      </c>
      <c r="Z376" s="7">
        <f t="shared" si="672"/>
        <v>2.8284271247461926E-2</v>
      </c>
      <c r="AA376" s="22">
        <f t="shared" si="673"/>
        <v>1.2974436352046754E-2</v>
      </c>
      <c r="AB376" s="18">
        <f t="shared" si="674"/>
        <v>0.09</v>
      </c>
      <c r="AC376" s="7">
        <f t="shared" si="675"/>
        <v>0</v>
      </c>
      <c r="AD376" s="22">
        <f t="shared" si="676"/>
        <v>0</v>
      </c>
      <c r="AE376" s="18">
        <f t="shared" si="677"/>
        <v>1.81</v>
      </c>
      <c r="AF376" s="7">
        <f t="shared" si="678"/>
        <v>2.8284271247461926E-2</v>
      </c>
      <c r="AG376" s="22">
        <f t="shared" si="679"/>
        <v>1.5626669197492775E-2</v>
      </c>
      <c r="AH376" s="108"/>
      <c r="AI376" s="29">
        <f t="shared" si="680"/>
        <v>7.836666666666666</v>
      </c>
      <c r="AJ376" s="7">
        <f t="shared" si="681"/>
        <v>4.3011626335213306E-2</v>
      </c>
      <c r="AK376" s="22">
        <f t="shared" si="682"/>
        <v>5.4885103788022086E-3</v>
      </c>
      <c r="AL376" s="29">
        <f t="shared" si="683"/>
        <v>23.701666666666668</v>
      </c>
      <c r="AM376" s="7">
        <f t="shared" si="684"/>
        <v>0.13496913227352017</v>
      </c>
      <c r="AN376" s="22">
        <f t="shared" si="685"/>
        <v>5.694499638851846E-3</v>
      </c>
      <c r="AO376" s="29">
        <f t="shared" si="686"/>
        <v>2.9316666666666666</v>
      </c>
      <c r="AP376" s="7">
        <f t="shared" si="687"/>
        <v>1.7795130420052117E-2</v>
      </c>
      <c r="AQ376" s="22">
        <f t="shared" si="688"/>
        <v>6.0699705810297157E-3</v>
      </c>
      <c r="AR376" s="29">
        <f t="shared" si="689"/>
        <v>2.1550000000000002</v>
      </c>
      <c r="AS376" s="7">
        <f t="shared" si="690"/>
        <v>1.4719601443879734E-2</v>
      </c>
      <c r="AT376" s="22">
        <f t="shared" si="691"/>
        <v>6.8304415052806182E-3</v>
      </c>
      <c r="AU376" s="29">
        <f t="shared" si="692"/>
        <v>8.5000000000000006E-2</v>
      </c>
      <c r="AV376" s="7">
        <f t="shared" si="693"/>
        <v>4.0824829046386289E-3</v>
      </c>
      <c r="AW376" s="22">
        <f t="shared" si="694"/>
        <v>4.8029210642807393E-2</v>
      </c>
      <c r="AX376" s="29">
        <f t="shared" si="695"/>
        <v>1.7949999999999999</v>
      </c>
      <c r="AY376" s="7">
        <f t="shared" si="696"/>
        <v>5.6124860801609083E-2</v>
      </c>
      <c r="AZ376" s="22">
        <f t="shared" si="697"/>
        <v>3.1267331922902E-2</v>
      </c>
    </row>
    <row r="377" spans="1:52" x14ac:dyDescent="0.35">
      <c r="A377" s="11">
        <f>'OD660'!$A$9</f>
        <v>44663.354166666664</v>
      </c>
      <c r="B377" s="4">
        <f t="shared" si="660"/>
        <v>43.999999999883585</v>
      </c>
      <c r="C377" s="12">
        <f t="shared" si="661"/>
        <v>1.8333333333284827</v>
      </c>
      <c r="D377" s="176">
        <v>7.81</v>
      </c>
      <c r="E377" s="176">
        <v>20.84</v>
      </c>
      <c r="F377" s="176">
        <v>0</v>
      </c>
      <c r="G377" s="176">
        <v>0</v>
      </c>
      <c r="H377" s="176">
        <v>0</v>
      </c>
      <c r="I377" s="176">
        <v>5.3</v>
      </c>
      <c r="J377" s="176">
        <v>7.78</v>
      </c>
      <c r="K377" s="176">
        <v>20.83</v>
      </c>
      <c r="L377" s="176">
        <v>0</v>
      </c>
      <c r="M377" s="176">
        <v>0</v>
      </c>
      <c r="N377" s="176">
        <v>0</v>
      </c>
      <c r="O377" s="176">
        <v>5.41</v>
      </c>
      <c r="P377" s="29">
        <f t="shared" si="662"/>
        <v>7.7949999999999999</v>
      </c>
      <c r="Q377" s="7">
        <f t="shared" si="663"/>
        <v>2.1213203435595972E-2</v>
      </c>
      <c r="R377" s="22">
        <f t="shared" si="664"/>
        <v>2.7213859442714525E-3</v>
      </c>
      <c r="S377" s="18">
        <f t="shared" si="665"/>
        <v>20.835000000000001</v>
      </c>
      <c r="T377" s="7">
        <f t="shared" si="666"/>
        <v>7.0710678118665812E-3</v>
      </c>
      <c r="U377" s="22">
        <f t="shared" si="667"/>
        <v>3.3938410424125661E-4</v>
      </c>
      <c r="V377" s="18">
        <f t="shared" si="668"/>
        <v>0</v>
      </c>
      <c r="W377" s="7">
        <f t="shared" si="669"/>
        <v>0</v>
      </c>
      <c r="X377" s="22" t="e">
        <f t="shared" si="670"/>
        <v>#DIV/0!</v>
      </c>
      <c r="Y377" s="18">
        <f t="shared" si="671"/>
        <v>0</v>
      </c>
      <c r="Z377" s="7">
        <f t="shared" si="672"/>
        <v>0</v>
      </c>
      <c r="AA377" s="22" t="e">
        <f t="shared" si="673"/>
        <v>#DIV/0!</v>
      </c>
      <c r="AB377" s="18">
        <f t="shared" si="674"/>
        <v>0</v>
      </c>
      <c r="AC377" s="7">
        <f t="shared" si="675"/>
        <v>0</v>
      </c>
      <c r="AD377" s="22" t="e">
        <f t="shared" si="676"/>
        <v>#DIV/0!</v>
      </c>
      <c r="AE377" s="18">
        <f t="shared" si="677"/>
        <v>5.3550000000000004</v>
      </c>
      <c r="AF377" s="7">
        <f t="shared" si="678"/>
        <v>7.7781745930520452E-2</v>
      </c>
      <c r="AG377" s="22">
        <f t="shared" si="679"/>
        <v>1.4525069268071044E-2</v>
      </c>
      <c r="AH377" s="108"/>
      <c r="AI377" s="29">
        <f t="shared" si="680"/>
        <v>7.8049999999999997</v>
      </c>
      <c r="AJ377" s="7">
        <f t="shared" si="681"/>
        <v>8.1649658092769039E-3</v>
      </c>
      <c r="AK377" s="22">
        <f t="shared" si="682"/>
        <v>1.0461198986901864E-3</v>
      </c>
      <c r="AL377" s="29">
        <f t="shared" si="683"/>
        <v>20.863333333333333</v>
      </c>
      <c r="AM377" s="7">
        <f t="shared" si="684"/>
        <v>2.6770630673681555E-2</v>
      </c>
      <c r="AN377" s="22">
        <f t="shared" si="685"/>
        <v>1.2831425470689354E-3</v>
      </c>
      <c r="AO377" s="29">
        <f t="shared" si="686"/>
        <v>0</v>
      </c>
      <c r="AP377" s="7">
        <f t="shared" si="687"/>
        <v>0</v>
      </c>
      <c r="AQ377" s="22" t="e">
        <f t="shared" si="688"/>
        <v>#DIV/0!</v>
      </c>
      <c r="AR377" s="29">
        <f t="shared" si="689"/>
        <v>0</v>
      </c>
      <c r="AS377" s="7">
        <f t="shared" si="690"/>
        <v>0</v>
      </c>
      <c r="AT377" s="22" t="e">
        <f t="shared" si="691"/>
        <v>#DIV/0!</v>
      </c>
      <c r="AU377" s="29">
        <f t="shared" si="692"/>
        <v>0</v>
      </c>
      <c r="AV377" s="7">
        <f t="shared" si="693"/>
        <v>0</v>
      </c>
      <c r="AW377" s="22" t="e">
        <f t="shared" si="694"/>
        <v>#DIV/0!</v>
      </c>
      <c r="AX377" s="29">
        <f t="shared" si="695"/>
        <v>5.4183333333333339</v>
      </c>
      <c r="AY377" s="7">
        <f t="shared" si="696"/>
        <v>4.082482904638652E-2</v>
      </c>
      <c r="AZ377" s="22">
        <f t="shared" si="697"/>
        <v>7.534573186044881E-3</v>
      </c>
    </row>
    <row r="378" spans="1:52" x14ac:dyDescent="0.35">
      <c r="A378" s="11">
        <f>'OD660'!$A$10</f>
        <v>44663.677083333336</v>
      </c>
      <c r="B378" s="4">
        <f t="shared" si="660"/>
        <v>51.75</v>
      </c>
      <c r="C378" s="12">
        <f t="shared" si="661"/>
        <v>2.15625</v>
      </c>
      <c r="D378" s="176">
        <v>7.59</v>
      </c>
      <c r="E378" s="176">
        <v>15.75</v>
      </c>
      <c r="F378" s="176">
        <v>0</v>
      </c>
      <c r="G378" s="176">
        <v>0</v>
      </c>
      <c r="H378" s="176">
        <v>0.28999999999999998</v>
      </c>
      <c r="I378" s="176">
        <v>8.31</v>
      </c>
      <c r="J378" s="176">
        <v>7.6</v>
      </c>
      <c r="K378" s="176">
        <v>15.75</v>
      </c>
      <c r="L378" s="176">
        <v>0</v>
      </c>
      <c r="M378" s="176">
        <v>0</v>
      </c>
      <c r="N378" s="176">
        <v>0.28999999999999998</v>
      </c>
      <c r="O378" s="176">
        <v>8.32</v>
      </c>
      <c r="P378" s="29">
        <f t="shared" si="662"/>
        <v>7.5949999999999998</v>
      </c>
      <c r="Q378" s="7">
        <f t="shared" si="663"/>
        <v>7.0710678118653244E-3</v>
      </c>
      <c r="R378" s="22">
        <f t="shared" si="664"/>
        <v>9.3101617009418364E-4</v>
      </c>
      <c r="S378" s="18">
        <f t="shared" si="665"/>
        <v>15.75</v>
      </c>
      <c r="T378" s="7">
        <f t="shared" si="666"/>
        <v>0</v>
      </c>
      <c r="U378" s="22">
        <f t="shared" si="667"/>
        <v>0</v>
      </c>
      <c r="V378" s="18">
        <f t="shared" si="668"/>
        <v>0</v>
      </c>
      <c r="W378" s="7">
        <f t="shared" si="669"/>
        <v>0</v>
      </c>
      <c r="X378" s="22" t="e">
        <f t="shared" si="670"/>
        <v>#DIV/0!</v>
      </c>
      <c r="Y378" s="18">
        <f t="shared" si="671"/>
        <v>0</v>
      </c>
      <c r="Z378" s="7">
        <f t="shared" si="672"/>
        <v>0</v>
      </c>
      <c r="AA378" s="22" t="e">
        <f t="shared" si="673"/>
        <v>#DIV/0!</v>
      </c>
      <c r="AB378" s="18">
        <f t="shared" si="674"/>
        <v>0.28999999999999998</v>
      </c>
      <c r="AC378" s="7">
        <f t="shared" si="675"/>
        <v>0</v>
      </c>
      <c r="AD378" s="22">
        <f t="shared" si="676"/>
        <v>0</v>
      </c>
      <c r="AE378" s="18">
        <f t="shared" si="677"/>
        <v>8.3150000000000013</v>
      </c>
      <c r="AF378" s="7">
        <f t="shared" si="678"/>
        <v>7.0710678118653244E-3</v>
      </c>
      <c r="AG378" s="22">
        <f t="shared" si="679"/>
        <v>8.5039901525740509E-4</v>
      </c>
      <c r="AH378" s="108"/>
      <c r="AI378" s="29">
        <f t="shared" si="680"/>
        <v>7.6066666666666665</v>
      </c>
      <c r="AJ378" s="7">
        <f t="shared" si="681"/>
        <v>4.0824829046387243E-3</v>
      </c>
      <c r="AK378" s="22">
        <f t="shared" si="682"/>
        <v>5.3669801550903476E-4</v>
      </c>
      <c r="AL378" s="29">
        <f t="shared" si="683"/>
        <v>15.768333333333333</v>
      </c>
      <c r="AM378" s="7">
        <f t="shared" si="684"/>
        <v>7.0710678118659524E-3</v>
      </c>
      <c r="AN378" s="22">
        <f t="shared" si="685"/>
        <v>4.4843469898737676E-4</v>
      </c>
      <c r="AO378" s="29">
        <f t="shared" si="686"/>
        <v>0</v>
      </c>
      <c r="AP378" s="7">
        <f t="shared" si="687"/>
        <v>0</v>
      </c>
      <c r="AQ378" s="22" t="e">
        <f t="shared" si="688"/>
        <v>#DIV/0!</v>
      </c>
      <c r="AR378" s="29">
        <f t="shared" si="689"/>
        <v>0</v>
      </c>
      <c r="AS378" s="7">
        <f t="shared" si="690"/>
        <v>0</v>
      </c>
      <c r="AT378" s="22" t="e">
        <f t="shared" si="691"/>
        <v>#DIV/0!</v>
      </c>
      <c r="AU378" s="29">
        <f t="shared" si="692"/>
        <v>0.28833333333333333</v>
      </c>
      <c r="AV378" s="7">
        <f t="shared" si="693"/>
        <v>4.0824829046386332E-3</v>
      </c>
      <c r="AW378" s="22">
        <f t="shared" si="694"/>
        <v>1.4158900247301619E-2</v>
      </c>
      <c r="AX378" s="29">
        <f t="shared" si="695"/>
        <v>8.3583333333333343</v>
      </c>
      <c r="AY378" s="7">
        <f t="shared" si="696"/>
        <v>9.7979589711327211E-2</v>
      </c>
      <c r="AZ378" s="22">
        <f t="shared" si="697"/>
        <v>1.1722383614515717E-2</v>
      </c>
    </row>
    <row r="379" spans="1:52" x14ac:dyDescent="0.35">
      <c r="A379" s="11">
        <f>'OD660'!$A$11</f>
        <v>44664.361111111109</v>
      </c>
      <c r="B379" s="4">
        <f t="shared" si="660"/>
        <v>68.166666666569654</v>
      </c>
      <c r="C379" s="12">
        <f t="shared" si="661"/>
        <v>2.8402777777737356</v>
      </c>
      <c r="D379" s="176">
        <v>6.78</v>
      </c>
      <c r="E379" s="176">
        <v>2.85</v>
      </c>
      <c r="F379" s="176">
        <v>0</v>
      </c>
      <c r="G379" s="176">
        <v>0</v>
      </c>
      <c r="H379" s="176">
        <v>0.79</v>
      </c>
      <c r="I379" s="176">
        <v>13.1</v>
      </c>
      <c r="J379" s="176">
        <v>6.68</v>
      </c>
      <c r="K379" s="176">
        <v>2.82</v>
      </c>
      <c r="L379" s="176">
        <v>0</v>
      </c>
      <c r="M379" s="176">
        <v>0</v>
      </c>
      <c r="N379" s="176">
        <v>0.79</v>
      </c>
      <c r="O379" s="176">
        <v>13.76</v>
      </c>
      <c r="P379" s="29">
        <f t="shared" si="662"/>
        <v>6.73</v>
      </c>
      <c r="Q379" s="7">
        <f t="shared" si="663"/>
        <v>7.0710678118655126E-2</v>
      </c>
      <c r="R379" s="22">
        <f t="shared" si="664"/>
        <v>1.0506787239027506E-2</v>
      </c>
      <c r="S379" s="18">
        <f t="shared" si="665"/>
        <v>2.835</v>
      </c>
      <c r="T379" s="7">
        <f t="shared" si="666"/>
        <v>2.12132034355966E-2</v>
      </c>
      <c r="U379" s="22">
        <f t="shared" si="667"/>
        <v>7.4826114411275487E-3</v>
      </c>
      <c r="V379" s="18">
        <f t="shared" si="668"/>
        <v>0</v>
      </c>
      <c r="W379" s="7">
        <f t="shared" si="669"/>
        <v>0</v>
      </c>
      <c r="X379" s="22" t="e">
        <f t="shared" si="670"/>
        <v>#DIV/0!</v>
      </c>
      <c r="Y379" s="18">
        <f t="shared" si="671"/>
        <v>0</v>
      </c>
      <c r="Z379" s="7">
        <f t="shared" si="672"/>
        <v>0</v>
      </c>
      <c r="AA379" s="22" t="e">
        <f t="shared" si="673"/>
        <v>#DIV/0!</v>
      </c>
      <c r="AB379" s="18">
        <f t="shared" si="674"/>
        <v>0.79</v>
      </c>
      <c r="AC379" s="7">
        <f t="shared" si="675"/>
        <v>0</v>
      </c>
      <c r="AD379" s="22">
        <f t="shared" si="676"/>
        <v>0</v>
      </c>
      <c r="AE379" s="18">
        <f t="shared" si="677"/>
        <v>13.43</v>
      </c>
      <c r="AF379" s="7">
        <f t="shared" si="678"/>
        <v>0.46669047558312149</v>
      </c>
      <c r="AG379" s="22">
        <f t="shared" si="679"/>
        <v>3.4749849261587605E-2</v>
      </c>
      <c r="AH379" s="108"/>
      <c r="AI379" s="29">
        <f t="shared" si="680"/>
        <v>6.7033333333333331</v>
      </c>
      <c r="AJ379" s="7">
        <f t="shared" si="681"/>
        <v>3.3416562759605944E-2</v>
      </c>
      <c r="AK379" s="22">
        <f t="shared" si="682"/>
        <v>4.9850665479272919E-3</v>
      </c>
      <c r="AL379" s="29">
        <f t="shared" si="683"/>
        <v>2.7516666666666665</v>
      </c>
      <c r="AM379" s="7">
        <f t="shared" si="684"/>
        <v>1.224744871391599E-2</v>
      </c>
      <c r="AN379" s="22">
        <f t="shared" si="685"/>
        <v>4.4509201867653512E-3</v>
      </c>
      <c r="AO379" s="29">
        <f t="shared" si="686"/>
        <v>0</v>
      </c>
      <c r="AP379" s="7">
        <f t="shared" si="687"/>
        <v>0</v>
      </c>
      <c r="AQ379" s="22" t="e">
        <f t="shared" si="688"/>
        <v>#DIV/0!</v>
      </c>
      <c r="AR379" s="29">
        <f t="shared" si="689"/>
        <v>0</v>
      </c>
      <c r="AS379" s="7">
        <f t="shared" si="690"/>
        <v>0</v>
      </c>
      <c r="AT379" s="22" t="e">
        <f t="shared" si="691"/>
        <v>#DIV/0!</v>
      </c>
      <c r="AU379" s="29">
        <f t="shared" si="692"/>
        <v>0.78666666666666674</v>
      </c>
      <c r="AV379" s="7">
        <f t="shared" si="693"/>
        <v>0</v>
      </c>
      <c r="AW379" s="22">
        <f t="shared" si="694"/>
        <v>0</v>
      </c>
      <c r="AX379" s="29">
        <f t="shared" si="695"/>
        <v>13.665000000000001</v>
      </c>
      <c r="AY379" s="7">
        <f t="shared" si="696"/>
        <v>0.20908530954293905</v>
      </c>
      <c r="AZ379" s="22">
        <f t="shared" si="697"/>
        <v>1.5300791038634397E-2</v>
      </c>
    </row>
    <row r="380" spans="1:52" x14ac:dyDescent="0.35">
      <c r="A380" s="11">
        <f>'OD660'!$A$12</f>
        <v>44664.677083333336</v>
      </c>
      <c r="B380" s="4">
        <f t="shared" si="660"/>
        <v>75.75</v>
      </c>
      <c r="C380" s="12">
        <f t="shared" si="661"/>
        <v>3.15625</v>
      </c>
      <c r="D380" s="176">
        <v>6.05</v>
      </c>
      <c r="E380" s="176">
        <v>1.19</v>
      </c>
      <c r="F380" s="176">
        <v>0</v>
      </c>
      <c r="G380" s="176">
        <v>0</v>
      </c>
      <c r="H380" s="176">
        <v>0.81</v>
      </c>
      <c r="I380" s="176">
        <v>14.83</v>
      </c>
      <c r="J380" s="176">
        <v>6.03</v>
      </c>
      <c r="K380" s="176">
        <v>1.19</v>
      </c>
      <c r="L380" s="176">
        <v>0</v>
      </c>
      <c r="M380" s="176">
        <v>0</v>
      </c>
      <c r="N380" s="176">
        <v>0.81</v>
      </c>
      <c r="O380" s="176">
        <v>15.4</v>
      </c>
      <c r="P380" s="29">
        <f t="shared" si="662"/>
        <v>6.04</v>
      </c>
      <c r="Q380" s="7">
        <f t="shared" si="663"/>
        <v>1.4142135623730649E-2</v>
      </c>
      <c r="R380" s="22">
        <f t="shared" si="664"/>
        <v>2.3414131827368622E-3</v>
      </c>
      <c r="S380" s="18">
        <f t="shared" si="665"/>
        <v>1.19</v>
      </c>
      <c r="T380" s="7">
        <f t="shared" si="666"/>
        <v>0</v>
      </c>
      <c r="U380" s="22">
        <f t="shared" si="667"/>
        <v>0</v>
      </c>
      <c r="V380" s="18">
        <f t="shared" si="668"/>
        <v>0</v>
      </c>
      <c r="W380" s="7">
        <f t="shared" si="669"/>
        <v>0</v>
      </c>
      <c r="X380" s="22" t="e">
        <f t="shared" si="670"/>
        <v>#DIV/0!</v>
      </c>
      <c r="Y380" s="18">
        <f t="shared" si="671"/>
        <v>0</v>
      </c>
      <c r="Z380" s="7">
        <f t="shared" si="672"/>
        <v>0</v>
      </c>
      <c r="AA380" s="22" t="e">
        <f t="shared" si="673"/>
        <v>#DIV/0!</v>
      </c>
      <c r="AB380" s="18">
        <f t="shared" si="674"/>
        <v>0.81</v>
      </c>
      <c r="AC380" s="7">
        <f t="shared" si="675"/>
        <v>0</v>
      </c>
      <c r="AD380" s="22">
        <f t="shared" si="676"/>
        <v>0</v>
      </c>
      <c r="AE380" s="18">
        <f t="shared" si="677"/>
        <v>15.115</v>
      </c>
      <c r="AF380" s="7">
        <f t="shared" si="678"/>
        <v>0.40305086527633227</v>
      </c>
      <c r="AG380" s="22">
        <f t="shared" si="679"/>
        <v>2.6665621255463595E-2</v>
      </c>
      <c r="AH380" s="108"/>
      <c r="AI380" s="29">
        <f t="shared" si="680"/>
        <v>6.02</v>
      </c>
      <c r="AJ380" s="7">
        <f t="shared" si="681"/>
        <v>8.164965809277086E-3</v>
      </c>
      <c r="AK380" s="22">
        <f t="shared" si="682"/>
        <v>1.3563066128367254E-3</v>
      </c>
      <c r="AL380" s="29">
        <f t="shared" si="683"/>
        <v>1.1816666666666666</v>
      </c>
      <c r="AM380" s="7">
        <f t="shared" si="684"/>
        <v>4.0824829046386332E-3</v>
      </c>
      <c r="AN380" s="22">
        <f t="shared" si="685"/>
        <v>3.4548515413020875E-3</v>
      </c>
      <c r="AO380" s="29">
        <f t="shared" si="686"/>
        <v>0</v>
      </c>
      <c r="AP380" s="7">
        <f t="shared" si="687"/>
        <v>0</v>
      </c>
      <c r="AQ380" s="22" t="e">
        <f t="shared" si="688"/>
        <v>#DIV/0!</v>
      </c>
      <c r="AR380" s="29">
        <f t="shared" si="689"/>
        <v>0</v>
      </c>
      <c r="AS380" s="7">
        <f t="shared" si="690"/>
        <v>0</v>
      </c>
      <c r="AT380" s="22" t="e">
        <f t="shared" si="691"/>
        <v>#DIV/0!</v>
      </c>
      <c r="AU380" s="29">
        <f t="shared" si="692"/>
        <v>0.80166666666666675</v>
      </c>
      <c r="AV380" s="7">
        <f t="shared" si="693"/>
        <v>4.0824829046386332E-3</v>
      </c>
      <c r="AW380" s="22">
        <f t="shared" si="694"/>
        <v>5.0924942677404985E-3</v>
      </c>
      <c r="AX380" s="29">
        <f t="shared" si="695"/>
        <v>15.243333333333334</v>
      </c>
      <c r="AY380" s="7">
        <f t="shared" si="696"/>
        <v>0.31179587339582748</v>
      </c>
      <c r="AZ380" s="22">
        <f t="shared" si="697"/>
        <v>2.0454572932155749E-2</v>
      </c>
    </row>
    <row r="381" spans="1:52" x14ac:dyDescent="0.35">
      <c r="A381" s="11">
        <f>'OD660'!$A$13</f>
        <v>44665.34375</v>
      </c>
      <c r="B381" s="4">
        <f t="shared" si="660"/>
        <v>91.749999999941792</v>
      </c>
      <c r="C381" s="12">
        <f t="shared" si="661"/>
        <v>3.8229166666642413</v>
      </c>
      <c r="D381" s="176">
        <v>4.29</v>
      </c>
      <c r="E381" s="176">
        <v>1.03</v>
      </c>
      <c r="F381" s="176">
        <v>0</v>
      </c>
      <c r="G381" s="176">
        <v>0</v>
      </c>
      <c r="H381" s="176">
        <v>0.83</v>
      </c>
      <c r="I381" s="176">
        <v>17.2</v>
      </c>
      <c r="J381" s="176">
        <v>4.2699999999999996</v>
      </c>
      <c r="K381" s="176">
        <v>0.99</v>
      </c>
      <c r="L381" s="176">
        <v>0</v>
      </c>
      <c r="M381" s="176">
        <v>0</v>
      </c>
      <c r="N381" s="176">
        <v>0.8</v>
      </c>
      <c r="O381" s="176">
        <v>17.329999999999998</v>
      </c>
      <c r="P381" s="29">
        <f t="shared" si="662"/>
        <v>4.2799999999999994</v>
      </c>
      <c r="Q381" s="7">
        <f t="shared" si="663"/>
        <v>1.4142135623731277E-2</v>
      </c>
      <c r="R381" s="22">
        <f t="shared" si="664"/>
        <v>3.3042372952643176E-3</v>
      </c>
      <c r="S381" s="18">
        <f t="shared" si="665"/>
        <v>1.01</v>
      </c>
      <c r="T381" s="7">
        <f t="shared" si="666"/>
        <v>2.8284271247461926E-2</v>
      </c>
      <c r="U381" s="22">
        <f t="shared" si="667"/>
        <v>2.8004228957883095E-2</v>
      </c>
      <c r="V381" s="18">
        <f t="shared" si="668"/>
        <v>0</v>
      </c>
      <c r="W381" s="7">
        <f t="shared" si="669"/>
        <v>0</v>
      </c>
      <c r="X381" s="22" t="e">
        <f t="shared" si="670"/>
        <v>#DIV/0!</v>
      </c>
      <c r="Y381" s="18">
        <f t="shared" si="671"/>
        <v>0</v>
      </c>
      <c r="Z381" s="7">
        <f t="shared" si="672"/>
        <v>0</v>
      </c>
      <c r="AA381" s="22" t="e">
        <f t="shared" si="673"/>
        <v>#DIV/0!</v>
      </c>
      <c r="AB381" s="18">
        <f t="shared" si="674"/>
        <v>0.81499999999999995</v>
      </c>
      <c r="AC381" s="7">
        <f t="shared" si="675"/>
        <v>2.1213203435596368E-2</v>
      </c>
      <c r="AD381" s="22">
        <f t="shared" si="676"/>
        <v>2.6028470473124378E-2</v>
      </c>
      <c r="AE381" s="18">
        <f t="shared" si="677"/>
        <v>17.265000000000001</v>
      </c>
      <c r="AF381" s="7">
        <f t="shared" si="678"/>
        <v>9.1923881554250478E-2</v>
      </c>
      <c r="AG381" s="22">
        <f t="shared" si="679"/>
        <v>5.3242908516797265E-3</v>
      </c>
      <c r="AH381" s="108"/>
      <c r="AI381" s="29">
        <f t="shared" si="680"/>
        <v>4.2266666666666666</v>
      </c>
      <c r="AJ381" s="7">
        <f t="shared" si="681"/>
        <v>7.071067811865327E-3</v>
      </c>
      <c r="AK381" s="22">
        <f t="shared" si="682"/>
        <v>1.6729655706305979E-3</v>
      </c>
      <c r="AL381" s="29">
        <f t="shared" si="683"/>
        <v>0.99666666666666659</v>
      </c>
      <c r="AM381" s="7">
        <f t="shared" si="684"/>
        <v>1.2247448713915908E-2</v>
      </c>
      <c r="AN381" s="22">
        <f t="shared" si="685"/>
        <v>1.2288410080852083E-2</v>
      </c>
      <c r="AO381" s="29">
        <f t="shared" si="686"/>
        <v>0</v>
      </c>
      <c r="AP381" s="7">
        <f t="shared" si="687"/>
        <v>0</v>
      </c>
      <c r="AQ381" s="22" t="e">
        <f t="shared" si="688"/>
        <v>#DIV/0!</v>
      </c>
      <c r="AR381" s="29">
        <f t="shared" si="689"/>
        <v>0</v>
      </c>
      <c r="AS381" s="7">
        <f t="shared" si="690"/>
        <v>0</v>
      </c>
      <c r="AT381" s="22" t="e">
        <f t="shared" si="691"/>
        <v>#DIV/0!</v>
      </c>
      <c r="AU381" s="29">
        <f t="shared" si="692"/>
        <v>0.79999999999999993</v>
      </c>
      <c r="AV381" s="7">
        <f t="shared" si="693"/>
        <v>1.0801234497346402E-2</v>
      </c>
      <c r="AW381" s="22">
        <f t="shared" si="694"/>
        <v>1.3501543121683003E-2</v>
      </c>
      <c r="AX381" s="29">
        <f t="shared" si="695"/>
        <v>17.178333333333331</v>
      </c>
      <c r="AY381" s="7">
        <f t="shared" si="696"/>
        <v>0.37150594432211431</v>
      </c>
      <c r="AZ381" s="22">
        <f t="shared" si="697"/>
        <v>2.1626425399560358E-2</v>
      </c>
    </row>
    <row r="382" spans="1:52" s="135" customFormat="1" x14ac:dyDescent="0.35">
      <c r="A382" s="11">
        <f>'OD660'!$A$14</f>
        <v>44665.677083333336</v>
      </c>
      <c r="B382" s="4">
        <f t="shared" si="660"/>
        <v>99.75</v>
      </c>
      <c r="C382" s="12">
        <f t="shared" si="661"/>
        <v>4.15625</v>
      </c>
      <c r="D382" s="176">
        <v>3.96</v>
      </c>
      <c r="E382" s="176">
        <v>1.05</v>
      </c>
      <c r="F382" s="176">
        <v>0</v>
      </c>
      <c r="G382" s="176">
        <v>0</v>
      </c>
      <c r="H382" s="176">
        <v>0.93</v>
      </c>
      <c r="I382" s="176">
        <v>11.37</v>
      </c>
      <c r="J382" s="176">
        <v>3.77</v>
      </c>
      <c r="K382" s="176">
        <v>1</v>
      </c>
      <c r="L382" s="176">
        <v>0</v>
      </c>
      <c r="M382" s="176">
        <v>0</v>
      </c>
      <c r="N382" s="176">
        <v>0.88</v>
      </c>
      <c r="O382" s="176">
        <v>13.44</v>
      </c>
      <c r="P382" s="29">
        <f t="shared" si="662"/>
        <v>3.8650000000000002</v>
      </c>
      <c r="Q382" s="7">
        <f t="shared" si="663"/>
        <v>0.134350288425444</v>
      </c>
      <c r="R382" s="22">
        <f t="shared" si="664"/>
        <v>3.4760747328704787E-2</v>
      </c>
      <c r="S382" s="18">
        <f t="shared" si="665"/>
        <v>1.0249999999999999</v>
      </c>
      <c r="T382" s="7">
        <f t="shared" si="666"/>
        <v>3.5355339059327411E-2</v>
      </c>
      <c r="U382" s="22">
        <f t="shared" si="667"/>
        <v>3.4493013716416991E-2</v>
      </c>
      <c r="V382" s="18">
        <f t="shared" si="668"/>
        <v>0</v>
      </c>
      <c r="W382" s="7">
        <f t="shared" si="669"/>
        <v>0</v>
      </c>
      <c r="X382" s="22" t="e">
        <f t="shared" si="670"/>
        <v>#DIV/0!</v>
      </c>
      <c r="Y382" s="18">
        <f t="shared" si="671"/>
        <v>0</v>
      </c>
      <c r="Z382" s="7">
        <f t="shared" si="672"/>
        <v>0</v>
      </c>
      <c r="AA382" s="22" t="e">
        <f t="shared" si="673"/>
        <v>#DIV/0!</v>
      </c>
      <c r="AB382" s="18">
        <f t="shared" si="674"/>
        <v>0.90500000000000003</v>
      </c>
      <c r="AC382" s="7">
        <f t="shared" si="675"/>
        <v>3.5355339059327411E-2</v>
      </c>
      <c r="AD382" s="22">
        <f t="shared" si="676"/>
        <v>3.9066672993731948E-2</v>
      </c>
      <c r="AE382" s="18">
        <f t="shared" si="677"/>
        <v>12.404999999999999</v>
      </c>
      <c r="AF382" s="7">
        <f t="shared" si="678"/>
        <v>1.4637110370561537</v>
      </c>
      <c r="AG382" s="22">
        <f t="shared" si="679"/>
        <v>0.11799363458735621</v>
      </c>
      <c r="AH382" s="108"/>
      <c r="AI382" s="29">
        <f t="shared" si="680"/>
        <v>3.5916666666666668</v>
      </c>
      <c r="AJ382" s="7">
        <f t="shared" si="681"/>
        <v>5.7154760664940893E-2</v>
      </c>
      <c r="AK382" s="22">
        <f t="shared" si="682"/>
        <v>1.5913158421793288E-2</v>
      </c>
      <c r="AL382" s="29">
        <f t="shared" si="683"/>
        <v>0.95833333333333337</v>
      </c>
      <c r="AM382" s="7">
        <f t="shared" si="684"/>
        <v>1.224744871391592E-2</v>
      </c>
      <c r="AN382" s="22">
        <f t="shared" si="685"/>
        <v>1.2779946484086178E-2</v>
      </c>
      <c r="AO382" s="29">
        <f t="shared" si="686"/>
        <v>0</v>
      </c>
      <c r="AP382" s="7">
        <f t="shared" si="687"/>
        <v>0</v>
      </c>
      <c r="AQ382" s="22" t="e">
        <f t="shared" si="688"/>
        <v>#DIV/0!</v>
      </c>
      <c r="AR382" s="29">
        <f t="shared" si="689"/>
        <v>0</v>
      </c>
      <c r="AS382" s="7">
        <f t="shared" si="690"/>
        <v>0</v>
      </c>
      <c r="AT382" s="22" t="e">
        <f t="shared" si="691"/>
        <v>#DIV/0!</v>
      </c>
      <c r="AU382" s="29">
        <f t="shared" si="692"/>
        <v>0.83333333333333337</v>
      </c>
      <c r="AV382" s="7">
        <f t="shared" si="693"/>
        <v>1.471960144387977E-2</v>
      </c>
      <c r="AW382" s="22">
        <f t="shared" si="694"/>
        <v>1.7663521732655722E-2</v>
      </c>
      <c r="AX382" s="29">
        <f t="shared" si="695"/>
        <v>13.578333333333333</v>
      </c>
      <c r="AY382" s="7">
        <f t="shared" si="696"/>
        <v>0.77218305256374731</v>
      </c>
      <c r="AZ382" s="22">
        <f t="shared" si="697"/>
        <v>5.6868765378451994E-2</v>
      </c>
    </row>
    <row r="383" spans="1:52" ht="15" thickBot="1" x14ac:dyDescent="0.4">
      <c r="A383" s="101">
        <f>'OD660'!$A$15</f>
        <v>44666.385416666664</v>
      </c>
      <c r="B383" s="9">
        <f t="shared" si="660"/>
        <v>116.74999999988358</v>
      </c>
      <c r="C383" s="13">
        <f t="shared" si="661"/>
        <v>4.8645833333284827</v>
      </c>
      <c r="D383" s="176">
        <v>2.27</v>
      </c>
      <c r="E383" s="176">
        <v>0.82</v>
      </c>
      <c r="F383" s="176">
        <v>0</v>
      </c>
      <c r="G383" s="176">
        <v>0</v>
      </c>
      <c r="H383" s="176">
        <v>0.87</v>
      </c>
      <c r="I383" s="176">
        <v>11.5</v>
      </c>
      <c r="J383" s="176">
        <v>2.11</v>
      </c>
      <c r="K383" s="176">
        <v>0.77</v>
      </c>
      <c r="L383" s="176">
        <v>0</v>
      </c>
      <c r="M383" s="176">
        <v>0</v>
      </c>
      <c r="N383" s="176">
        <v>0.8</v>
      </c>
      <c r="O383" s="176">
        <v>13.87</v>
      </c>
      <c r="P383" s="30">
        <f>IF(D367="",#N/A,AVERAGE(D367,J367))</f>
        <v>2.71</v>
      </c>
      <c r="Q383" s="21">
        <f>_xlfn.STDEV.S(D367,J367)</f>
        <v>0.1838477631085022</v>
      </c>
      <c r="R383" s="23">
        <f t="shared" si="664"/>
        <v>6.7840502992067231E-2</v>
      </c>
      <c r="S383" s="20">
        <f>IF(E367="",#N/A,AVERAGE(E367,K367))</f>
        <v>0.85000000000000009</v>
      </c>
      <c r="T383" s="21">
        <f>_xlfn.STDEV.S(E367,K367)</f>
        <v>7.0710678118654738E-2</v>
      </c>
      <c r="U383" s="23">
        <f t="shared" si="667"/>
        <v>8.3189033080770275E-2</v>
      </c>
      <c r="V383" s="20">
        <f>IF(F367="",#N/A,AVERAGE(F367,L367))</f>
        <v>0</v>
      </c>
      <c r="W383" s="21">
        <f>_xlfn.STDEV.S(F367,L367)</f>
        <v>0</v>
      </c>
      <c r="X383" s="23" t="e">
        <f t="shared" si="670"/>
        <v>#DIV/0!</v>
      </c>
      <c r="Y383" s="20">
        <f>IF(G367="",#N/A,AVERAGE(G367,M367))</f>
        <v>0</v>
      </c>
      <c r="Z383" s="21">
        <f>_xlfn.STDEV.S(G367,M367)</f>
        <v>0</v>
      </c>
      <c r="AA383" s="23" t="e">
        <f t="shared" si="673"/>
        <v>#DIV/0!</v>
      </c>
      <c r="AB383" s="20">
        <f>IF(H367="",#N/A,AVERAGE(H367,N367))</f>
        <v>0.79</v>
      </c>
      <c r="AC383" s="21">
        <f>_xlfn.STDEV.S(H367,N367)</f>
        <v>7.0710678118654738E-2</v>
      </c>
      <c r="AD383" s="23">
        <f t="shared" si="676"/>
        <v>8.9507187491968024E-2</v>
      </c>
      <c r="AE383" s="20">
        <f>IF(I367="",#N/A,AVERAGE(I367,O367))</f>
        <v>12.54</v>
      </c>
      <c r="AF383" s="21">
        <f>_xlfn.STDEV.S(I367,O367)</f>
        <v>1.753624817342637</v>
      </c>
      <c r="AG383" s="23">
        <f t="shared" si="679"/>
        <v>0.13984248942126293</v>
      </c>
      <c r="AH383" s="108"/>
      <c r="AI383" s="30">
        <f t="shared" si="680"/>
        <v>2.3066666666666666</v>
      </c>
      <c r="AJ383" s="21">
        <f t="shared" si="681"/>
        <v>9.273618495495696E-2</v>
      </c>
      <c r="AK383" s="23">
        <f t="shared" si="682"/>
        <v>4.0203548390877294E-2</v>
      </c>
      <c r="AL383" s="30">
        <f t="shared" si="683"/>
        <v>0.79999999999999993</v>
      </c>
      <c r="AM383" s="21">
        <f t="shared" si="684"/>
        <v>3.1885210782848318E-2</v>
      </c>
      <c r="AN383" s="23">
        <f t="shared" si="685"/>
        <v>3.9856513478560403E-2</v>
      </c>
      <c r="AO383" s="30">
        <f t="shared" si="686"/>
        <v>0</v>
      </c>
      <c r="AP383" s="21">
        <f t="shared" si="687"/>
        <v>0</v>
      </c>
      <c r="AQ383" s="23" t="e">
        <f t="shared" si="688"/>
        <v>#DIV/0!</v>
      </c>
      <c r="AR383" s="30">
        <f t="shared" si="689"/>
        <v>0</v>
      </c>
      <c r="AS383" s="21">
        <f t="shared" si="690"/>
        <v>0</v>
      </c>
      <c r="AT383" s="23" t="e">
        <f t="shared" si="691"/>
        <v>#DIV/0!</v>
      </c>
      <c r="AU383" s="30">
        <f t="shared" si="692"/>
        <v>0.80166666666666675</v>
      </c>
      <c r="AV383" s="21">
        <f t="shared" si="693"/>
        <v>3.6285901761795393E-2</v>
      </c>
      <c r="AW383" s="23">
        <f t="shared" si="694"/>
        <v>4.5263079120742691E-2</v>
      </c>
      <c r="AX383" s="30">
        <f t="shared" si="695"/>
        <v>13.51333333333333</v>
      </c>
      <c r="AY383" s="21">
        <f t="shared" si="696"/>
        <v>0.82353911058714502</v>
      </c>
      <c r="AZ383" s="23">
        <f t="shared" si="697"/>
        <v>6.0942706752872118E-2</v>
      </c>
    </row>
    <row r="384" spans="1:52" ht="15" thickBot="1" x14ac:dyDescent="0.4">
      <c r="A384" s="107"/>
      <c r="B384" s="4"/>
      <c r="C384" s="5"/>
      <c r="D384" s="109"/>
      <c r="E384" s="106"/>
      <c r="F384" s="106"/>
      <c r="G384" s="106"/>
      <c r="H384" s="106"/>
      <c r="I384" s="106"/>
      <c r="J384" s="106"/>
      <c r="K384" s="106"/>
      <c r="L384" s="106"/>
      <c r="M384" s="106"/>
      <c r="N384" s="106"/>
      <c r="O384" s="106"/>
      <c r="P384" s="7"/>
      <c r="Q384" s="7"/>
      <c r="R384" s="108"/>
      <c r="S384" s="7"/>
      <c r="T384" s="7"/>
      <c r="U384" s="108"/>
      <c r="V384" s="7"/>
      <c r="W384" s="7"/>
      <c r="X384" s="108"/>
      <c r="Y384" s="7"/>
      <c r="Z384" s="7"/>
      <c r="AA384" s="108"/>
      <c r="AB384" s="7"/>
      <c r="AC384" s="7"/>
      <c r="AD384" s="108"/>
      <c r="AE384" s="7"/>
      <c r="AF384" s="7"/>
      <c r="AG384" s="108"/>
      <c r="AH384" s="108"/>
      <c r="AI384" s="108"/>
      <c r="AJ384" s="108"/>
      <c r="AK384" s="108"/>
      <c r="AL384" s="108"/>
      <c r="AM384" s="108"/>
      <c r="AN384" s="108"/>
      <c r="AO384" s="108"/>
      <c r="AP384" s="108"/>
      <c r="AQ384" s="108"/>
      <c r="AR384" s="108"/>
      <c r="AS384" s="108"/>
      <c r="AT384" s="108"/>
      <c r="AU384" s="108"/>
      <c r="AV384" s="108"/>
      <c r="AW384" s="108"/>
      <c r="AX384" s="108"/>
    </row>
    <row r="385" spans="1:52" ht="15" thickBot="1" x14ac:dyDescent="0.4">
      <c r="D385" s="205">
        <v>2</v>
      </c>
      <c r="E385" s="206"/>
      <c r="F385" s="206"/>
      <c r="G385" s="206"/>
      <c r="H385" s="206"/>
      <c r="I385" s="206"/>
      <c r="J385" s="206"/>
      <c r="K385" s="206"/>
      <c r="L385" s="206"/>
      <c r="M385" s="206"/>
      <c r="N385" s="206"/>
      <c r="O385" s="207"/>
    </row>
    <row r="386" spans="1:52" ht="15" thickBot="1" x14ac:dyDescent="0.4">
      <c r="D386" s="208" t="s">
        <v>26</v>
      </c>
      <c r="E386" s="209"/>
      <c r="F386" s="209"/>
      <c r="G386" s="209"/>
      <c r="H386" s="209"/>
      <c r="I386" s="210"/>
      <c r="J386" s="208" t="s">
        <v>26</v>
      </c>
      <c r="K386" s="209"/>
      <c r="L386" s="209"/>
      <c r="M386" s="209"/>
      <c r="N386" s="209"/>
      <c r="O386" s="210"/>
      <c r="P386" s="208" t="s">
        <v>9</v>
      </c>
      <c r="Q386" s="209"/>
      <c r="R386" s="210"/>
      <c r="S386" s="208" t="s">
        <v>10</v>
      </c>
      <c r="T386" s="209"/>
      <c r="U386" s="210"/>
      <c r="V386" s="208" t="s">
        <v>11</v>
      </c>
      <c r="W386" s="209"/>
      <c r="X386" s="210"/>
      <c r="Y386" s="208" t="s">
        <v>12</v>
      </c>
      <c r="Z386" s="209"/>
      <c r="AA386" s="210"/>
      <c r="AB386" s="208" t="s">
        <v>13</v>
      </c>
      <c r="AC386" s="209"/>
      <c r="AD386" s="210"/>
      <c r="AE386" s="208" t="s">
        <v>14</v>
      </c>
      <c r="AF386" s="209"/>
      <c r="AG386" s="210"/>
      <c r="AH386" s="92"/>
      <c r="AI386" s="92"/>
      <c r="AJ386" s="92"/>
      <c r="AK386" s="92"/>
      <c r="AL386" s="92"/>
      <c r="AM386" s="92"/>
      <c r="AN386" s="92"/>
      <c r="AO386" s="92"/>
      <c r="AP386" s="92"/>
      <c r="AQ386" s="92"/>
      <c r="AR386" s="92"/>
      <c r="AS386" s="92"/>
      <c r="AT386" s="92"/>
      <c r="AU386" s="92"/>
      <c r="AV386" s="92"/>
      <c r="AW386" s="92"/>
      <c r="AX386" s="92"/>
    </row>
    <row r="387" spans="1:52" ht="15" thickBot="1" x14ac:dyDescent="0.4">
      <c r="A387" s="133" t="s">
        <v>0</v>
      </c>
      <c r="B387" s="132" t="s">
        <v>1</v>
      </c>
      <c r="C387" s="134" t="s">
        <v>2</v>
      </c>
      <c r="D387" s="202" t="s">
        <v>27</v>
      </c>
      <c r="E387" s="203"/>
      <c r="F387" s="203"/>
      <c r="G387" s="203"/>
      <c r="H387" s="203"/>
      <c r="I387" s="204"/>
      <c r="J387" s="199" t="s">
        <v>28</v>
      </c>
      <c r="K387" s="200"/>
      <c r="L387" s="200"/>
      <c r="M387" s="200"/>
      <c r="N387" s="200"/>
      <c r="O387" s="201"/>
      <c r="P387" s="139" t="s">
        <v>8</v>
      </c>
      <c r="Q387" s="140" t="s">
        <v>5</v>
      </c>
      <c r="R387" s="141" t="s">
        <v>6</v>
      </c>
      <c r="S387" s="142" t="s">
        <v>8</v>
      </c>
      <c r="T387" s="140" t="s">
        <v>5</v>
      </c>
      <c r="U387" s="141" t="s">
        <v>6</v>
      </c>
      <c r="V387" s="142" t="s">
        <v>8</v>
      </c>
      <c r="W387" s="140" t="s">
        <v>5</v>
      </c>
      <c r="X387" s="141" t="s">
        <v>6</v>
      </c>
      <c r="Y387" s="142" t="s">
        <v>8</v>
      </c>
      <c r="Z387" s="140" t="s">
        <v>5</v>
      </c>
      <c r="AA387" s="141" t="s">
        <v>6</v>
      </c>
      <c r="AB387" s="142" t="s">
        <v>8</v>
      </c>
      <c r="AC387" s="140" t="s">
        <v>5</v>
      </c>
      <c r="AD387" s="141" t="s">
        <v>6</v>
      </c>
      <c r="AE387" s="142" t="s">
        <v>8</v>
      </c>
      <c r="AF387" s="140" t="s">
        <v>5</v>
      </c>
      <c r="AG387" s="141" t="s">
        <v>6</v>
      </c>
      <c r="AH387" s="110"/>
      <c r="AI387" s="110"/>
      <c r="AJ387" s="110"/>
      <c r="AK387" s="110"/>
      <c r="AL387" s="110"/>
      <c r="AM387" s="110"/>
      <c r="AN387" s="110"/>
      <c r="AO387" s="110"/>
      <c r="AP387" s="110"/>
      <c r="AQ387" s="110"/>
      <c r="AR387" s="110"/>
      <c r="AS387" s="110"/>
      <c r="AT387" s="110"/>
      <c r="AU387" s="110"/>
      <c r="AV387" s="110"/>
      <c r="AW387" s="110"/>
      <c r="AX387" s="110"/>
    </row>
    <row r="388" spans="1:52" x14ac:dyDescent="0.35">
      <c r="A388" s="11">
        <f>'OD660'!$A$5</f>
        <v>44661.520833333336</v>
      </c>
      <c r="B388" s="4">
        <f>C388*24</f>
        <v>0</v>
      </c>
      <c r="C388" s="2">
        <f>A388-$A$5</f>
        <v>0</v>
      </c>
      <c r="D388" s="176">
        <v>8.34</v>
      </c>
      <c r="E388" s="176">
        <v>23.99</v>
      </c>
      <c r="F388" s="176">
        <v>7.11</v>
      </c>
      <c r="G388" s="176">
        <v>2.66</v>
      </c>
      <c r="H388" s="176">
        <v>0</v>
      </c>
      <c r="I388" s="176">
        <v>0</v>
      </c>
      <c r="J388" s="176">
        <v>8.35</v>
      </c>
      <c r="K388" s="176">
        <v>23.99</v>
      </c>
      <c r="L388" s="176">
        <v>7.11</v>
      </c>
      <c r="M388" s="176">
        <v>2.66</v>
      </c>
      <c r="N388" s="176">
        <v>0</v>
      </c>
      <c r="O388" s="176">
        <v>0</v>
      </c>
      <c r="P388" s="143">
        <f>IF(D388="",#N/A,AVERAGE(D388,J388))</f>
        <v>8.3449999999999989</v>
      </c>
      <c r="Q388" s="144">
        <f>_xlfn.STDEV.S(D388,J388)</f>
        <v>7.0710678118653244E-3</v>
      </c>
      <c r="R388" s="145">
        <f>Q388/P388</f>
        <v>8.4734185882148901E-4</v>
      </c>
      <c r="S388" s="143">
        <f>IF(E388="",#N/A,AVERAGE(E388,K388))</f>
        <v>23.99</v>
      </c>
      <c r="T388" s="144">
        <f>_xlfn.STDEV.S(E388,K388)</f>
        <v>0</v>
      </c>
      <c r="U388" s="145">
        <f>T388/S388</f>
        <v>0</v>
      </c>
      <c r="V388" s="143">
        <f>IF(F388="",#N/A,AVERAGE(F388,L388))</f>
        <v>7.11</v>
      </c>
      <c r="W388" s="144">
        <f>_xlfn.STDEV.S(F388,L388)</f>
        <v>0</v>
      </c>
      <c r="X388" s="145">
        <f t="shared" ref="X388" si="698">W388/V388</f>
        <v>0</v>
      </c>
      <c r="Y388" s="143">
        <f>IF(G388="",#N/A,AVERAGE(G388,M388))</f>
        <v>2.66</v>
      </c>
      <c r="Z388" s="144">
        <f>_xlfn.STDEV.S(G388,M388)</f>
        <v>0</v>
      </c>
      <c r="AA388" s="145">
        <f>Z388/Y388</f>
        <v>0</v>
      </c>
      <c r="AB388" s="143">
        <f>IF(H388="",#N/A,AVERAGE(H388,N388))</f>
        <v>0</v>
      </c>
      <c r="AC388" s="144">
        <f>_xlfn.STDEV.S(H388,N388)</f>
        <v>0</v>
      </c>
      <c r="AD388" s="145" t="e">
        <f>AC388/AB388</f>
        <v>#DIV/0!</v>
      </c>
      <c r="AE388" s="143">
        <f>IF(I388="",#N/A,AVERAGE(I388,O388))</f>
        <v>0</v>
      </c>
      <c r="AF388" s="144">
        <f>_xlfn.STDEV.S(I388,O388)</f>
        <v>0</v>
      </c>
      <c r="AG388" s="145" t="e">
        <f>AF388/AE388</f>
        <v>#DIV/0!</v>
      </c>
      <c r="AH388" s="108"/>
      <c r="AI388" s="108"/>
      <c r="AJ388" s="108"/>
      <c r="AK388" s="108"/>
      <c r="AL388" s="108"/>
      <c r="AM388" s="108"/>
      <c r="AN388" s="108"/>
      <c r="AO388" s="108"/>
      <c r="AP388" s="108"/>
      <c r="AQ388" s="108"/>
      <c r="AR388" s="108"/>
      <c r="AS388" s="108"/>
      <c r="AT388" s="108"/>
      <c r="AU388" s="108"/>
      <c r="AV388" s="108"/>
      <c r="AW388" s="108"/>
      <c r="AX388" s="108"/>
    </row>
    <row r="389" spans="1:52" x14ac:dyDescent="0.35">
      <c r="A389" s="11">
        <f>'OD660'!$A$6</f>
        <v>44661.84375</v>
      </c>
      <c r="B389" s="4">
        <f t="shared" ref="B389:B398" si="699">C389*24</f>
        <v>7.7499999999417923</v>
      </c>
      <c r="C389" s="12">
        <f t="shared" ref="C389:C398" si="700">A389-$A$5</f>
        <v>0.32291666666424135</v>
      </c>
      <c r="D389" s="56">
        <v>7.97</v>
      </c>
      <c r="E389" s="56">
        <v>24.11</v>
      </c>
      <c r="F389" s="56">
        <v>6.33</v>
      </c>
      <c r="G389" s="56">
        <v>2.7</v>
      </c>
      <c r="H389" s="56">
        <v>0</v>
      </c>
      <c r="I389" s="56">
        <v>0.25</v>
      </c>
      <c r="J389" s="56">
        <v>7.86</v>
      </c>
      <c r="K389" s="56">
        <v>23.79</v>
      </c>
      <c r="L389" s="56">
        <v>6.24</v>
      </c>
      <c r="M389" s="56">
        <v>2.67</v>
      </c>
      <c r="N389" s="56">
        <v>0</v>
      </c>
      <c r="O389" s="56">
        <v>0.25</v>
      </c>
      <c r="P389" s="29">
        <f t="shared" ref="P389:P398" si="701">IF(D389="",#N/A,AVERAGE(D389,J389))</f>
        <v>7.915</v>
      </c>
      <c r="Q389" s="7">
        <f t="shared" ref="Q389:Q398" si="702">_xlfn.STDEV.S(D389,J389)</f>
        <v>7.7781745930519827E-2</v>
      </c>
      <c r="R389" s="22">
        <f t="shared" ref="R389:R398" si="703">Q389/P389</f>
        <v>9.8271315136474833E-3</v>
      </c>
      <c r="S389" s="29">
        <f t="shared" ref="S389:S398" si="704">IF(E389="",#N/A,AVERAGE(E389,K389))</f>
        <v>23.95</v>
      </c>
      <c r="T389" s="7">
        <f t="shared" ref="T389:T398" si="705">_xlfn.STDEV.S(E389,K389)</f>
        <v>0.22627416997969541</v>
      </c>
      <c r="U389" s="22">
        <f t="shared" ref="U389:U398" si="706">T389/S389</f>
        <v>9.4477732768140053E-3</v>
      </c>
      <c r="V389" s="29">
        <f t="shared" ref="V389:V398" si="707">IF(F389="",#N/A,AVERAGE(F389,L389))</f>
        <v>6.2850000000000001</v>
      </c>
      <c r="W389" s="7">
        <f t="shared" ref="W389:W398" si="708">_xlfn.STDEV.S(F389,L389)</f>
        <v>6.3639610306789177E-2</v>
      </c>
      <c r="X389" s="22">
        <f t="shared" ref="X389:X398" si="709">W389/V389</f>
        <v>1.0125634098136703E-2</v>
      </c>
      <c r="Y389" s="29">
        <f t="shared" ref="Y389:Y398" si="710">IF(G389="",#N/A,AVERAGE(G389,M389))</f>
        <v>2.6850000000000001</v>
      </c>
      <c r="Z389" s="7">
        <f t="shared" ref="Z389:Z398" si="711">_xlfn.STDEV.S(G389,M389)</f>
        <v>2.12132034355966E-2</v>
      </c>
      <c r="AA389" s="22">
        <f t="shared" ref="AA389:AA398" si="712">Z389/Y389</f>
        <v>7.9006344266654011E-3</v>
      </c>
      <c r="AB389" s="29">
        <f t="shared" ref="AB389:AB398" si="713">IF(H389="",#N/A,AVERAGE(H389,N389))</f>
        <v>0</v>
      </c>
      <c r="AC389" s="7">
        <f t="shared" ref="AC389:AC398" si="714">_xlfn.STDEV.S(H389,N389)</f>
        <v>0</v>
      </c>
      <c r="AD389" s="22" t="e">
        <f t="shared" ref="AD389:AD398" si="715">AC389/AB389</f>
        <v>#DIV/0!</v>
      </c>
      <c r="AE389" s="29">
        <f t="shared" ref="AE389:AE398" si="716">IF(I389="",#N/A,AVERAGE(I389,O389))</f>
        <v>0.25</v>
      </c>
      <c r="AF389" s="7">
        <f t="shared" ref="AF389:AF398" si="717">_xlfn.STDEV.S(I389,O389)</f>
        <v>0</v>
      </c>
      <c r="AG389" s="22">
        <f t="shared" ref="AG389:AG398" si="718">AF389/AE389</f>
        <v>0</v>
      </c>
      <c r="AH389" s="108"/>
      <c r="AI389" s="108"/>
      <c r="AJ389" s="108"/>
      <c r="AK389" s="108"/>
      <c r="AL389" s="108"/>
      <c r="AM389" s="108"/>
      <c r="AN389" s="108"/>
      <c r="AO389" s="108"/>
      <c r="AP389" s="108"/>
      <c r="AQ389" s="108"/>
      <c r="AR389" s="108"/>
      <c r="AS389" s="108"/>
      <c r="AT389" s="108"/>
      <c r="AU389" s="108"/>
      <c r="AV389" s="108"/>
      <c r="AW389" s="108"/>
      <c r="AX389" s="108"/>
    </row>
    <row r="390" spans="1:52" x14ac:dyDescent="0.35">
      <c r="A390" s="11">
        <f>'OD660'!$A$7</f>
        <v>44662.34375</v>
      </c>
      <c r="B390" s="4">
        <f t="shared" si="699"/>
        <v>19.749999999941792</v>
      </c>
      <c r="C390" s="12">
        <f t="shared" si="700"/>
        <v>0.82291666666424135</v>
      </c>
      <c r="D390" s="176">
        <v>7.84</v>
      </c>
      <c r="E390" s="176">
        <v>23.7</v>
      </c>
      <c r="F390" s="176">
        <v>4.9400000000000004</v>
      </c>
      <c r="G390" s="176">
        <v>2.5099999999999998</v>
      </c>
      <c r="H390" s="176">
        <v>0</v>
      </c>
      <c r="I390" s="176">
        <v>0.78</v>
      </c>
      <c r="J390" s="176">
        <v>7.91</v>
      </c>
      <c r="K390" s="176">
        <v>23.95</v>
      </c>
      <c r="L390" s="176">
        <v>4.99</v>
      </c>
      <c r="M390" s="176">
        <v>2.54</v>
      </c>
      <c r="N390" s="176">
        <v>0</v>
      </c>
      <c r="O390" s="176">
        <v>0.8</v>
      </c>
      <c r="P390" s="29">
        <f t="shared" si="701"/>
        <v>7.875</v>
      </c>
      <c r="Q390" s="7">
        <f t="shared" si="702"/>
        <v>4.9497474683058526E-2</v>
      </c>
      <c r="R390" s="22">
        <f t="shared" si="703"/>
        <v>6.2853936105471148E-3</v>
      </c>
      <c r="S390" s="29">
        <f t="shared" si="704"/>
        <v>23.824999999999999</v>
      </c>
      <c r="T390" s="7">
        <f t="shared" si="705"/>
        <v>0.17677669529663689</v>
      </c>
      <c r="U390" s="22">
        <f t="shared" si="706"/>
        <v>7.4197983335419476E-3</v>
      </c>
      <c r="V390" s="29">
        <f t="shared" si="707"/>
        <v>4.9649999999999999</v>
      </c>
      <c r="W390" s="7">
        <f t="shared" si="708"/>
        <v>3.5355339059327251E-2</v>
      </c>
      <c r="X390" s="22">
        <f t="shared" si="709"/>
        <v>7.1209142113448642E-3</v>
      </c>
      <c r="Y390" s="29">
        <f t="shared" si="710"/>
        <v>2.5249999999999999</v>
      </c>
      <c r="Z390" s="7">
        <f t="shared" si="711"/>
        <v>2.12132034355966E-2</v>
      </c>
      <c r="AA390" s="22">
        <f t="shared" si="712"/>
        <v>8.4012686873649912E-3</v>
      </c>
      <c r="AB390" s="29">
        <f t="shared" si="713"/>
        <v>0</v>
      </c>
      <c r="AC390" s="7">
        <f t="shared" si="714"/>
        <v>0</v>
      </c>
      <c r="AD390" s="22" t="e">
        <f t="shared" si="715"/>
        <v>#DIV/0!</v>
      </c>
      <c r="AE390" s="29">
        <f t="shared" si="716"/>
        <v>0.79</v>
      </c>
      <c r="AF390" s="7">
        <f t="shared" si="717"/>
        <v>1.4142135623730963E-2</v>
      </c>
      <c r="AG390" s="22">
        <f t="shared" si="718"/>
        <v>1.7901437498393624E-2</v>
      </c>
      <c r="AH390" s="108"/>
      <c r="AI390" s="108"/>
      <c r="AJ390" s="108"/>
      <c r="AK390" s="108"/>
      <c r="AL390" s="108"/>
      <c r="AM390" s="108"/>
      <c r="AN390" s="108"/>
      <c r="AO390" s="108"/>
      <c r="AP390" s="108"/>
      <c r="AQ390" s="108"/>
      <c r="AR390" s="108"/>
      <c r="AS390" s="108"/>
      <c r="AT390" s="108"/>
      <c r="AU390" s="108"/>
      <c r="AV390" s="108"/>
      <c r="AW390" s="108"/>
      <c r="AX390" s="108"/>
    </row>
    <row r="391" spans="1:52" x14ac:dyDescent="0.35">
      <c r="A391" s="11">
        <f>'OD660'!$A$8</f>
        <v>44662.71875</v>
      </c>
      <c r="B391" s="4">
        <f t="shared" si="699"/>
        <v>28.749999999941792</v>
      </c>
      <c r="C391" s="12">
        <f t="shared" si="700"/>
        <v>1.1979166666642413</v>
      </c>
      <c r="D391" s="176">
        <v>7.84</v>
      </c>
      <c r="E391" s="176">
        <v>23.72</v>
      </c>
      <c r="F391" s="176">
        <v>2.97</v>
      </c>
      <c r="G391" s="176">
        <v>2.16</v>
      </c>
      <c r="H391" s="176">
        <v>0.09</v>
      </c>
      <c r="I391" s="176">
        <v>1.71</v>
      </c>
      <c r="J391" s="176">
        <v>7.81</v>
      </c>
      <c r="K391" s="176">
        <v>23.68</v>
      </c>
      <c r="L391" s="176">
        <v>2.95</v>
      </c>
      <c r="M391" s="176">
        <v>2.15</v>
      </c>
      <c r="N391" s="176">
        <v>0.08</v>
      </c>
      <c r="O391" s="176">
        <v>1.72</v>
      </c>
      <c r="P391" s="29">
        <f t="shared" si="701"/>
        <v>7.8249999999999993</v>
      </c>
      <c r="Q391" s="7">
        <f t="shared" si="702"/>
        <v>2.12132034355966E-2</v>
      </c>
      <c r="R391" s="22">
        <f t="shared" si="703"/>
        <v>2.7109525157311951E-3</v>
      </c>
      <c r="S391" s="29">
        <f t="shared" si="704"/>
        <v>23.7</v>
      </c>
      <c r="T391" s="7">
        <f t="shared" si="705"/>
        <v>2.8284271247461298E-2</v>
      </c>
      <c r="U391" s="22">
        <f t="shared" si="706"/>
        <v>1.1934291665595485E-3</v>
      </c>
      <c r="V391" s="29">
        <f t="shared" si="707"/>
        <v>2.96</v>
      </c>
      <c r="W391" s="7">
        <f t="shared" si="708"/>
        <v>1.4142135623730963E-2</v>
      </c>
      <c r="X391" s="22">
        <f t="shared" si="709"/>
        <v>4.777748521530731E-3</v>
      </c>
      <c r="Y391" s="29">
        <f t="shared" si="710"/>
        <v>2.1550000000000002</v>
      </c>
      <c r="Z391" s="7">
        <f t="shared" si="711"/>
        <v>7.0710678118656384E-3</v>
      </c>
      <c r="AA391" s="22">
        <f t="shared" si="712"/>
        <v>3.2812379637427551E-3</v>
      </c>
      <c r="AB391" s="29">
        <f t="shared" si="713"/>
        <v>8.4999999999999992E-2</v>
      </c>
      <c r="AC391" s="7">
        <f t="shared" si="714"/>
        <v>7.0710678118654719E-3</v>
      </c>
      <c r="AD391" s="22">
        <f t="shared" si="715"/>
        <v>8.3189033080770261E-2</v>
      </c>
      <c r="AE391" s="29">
        <f t="shared" si="716"/>
        <v>1.7149999999999999</v>
      </c>
      <c r="AF391" s="7">
        <f t="shared" si="717"/>
        <v>7.0710678118654814E-3</v>
      </c>
      <c r="AG391" s="22">
        <f t="shared" si="718"/>
        <v>4.1230716104171906E-3</v>
      </c>
      <c r="AH391" s="108"/>
      <c r="AI391" s="108"/>
      <c r="AJ391" s="108"/>
      <c r="AK391" s="108"/>
      <c r="AL391" s="108"/>
      <c r="AM391" s="108"/>
      <c r="AN391" s="108"/>
      <c r="AO391" s="108"/>
      <c r="AP391" s="108"/>
      <c r="AQ391" s="108"/>
      <c r="AR391" s="108"/>
      <c r="AS391" s="108"/>
      <c r="AT391" s="108"/>
      <c r="AU391" s="108"/>
      <c r="AV391" s="108"/>
      <c r="AW391" s="108"/>
      <c r="AX391" s="108"/>
    </row>
    <row r="392" spans="1:52" x14ac:dyDescent="0.35">
      <c r="A392" s="11">
        <f>'OD660'!$A$9</f>
        <v>44663.354166666664</v>
      </c>
      <c r="B392" s="4">
        <f t="shared" si="699"/>
        <v>43.999999999883585</v>
      </c>
      <c r="C392" s="12">
        <f t="shared" si="700"/>
        <v>1.8333333333284827</v>
      </c>
      <c r="D392" s="176">
        <v>7.8</v>
      </c>
      <c r="E392" s="176">
        <v>20.94</v>
      </c>
      <c r="F392" s="176">
        <v>0</v>
      </c>
      <c r="G392" s="176">
        <v>0</v>
      </c>
      <c r="H392" s="176">
        <v>0</v>
      </c>
      <c r="I392" s="176">
        <v>5.4</v>
      </c>
      <c r="J392" s="176">
        <v>7.81</v>
      </c>
      <c r="K392" s="176">
        <v>20.94</v>
      </c>
      <c r="L392" s="176">
        <v>0</v>
      </c>
      <c r="M392" s="176">
        <v>0</v>
      </c>
      <c r="N392" s="176">
        <v>0</v>
      </c>
      <c r="O392" s="176">
        <v>5.41</v>
      </c>
      <c r="P392" s="29">
        <f t="shared" si="701"/>
        <v>7.8049999999999997</v>
      </c>
      <c r="Q392" s="7">
        <f t="shared" si="702"/>
        <v>7.0710678118653244E-3</v>
      </c>
      <c r="R392" s="22">
        <f t="shared" si="703"/>
        <v>9.0596640767012489E-4</v>
      </c>
      <c r="S392" s="29">
        <f t="shared" si="704"/>
        <v>20.94</v>
      </c>
      <c r="T392" s="7">
        <f t="shared" si="705"/>
        <v>0</v>
      </c>
      <c r="U392" s="22">
        <f t="shared" si="706"/>
        <v>0</v>
      </c>
      <c r="V392" s="29">
        <f t="shared" si="707"/>
        <v>0</v>
      </c>
      <c r="W392" s="7">
        <f t="shared" si="708"/>
        <v>0</v>
      </c>
      <c r="X392" s="22" t="e">
        <f t="shared" si="709"/>
        <v>#DIV/0!</v>
      </c>
      <c r="Y392" s="29">
        <f t="shared" si="710"/>
        <v>0</v>
      </c>
      <c r="Z392" s="7">
        <f t="shared" si="711"/>
        <v>0</v>
      </c>
      <c r="AA392" s="22" t="e">
        <f t="shared" si="712"/>
        <v>#DIV/0!</v>
      </c>
      <c r="AB392" s="29">
        <f t="shared" si="713"/>
        <v>0</v>
      </c>
      <c r="AC392" s="7">
        <f t="shared" si="714"/>
        <v>0</v>
      </c>
      <c r="AD392" s="22" t="e">
        <f t="shared" si="715"/>
        <v>#DIV/0!</v>
      </c>
      <c r="AE392" s="29">
        <f t="shared" si="716"/>
        <v>5.4050000000000002</v>
      </c>
      <c r="AF392" s="7">
        <f t="shared" si="717"/>
        <v>7.0710678118653244E-3</v>
      </c>
      <c r="AG392" s="22">
        <f t="shared" si="718"/>
        <v>1.3082456636198565E-3</v>
      </c>
      <c r="AH392" s="108"/>
      <c r="AI392" s="108"/>
      <c r="AJ392" s="108"/>
      <c r="AK392" s="108"/>
      <c r="AL392" s="108"/>
      <c r="AM392" s="108"/>
      <c r="AN392" s="108"/>
      <c r="AO392" s="108"/>
      <c r="AP392" s="108"/>
      <c r="AQ392" s="108"/>
      <c r="AR392" s="108"/>
      <c r="AS392" s="108"/>
      <c r="AT392" s="108"/>
      <c r="AU392" s="108"/>
      <c r="AV392" s="108"/>
      <c r="AW392" s="108"/>
      <c r="AX392" s="108"/>
    </row>
    <row r="393" spans="1:52" x14ac:dyDescent="0.35">
      <c r="A393" s="11">
        <f>'OD660'!$A$10</f>
        <v>44663.677083333336</v>
      </c>
      <c r="B393" s="4">
        <f t="shared" si="699"/>
        <v>51.75</v>
      </c>
      <c r="C393" s="12">
        <f t="shared" si="700"/>
        <v>2.15625</v>
      </c>
      <c r="D393" s="176">
        <v>7.62</v>
      </c>
      <c r="E393" s="176">
        <v>15.89</v>
      </c>
      <c r="F393" s="176">
        <v>0</v>
      </c>
      <c r="G393" s="176">
        <v>0</v>
      </c>
      <c r="H393" s="176">
        <v>0.28000000000000003</v>
      </c>
      <c r="I393" s="176">
        <v>8.5</v>
      </c>
      <c r="J393" s="176">
        <v>7.62</v>
      </c>
      <c r="K393" s="176">
        <v>15.87</v>
      </c>
      <c r="L393" s="176">
        <v>0</v>
      </c>
      <c r="M393" s="176">
        <v>0</v>
      </c>
      <c r="N393" s="176">
        <v>0.28000000000000003</v>
      </c>
      <c r="O393" s="176">
        <v>8.25</v>
      </c>
      <c r="P393" s="29">
        <f t="shared" si="701"/>
        <v>7.62</v>
      </c>
      <c r="Q393" s="7">
        <f t="shared" si="702"/>
        <v>0</v>
      </c>
      <c r="R393" s="22">
        <f t="shared" si="703"/>
        <v>0</v>
      </c>
      <c r="S393" s="29">
        <f t="shared" si="704"/>
        <v>15.879999999999999</v>
      </c>
      <c r="T393" s="7">
        <f t="shared" si="705"/>
        <v>1.4142135623731905E-2</v>
      </c>
      <c r="U393" s="22">
        <f t="shared" si="706"/>
        <v>8.9056269670855827E-4</v>
      </c>
      <c r="V393" s="29">
        <f t="shared" si="707"/>
        <v>0</v>
      </c>
      <c r="W393" s="7">
        <f t="shared" si="708"/>
        <v>0</v>
      </c>
      <c r="X393" s="22" t="e">
        <f t="shared" si="709"/>
        <v>#DIV/0!</v>
      </c>
      <c r="Y393" s="29">
        <f t="shared" si="710"/>
        <v>0</v>
      </c>
      <c r="Z393" s="7">
        <f t="shared" si="711"/>
        <v>0</v>
      </c>
      <c r="AA393" s="22" t="e">
        <f t="shared" si="712"/>
        <v>#DIV/0!</v>
      </c>
      <c r="AB393" s="29">
        <f t="shared" si="713"/>
        <v>0.28000000000000003</v>
      </c>
      <c r="AC393" s="7">
        <f t="shared" si="714"/>
        <v>0</v>
      </c>
      <c r="AD393" s="22">
        <f t="shared" si="715"/>
        <v>0</v>
      </c>
      <c r="AE393" s="29">
        <f t="shared" si="716"/>
        <v>8.375</v>
      </c>
      <c r="AF393" s="7">
        <f t="shared" si="717"/>
        <v>0.17677669529663689</v>
      </c>
      <c r="AG393" s="22">
        <f t="shared" si="718"/>
        <v>2.1107665110046196E-2</v>
      </c>
      <c r="AH393" s="108"/>
      <c r="AI393" s="108"/>
      <c r="AJ393" s="108"/>
      <c r="AK393" s="108"/>
      <c r="AL393" s="108"/>
      <c r="AM393" s="108"/>
      <c r="AN393" s="108"/>
      <c r="AO393" s="108"/>
      <c r="AP393" s="108"/>
      <c r="AQ393" s="108"/>
      <c r="AR393" s="108"/>
      <c r="AS393" s="108"/>
      <c r="AT393" s="108"/>
      <c r="AU393" s="108"/>
      <c r="AV393" s="108"/>
      <c r="AW393" s="108"/>
      <c r="AX393" s="108"/>
    </row>
    <row r="394" spans="1:52" x14ac:dyDescent="0.35">
      <c r="A394" s="11">
        <f>'OD660'!$A$11</f>
        <v>44664.361111111109</v>
      </c>
      <c r="B394" s="4">
        <f t="shared" si="699"/>
        <v>68.166666666569654</v>
      </c>
      <c r="C394" s="12">
        <f t="shared" si="700"/>
        <v>2.8402777777737356</v>
      </c>
      <c r="D394" s="176">
        <v>6.73</v>
      </c>
      <c r="E394" s="176">
        <v>2.87</v>
      </c>
      <c r="F394" s="176">
        <v>0</v>
      </c>
      <c r="G394" s="176">
        <v>0</v>
      </c>
      <c r="H394" s="176">
        <v>0.78</v>
      </c>
      <c r="I394" s="176">
        <v>13.81</v>
      </c>
      <c r="J394" s="176">
        <v>6.7</v>
      </c>
      <c r="K394" s="176">
        <v>2.87</v>
      </c>
      <c r="L394" s="176">
        <v>0</v>
      </c>
      <c r="M394" s="176">
        <v>0</v>
      </c>
      <c r="N394" s="176">
        <v>0.78</v>
      </c>
      <c r="O394" s="176">
        <v>13.89</v>
      </c>
      <c r="P394" s="29">
        <f t="shared" si="701"/>
        <v>6.7149999999999999</v>
      </c>
      <c r="Q394" s="7">
        <f t="shared" si="702"/>
        <v>2.12132034355966E-2</v>
      </c>
      <c r="R394" s="22">
        <f t="shared" si="703"/>
        <v>3.1590772055988983E-3</v>
      </c>
      <c r="S394" s="29">
        <f t="shared" si="704"/>
        <v>2.87</v>
      </c>
      <c r="T394" s="7">
        <f t="shared" si="705"/>
        <v>0</v>
      </c>
      <c r="U394" s="22">
        <f t="shared" si="706"/>
        <v>0</v>
      </c>
      <c r="V394" s="29">
        <f t="shared" si="707"/>
        <v>0</v>
      </c>
      <c r="W394" s="7">
        <f t="shared" si="708"/>
        <v>0</v>
      </c>
      <c r="X394" s="22" t="e">
        <f t="shared" si="709"/>
        <v>#DIV/0!</v>
      </c>
      <c r="Y394" s="29">
        <f t="shared" si="710"/>
        <v>0</v>
      </c>
      <c r="Z394" s="7">
        <f t="shared" si="711"/>
        <v>0</v>
      </c>
      <c r="AA394" s="22" t="e">
        <f t="shared" si="712"/>
        <v>#DIV/0!</v>
      </c>
      <c r="AB394" s="29">
        <f t="shared" si="713"/>
        <v>0.78</v>
      </c>
      <c r="AC394" s="7">
        <f t="shared" si="714"/>
        <v>0</v>
      </c>
      <c r="AD394" s="22">
        <f t="shared" si="715"/>
        <v>0</v>
      </c>
      <c r="AE394" s="29">
        <f t="shared" si="716"/>
        <v>13.850000000000001</v>
      </c>
      <c r="AF394" s="7">
        <f t="shared" si="717"/>
        <v>5.6568542494923851E-2</v>
      </c>
      <c r="AG394" s="22">
        <f t="shared" si="718"/>
        <v>4.0843712992724799E-3</v>
      </c>
      <c r="AH394" s="108"/>
      <c r="AI394" s="108"/>
      <c r="AJ394" s="108"/>
      <c r="AK394" s="108"/>
      <c r="AL394" s="108"/>
      <c r="AM394" s="108"/>
      <c r="AN394" s="108"/>
      <c r="AO394" s="108"/>
      <c r="AP394" s="108"/>
      <c r="AQ394" s="108"/>
      <c r="AR394" s="108"/>
      <c r="AS394" s="108"/>
      <c r="AT394" s="108"/>
      <c r="AU394" s="108"/>
      <c r="AV394" s="108"/>
      <c r="AW394" s="108"/>
      <c r="AX394" s="108"/>
    </row>
    <row r="395" spans="1:52" x14ac:dyDescent="0.35">
      <c r="A395" s="11">
        <f>'OD660'!$A$12</f>
        <v>44664.677083333336</v>
      </c>
      <c r="B395" s="4">
        <f t="shared" si="699"/>
        <v>75.75</v>
      </c>
      <c r="C395" s="12">
        <f t="shared" si="700"/>
        <v>3.15625</v>
      </c>
      <c r="D395" s="176">
        <v>6.02</v>
      </c>
      <c r="E395" s="176">
        <v>1.18</v>
      </c>
      <c r="F395" s="176">
        <v>0</v>
      </c>
      <c r="G395" s="176">
        <v>0</v>
      </c>
      <c r="H395" s="176">
        <v>0.79</v>
      </c>
      <c r="I395" s="176">
        <v>15.49</v>
      </c>
      <c r="J395" s="176">
        <v>6.02</v>
      </c>
      <c r="K395" s="176">
        <v>1.18</v>
      </c>
      <c r="L395" s="176">
        <v>0</v>
      </c>
      <c r="M395" s="176">
        <v>0</v>
      </c>
      <c r="N395" s="176">
        <v>0.79</v>
      </c>
      <c r="O395" s="176">
        <v>15.5</v>
      </c>
      <c r="P395" s="29">
        <f t="shared" si="701"/>
        <v>6.02</v>
      </c>
      <c r="Q395" s="7">
        <f t="shared" si="702"/>
        <v>0</v>
      </c>
      <c r="R395" s="22">
        <f t="shared" si="703"/>
        <v>0</v>
      </c>
      <c r="S395" s="29">
        <f t="shared" si="704"/>
        <v>1.18</v>
      </c>
      <c r="T395" s="7">
        <f t="shared" si="705"/>
        <v>0</v>
      </c>
      <c r="U395" s="22">
        <f t="shared" si="706"/>
        <v>0</v>
      </c>
      <c r="V395" s="29">
        <f t="shared" si="707"/>
        <v>0</v>
      </c>
      <c r="W395" s="7">
        <f t="shared" si="708"/>
        <v>0</v>
      </c>
      <c r="X395" s="22" t="e">
        <f t="shared" si="709"/>
        <v>#DIV/0!</v>
      </c>
      <c r="Y395" s="29">
        <f t="shared" si="710"/>
        <v>0</v>
      </c>
      <c r="Z395" s="7">
        <f t="shared" si="711"/>
        <v>0</v>
      </c>
      <c r="AA395" s="22" t="e">
        <f t="shared" si="712"/>
        <v>#DIV/0!</v>
      </c>
      <c r="AB395" s="29">
        <f t="shared" si="713"/>
        <v>0.79</v>
      </c>
      <c r="AC395" s="7">
        <f t="shared" si="714"/>
        <v>0</v>
      </c>
      <c r="AD395" s="22">
        <f t="shared" si="715"/>
        <v>0</v>
      </c>
      <c r="AE395" s="29">
        <f t="shared" si="716"/>
        <v>15.495000000000001</v>
      </c>
      <c r="AF395" s="7">
        <f t="shared" si="717"/>
        <v>7.0710678118653244E-3</v>
      </c>
      <c r="AG395" s="22">
        <f t="shared" si="718"/>
        <v>4.5634513145307025E-4</v>
      </c>
      <c r="AH395" s="108"/>
      <c r="AI395" s="108"/>
      <c r="AJ395" s="108"/>
      <c r="AK395" s="108"/>
      <c r="AL395" s="108"/>
      <c r="AM395" s="108"/>
      <c r="AN395" s="108"/>
      <c r="AO395" s="108"/>
      <c r="AP395" s="108"/>
      <c r="AQ395" s="108"/>
      <c r="AR395" s="108"/>
      <c r="AS395" s="108"/>
      <c r="AT395" s="108"/>
      <c r="AU395" s="108"/>
      <c r="AV395" s="108"/>
      <c r="AW395" s="108"/>
      <c r="AX395" s="108"/>
    </row>
    <row r="396" spans="1:52" x14ac:dyDescent="0.35">
      <c r="A396" s="11">
        <f>'OD660'!$A$13</f>
        <v>44665.34375</v>
      </c>
      <c r="B396" s="4">
        <f t="shared" si="699"/>
        <v>91.749999999941792</v>
      </c>
      <c r="C396" s="12">
        <f t="shared" si="700"/>
        <v>3.8229166666642413</v>
      </c>
      <c r="D396" s="176">
        <v>4.22</v>
      </c>
      <c r="E396" s="176">
        <v>1</v>
      </c>
      <c r="F396" s="176">
        <v>0</v>
      </c>
      <c r="G396" s="176">
        <v>0</v>
      </c>
      <c r="H396" s="176">
        <v>0.79</v>
      </c>
      <c r="I396" s="176">
        <v>17.37</v>
      </c>
      <c r="J396" s="176">
        <v>4.2300000000000004</v>
      </c>
      <c r="K396" s="176">
        <v>0.99</v>
      </c>
      <c r="L396" s="176">
        <v>0</v>
      </c>
      <c r="M396" s="176">
        <v>0</v>
      </c>
      <c r="N396" s="176">
        <v>0.79</v>
      </c>
      <c r="O396" s="176">
        <v>17.350000000000001</v>
      </c>
      <c r="P396" s="29">
        <f t="shared" si="701"/>
        <v>4.2249999999999996</v>
      </c>
      <c r="Q396" s="7">
        <f t="shared" si="702"/>
        <v>7.0710678118659524E-3</v>
      </c>
      <c r="R396" s="22">
        <f t="shared" si="703"/>
        <v>1.673625517601409E-3</v>
      </c>
      <c r="S396" s="29">
        <f t="shared" si="704"/>
        <v>0.995</v>
      </c>
      <c r="T396" s="7">
        <f t="shared" si="705"/>
        <v>7.0710678118654814E-3</v>
      </c>
      <c r="U396" s="22">
        <f t="shared" si="706"/>
        <v>7.1066008159452075E-3</v>
      </c>
      <c r="V396" s="29">
        <f t="shared" si="707"/>
        <v>0</v>
      </c>
      <c r="W396" s="7">
        <f t="shared" si="708"/>
        <v>0</v>
      </c>
      <c r="X396" s="22" t="e">
        <f t="shared" si="709"/>
        <v>#DIV/0!</v>
      </c>
      <c r="Y396" s="29">
        <f t="shared" si="710"/>
        <v>0</v>
      </c>
      <c r="Z396" s="7">
        <f t="shared" si="711"/>
        <v>0</v>
      </c>
      <c r="AA396" s="22" t="e">
        <f t="shared" si="712"/>
        <v>#DIV/0!</v>
      </c>
      <c r="AB396" s="29">
        <f t="shared" si="713"/>
        <v>0.79</v>
      </c>
      <c r="AC396" s="7">
        <f t="shared" si="714"/>
        <v>0</v>
      </c>
      <c r="AD396" s="22">
        <f t="shared" si="715"/>
        <v>0</v>
      </c>
      <c r="AE396" s="29">
        <f t="shared" si="716"/>
        <v>17.36</v>
      </c>
      <c r="AF396" s="7">
        <f t="shared" si="717"/>
        <v>1.4142135623730649E-2</v>
      </c>
      <c r="AG396" s="22">
        <f t="shared" si="718"/>
        <v>8.1463914883241073E-4</v>
      </c>
      <c r="AH396" s="108"/>
      <c r="AI396" s="108"/>
      <c r="AJ396" s="108"/>
      <c r="AK396" s="108"/>
      <c r="AL396" s="108"/>
      <c r="AM396" s="108"/>
      <c r="AN396" s="108"/>
      <c r="AO396" s="108"/>
      <c r="AP396" s="108"/>
      <c r="AQ396" s="108"/>
      <c r="AR396" s="108"/>
      <c r="AS396" s="108"/>
      <c r="AT396" s="108"/>
      <c r="AU396" s="108"/>
      <c r="AV396" s="108"/>
      <c r="AW396" s="108"/>
      <c r="AX396" s="108"/>
    </row>
    <row r="397" spans="1:52" s="135" customFormat="1" x14ac:dyDescent="0.35">
      <c r="A397" s="11">
        <f>'OD660'!$A$14</f>
        <v>44665.677083333336</v>
      </c>
      <c r="B397" s="4">
        <f t="shared" si="699"/>
        <v>99.75</v>
      </c>
      <c r="C397" s="12">
        <f t="shared" si="700"/>
        <v>4.15625</v>
      </c>
      <c r="D397" s="176">
        <v>3.57</v>
      </c>
      <c r="E397" s="176">
        <v>0.95</v>
      </c>
      <c r="F397" s="176">
        <v>0</v>
      </c>
      <c r="G397" s="176">
        <v>0</v>
      </c>
      <c r="H397" s="176">
        <v>0.82</v>
      </c>
      <c r="I397" s="176">
        <v>13.91</v>
      </c>
      <c r="J397" s="176">
        <v>3.48</v>
      </c>
      <c r="K397" s="176">
        <v>0.93</v>
      </c>
      <c r="L397" s="176">
        <v>0</v>
      </c>
      <c r="M397" s="176">
        <v>0</v>
      </c>
      <c r="N397" s="176">
        <v>0.8</v>
      </c>
      <c r="O397" s="176">
        <v>14.22</v>
      </c>
      <c r="P397" s="29">
        <f t="shared" si="701"/>
        <v>3.5249999999999999</v>
      </c>
      <c r="Q397" s="7">
        <f t="shared" si="702"/>
        <v>6.3639610306789177E-2</v>
      </c>
      <c r="R397" s="22">
        <f t="shared" si="703"/>
        <v>1.8053790157954375E-2</v>
      </c>
      <c r="S397" s="29">
        <f t="shared" si="704"/>
        <v>0.94</v>
      </c>
      <c r="T397" s="7">
        <f t="shared" si="705"/>
        <v>1.4142135623730885E-2</v>
      </c>
      <c r="U397" s="22">
        <f t="shared" si="706"/>
        <v>1.5044825131628602E-2</v>
      </c>
      <c r="V397" s="29">
        <f t="shared" si="707"/>
        <v>0</v>
      </c>
      <c r="W397" s="7">
        <f t="shared" si="708"/>
        <v>0</v>
      </c>
      <c r="X397" s="22" t="e">
        <f t="shared" si="709"/>
        <v>#DIV/0!</v>
      </c>
      <c r="Y397" s="29">
        <f t="shared" si="710"/>
        <v>0</v>
      </c>
      <c r="Z397" s="7">
        <f t="shared" si="711"/>
        <v>0</v>
      </c>
      <c r="AA397" s="22" t="e">
        <f t="shared" si="712"/>
        <v>#DIV/0!</v>
      </c>
      <c r="AB397" s="29">
        <f t="shared" si="713"/>
        <v>0.81</v>
      </c>
      <c r="AC397" s="7">
        <f t="shared" si="714"/>
        <v>1.4142135623730885E-2</v>
      </c>
      <c r="AD397" s="22">
        <f t="shared" si="715"/>
        <v>1.7459426695964054E-2</v>
      </c>
      <c r="AE397" s="29">
        <f t="shared" si="716"/>
        <v>14.065000000000001</v>
      </c>
      <c r="AF397" s="7">
        <f t="shared" si="717"/>
        <v>0.21920310216783009</v>
      </c>
      <c r="AG397" s="22">
        <f t="shared" si="718"/>
        <v>1.5585005486514758E-2</v>
      </c>
      <c r="AH397" s="108"/>
      <c r="AI397" s="29"/>
      <c r="AJ397" s="7"/>
      <c r="AK397" s="22"/>
      <c r="AL397" s="29"/>
      <c r="AM397" s="7"/>
      <c r="AN397" s="22"/>
      <c r="AO397" s="29"/>
      <c r="AP397" s="7"/>
      <c r="AQ397" s="22"/>
      <c r="AR397" s="29"/>
      <c r="AS397" s="7"/>
      <c r="AT397" s="22"/>
      <c r="AU397" s="29"/>
      <c r="AV397" s="7"/>
      <c r="AW397" s="22"/>
      <c r="AX397" s="29"/>
      <c r="AY397" s="7"/>
      <c r="AZ397" s="22"/>
    </row>
    <row r="398" spans="1:52" ht="15" thickBot="1" x14ac:dyDescent="0.4">
      <c r="A398" s="101">
        <f>'OD660'!$A$15</f>
        <v>44666.385416666664</v>
      </c>
      <c r="B398" s="9">
        <f t="shared" si="699"/>
        <v>116.74999999988358</v>
      </c>
      <c r="C398" s="13">
        <f t="shared" si="700"/>
        <v>4.8645833333284827</v>
      </c>
      <c r="D398" s="176">
        <v>2.02</v>
      </c>
      <c r="E398" s="176">
        <v>0.76</v>
      </c>
      <c r="F398" s="176">
        <v>0</v>
      </c>
      <c r="G398" s="176">
        <v>0</v>
      </c>
      <c r="H398" s="176">
        <v>0.78</v>
      </c>
      <c r="I398" s="176">
        <v>15.11</v>
      </c>
      <c r="J398" s="176">
        <v>2.02</v>
      </c>
      <c r="K398" s="176">
        <v>0.75</v>
      </c>
      <c r="L398" s="176">
        <v>0</v>
      </c>
      <c r="M398" s="176">
        <v>0</v>
      </c>
      <c r="N398" s="176">
        <v>0.78</v>
      </c>
      <c r="O398" s="176">
        <v>15.52</v>
      </c>
      <c r="P398" s="30">
        <f t="shared" si="701"/>
        <v>2.02</v>
      </c>
      <c r="Q398" s="21">
        <f t="shared" si="702"/>
        <v>0</v>
      </c>
      <c r="R398" s="23">
        <f t="shared" si="703"/>
        <v>0</v>
      </c>
      <c r="S398" s="30">
        <f t="shared" si="704"/>
        <v>0.755</v>
      </c>
      <c r="T398" s="21">
        <f t="shared" si="705"/>
        <v>7.0710678118654814E-3</v>
      </c>
      <c r="U398" s="23">
        <f t="shared" si="706"/>
        <v>9.3656527309476569E-3</v>
      </c>
      <c r="V398" s="30">
        <f t="shared" si="707"/>
        <v>0</v>
      </c>
      <c r="W398" s="21">
        <f t="shared" si="708"/>
        <v>0</v>
      </c>
      <c r="X398" s="23" t="e">
        <f t="shared" si="709"/>
        <v>#DIV/0!</v>
      </c>
      <c r="Y398" s="30">
        <f t="shared" si="710"/>
        <v>0</v>
      </c>
      <c r="Z398" s="21">
        <f t="shared" si="711"/>
        <v>0</v>
      </c>
      <c r="AA398" s="23" t="e">
        <f t="shared" si="712"/>
        <v>#DIV/0!</v>
      </c>
      <c r="AB398" s="30">
        <f t="shared" si="713"/>
        <v>0.78</v>
      </c>
      <c r="AC398" s="21">
        <f t="shared" si="714"/>
        <v>0</v>
      </c>
      <c r="AD398" s="23">
        <f t="shared" si="715"/>
        <v>0</v>
      </c>
      <c r="AE398" s="30">
        <f t="shared" si="716"/>
        <v>15.315</v>
      </c>
      <c r="AF398" s="21">
        <f t="shared" si="717"/>
        <v>0.28991378028648457</v>
      </c>
      <c r="AG398" s="23">
        <f t="shared" si="718"/>
        <v>1.8930054213939573E-2</v>
      </c>
      <c r="AH398" s="108"/>
      <c r="AI398" s="108"/>
      <c r="AJ398" s="108"/>
      <c r="AK398" s="108"/>
      <c r="AL398" s="108"/>
      <c r="AM398" s="108"/>
      <c r="AN398" s="108"/>
      <c r="AO398" s="108"/>
      <c r="AP398" s="108"/>
      <c r="AQ398" s="108"/>
      <c r="AR398" s="108"/>
      <c r="AS398" s="108"/>
      <c r="AT398" s="108"/>
      <c r="AU398" s="108"/>
      <c r="AV398" s="108"/>
      <c r="AW398" s="108"/>
      <c r="AX398" s="108"/>
    </row>
    <row r="399" spans="1:52" ht="15" thickBot="1" x14ac:dyDescent="0.4"/>
    <row r="400" spans="1:52" ht="15" thickBot="1" x14ac:dyDescent="0.4">
      <c r="D400" s="205">
        <v>3</v>
      </c>
      <c r="E400" s="206"/>
      <c r="F400" s="206"/>
      <c r="G400" s="206"/>
      <c r="H400" s="206"/>
      <c r="I400" s="206"/>
      <c r="J400" s="206"/>
      <c r="K400" s="206"/>
      <c r="L400" s="206"/>
      <c r="M400" s="206"/>
      <c r="N400" s="206"/>
      <c r="O400" s="207"/>
    </row>
    <row r="401" spans="1:52" ht="15" thickBot="1" x14ac:dyDescent="0.4">
      <c r="D401" s="208" t="s">
        <v>26</v>
      </c>
      <c r="E401" s="209"/>
      <c r="F401" s="209"/>
      <c r="G401" s="209"/>
      <c r="H401" s="209"/>
      <c r="I401" s="210"/>
      <c r="J401" s="208" t="s">
        <v>26</v>
      </c>
      <c r="K401" s="209"/>
      <c r="L401" s="209"/>
      <c r="M401" s="209"/>
      <c r="N401" s="209"/>
      <c r="O401" s="210"/>
      <c r="P401" s="208" t="s">
        <v>9</v>
      </c>
      <c r="Q401" s="209"/>
      <c r="R401" s="210"/>
      <c r="S401" s="208" t="s">
        <v>10</v>
      </c>
      <c r="T401" s="209"/>
      <c r="U401" s="210"/>
      <c r="V401" s="208" t="s">
        <v>11</v>
      </c>
      <c r="W401" s="209"/>
      <c r="X401" s="210"/>
      <c r="Y401" s="208" t="s">
        <v>12</v>
      </c>
      <c r="Z401" s="209"/>
      <c r="AA401" s="210"/>
      <c r="AB401" s="208" t="s">
        <v>13</v>
      </c>
      <c r="AC401" s="209"/>
      <c r="AD401" s="210"/>
      <c r="AE401" s="208" t="s">
        <v>14</v>
      </c>
      <c r="AF401" s="209"/>
      <c r="AG401" s="210"/>
      <c r="AH401" s="92"/>
      <c r="AI401" s="92"/>
      <c r="AJ401" s="92"/>
      <c r="AK401" s="92"/>
      <c r="AL401" s="92"/>
      <c r="AM401" s="92"/>
      <c r="AN401" s="92"/>
      <c r="AO401" s="92"/>
      <c r="AP401" s="92"/>
      <c r="AQ401" s="92"/>
      <c r="AR401" s="92"/>
      <c r="AS401" s="92"/>
      <c r="AT401" s="92"/>
      <c r="AU401" s="92"/>
      <c r="AV401" s="92"/>
      <c r="AW401" s="92"/>
      <c r="AX401" s="92"/>
    </row>
    <row r="402" spans="1:52" ht="15" thickBot="1" x14ac:dyDescent="0.4">
      <c r="A402" s="133" t="s">
        <v>0</v>
      </c>
      <c r="B402" s="132" t="s">
        <v>1</v>
      </c>
      <c r="C402" s="134" t="s">
        <v>2</v>
      </c>
      <c r="D402" s="202" t="s">
        <v>27</v>
      </c>
      <c r="E402" s="203"/>
      <c r="F402" s="203"/>
      <c r="G402" s="203"/>
      <c r="H402" s="203"/>
      <c r="I402" s="204"/>
      <c r="J402" s="199" t="s">
        <v>28</v>
      </c>
      <c r="K402" s="200"/>
      <c r="L402" s="200"/>
      <c r="M402" s="200"/>
      <c r="N402" s="200"/>
      <c r="O402" s="201"/>
      <c r="P402" s="139" t="s">
        <v>8</v>
      </c>
      <c r="Q402" s="140" t="s">
        <v>5</v>
      </c>
      <c r="R402" s="141" t="s">
        <v>6</v>
      </c>
      <c r="S402" s="142" t="s">
        <v>8</v>
      </c>
      <c r="T402" s="140" t="s">
        <v>5</v>
      </c>
      <c r="U402" s="141" t="s">
        <v>6</v>
      </c>
      <c r="V402" s="142" t="s">
        <v>8</v>
      </c>
      <c r="W402" s="140" t="s">
        <v>5</v>
      </c>
      <c r="X402" s="141" t="s">
        <v>6</v>
      </c>
      <c r="Y402" s="142" t="s">
        <v>8</v>
      </c>
      <c r="Z402" s="140" t="s">
        <v>5</v>
      </c>
      <c r="AA402" s="141" t="s">
        <v>6</v>
      </c>
      <c r="AB402" s="142" t="s">
        <v>8</v>
      </c>
      <c r="AC402" s="140" t="s">
        <v>5</v>
      </c>
      <c r="AD402" s="141" t="s">
        <v>6</v>
      </c>
      <c r="AE402" s="142" t="s">
        <v>8</v>
      </c>
      <c r="AF402" s="140" t="s">
        <v>5</v>
      </c>
      <c r="AG402" s="141" t="s">
        <v>6</v>
      </c>
      <c r="AH402" s="110"/>
      <c r="AI402" s="110"/>
      <c r="AJ402" s="110"/>
      <c r="AK402" s="110"/>
      <c r="AL402" s="110"/>
      <c r="AM402" s="110"/>
      <c r="AN402" s="110"/>
      <c r="AO402" s="110"/>
      <c r="AP402" s="110"/>
      <c r="AQ402" s="110"/>
      <c r="AR402" s="110"/>
      <c r="AS402" s="110"/>
      <c r="AT402" s="110"/>
      <c r="AU402" s="110"/>
      <c r="AV402" s="110"/>
      <c r="AW402" s="110"/>
      <c r="AX402" s="110"/>
    </row>
    <row r="403" spans="1:52" x14ac:dyDescent="0.35">
      <c r="A403" s="11">
        <f>'OD660'!$A$5</f>
        <v>44661.520833333336</v>
      </c>
      <c r="B403" s="4">
        <f>C403*24</f>
        <v>0</v>
      </c>
      <c r="C403" s="2">
        <f>A403-$A$5</f>
        <v>0</v>
      </c>
      <c r="D403" s="176">
        <v>8.34</v>
      </c>
      <c r="E403" s="176">
        <v>23.99</v>
      </c>
      <c r="F403" s="176">
        <v>7.11</v>
      </c>
      <c r="G403" s="176">
        <v>2.66</v>
      </c>
      <c r="H403" s="176">
        <v>0</v>
      </c>
      <c r="I403" s="176">
        <v>0</v>
      </c>
      <c r="J403" s="176">
        <v>8.35</v>
      </c>
      <c r="K403" s="176">
        <v>23.99</v>
      </c>
      <c r="L403" s="176">
        <v>7.11</v>
      </c>
      <c r="M403" s="176">
        <v>2.66</v>
      </c>
      <c r="N403" s="176">
        <v>0</v>
      </c>
      <c r="O403" s="176">
        <v>0</v>
      </c>
      <c r="P403" s="144">
        <f>IF(D403="",#N/A,AVERAGE(D403,J403))</f>
        <v>8.3449999999999989</v>
      </c>
      <c r="Q403" s="144">
        <f>_xlfn.STDEV.S(D403,J403)</f>
        <v>7.0710678118653244E-3</v>
      </c>
      <c r="R403" s="145">
        <f>Q403/P403</f>
        <v>8.4734185882148901E-4</v>
      </c>
      <c r="S403" s="146">
        <f>IF(E403="",#N/A,AVERAGE(E403,K403))</f>
        <v>23.99</v>
      </c>
      <c r="T403" s="144">
        <f>_xlfn.STDEV.S(E403,K403)</f>
        <v>0</v>
      </c>
      <c r="U403" s="145">
        <f>T403/S403</f>
        <v>0</v>
      </c>
      <c r="V403" s="146">
        <f>IF(F403="",#N/A,AVERAGE(F403,L403))</f>
        <v>7.11</v>
      </c>
      <c r="W403" s="144">
        <f>_xlfn.STDEV.S(F403,L403)</f>
        <v>0</v>
      </c>
      <c r="X403" s="145">
        <f t="shared" ref="X403" si="719">W403/V403</f>
        <v>0</v>
      </c>
      <c r="Y403" s="146">
        <f>IF(G403="",#N/A,AVERAGE(G403,M403))</f>
        <v>2.66</v>
      </c>
      <c r="Z403" s="144">
        <f>_xlfn.STDEV.S(G403,M403)</f>
        <v>0</v>
      </c>
      <c r="AA403" s="145">
        <f>Z403/Y403</f>
        <v>0</v>
      </c>
      <c r="AB403" s="146">
        <f>IF(H403="",#N/A,AVERAGE(H403,N403))</f>
        <v>0</v>
      </c>
      <c r="AC403" s="144">
        <f>_xlfn.STDEV.S(H403,N403)</f>
        <v>0</v>
      </c>
      <c r="AD403" s="145" t="e">
        <f>AC403/AB403</f>
        <v>#DIV/0!</v>
      </c>
      <c r="AE403" s="146">
        <f>IF(I403="",#N/A,AVERAGE(I403,O403))</f>
        <v>0</v>
      </c>
      <c r="AF403" s="144">
        <f>_xlfn.STDEV.S(I403,O403)</f>
        <v>0</v>
      </c>
      <c r="AG403" s="145" t="e">
        <f>AF403/AE403</f>
        <v>#DIV/0!</v>
      </c>
      <c r="AH403" s="108"/>
      <c r="AI403" s="108"/>
      <c r="AJ403" s="108"/>
      <c r="AK403" s="108"/>
      <c r="AL403" s="108"/>
      <c r="AM403" s="108"/>
      <c r="AN403" s="108"/>
      <c r="AO403" s="108"/>
      <c r="AP403" s="108"/>
      <c r="AQ403" s="108"/>
      <c r="AR403" s="108"/>
      <c r="AS403" s="108"/>
      <c r="AT403" s="108"/>
      <c r="AU403" s="108"/>
      <c r="AV403" s="108"/>
      <c r="AW403" s="108"/>
      <c r="AX403" s="108"/>
    </row>
    <row r="404" spans="1:52" x14ac:dyDescent="0.35">
      <c r="A404" s="11">
        <f>'OD660'!$A$6</f>
        <v>44661.84375</v>
      </c>
      <c r="B404" s="4">
        <f t="shared" ref="B404:B413" si="720">C404*24</f>
        <v>7.7499999999417923</v>
      </c>
      <c r="C404" s="12">
        <f t="shared" ref="C404:C413" si="721">A404-$A$5</f>
        <v>0.32291666666424135</v>
      </c>
      <c r="D404" s="56">
        <v>7.92</v>
      </c>
      <c r="E404" s="56">
        <v>23.99</v>
      </c>
      <c r="F404" s="56">
        <v>6.28</v>
      </c>
      <c r="G404" s="56">
        <v>2.68</v>
      </c>
      <c r="H404" s="56">
        <v>0</v>
      </c>
      <c r="I404" s="56">
        <v>0.24</v>
      </c>
      <c r="J404" s="56">
        <v>7.94</v>
      </c>
      <c r="K404" s="56">
        <v>24.01</v>
      </c>
      <c r="L404" s="56">
        <v>6.3</v>
      </c>
      <c r="M404" s="56">
        <v>2.69</v>
      </c>
      <c r="N404" s="56">
        <v>0</v>
      </c>
      <c r="O404" s="56">
        <v>0.23</v>
      </c>
      <c r="P404" s="7">
        <f t="shared" ref="P404:P412" si="722">IF(D404="",#N/A,AVERAGE(D404,J404))</f>
        <v>7.93</v>
      </c>
      <c r="Q404" s="7">
        <f t="shared" ref="Q404:Q412" si="723">_xlfn.STDEV.S(D404,J404)</f>
        <v>1.4142135623731277E-2</v>
      </c>
      <c r="R404" s="22">
        <f t="shared" ref="R404:R413" si="724">Q404/P404</f>
        <v>1.7833714531817499E-3</v>
      </c>
      <c r="S404" s="18">
        <f t="shared" ref="S404:S412" si="725">IF(E404="",#N/A,AVERAGE(E404,K404))</f>
        <v>24</v>
      </c>
      <c r="T404" s="7">
        <f t="shared" ref="T404:T412" si="726">_xlfn.STDEV.S(E404,K404)</f>
        <v>1.4142135623733162E-2</v>
      </c>
      <c r="U404" s="22">
        <f t="shared" ref="U404:U413" si="727">T404/S404</f>
        <v>5.8925565098888173E-4</v>
      </c>
      <c r="V404" s="18">
        <f t="shared" ref="V404:V412" si="728">IF(F404="",#N/A,AVERAGE(F404,L404))</f>
        <v>6.29</v>
      </c>
      <c r="W404" s="7">
        <f t="shared" ref="W404:W412" si="729">_xlfn.STDEV.S(F404,L404)</f>
        <v>1.4142135623730649E-2</v>
      </c>
      <c r="X404" s="22">
        <f t="shared" ref="X404:X413" si="730">W404/V404</f>
        <v>2.2483522454261762E-3</v>
      </c>
      <c r="Y404" s="18">
        <f t="shared" ref="Y404:Y412" si="731">IF(G404="",#N/A,AVERAGE(G404,M404))</f>
        <v>2.6850000000000001</v>
      </c>
      <c r="Z404" s="7">
        <f t="shared" ref="Z404:Z412" si="732">_xlfn.STDEV.S(G404,M404)</f>
        <v>7.0710678118653244E-3</v>
      </c>
      <c r="AA404" s="22">
        <f t="shared" ref="AA404:AA413" si="733">Z404/Y404</f>
        <v>2.6335448088883888E-3</v>
      </c>
      <c r="AB404" s="18">
        <f t="shared" ref="AB404:AB412" si="734">IF(H404="",#N/A,AVERAGE(H404,N404))</f>
        <v>0</v>
      </c>
      <c r="AC404" s="7">
        <f t="shared" ref="AC404:AC412" si="735">_xlfn.STDEV.S(H404,N404)</f>
        <v>0</v>
      </c>
      <c r="AD404" s="22" t="e">
        <f t="shared" ref="AD404:AD413" si="736">AC404/AB404</f>
        <v>#DIV/0!</v>
      </c>
      <c r="AE404" s="18">
        <f t="shared" ref="AE404:AE412" si="737">IF(I404="",#N/A,AVERAGE(I404,O404))</f>
        <v>0.23499999999999999</v>
      </c>
      <c r="AF404" s="7">
        <f t="shared" ref="AF404:AF412" si="738">_xlfn.STDEV.S(I404,O404)</f>
        <v>7.0710678118654623E-3</v>
      </c>
      <c r="AG404" s="22">
        <f t="shared" ref="AG404:AG413" si="739">AF404/AE404</f>
        <v>3.0089650263257287E-2</v>
      </c>
      <c r="AH404" s="108"/>
      <c r="AI404" s="108"/>
      <c r="AJ404" s="108"/>
      <c r="AK404" s="108"/>
      <c r="AL404" s="108"/>
      <c r="AM404" s="108"/>
      <c r="AN404" s="108"/>
      <c r="AO404" s="108"/>
      <c r="AP404" s="108"/>
      <c r="AQ404" s="108"/>
      <c r="AR404" s="108"/>
      <c r="AS404" s="108"/>
      <c r="AT404" s="108"/>
      <c r="AU404" s="108"/>
      <c r="AV404" s="108"/>
      <c r="AW404" s="108"/>
      <c r="AX404" s="108"/>
    </row>
    <row r="405" spans="1:52" x14ac:dyDescent="0.35">
      <c r="A405" s="11">
        <f>'OD660'!$A$7</f>
        <v>44662.34375</v>
      </c>
      <c r="B405" s="4">
        <f t="shared" si="720"/>
        <v>19.749999999941792</v>
      </c>
      <c r="C405" s="12">
        <f t="shared" si="721"/>
        <v>0.82291666666424135</v>
      </c>
      <c r="D405" s="176">
        <v>7.98</v>
      </c>
      <c r="E405" s="176">
        <v>24.17</v>
      </c>
      <c r="F405" s="176">
        <v>5</v>
      </c>
      <c r="G405" s="176">
        <v>2.5499999999999998</v>
      </c>
      <c r="H405" s="176">
        <v>0</v>
      </c>
      <c r="I405" s="176">
        <v>0.82</v>
      </c>
      <c r="J405" s="176">
        <v>7.94</v>
      </c>
      <c r="K405" s="176">
        <v>24.03</v>
      </c>
      <c r="L405" s="176">
        <v>4.9800000000000004</v>
      </c>
      <c r="M405" s="176">
        <v>2.56</v>
      </c>
      <c r="N405" s="176">
        <v>0</v>
      </c>
      <c r="O405" s="176">
        <v>0.8</v>
      </c>
      <c r="P405" s="7">
        <f t="shared" si="722"/>
        <v>7.9600000000000009</v>
      </c>
      <c r="Q405" s="7">
        <f t="shared" si="723"/>
        <v>2.8284271247461926E-2</v>
      </c>
      <c r="R405" s="22">
        <f t="shared" si="724"/>
        <v>3.5533004079726033E-3</v>
      </c>
      <c r="S405" s="18">
        <f t="shared" si="725"/>
        <v>24.1</v>
      </c>
      <c r="T405" s="7">
        <f t="shared" si="726"/>
        <v>9.8994949366117052E-2</v>
      </c>
      <c r="U405" s="22">
        <f t="shared" si="727"/>
        <v>4.1076742475567238E-3</v>
      </c>
      <c r="V405" s="18">
        <f t="shared" si="728"/>
        <v>4.99</v>
      </c>
      <c r="W405" s="7">
        <f t="shared" si="729"/>
        <v>1.4142135623730649E-2</v>
      </c>
      <c r="X405" s="22">
        <f t="shared" si="730"/>
        <v>2.8340953153768835E-3</v>
      </c>
      <c r="Y405" s="18">
        <f t="shared" si="731"/>
        <v>2.5549999999999997</v>
      </c>
      <c r="Z405" s="7">
        <f t="shared" si="732"/>
        <v>7.0710678118656384E-3</v>
      </c>
      <c r="AA405" s="22">
        <f t="shared" si="733"/>
        <v>2.7675412179513264E-3</v>
      </c>
      <c r="AB405" s="18">
        <f t="shared" si="734"/>
        <v>0</v>
      </c>
      <c r="AC405" s="7">
        <f t="shared" si="735"/>
        <v>0</v>
      </c>
      <c r="AD405" s="22" t="e">
        <f t="shared" si="736"/>
        <v>#DIV/0!</v>
      </c>
      <c r="AE405" s="18">
        <f t="shared" si="737"/>
        <v>0.81</v>
      </c>
      <c r="AF405" s="7">
        <f t="shared" si="738"/>
        <v>1.4142135623730885E-2</v>
      </c>
      <c r="AG405" s="22">
        <f t="shared" si="739"/>
        <v>1.7459426695964054E-2</v>
      </c>
      <c r="AH405" s="108"/>
      <c r="AI405" s="108"/>
      <c r="AJ405" s="108"/>
      <c r="AK405" s="108"/>
      <c r="AL405" s="108"/>
      <c r="AM405" s="108"/>
      <c r="AN405" s="108"/>
      <c r="AO405" s="108"/>
      <c r="AP405" s="108"/>
      <c r="AQ405" s="108"/>
      <c r="AR405" s="108"/>
      <c r="AS405" s="108"/>
      <c r="AT405" s="108"/>
      <c r="AU405" s="108"/>
      <c r="AV405" s="108"/>
      <c r="AW405" s="108"/>
      <c r="AX405" s="108"/>
    </row>
    <row r="406" spans="1:52" x14ac:dyDescent="0.35">
      <c r="A406" s="11">
        <f>'OD660'!$A$8</f>
        <v>44662.71875</v>
      </c>
      <c r="B406" s="4">
        <f t="shared" si="720"/>
        <v>28.749999999941792</v>
      </c>
      <c r="C406" s="12">
        <f t="shared" si="721"/>
        <v>1.1979166666642413</v>
      </c>
      <c r="D406" s="176">
        <v>7.8</v>
      </c>
      <c r="E406" s="176">
        <v>23.54</v>
      </c>
      <c r="F406" s="176">
        <v>2.82</v>
      </c>
      <c r="G406" s="176">
        <v>2.13</v>
      </c>
      <c r="H406" s="176">
        <v>0.08</v>
      </c>
      <c r="I406" s="176">
        <v>1.78</v>
      </c>
      <c r="J406" s="176">
        <v>7.82</v>
      </c>
      <c r="K406" s="176">
        <v>23.65</v>
      </c>
      <c r="L406" s="176">
        <v>2.82</v>
      </c>
      <c r="M406" s="176">
        <v>2.13</v>
      </c>
      <c r="N406" s="176">
        <v>0.08</v>
      </c>
      <c r="O406" s="176">
        <v>1.94</v>
      </c>
      <c r="P406" s="7">
        <f t="shared" si="722"/>
        <v>7.8100000000000005</v>
      </c>
      <c r="Q406" s="7">
        <f t="shared" si="723"/>
        <v>1.4142135623731277E-2</v>
      </c>
      <c r="R406" s="22">
        <f t="shared" si="724"/>
        <v>1.8107728071358868E-3</v>
      </c>
      <c r="S406" s="18">
        <f t="shared" si="725"/>
        <v>23.594999999999999</v>
      </c>
      <c r="T406" s="7">
        <f t="shared" si="726"/>
        <v>7.7781745930519827E-2</v>
      </c>
      <c r="U406" s="22">
        <f t="shared" si="727"/>
        <v>3.2965351104267781E-3</v>
      </c>
      <c r="V406" s="18">
        <f t="shared" si="728"/>
        <v>2.82</v>
      </c>
      <c r="W406" s="7">
        <f t="shared" si="729"/>
        <v>0</v>
      </c>
      <c r="X406" s="22">
        <f t="shared" si="730"/>
        <v>0</v>
      </c>
      <c r="Y406" s="18">
        <f t="shared" si="731"/>
        <v>2.13</v>
      </c>
      <c r="Z406" s="7">
        <f t="shared" si="732"/>
        <v>0</v>
      </c>
      <c r="AA406" s="22">
        <f t="shared" si="733"/>
        <v>0</v>
      </c>
      <c r="AB406" s="18">
        <f t="shared" si="734"/>
        <v>0.08</v>
      </c>
      <c r="AC406" s="7">
        <f t="shared" si="735"/>
        <v>0</v>
      </c>
      <c r="AD406" s="22">
        <f t="shared" si="736"/>
        <v>0</v>
      </c>
      <c r="AE406" s="18">
        <f t="shared" si="737"/>
        <v>1.8599999999999999</v>
      </c>
      <c r="AF406" s="7">
        <f t="shared" si="738"/>
        <v>0.11313708498984755</v>
      </c>
      <c r="AG406" s="22">
        <f t="shared" si="739"/>
        <v>6.0826389779487934E-2</v>
      </c>
      <c r="AH406" s="108"/>
      <c r="AI406" s="108"/>
      <c r="AJ406" s="108"/>
      <c r="AK406" s="108"/>
      <c r="AL406" s="108"/>
      <c r="AM406" s="108"/>
      <c r="AN406" s="108"/>
      <c r="AO406" s="108"/>
      <c r="AP406" s="108"/>
      <c r="AQ406" s="108"/>
      <c r="AR406" s="108"/>
      <c r="AS406" s="108"/>
      <c r="AT406" s="108"/>
      <c r="AU406" s="108"/>
      <c r="AV406" s="108"/>
      <c r="AW406" s="108"/>
      <c r="AX406" s="108"/>
    </row>
    <row r="407" spans="1:52" x14ac:dyDescent="0.35">
      <c r="A407" s="11">
        <f>'OD660'!$A$9</f>
        <v>44663.354166666664</v>
      </c>
      <c r="B407" s="4">
        <f t="shared" si="720"/>
        <v>43.999999999883585</v>
      </c>
      <c r="C407" s="12">
        <f t="shared" si="721"/>
        <v>1.8333333333284827</v>
      </c>
      <c r="D407" s="176">
        <v>7.81</v>
      </c>
      <c r="E407" s="176">
        <v>20.78</v>
      </c>
      <c r="F407" s="176">
        <v>0</v>
      </c>
      <c r="G407" s="176">
        <v>0</v>
      </c>
      <c r="H407" s="176">
        <v>0</v>
      </c>
      <c r="I407" s="176">
        <v>5.5</v>
      </c>
      <c r="J407" s="176">
        <v>7.82</v>
      </c>
      <c r="K407" s="176">
        <v>20.85</v>
      </c>
      <c r="L407" s="176">
        <v>0</v>
      </c>
      <c r="M407" s="176">
        <v>0</v>
      </c>
      <c r="N407" s="176">
        <v>0</v>
      </c>
      <c r="O407" s="176">
        <v>5.49</v>
      </c>
      <c r="P407" s="7">
        <f t="shared" si="722"/>
        <v>7.8149999999999995</v>
      </c>
      <c r="Q407" s="7">
        <f t="shared" si="723"/>
        <v>7.0710678118659524E-3</v>
      </c>
      <c r="R407" s="22">
        <f t="shared" si="724"/>
        <v>9.0480714163351924E-4</v>
      </c>
      <c r="S407" s="18">
        <f t="shared" si="725"/>
        <v>20.815000000000001</v>
      </c>
      <c r="T407" s="7">
        <f t="shared" si="726"/>
        <v>4.9497474683058526E-2</v>
      </c>
      <c r="U407" s="22">
        <f t="shared" si="727"/>
        <v>2.3779713996184733E-3</v>
      </c>
      <c r="V407" s="18">
        <f t="shared" si="728"/>
        <v>0</v>
      </c>
      <c r="W407" s="7">
        <f t="shared" si="729"/>
        <v>0</v>
      </c>
      <c r="X407" s="22" t="e">
        <f t="shared" si="730"/>
        <v>#DIV/0!</v>
      </c>
      <c r="Y407" s="18">
        <f t="shared" si="731"/>
        <v>0</v>
      </c>
      <c r="Z407" s="7">
        <f t="shared" si="732"/>
        <v>0</v>
      </c>
      <c r="AA407" s="22" t="e">
        <f t="shared" si="733"/>
        <v>#DIV/0!</v>
      </c>
      <c r="AB407" s="18">
        <f t="shared" si="734"/>
        <v>0</v>
      </c>
      <c r="AC407" s="7">
        <f t="shared" si="735"/>
        <v>0</v>
      </c>
      <c r="AD407" s="22" t="e">
        <f t="shared" si="736"/>
        <v>#DIV/0!</v>
      </c>
      <c r="AE407" s="18">
        <f t="shared" si="737"/>
        <v>5.4950000000000001</v>
      </c>
      <c r="AF407" s="7">
        <f t="shared" si="738"/>
        <v>7.0710678118653244E-3</v>
      </c>
      <c r="AG407" s="22">
        <f t="shared" si="739"/>
        <v>1.2868185280919607E-3</v>
      </c>
      <c r="AH407" s="108"/>
      <c r="AI407" s="108"/>
      <c r="AJ407" s="108"/>
      <c r="AK407" s="108"/>
      <c r="AL407" s="108"/>
      <c r="AM407" s="108"/>
      <c r="AN407" s="108"/>
      <c r="AO407" s="108"/>
      <c r="AP407" s="108"/>
      <c r="AQ407" s="108"/>
      <c r="AR407" s="108"/>
      <c r="AS407" s="108"/>
      <c r="AT407" s="108"/>
      <c r="AU407" s="108"/>
      <c r="AV407" s="108"/>
      <c r="AW407" s="108"/>
      <c r="AX407" s="108"/>
    </row>
    <row r="408" spans="1:52" x14ac:dyDescent="0.35">
      <c r="A408" s="11">
        <f>'OD660'!$A$10</f>
        <v>44663.677083333336</v>
      </c>
      <c r="B408" s="4">
        <f t="shared" si="720"/>
        <v>51.75</v>
      </c>
      <c r="C408" s="12">
        <f t="shared" si="721"/>
        <v>2.15625</v>
      </c>
      <c r="D408" s="176">
        <v>7.61</v>
      </c>
      <c r="E408" s="176">
        <v>15.67</v>
      </c>
      <c r="F408" s="176">
        <v>0</v>
      </c>
      <c r="G408" s="176">
        <v>0</v>
      </c>
      <c r="H408" s="176">
        <v>0.3</v>
      </c>
      <c r="I408" s="176">
        <v>8.39</v>
      </c>
      <c r="J408" s="176">
        <v>7.6</v>
      </c>
      <c r="K408" s="176">
        <v>15.68</v>
      </c>
      <c r="L408" s="176">
        <v>0</v>
      </c>
      <c r="M408" s="176">
        <v>0</v>
      </c>
      <c r="N408" s="176">
        <v>0.28999999999999998</v>
      </c>
      <c r="O408" s="176">
        <v>8.3800000000000008</v>
      </c>
      <c r="P408" s="7">
        <f t="shared" si="722"/>
        <v>7.6050000000000004</v>
      </c>
      <c r="Q408" s="7">
        <f t="shared" si="723"/>
        <v>7.0710678118659524E-3</v>
      </c>
      <c r="R408" s="22">
        <f t="shared" si="724"/>
        <v>9.2979195422300488E-4</v>
      </c>
      <c r="S408" s="18">
        <f t="shared" si="725"/>
        <v>15.675000000000001</v>
      </c>
      <c r="T408" s="7">
        <f t="shared" si="726"/>
        <v>7.0710678118653244E-3</v>
      </c>
      <c r="U408" s="22">
        <f t="shared" si="727"/>
        <v>4.511048045847097E-4</v>
      </c>
      <c r="V408" s="18">
        <f t="shared" si="728"/>
        <v>0</v>
      </c>
      <c r="W408" s="7">
        <f t="shared" si="729"/>
        <v>0</v>
      </c>
      <c r="X408" s="22" t="e">
        <f t="shared" si="730"/>
        <v>#DIV/0!</v>
      </c>
      <c r="Y408" s="18">
        <f t="shared" si="731"/>
        <v>0</v>
      </c>
      <c r="Z408" s="7">
        <f t="shared" si="732"/>
        <v>0</v>
      </c>
      <c r="AA408" s="22" t="e">
        <f t="shared" si="733"/>
        <v>#DIV/0!</v>
      </c>
      <c r="AB408" s="18">
        <f t="shared" si="734"/>
        <v>0.29499999999999998</v>
      </c>
      <c r="AC408" s="7">
        <f t="shared" si="735"/>
        <v>7.0710678118654814E-3</v>
      </c>
      <c r="AD408" s="22">
        <f t="shared" si="736"/>
        <v>2.3969721396154175E-2</v>
      </c>
      <c r="AE408" s="18">
        <f t="shared" si="737"/>
        <v>8.3850000000000016</v>
      </c>
      <c r="AF408" s="7">
        <f t="shared" si="738"/>
        <v>7.0710678118653244E-3</v>
      </c>
      <c r="AG408" s="22">
        <f t="shared" si="739"/>
        <v>8.4329967941148751E-4</v>
      </c>
      <c r="AH408" s="108"/>
      <c r="AI408" s="108"/>
      <c r="AJ408" s="108"/>
      <c r="AK408" s="108"/>
      <c r="AL408" s="108"/>
      <c r="AM408" s="108"/>
      <c r="AN408" s="108"/>
      <c r="AO408" s="108"/>
      <c r="AP408" s="108"/>
      <c r="AQ408" s="108"/>
      <c r="AR408" s="108"/>
      <c r="AS408" s="108"/>
      <c r="AT408" s="108"/>
      <c r="AU408" s="108"/>
      <c r="AV408" s="108"/>
      <c r="AW408" s="108"/>
      <c r="AX408" s="108"/>
    </row>
    <row r="409" spans="1:52" x14ac:dyDescent="0.35">
      <c r="A409" s="11">
        <f>'OD660'!$A$11</f>
        <v>44664.361111111109</v>
      </c>
      <c r="B409" s="4">
        <f t="shared" si="720"/>
        <v>68.166666666569654</v>
      </c>
      <c r="C409" s="12">
        <f t="shared" si="721"/>
        <v>2.8402777777737356</v>
      </c>
      <c r="D409" s="176">
        <v>6.67</v>
      </c>
      <c r="E409" s="176">
        <v>2.5499999999999998</v>
      </c>
      <c r="F409" s="176">
        <v>0</v>
      </c>
      <c r="G409" s="176">
        <v>0</v>
      </c>
      <c r="H409" s="176">
        <v>0.79</v>
      </c>
      <c r="I409" s="176">
        <v>13.48</v>
      </c>
      <c r="J409" s="176">
        <v>6.66</v>
      </c>
      <c r="K409" s="176">
        <v>2.5499999999999998</v>
      </c>
      <c r="L409" s="176">
        <v>0</v>
      </c>
      <c r="M409" s="176">
        <v>0</v>
      </c>
      <c r="N409" s="176">
        <v>0.79</v>
      </c>
      <c r="O409" s="176">
        <v>13.95</v>
      </c>
      <c r="P409" s="7">
        <f t="shared" si="722"/>
        <v>6.665</v>
      </c>
      <c r="Q409" s="7">
        <f t="shared" si="723"/>
        <v>7.0710678118653244E-3</v>
      </c>
      <c r="R409" s="22">
        <f t="shared" si="724"/>
        <v>1.0609254031305813E-3</v>
      </c>
      <c r="S409" s="18">
        <f t="shared" si="725"/>
        <v>2.5499999999999998</v>
      </c>
      <c r="T409" s="7">
        <f t="shared" si="726"/>
        <v>0</v>
      </c>
      <c r="U409" s="22">
        <f t="shared" si="727"/>
        <v>0</v>
      </c>
      <c r="V409" s="18">
        <f t="shared" si="728"/>
        <v>0</v>
      </c>
      <c r="W409" s="7">
        <f t="shared" si="729"/>
        <v>0</v>
      </c>
      <c r="X409" s="22" t="e">
        <f t="shared" si="730"/>
        <v>#DIV/0!</v>
      </c>
      <c r="Y409" s="18">
        <f t="shared" si="731"/>
        <v>0</v>
      </c>
      <c r="Z409" s="7">
        <f t="shared" si="732"/>
        <v>0</v>
      </c>
      <c r="AA409" s="22" t="e">
        <f t="shared" si="733"/>
        <v>#DIV/0!</v>
      </c>
      <c r="AB409" s="18">
        <f t="shared" si="734"/>
        <v>0.79</v>
      </c>
      <c r="AC409" s="7">
        <f t="shared" si="735"/>
        <v>0</v>
      </c>
      <c r="AD409" s="22">
        <f t="shared" si="736"/>
        <v>0</v>
      </c>
      <c r="AE409" s="18">
        <f t="shared" si="737"/>
        <v>13.715</v>
      </c>
      <c r="AF409" s="7">
        <f t="shared" si="738"/>
        <v>0.33234018715767655</v>
      </c>
      <c r="AG409" s="22">
        <f t="shared" si="739"/>
        <v>2.4231876570009227E-2</v>
      </c>
      <c r="AH409" s="108"/>
      <c r="AI409" s="108"/>
      <c r="AJ409" s="108"/>
      <c r="AK409" s="108"/>
      <c r="AL409" s="108"/>
      <c r="AM409" s="108"/>
      <c r="AN409" s="108"/>
      <c r="AO409" s="108"/>
      <c r="AP409" s="108"/>
      <c r="AQ409" s="108"/>
      <c r="AR409" s="108"/>
      <c r="AS409" s="108"/>
      <c r="AT409" s="108"/>
      <c r="AU409" s="108"/>
      <c r="AV409" s="108"/>
      <c r="AW409" s="108"/>
      <c r="AX409" s="108"/>
    </row>
    <row r="410" spans="1:52" x14ac:dyDescent="0.35">
      <c r="A410" s="11">
        <f>'OD660'!$A$12</f>
        <v>44664.677083333336</v>
      </c>
      <c r="B410" s="4">
        <f t="shared" si="720"/>
        <v>75.75</v>
      </c>
      <c r="C410" s="12">
        <f t="shared" si="721"/>
        <v>3.15625</v>
      </c>
      <c r="D410" s="176">
        <v>6.01</v>
      </c>
      <c r="E410" s="176">
        <v>1.18</v>
      </c>
      <c r="F410" s="176">
        <v>0</v>
      </c>
      <c r="G410" s="176">
        <v>0</v>
      </c>
      <c r="H410" s="176">
        <v>0.81</v>
      </c>
      <c r="I410" s="176">
        <v>14.68</v>
      </c>
      <c r="J410" s="176">
        <v>5.99</v>
      </c>
      <c r="K410" s="176">
        <v>1.17</v>
      </c>
      <c r="L410" s="176">
        <v>0</v>
      </c>
      <c r="M410" s="176">
        <v>0</v>
      </c>
      <c r="N410" s="176">
        <v>0.8</v>
      </c>
      <c r="O410" s="176">
        <v>15.56</v>
      </c>
      <c r="P410" s="7">
        <f t="shared" si="722"/>
        <v>6</v>
      </c>
      <c r="Q410" s="7">
        <f t="shared" si="723"/>
        <v>1.4142135623730649E-2</v>
      </c>
      <c r="R410" s="22">
        <f t="shared" si="724"/>
        <v>2.357022603955108E-3</v>
      </c>
      <c r="S410" s="18">
        <f t="shared" si="725"/>
        <v>1.1749999999999998</v>
      </c>
      <c r="T410" s="7">
        <f t="shared" si="726"/>
        <v>7.0710678118654814E-3</v>
      </c>
      <c r="U410" s="22">
        <f t="shared" si="727"/>
        <v>6.0179300526514747E-3</v>
      </c>
      <c r="V410" s="18">
        <f t="shared" si="728"/>
        <v>0</v>
      </c>
      <c r="W410" s="7">
        <f t="shared" si="729"/>
        <v>0</v>
      </c>
      <c r="X410" s="22" t="e">
        <f t="shared" si="730"/>
        <v>#DIV/0!</v>
      </c>
      <c r="Y410" s="18">
        <f t="shared" si="731"/>
        <v>0</v>
      </c>
      <c r="Z410" s="7">
        <f t="shared" si="732"/>
        <v>0</v>
      </c>
      <c r="AA410" s="22" t="e">
        <f t="shared" si="733"/>
        <v>#DIV/0!</v>
      </c>
      <c r="AB410" s="18">
        <f t="shared" si="734"/>
        <v>0.80500000000000005</v>
      </c>
      <c r="AC410" s="7">
        <f t="shared" si="735"/>
        <v>7.0710678118654814E-3</v>
      </c>
      <c r="AD410" s="22">
        <f t="shared" si="736"/>
        <v>8.783935170019231E-3</v>
      </c>
      <c r="AE410" s="18">
        <f t="shared" si="737"/>
        <v>15.120000000000001</v>
      </c>
      <c r="AF410" s="7">
        <f t="shared" si="738"/>
        <v>0.62225396744416239</v>
      </c>
      <c r="AG410" s="22">
        <f t="shared" si="739"/>
        <v>4.1154362926201213E-2</v>
      </c>
      <c r="AH410" s="108"/>
      <c r="AI410" s="108"/>
      <c r="AJ410" s="108"/>
      <c r="AK410" s="108"/>
      <c r="AL410" s="108"/>
      <c r="AM410" s="108"/>
      <c r="AN410" s="108"/>
      <c r="AO410" s="108"/>
      <c r="AP410" s="108"/>
      <c r="AQ410" s="108"/>
      <c r="AR410" s="108"/>
      <c r="AS410" s="108"/>
      <c r="AT410" s="108"/>
      <c r="AU410" s="108"/>
      <c r="AV410" s="108"/>
      <c r="AW410" s="108"/>
      <c r="AX410" s="108"/>
    </row>
    <row r="411" spans="1:52" x14ac:dyDescent="0.35">
      <c r="A411" s="11">
        <f>'OD660'!$A$13</f>
        <v>44665.34375</v>
      </c>
      <c r="B411" s="4">
        <f t="shared" si="720"/>
        <v>91.749999999941792</v>
      </c>
      <c r="C411" s="12">
        <f t="shared" si="721"/>
        <v>3.8229166666642413</v>
      </c>
      <c r="D411" s="176">
        <v>4.1900000000000004</v>
      </c>
      <c r="E411" s="176">
        <v>0.99</v>
      </c>
      <c r="F411" s="176">
        <v>0</v>
      </c>
      <c r="G411" s="176">
        <v>0</v>
      </c>
      <c r="H411" s="176">
        <v>0.8</v>
      </c>
      <c r="I411" s="176">
        <v>16.420000000000002</v>
      </c>
      <c r="J411" s="176">
        <v>4.16</v>
      </c>
      <c r="K411" s="176">
        <v>0.98</v>
      </c>
      <c r="L411" s="176">
        <v>0</v>
      </c>
      <c r="M411" s="176">
        <v>0</v>
      </c>
      <c r="N411" s="176">
        <v>0.79</v>
      </c>
      <c r="O411" s="176">
        <v>17.399999999999999</v>
      </c>
      <c r="P411" s="7">
        <f t="shared" si="722"/>
        <v>4.1750000000000007</v>
      </c>
      <c r="Q411" s="7">
        <f t="shared" si="723"/>
        <v>2.12132034355966E-2</v>
      </c>
      <c r="R411" s="22">
        <f t="shared" si="724"/>
        <v>5.0810068109213404E-3</v>
      </c>
      <c r="S411" s="18">
        <f t="shared" si="725"/>
        <v>0.98499999999999999</v>
      </c>
      <c r="T411" s="7">
        <f t="shared" si="726"/>
        <v>7.0710678118654814E-3</v>
      </c>
      <c r="U411" s="22">
        <f t="shared" si="727"/>
        <v>7.1787490475791688E-3</v>
      </c>
      <c r="V411" s="18">
        <f t="shared" si="728"/>
        <v>0</v>
      </c>
      <c r="W411" s="7">
        <f t="shared" si="729"/>
        <v>0</v>
      </c>
      <c r="X411" s="22" t="e">
        <f t="shared" si="730"/>
        <v>#DIV/0!</v>
      </c>
      <c r="Y411" s="18">
        <f t="shared" si="731"/>
        <v>0</v>
      </c>
      <c r="Z411" s="7">
        <f t="shared" si="732"/>
        <v>0</v>
      </c>
      <c r="AA411" s="22" t="e">
        <f t="shared" si="733"/>
        <v>#DIV/0!</v>
      </c>
      <c r="AB411" s="18">
        <f t="shared" si="734"/>
        <v>0.79500000000000004</v>
      </c>
      <c r="AC411" s="7">
        <f t="shared" si="735"/>
        <v>7.0710678118654814E-3</v>
      </c>
      <c r="AD411" s="22">
        <f t="shared" si="736"/>
        <v>8.8944249205855103E-3</v>
      </c>
      <c r="AE411" s="18">
        <f t="shared" si="737"/>
        <v>16.91</v>
      </c>
      <c r="AF411" s="7">
        <f t="shared" si="738"/>
        <v>0.69296464556281434</v>
      </c>
      <c r="AG411" s="22">
        <f t="shared" si="739"/>
        <v>4.0979576910870154E-2</v>
      </c>
      <c r="AH411" s="108"/>
      <c r="AI411" s="108"/>
      <c r="AJ411" s="108"/>
      <c r="AK411" s="108"/>
      <c r="AL411" s="108"/>
      <c r="AM411" s="108"/>
      <c r="AN411" s="108"/>
      <c r="AO411" s="108"/>
      <c r="AP411" s="108"/>
      <c r="AQ411" s="108"/>
      <c r="AR411" s="108"/>
      <c r="AS411" s="108"/>
      <c r="AT411" s="108"/>
      <c r="AU411" s="108"/>
      <c r="AV411" s="108"/>
      <c r="AW411" s="108"/>
      <c r="AX411" s="108"/>
    </row>
    <row r="412" spans="1:52" s="135" customFormat="1" x14ac:dyDescent="0.35">
      <c r="A412" s="11">
        <f>'OD660'!$A$14</f>
        <v>44665.677083333336</v>
      </c>
      <c r="B412" s="4">
        <f t="shared" si="720"/>
        <v>99.75</v>
      </c>
      <c r="C412" s="12">
        <f t="shared" si="721"/>
        <v>4.15625</v>
      </c>
      <c r="D412" s="176">
        <v>3.4</v>
      </c>
      <c r="E412" s="176">
        <v>0.92</v>
      </c>
      <c r="F412" s="176">
        <v>0</v>
      </c>
      <c r="G412" s="176">
        <v>0</v>
      </c>
      <c r="H412" s="176">
        <v>0.79</v>
      </c>
      <c r="I412" s="176">
        <v>14.3</v>
      </c>
      <c r="J412" s="176">
        <v>3.37</v>
      </c>
      <c r="K412" s="176">
        <v>0.9</v>
      </c>
      <c r="L412" s="176">
        <v>0</v>
      </c>
      <c r="M412" s="176">
        <v>0</v>
      </c>
      <c r="N412" s="176">
        <v>0.78</v>
      </c>
      <c r="O412" s="176">
        <v>14.23</v>
      </c>
      <c r="P412" s="7">
        <f t="shared" si="722"/>
        <v>3.3849999999999998</v>
      </c>
      <c r="Q412" s="7">
        <f t="shared" si="723"/>
        <v>2.1213203435596288E-2</v>
      </c>
      <c r="R412" s="22">
        <f t="shared" si="724"/>
        <v>6.2668252394671459E-3</v>
      </c>
      <c r="S412" s="18">
        <f t="shared" si="725"/>
        <v>0.91</v>
      </c>
      <c r="T412" s="7">
        <f t="shared" si="726"/>
        <v>1.4142135623730963E-2</v>
      </c>
      <c r="U412" s="22">
        <f t="shared" si="727"/>
        <v>1.5540808377726333E-2</v>
      </c>
      <c r="V412" s="18">
        <f t="shared" si="728"/>
        <v>0</v>
      </c>
      <c r="W412" s="7">
        <f t="shared" si="729"/>
        <v>0</v>
      </c>
      <c r="X412" s="22" t="e">
        <f t="shared" si="730"/>
        <v>#DIV/0!</v>
      </c>
      <c r="Y412" s="18">
        <f t="shared" si="731"/>
        <v>0</v>
      </c>
      <c r="Z412" s="7">
        <f t="shared" si="732"/>
        <v>0</v>
      </c>
      <c r="AA412" s="22" t="e">
        <f t="shared" si="733"/>
        <v>#DIV/0!</v>
      </c>
      <c r="AB412" s="18">
        <f t="shared" si="734"/>
        <v>0.78500000000000003</v>
      </c>
      <c r="AC412" s="7">
        <f t="shared" si="735"/>
        <v>7.0710678118654814E-3</v>
      </c>
      <c r="AD412" s="22">
        <f t="shared" si="736"/>
        <v>9.0077296966439256E-3</v>
      </c>
      <c r="AE412" s="18">
        <f t="shared" si="737"/>
        <v>14.265000000000001</v>
      </c>
      <c r="AF412" s="7">
        <f t="shared" si="738"/>
        <v>4.9497474683058526E-2</v>
      </c>
      <c r="AG412" s="22">
        <f t="shared" si="739"/>
        <v>3.469854516863549E-3</v>
      </c>
      <c r="AH412" s="108"/>
      <c r="AI412" s="29"/>
      <c r="AJ412" s="7"/>
      <c r="AK412" s="22"/>
      <c r="AL412" s="29"/>
      <c r="AM412" s="7"/>
      <c r="AN412" s="22"/>
      <c r="AO412" s="29"/>
      <c r="AP412" s="7"/>
      <c r="AQ412" s="22"/>
      <c r="AR412" s="29"/>
      <c r="AS412" s="7"/>
      <c r="AT412" s="22"/>
      <c r="AU412" s="29"/>
      <c r="AV412" s="7"/>
      <c r="AW412" s="22"/>
      <c r="AX412" s="29"/>
      <c r="AY412" s="7"/>
      <c r="AZ412" s="22"/>
    </row>
    <row r="413" spans="1:52" ht="15" thickBot="1" x14ac:dyDescent="0.4">
      <c r="A413" s="101">
        <f>'OD660'!$A$15</f>
        <v>44666.385416666664</v>
      </c>
      <c r="B413" s="9">
        <f t="shared" si="720"/>
        <v>116.74999999988358</v>
      </c>
      <c r="C413" s="13">
        <f t="shared" si="721"/>
        <v>4.8645833333284827</v>
      </c>
      <c r="D413" s="176">
        <v>2</v>
      </c>
      <c r="E413" s="176">
        <v>0.75</v>
      </c>
      <c r="F413" s="176">
        <v>0</v>
      </c>
      <c r="G413" s="176">
        <v>0</v>
      </c>
      <c r="H413" s="176">
        <v>0.8</v>
      </c>
      <c r="I413" s="176">
        <v>15.07</v>
      </c>
      <c r="J413" s="176">
        <v>2</v>
      </c>
      <c r="K413" s="176">
        <v>0.76</v>
      </c>
      <c r="L413" s="176">
        <v>0</v>
      </c>
      <c r="M413" s="176">
        <v>0</v>
      </c>
      <c r="N413" s="176">
        <v>0.8</v>
      </c>
      <c r="O413" s="176">
        <v>15.58</v>
      </c>
      <c r="P413" s="21">
        <f>IF(D383="",#N/A,AVERAGE(D383,J383))</f>
        <v>2.19</v>
      </c>
      <c r="Q413" s="21">
        <f>_xlfn.STDEV.S(D383,J383)</f>
        <v>0.1131370849898477</v>
      </c>
      <c r="R413" s="23">
        <f t="shared" si="724"/>
        <v>5.1660769401756942E-2</v>
      </c>
      <c r="S413" s="20">
        <f>IF(E383="",#N/A,AVERAGE(E383,K383))</f>
        <v>0.79499999999999993</v>
      </c>
      <c r="T413" s="21">
        <f>_xlfn.STDEV.S(E383,K383)</f>
        <v>3.5355339059327327E-2</v>
      </c>
      <c r="U413" s="23">
        <f t="shared" si="727"/>
        <v>4.447212460292746E-2</v>
      </c>
      <c r="V413" s="20">
        <f>IF(F383="",#N/A,AVERAGE(F383,L383))</f>
        <v>0</v>
      </c>
      <c r="W413" s="21">
        <f>_xlfn.STDEV.S(F383,L383)</f>
        <v>0</v>
      </c>
      <c r="X413" s="23" t="e">
        <f t="shared" si="730"/>
        <v>#DIV/0!</v>
      </c>
      <c r="Y413" s="20">
        <f>IF(G383="",#N/A,AVERAGE(G383,M383))</f>
        <v>0</v>
      </c>
      <c r="Z413" s="21">
        <f>_xlfn.STDEV.S(G383,M383)</f>
        <v>0</v>
      </c>
      <c r="AA413" s="23" t="e">
        <f t="shared" si="733"/>
        <v>#DIV/0!</v>
      </c>
      <c r="AB413" s="20">
        <f>IF(H383="",#N/A,AVERAGE(H383,N383))</f>
        <v>0.83499999999999996</v>
      </c>
      <c r="AC413" s="21">
        <f>_xlfn.STDEV.S(H383,N383)</f>
        <v>4.949747468305829E-2</v>
      </c>
      <c r="AD413" s="23">
        <f t="shared" si="736"/>
        <v>5.9278412794081789E-2</v>
      </c>
      <c r="AE413" s="20">
        <f>IF(I383="",#N/A,AVERAGE(I383,O383))</f>
        <v>12.684999999999999</v>
      </c>
      <c r="AF413" s="21">
        <f>_xlfn.STDEV.S(I383,O383)</f>
        <v>1.6758430714121171</v>
      </c>
      <c r="AG413" s="23">
        <f t="shared" si="739"/>
        <v>0.13211218536950076</v>
      </c>
      <c r="AH413" s="108"/>
      <c r="AI413" s="108"/>
      <c r="AJ413" s="108"/>
      <c r="AK413" s="108"/>
      <c r="AL413" s="108"/>
      <c r="AM413" s="108"/>
      <c r="AN413" s="108"/>
      <c r="AO413" s="108"/>
      <c r="AP413" s="108"/>
      <c r="AQ413" s="108"/>
      <c r="AR413" s="108"/>
      <c r="AS413" s="108"/>
      <c r="AT413" s="108"/>
      <c r="AU413" s="108"/>
      <c r="AV413" s="108"/>
      <c r="AW413" s="108"/>
      <c r="AX413" s="108"/>
    </row>
    <row r="414" spans="1:52" ht="15" thickBot="1" x14ac:dyDescent="0.4"/>
    <row r="415" spans="1:52" ht="15" thickBot="1" x14ac:dyDescent="0.4">
      <c r="D415" s="205" t="str">
        <f>Overview!$B$22</f>
        <v>IMI511</v>
      </c>
      <c r="E415" s="206"/>
      <c r="F415" s="206"/>
      <c r="G415" s="206"/>
      <c r="H415" s="206"/>
      <c r="I415" s="206"/>
      <c r="J415" s="206"/>
      <c r="K415" s="206"/>
      <c r="L415" s="206"/>
      <c r="M415" s="206"/>
      <c r="N415" s="206"/>
      <c r="O415" s="207"/>
    </row>
    <row r="416" spans="1:52" ht="15" thickBot="1" x14ac:dyDescent="0.4">
      <c r="D416" s="205">
        <v>1</v>
      </c>
      <c r="E416" s="206"/>
      <c r="F416" s="206"/>
      <c r="G416" s="206"/>
      <c r="H416" s="206"/>
      <c r="I416" s="206"/>
      <c r="J416" s="206"/>
      <c r="K416" s="206"/>
      <c r="L416" s="206"/>
      <c r="M416" s="206"/>
      <c r="N416" s="206"/>
      <c r="O416" s="207"/>
    </row>
    <row r="417" spans="1:52" ht="15" thickBot="1" x14ac:dyDescent="0.4">
      <c r="D417" s="208" t="s">
        <v>26</v>
      </c>
      <c r="E417" s="209"/>
      <c r="F417" s="209"/>
      <c r="G417" s="209"/>
      <c r="H417" s="209"/>
      <c r="I417" s="210"/>
      <c r="J417" s="208" t="s">
        <v>26</v>
      </c>
      <c r="K417" s="209"/>
      <c r="L417" s="209"/>
      <c r="M417" s="209"/>
      <c r="N417" s="209"/>
      <c r="O417" s="210"/>
      <c r="P417" s="208" t="s">
        <v>9</v>
      </c>
      <c r="Q417" s="209"/>
      <c r="R417" s="210"/>
      <c r="S417" s="208" t="s">
        <v>10</v>
      </c>
      <c r="T417" s="209"/>
      <c r="U417" s="210"/>
      <c r="V417" s="208" t="s">
        <v>11</v>
      </c>
      <c r="W417" s="209"/>
      <c r="X417" s="210"/>
      <c r="Y417" s="208" t="s">
        <v>12</v>
      </c>
      <c r="Z417" s="209"/>
      <c r="AA417" s="210"/>
      <c r="AB417" s="208" t="s">
        <v>13</v>
      </c>
      <c r="AC417" s="209"/>
      <c r="AD417" s="210"/>
      <c r="AE417" s="208" t="s">
        <v>14</v>
      </c>
      <c r="AF417" s="209"/>
      <c r="AG417" s="210"/>
      <c r="AH417" s="92"/>
      <c r="AI417" s="208" t="s">
        <v>9</v>
      </c>
      <c r="AJ417" s="209"/>
      <c r="AK417" s="210"/>
      <c r="AL417" s="208" t="s">
        <v>10</v>
      </c>
      <c r="AM417" s="209"/>
      <c r="AN417" s="210"/>
      <c r="AO417" s="208" t="s">
        <v>11</v>
      </c>
      <c r="AP417" s="209"/>
      <c r="AQ417" s="210"/>
      <c r="AR417" s="208" t="s">
        <v>12</v>
      </c>
      <c r="AS417" s="209"/>
      <c r="AT417" s="210"/>
      <c r="AU417" s="208" t="s">
        <v>13</v>
      </c>
      <c r="AV417" s="209"/>
      <c r="AW417" s="210"/>
      <c r="AX417" s="208" t="s">
        <v>14</v>
      </c>
      <c r="AY417" s="209"/>
      <c r="AZ417" s="210"/>
    </row>
    <row r="418" spans="1:52" ht="15" thickBot="1" x14ac:dyDescent="0.4">
      <c r="A418" s="133" t="s">
        <v>0</v>
      </c>
      <c r="B418" s="132" t="s">
        <v>1</v>
      </c>
      <c r="C418" s="134" t="s">
        <v>2</v>
      </c>
      <c r="D418" s="202" t="s">
        <v>27</v>
      </c>
      <c r="E418" s="203"/>
      <c r="F418" s="203"/>
      <c r="G418" s="203"/>
      <c r="H418" s="203"/>
      <c r="I418" s="204"/>
      <c r="J418" s="199" t="s">
        <v>28</v>
      </c>
      <c r="K418" s="200"/>
      <c r="L418" s="200"/>
      <c r="M418" s="200"/>
      <c r="N418" s="200"/>
      <c r="O418" s="201"/>
      <c r="P418" s="139" t="s">
        <v>8</v>
      </c>
      <c r="Q418" s="140" t="s">
        <v>5</v>
      </c>
      <c r="R418" s="141" t="s">
        <v>6</v>
      </c>
      <c r="S418" s="142" t="s">
        <v>8</v>
      </c>
      <c r="T418" s="140" t="s">
        <v>5</v>
      </c>
      <c r="U418" s="141" t="s">
        <v>6</v>
      </c>
      <c r="V418" s="142" t="s">
        <v>8</v>
      </c>
      <c r="W418" s="140" t="s">
        <v>5</v>
      </c>
      <c r="X418" s="141" t="s">
        <v>6</v>
      </c>
      <c r="Y418" s="142" t="s">
        <v>8</v>
      </c>
      <c r="Z418" s="140" t="s">
        <v>5</v>
      </c>
      <c r="AA418" s="141" t="s">
        <v>6</v>
      </c>
      <c r="AB418" s="142" t="s">
        <v>8</v>
      </c>
      <c r="AC418" s="140" t="s">
        <v>5</v>
      </c>
      <c r="AD418" s="141" t="s">
        <v>6</v>
      </c>
      <c r="AE418" s="142" t="s">
        <v>8</v>
      </c>
      <c r="AF418" s="140" t="s">
        <v>5</v>
      </c>
      <c r="AG418" s="141" t="s">
        <v>6</v>
      </c>
      <c r="AH418" s="110"/>
      <c r="AI418" s="139" t="s">
        <v>8</v>
      </c>
      <c r="AJ418" s="140" t="s">
        <v>5</v>
      </c>
      <c r="AK418" s="141" t="s">
        <v>6</v>
      </c>
      <c r="AL418" s="142" t="s">
        <v>8</v>
      </c>
      <c r="AM418" s="140" t="s">
        <v>5</v>
      </c>
      <c r="AN418" s="141" t="s">
        <v>6</v>
      </c>
      <c r="AO418" s="142" t="s">
        <v>8</v>
      </c>
      <c r="AP418" s="140" t="s">
        <v>5</v>
      </c>
      <c r="AQ418" s="141" t="s">
        <v>6</v>
      </c>
      <c r="AR418" s="142" t="s">
        <v>8</v>
      </c>
      <c r="AS418" s="140" t="s">
        <v>5</v>
      </c>
      <c r="AT418" s="141" t="s">
        <v>6</v>
      </c>
      <c r="AU418" s="142" t="s">
        <v>8</v>
      </c>
      <c r="AV418" s="140" t="s">
        <v>5</v>
      </c>
      <c r="AW418" s="141" t="s">
        <v>6</v>
      </c>
      <c r="AX418" s="142" t="s">
        <v>8</v>
      </c>
      <c r="AY418" s="140" t="s">
        <v>5</v>
      </c>
      <c r="AZ418" s="141" t="s">
        <v>6</v>
      </c>
    </row>
    <row r="419" spans="1:52" x14ac:dyDescent="0.35">
      <c r="A419" s="11">
        <f>'OD660'!$A$5</f>
        <v>44661.520833333336</v>
      </c>
      <c r="B419" s="4">
        <f>C419*24</f>
        <v>0</v>
      </c>
      <c r="C419" s="2">
        <f>A419-$A$5</f>
        <v>0</v>
      </c>
      <c r="D419" s="176">
        <v>8.34</v>
      </c>
      <c r="E419" s="176">
        <v>23.99</v>
      </c>
      <c r="F419" s="176">
        <v>7.11</v>
      </c>
      <c r="G419" s="176">
        <v>2.66</v>
      </c>
      <c r="H419" s="176">
        <v>0</v>
      </c>
      <c r="I419" s="176">
        <v>0</v>
      </c>
      <c r="J419" s="176">
        <v>8.35</v>
      </c>
      <c r="K419" s="176">
        <v>23.99</v>
      </c>
      <c r="L419" s="176">
        <v>7.11</v>
      </c>
      <c r="M419" s="176">
        <v>2.66</v>
      </c>
      <c r="N419" s="176">
        <v>0</v>
      </c>
      <c r="O419" s="176">
        <v>0</v>
      </c>
      <c r="P419" s="143">
        <f>IF(D419="",#N/A,AVERAGE(D419,J419))</f>
        <v>8.3449999999999989</v>
      </c>
      <c r="Q419" s="144">
        <f>_xlfn.STDEV.S(D419,J419)</f>
        <v>7.0710678118653244E-3</v>
      </c>
      <c r="R419" s="145">
        <f>Q419/P419</f>
        <v>8.4734185882148901E-4</v>
      </c>
      <c r="S419" s="146">
        <f>IF(E419="",#N/A,AVERAGE(E419,K419))</f>
        <v>23.99</v>
      </c>
      <c r="T419" s="144">
        <f>_xlfn.STDEV.S(E419,K419)</f>
        <v>0</v>
      </c>
      <c r="U419" s="145">
        <f>T419/S419</f>
        <v>0</v>
      </c>
      <c r="V419" s="146">
        <f>IF(F419="",#N/A,AVERAGE(F419,L419))</f>
        <v>7.11</v>
      </c>
      <c r="W419" s="144">
        <f>_xlfn.STDEV.S(F419,L419)</f>
        <v>0</v>
      </c>
      <c r="X419" s="145">
        <f t="shared" ref="X419" si="740">W419/V419</f>
        <v>0</v>
      </c>
      <c r="Y419" s="146">
        <f>IF(G419="",#N/A,AVERAGE(G419,M419))</f>
        <v>2.66</v>
      </c>
      <c r="Z419" s="144">
        <f>_xlfn.STDEV.S(G419,M419)</f>
        <v>0</v>
      </c>
      <c r="AA419" s="145">
        <f>Z419/Y419</f>
        <v>0</v>
      </c>
      <c r="AB419" s="146">
        <f>IF(H419="",#N/A,AVERAGE(H419,N419))</f>
        <v>0</v>
      </c>
      <c r="AC419" s="144">
        <f>_xlfn.STDEV.S(H419,N419)</f>
        <v>0</v>
      </c>
      <c r="AD419" s="145" t="e">
        <f>AC419/AB419</f>
        <v>#DIV/0!</v>
      </c>
      <c r="AE419" s="146">
        <f>IF(I419="",#N/A,AVERAGE(I419,O419))</f>
        <v>0</v>
      </c>
      <c r="AF419" s="144">
        <f>_xlfn.STDEV.S(I419,O419)</f>
        <v>0</v>
      </c>
      <c r="AG419" s="145" t="e">
        <f>AF419/AE419</f>
        <v>#DIV/0!</v>
      </c>
      <c r="AH419" s="108"/>
      <c r="AI419" s="143">
        <f>AVERAGE(P419,P434,P449)</f>
        <v>8.3449999999999989</v>
      </c>
      <c r="AJ419" s="144">
        <f>_xlfn.STDEV.S(Q419,Q434,Q449)</f>
        <v>0</v>
      </c>
      <c r="AK419" s="145">
        <f>AJ419/AI419</f>
        <v>0</v>
      </c>
      <c r="AL419" s="143">
        <f>AVERAGE(S419,S434,S449)</f>
        <v>23.99</v>
      </c>
      <c r="AM419" s="144">
        <f>_xlfn.STDEV.S(T419,T434,T449)</f>
        <v>0</v>
      </c>
      <c r="AN419" s="145">
        <f>AM419/AL419</f>
        <v>0</v>
      </c>
      <c r="AO419" s="143">
        <f>AVERAGE(V419,V434,V449)</f>
        <v>7.11</v>
      </c>
      <c r="AP419" s="144">
        <f>_xlfn.STDEV.S(W419,W434,W449)</f>
        <v>0</v>
      </c>
      <c r="AQ419" s="145">
        <f t="shared" ref="AQ419" si="741">AP419/AO419</f>
        <v>0</v>
      </c>
      <c r="AR419" s="143">
        <f>AVERAGE(Y419,Y434,Y449)</f>
        <v>2.66</v>
      </c>
      <c r="AS419" s="144">
        <f>_xlfn.STDEV.S(Z419,Z434,Z449)</f>
        <v>0</v>
      </c>
      <c r="AT419" s="145">
        <f>AS419/AR419</f>
        <v>0</v>
      </c>
      <c r="AU419" s="143">
        <f>AVERAGE(AB419,AB434,AB449)</f>
        <v>0</v>
      </c>
      <c r="AV419" s="144">
        <f>_xlfn.STDEV.S(AC419,AC434,AC449)</f>
        <v>0</v>
      </c>
      <c r="AW419" s="145" t="e">
        <f>AV419/AU419</f>
        <v>#DIV/0!</v>
      </c>
      <c r="AX419" s="143">
        <f>AVERAGE(AE419,AE434,AE449)</f>
        <v>0</v>
      </c>
      <c r="AY419" s="144">
        <f>_xlfn.STDEV.S(AF419,AF434,AF449)</f>
        <v>0</v>
      </c>
      <c r="AZ419" s="145" t="e">
        <f>AY419/AX419</f>
        <v>#DIV/0!</v>
      </c>
    </row>
    <row r="420" spans="1:52" x14ac:dyDescent="0.35">
      <c r="A420" s="11">
        <f>'OD660'!$A$6</f>
        <v>44661.84375</v>
      </c>
      <c r="B420" s="4">
        <f t="shared" ref="B420:B429" si="742">C420*24</f>
        <v>7.7499999999417923</v>
      </c>
      <c r="C420" s="12">
        <f t="shared" ref="C420:C429" si="743">A420-$A$5</f>
        <v>0.32291666666424135</v>
      </c>
      <c r="D420" s="56">
        <v>8.0299999999999994</v>
      </c>
      <c r="E420" s="56">
        <v>24.31</v>
      </c>
      <c r="F420" s="56">
        <v>6.42</v>
      </c>
      <c r="G420" s="56">
        <v>2.73</v>
      </c>
      <c r="H420" s="56">
        <v>0</v>
      </c>
      <c r="I420" s="56">
        <v>0.22</v>
      </c>
      <c r="J420" s="56">
        <v>8.07</v>
      </c>
      <c r="K420" s="56">
        <v>24.42</v>
      </c>
      <c r="L420" s="56">
        <v>6.43</v>
      </c>
      <c r="M420" s="56">
        <v>2.74</v>
      </c>
      <c r="N420" s="56">
        <v>0</v>
      </c>
      <c r="O420" s="56">
        <v>0.23</v>
      </c>
      <c r="P420" s="29">
        <f t="shared" ref="P420:P429" si="744">IF(D420="",#N/A,AVERAGE(D420,J420))</f>
        <v>8.0500000000000007</v>
      </c>
      <c r="Q420" s="7">
        <f t="shared" ref="Q420:Q429" si="745">_xlfn.STDEV.S(D420,J420)</f>
        <v>2.8284271247462554E-2</v>
      </c>
      <c r="R420" s="22">
        <f t="shared" ref="R420:R429" si="746">Q420/P420</f>
        <v>3.5135740680077702E-3</v>
      </c>
      <c r="S420" s="18">
        <f t="shared" ref="S420:S429" si="747">IF(E420="",#N/A,AVERAGE(E420,K420))</f>
        <v>24.365000000000002</v>
      </c>
      <c r="T420" s="7">
        <f t="shared" ref="T420:T429" si="748">_xlfn.STDEV.S(E420,K420)</f>
        <v>7.7781745930522339E-2</v>
      </c>
      <c r="U420" s="22">
        <f t="shared" ref="U420:U429" si="749">T420/S420</f>
        <v>3.1923556712711815E-3</v>
      </c>
      <c r="V420" s="18">
        <f t="shared" ref="V420:V429" si="750">IF(F420="",#N/A,AVERAGE(F420,L420))</f>
        <v>6.4249999999999998</v>
      </c>
      <c r="W420" s="7">
        <f t="shared" ref="W420:W429" si="751">_xlfn.STDEV.S(F420,L420)</f>
        <v>7.0710678118653244E-3</v>
      </c>
      <c r="X420" s="22">
        <f t="shared" ref="X420:X429" si="752">W420/V420</f>
        <v>1.1005553014576382E-3</v>
      </c>
      <c r="Y420" s="18">
        <f t="shared" ref="Y420:Y429" si="753">IF(G420="",#N/A,AVERAGE(G420,M420))</f>
        <v>2.7350000000000003</v>
      </c>
      <c r="Z420" s="7">
        <f t="shared" ref="Z420:Z429" si="754">_xlfn.STDEV.S(G420,M420)</f>
        <v>7.0710678118656384E-3</v>
      </c>
      <c r="AA420" s="22">
        <f t="shared" ref="AA420:AA429" si="755">Z420/Y420</f>
        <v>2.5853995655815858E-3</v>
      </c>
      <c r="AB420" s="18">
        <f t="shared" ref="AB420:AB429" si="756">IF(H420="",#N/A,AVERAGE(H420,N420))</f>
        <v>0</v>
      </c>
      <c r="AC420" s="7">
        <f t="shared" ref="AC420:AC429" si="757">_xlfn.STDEV.S(H420,N420)</f>
        <v>0</v>
      </c>
      <c r="AD420" s="22" t="e">
        <f t="shared" ref="AD420:AD429" si="758">AC420/AB420</f>
        <v>#DIV/0!</v>
      </c>
      <c r="AE420" s="18">
        <f t="shared" ref="AE420:AE429" si="759">IF(I420="",#N/A,AVERAGE(I420,O420))</f>
        <v>0.22500000000000001</v>
      </c>
      <c r="AF420" s="7">
        <f t="shared" ref="AF420:AF429" si="760">_xlfn.STDEV.S(I420,O420)</f>
        <v>7.0710678118654814E-3</v>
      </c>
      <c r="AG420" s="22">
        <f t="shared" ref="AG420:AG429" si="761">AF420/AE420</f>
        <v>3.1426968052735475E-2</v>
      </c>
      <c r="AH420" s="108"/>
      <c r="AI420" s="29">
        <f t="shared" ref="AI420:AI429" si="762">AVERAGE(P420,P435,P450)</f>
        <v>8.0566666666666666</v>
      </c>
      <c r="AJ420" s="7">
        <f t="shared" ref="AJ420:AJ429" si="763">_xlfn.STDEV.S(Q420,Q435,Q450)</f>
        <v>4.5460605656619371E-2</v>
      </c>
      <c r="AK420" s="22">
        <f t="shared" ref="AK420:AK429" si="764">AJ420/AI420</f>
        <v>5.6426072391335584E-3</v>
      </c>
      <c r="AL420" s="29">
        <f t="shared" ref="AL420:AL429" si="765">AVERAGE(S420,S435,S450)</f>
        <v>24.386666666666667</v>
      </c>
      <c r="AM420" s="7">
        <f t="shared" ref="AM420:AM429" si="766">_xlfn.STDEV.S(T420,T435,T450)</f>
        <v>0.14849242404917573</v>
      </c>
      <c r="AN420" s="22">
        <f t="shared" ref="AN420:AN429" si="767">AM420/AL420</f>
        <v>6.0890824514424164E-3</v>
      </c>
      <c r="AO420" s="29">
        <f t="shared" ref="AO420:AO429" si="768">AVERAGE(V420,V435,V450)</f>
        <v>6.4333333333333336</v>
      </c>
      <c r="AP420" s="7">
        <f t="shared" ref="AP420:AP429" si="769">_xlfn.STDEV.S(W420,W435,W450)</f>
        <v>3.8944404818493324E-2</v>
      </c>
      <c r="AQ420" s="22">
        <f t="shared" ref="AQ420:AQ429" si="770">AP420/AO420</f>
        <v>6.0535344277450756E-3</v>
      </c>
      <c r="AR420" s="29">
        <f t="shared" ref="AR420:AR429" si="771">AVERAGE(Y420,Y435,Y450)</f>
        <v>2.7333333333333338</v>
      </c>
      <c r="AS420" s="7">
        <f t="shared" ref="AS420:AS429" si="772">_xlfn.STDEV.S(Z420,Z435,Z450)</f>
        <v>1.2247448713915811E-2</v>
      </c>
      <c r="AT420" s="22">
        <f t="shared" ref="AT420:AT429" si="773">AS420/AR420</f>
        <v>4.4807739197252963E-3</v>
      </c>
      <c r="AU420" s="29">
        <f t="shared" ref="AU420:AU429" si="774">AVERAGE(AB420,AB435,AB450)</f>
        <v>0</v>
      </c>
      <c r="AV420" s="7">
        <f t="shared" ref="AV420:AV429" si="775">_xlfn.STDEV.S(AC420,AC435,AC450)</f>
        <v>0</v>
      </c>
      <c r="AW420" s="22" t="e">
        <f t="shared" ref="AW420:AW429" si="776">AV420/AU420</f>
        <v>#DIV/0!</v>
      </c>
      <c r="AX420" s="29">
        <f t="shared" ref="AX420:AX429" si="777">AVERAGE(AE420,AE435,AE450)</f>
        <v>0.24</v>
      </c>
      <c r="AY420" s="7">
        <f t="shared" ref="AY420:AY429" si="778">_xlfn.STDEV.S(AF420,AF435,AF450)</f>
        <v>4.0824829046386332E-3</v>
      </c>
      <c r="AZ420" s="22">
        <f t="shared" ref="AZ420:AZ429" si="779">AY420/AX420</f>
        <v>1.7010345435994306E-2</v>
      </c>
    </row>
    <row r="421" spans="1:52" x14ac:dyDescent="0.35">
      <c r="A421" s="11">
        <f>'OD660'!$A$7</f>
        <v>44662.34375</v>
      </c>
      <c r="B421" s="4">
        <f t="shared" si="742"/>
        <v>19.749999999941792</v>
      </c>
      <c r="C421" s="12">
        <f t="shared" si="743"/>
        <v>0.82291666666424135</v>
      </c>
      <c r="D421" s="176">
        <v>8.02</v>
      </c>
      <c r="E421" s="176">
        <v>24.3</v>
      </c>
      <c r="F421" s="176">
        <v>5.21</v>
      </c>
      <c r="G421" s="176">
        <v>2.61</v>
      </c>
      <c r="H421" s="176">
        <v>0</v>
      </c>
      <c r="I421" s="176">
        <v>0.88</v>
      </c>
      <c r="J421" s="176">
        <v>8.06</v>
      </c>
      <c r="K421" s="176">
        <v>24.45</v>
      </c>
      <c r="L421" s="176">
        <v>5.24</v>
      </c>
      <c r="M421" s="176">
        <v>2.61</v>
      </c>
      <c r="N421" s="176">
        <v>0</v>
      </c>
      <c r="O421" s="176">
        <v>0.9</v>
      </c>
      <c r="P421" s="29">
        <f t="shared" si="744"/>
        <v>8.0399999999999991</v>
      </c>
      <c r="Q421" s="7">
        <f t="shared" si="745"/>
        <v>2.8284271247462554E-2</v>
      </c>
      <c r="R421" s="22">
        <f t="shared" si="746"/>
        <v>3.5179441850077806E-3</v>
      </c>
      <c r="S421" s="18">
        <f t="shared" si="747"/>
        <v>24.375</v>
      </c>
      <c r="T421" s="7">
        <f t="shared" si="748"/>
        <v>0.10606601717798111</v>
      </c>
      <c r="U421" s="22">
        <f t="shared" si="749"/>
        <v>4.3514263457633279E-3</v>
      </c>
      <c r="V421" s="18">
        <f t="shared" si="750"/>
        <v>5.2249999999999996</v>
      </c>
      <c r="W421" s="7">
        <f t="shared" si="751"/>
        <v>2.12132034355966E-2</v>
      </c>
      <c r="X421" s="22">
        <f t="shared" si="752"/>
        <v>4.0599432412625073E-3</v>
      </c>
      <c r="Y421" s="18">
        <f t="shared" si="753"/>
        <v>2.61</v>
      </c>
      <c r="Z421" s="7">
        <f t="shared" si="754"/>
        <v>0</v>
      </c>
      <c r="AA421" s="22">
        <f t="shared" si="755"/>
        <v>0</v>
      </c>
      <c r="AB421" s="18">
        <f t="shared" si="756"/>
        <v>0</v>
      </c>
      <c r="AC421" s="7">
        <f t="shared" si="757"/>
        <v>0</v>
      </c>
      <c r="AD421" s="22" t="e">
        <f t="shared" si="758"/>
        <v>#DIV/0!</v>
      </c>
      <c r="AE421" s="18">
        <f t="shared" si="759"/>
        <v>0.89</v>
      </c>
      <c r="AF421" s="7">
        <f t="shared" si="760"/>
        <v>1.4142135623730963E-2</v>
      </c>
      <c r="AG421" s="22">
        <f t="shared" si="761"/>
        <v>1.5890040026664002E-2</v>
      </c>
      <c r="AH421" s="108"/>
      <c r="AI421" s="29">
        <f t="shared" si="762"/>
        <v>8.0316666666666663</v>
      </c>
      <c r="AJ421" s="7">
        <f t="shared" si="763"/>
        <v>2.2730302828309547E-2</v>
      </c>
      <c r="AK421" s="22">
        <f t="shared" si="764"/>
        <v>2.8300854320368806E-3</v>
      </c>
      <c r="AL421" s="29">
        <f t="shared" si="765"/>
        <v>24.318333333333332</v>
      </c>
      <c r="AM421" s="7">
        <f t="shared" si="766"/>
        <v>8.0415587212099862E-2</v>
      </c>
      <c r="AN421" s="22">
        <f t="shared" si="767"/>
        <v>3.3067885907244136E-3</v>
      </c>
      <c r="AO421" s="29">
        <f t="shared" si="768"/>
        <v>5.1833333333333336</v>
      </c>
      <c r="AP421" s="7">
        <f t="shared" si="769"/>
        <v>1.2247448713915633E-2</v>
      </c>
      <c r="AQ421" s="22">
        <f t="shared" si="770"/>
        <v>2.3628518419129838E-3</v>
      </c>
      <c r="AR421" s="29">
        <f t="shared" si="771"/>
        <v>2.5966666666666667</v>
      </c>
      <c r="AS421" s="7">
        <f t="shared" si="772"/>
        <v>1.7795130420052284E-2</v>
      </c>
      <c r="AT421" s="22">
        <f t="shared" si="773"/>
        <v>6.8530669140124331E-3</v>
      </c>
      <c r="AU421" s="29">
        <f t="shared" si="774"/>
        <v>0</v>
      </c>
      <c r="AV421" s="7">
        <f t="shared" si="775"/>
        <v>0</v>
      </c>
      <c r="AW421" s="22" t="e">
        <f t="shared" si="776"/>
        <v>#DIV/0!</v>
      </c>
      <c r="AX421" s="29">
        <f t="shared" si="777"/>
        <v>0.90333333333333332</v>
      </c>
      <c r="AY421" s="7">
        <f t="shared" si="778"/>
        <v>4.0824829046386315E-3</v>
      </c>
      <c r="AZ421" s="22">
        <f t="shared" si="779"/>
        <v>4.5193537689726549E-3</v>
      </c>
    </row>
    <row r="422" spans="1:52" x14ac:dyDescent="0.35">
      <c r="A422" s="11">
        <f>'OD660'!$A$8</f>
        <v>44662.71875</v>
      </c>
      <c r="B422" s="4">
        <f t="shared" si="742"/>
        <v>28.749999999941792</v>
      </c>
      <c r="C422" s="12">
        <f t="shared" si="743"/>
        <v>1.1979166666642413</v>
      </c>
      <c r="D422" s="176">
        <v>7.83</v>
      </c>
      <c r="E422" s="176">
        <v>23.76</v>
      </c>
      <c r="F422" s="176">
        <v>3.19</v>
      </c>
      <c r="G422" s="176">
        <v>2.2200000000000002</v>
      </c>
      <c r="H422" s="176">
        <v>0</v>
      </c>
      <c r="I422" s="176">
        <v>1.83</v>
      </c>
      <c r="J422" s="176">
        <v>7.87</v>
      </c>
      <c r="K422" s="176">
        <v>23.81</v>
      </c>
      <c r="L422" s="176">
        <v>3.19</v>
      </c>
      <c r="M422" s="176">
        <v>2.23</v>
      </c>
      <c r="N422" s="176">
        <v>0</v>
      </c>
      <c r="O422" s="176">
        <v>1.68</v>
      </c>
      <c r="P422" s="29">
        <f t="shared" si="744"/>
        <v>7.85</v>
      </c>
      <c r="Q422" s="7">
        <f t="shared" si="745"/>
        <v>2.8284271247461926E-2</v>
      </c>
      <c r="R422" s="22">
        <f t="shared" si="746"/>
        <v>3.6030918786575704E-3</v>
      </c>
      <c r="S422" s="18">
        <f t="shared" si="747"/>
        <v>23.785</v>
      </c>
      <c r="T422" s="7">
        <f t="shared" si="748"/>
        <v>3.5355339059325371E-2</v>
      </c>
      <c r="U422" s="22">
        <f t="shared" si="749"/>
        <v>1.4864552894397886E-3</v>
      </c>
      <c r="V422" s="18">
        <f t="shared" si="750"/>
        <v>3.19</v>
      </c>
      <c r="W422" s="7">
        <f t="shared" si="751"/>
        <v>0</v>
      </c>
      <c r="X422" s="22">
        <f t="shared" si="752"/>
        <v>0</v>
      </c>
      <c r="Y422" s="18">
        <f t="shared" si="753"/>
        <v>2.2250000000000001</v>
      </c>
      <c r="Z422" s="7">
        <f t="shared" si="754"/>
        <v>7.0710678118653244E-3</v>
      </c>
      <c r="AA422" s="22">
        <f t="shared" si="755"/>
        <v>3.1780080053327299E-3</v>
      </c>
      <c r="AB422" s="18">
        <f t="shared" si="756"/>
        <v>0</v>
      </c>
      <c r="AC422" s="7">
        <f t="shared" si="757"/>
        <v>0</v>
      </c>
      <c r="AD422" s="22" t="e">
        <f t="shared" si="758"/>
        <v>#DIV/0!</v>
      </c>
      <c r="AE422" s="18">
        <f t="shared" si="759"/>
        <v>1.7549999999999999</v>
      </c>
      <c r="AF422" s="7">
        <f t="shared" si="760"/>
        <v>0.10606601717798222</v>
      </c>
      <c r="AG422" s="22">
        <f t="shared" si="761"/>
        <v>6.04364770244913E-2</v>
      </c>
      <c r="AH422" s="108"/>
      <c r="AI422" s="29">
        <f t="shared" si="762"/>
        <v>7.875</v>
      </c>
      <c r="AJ422" s="7">
        <f t="shared" si="763"/>
        <v>6.5701344481423452E-2</v>
      </c>
      <c r="AK422" s="22">
        <f t="shared" si="764"/>
        <v>8.343027870656947E-3</v>
      </c>
      <c r="AL422" s="29">
        <f t="shared" si="765"/>
        <v>23.868333333333329</v>
      </c>
      <c r="AM422" s="7">
        <f t="shared" si="766"/>
        <v>0.25109759058979519</v>
      </c>
      <c r="AN422" s="22">
        <f t="shared" si="767"/>
        <v>1.0520114122887867E-2</v>
      </c>
      <c r="AO422" s="29">
        <f t="shared" si="768"/>
        <v>3.1583333333333332</v>
      </c>
      <c r="AP422" s="7">
        <f t="shared" si="769"/>
        <v>3.0822070014844948E-2</v>
      </c>
      <c r="AQ422" s="22">
        <f t="shared" si="770"/>
        <v>9.7589667593176617E-3</v>
      </c>
      <c r="AR422" s="29">
        <f t="shared" si="771"/>
        <v>2.2200000000000002</v>
      </c>
      <c r="AS422" s="7">
        <f t="shared" si="772"/>
        <v>1.4719601443879906E-2</v>
      </c>
      <c r="AT422" s="22">
        <f t="shared" si="773"/>
        <v>6.6304511008468039E-3</v>
      </c>
      <c r="AU422" s="29">
        <f t="shared" si="774"/>
        <v>0</v>
      </c>
      <c r="AV422" s="7">
        <f t="shared" si="775"/>
        <v>0</v>
      </c>
      <c r="AW422" s="22" t="e">
        <f t="shared" si="776"/>
        <v>#DIV/0!</v>
      </c>
      <c r="AX422" s="29">
        <f t="shared" si="777"/>
        <v>1.71</v>
      </c>
      <c r="AY422" s="7">
        <f t="shared" si="778"/>
        <v>5.2121652570373017E-2</v>
      </c>
      <c r="AZ422" s="22">
        <f t="shared" si="779"/>
        <v>3.0480498579165509E-2</v>
      </c>
    </row>
    <row r="423" spans="1:52" x14ac:dyDescent="0.35">
      <c r="A423" s="11">
        <f>'OD660'!$A$9</f>
        <v>44663.354166666664</v>
      </c>
      <c r="B423" s="4">
        <f t="shared" si="742"/>
        <v>43.999999999883585</v>
      </c>
      <c r="C423" s="12">
        <f t="shared" si="743"/>
        <v>1.8333333333284827</v>
      </c>
      <c r="D423" s="176">
        <v>7.78</v>
      </c>
      <c r="E423" s="176">
        <v>21.68</v>
      </c>
      <c r="F423" s="176">
        <v>0</v>
      </c>
      <c r="G423" s="176">
        <v>0</v>
      </c>
      <c r="H423" s="176">
        <v>0</v>
      </c>
      <c r="I423" s="176">
        <v>5.21</v>
      </c>
      <c r="J423" s="176">
        <v>7.78</v>
      </c>
      <c r="K423" s="176">
        <v>21.66</v>
      </c>
      <c r="L423" s="176">
        <v>0</v>
      </c>
      <c r="M423" s="176">
        <v>0</v>
      </c>
      <c r="N423" s="176">
        <v>0</v>
      </c>
      <c r="O423" s="176">
        <v>5.22</v>
      </c>
      <c r="P423" s="29">
        <f t="shared" si="744"/>
        <v>7.78</v>
      </c>
      <c r="Q423" s="7">
        <f t="shared" si="745"/>
        <v>0</v>
      </c>
      <c r="R423" s="22">
        <f t="shared" si="746"/>
        <v>0</v>
      </c>
      <c r="S423" s="18">
        <f t="shared" si="747"/>
        <v>21.67</v>
      </c>
      <c r="T423" s="7">
        <f t="shared" si="748"/>
        <v>1.4142135623730649E-2</v>
      </c>
      <c r="U423" s="22">
        <f t="shared" si="749"/>
        <v>6.5261354977990988E-4</v>
      </c>
      <c r="V423" s="18">
        <f t="shared" si="750"/>
        <v>0</v>
      </c>
      <c r="W423" s="7">
        <f t="shared" si="751"/>
        <v>0</v>
      </c>
      <c r="X423" s="22" t="e">
        <f t="shared" si="752"/>
        <v>#DIV/0!</v>
      </c>
      <c r="Y423" s="18">
        <f t="shared" si="753"/>
        <v>0</v>
      </c>
      <c r="Z423" s="7">
        <f t="shared" si="754"/>
        <v>0</v>
      </c>
      <c r="AA423" s="22" t="e">
        <f t="shared" si="755"/>
        <v>#DIV/0!</v>
      </c>
      <c r="AB423" s="18">
        <f t="shared" si="756"/>
        <v>0</v>
      </c>
      <c r="AC423" s="7">
        <f t="shared" si="757"/>
        <v>0</v>
      </c>
      <c r="AD423" s="22" t="e">
        <f t="shared" si="758"/>
        <v>#DIV/0!</v>
      </c>
      <c r="AE423" s="18">
        <f t="shared" si="759"/>
        <v>5.2149999999999999</v>
      </c>
      <c r="AF423" s="7">
        <f t="shared" si="760"/>
        <v>7.0710678118653244E-3</v>
      </c>
      <c r="AG423" s="22">
        <f t="shared" si="761"/>
        <v>1.3559094557747506E-3</v>
      </c>
      <c r="AH423" s="108"/>
      <c r="AI423" s="29">
        <f t="shared" si="762"/>
        <v>7.793333333333333</v>
      </c>
      <c r="AJ423" s="7">
        <f t="shared" si="763"/>
        <v>0.11430952132988174</v>
      </c>
      <c r="AK423" s="22">
        <f t="shared" si="764"/>
        <v>1.4667603250198684E-2</v>
      </c>
      <c r="AL423" s="29">
        <f t="shared" si="765"/>
        <v>21.556666666666668</v>
      </c>
      <c r="AM423" s="7">
        <f t="shared" si="766"/>
        <v>0.28363709207365817</v>
      </c>
      <c r="AN423" s="22">
        <f t="shared" si="767"/>
        <v>1.3157743563027284E-2</v>
      </c>
      <c r="AO423" s="29">
        <f t="shared" si="768"/>
        <v>0</v>
      </c>
      <c r="AP423" s="7">
        <f t="shared" si="769"/>
        <v>0</v>
      </c>
      <c r="AQ423" s="22" t="e">
        <f t="shared" si="770"/>
        <v>#DIV/0!</v>
      </c>
      <c r="AR423" s="29">
        <f t="shared" si="771"/>
        <v>0</v>
      </c>
      <c r="AS423" s="7">
        <f t="shared" si="772"/>
        <v>0</v>
      </c>
      <c r="AT423" s="22" t="e">
        <f t="shared" si="773"/>
        <v>#DIV/0!</v>
      </c>
      <c r="AU423" s="29">
        <f t="shared" si="774"/>
        <v>0</v>
      </c>
      <c r="AV423" s="7">
        <f t="shared" si="775"/>
        <v>0</v>
      </c>
      <c r="AW423" s="22" t="e">
        <f t="shared" si="776"/>
        <v>#DIV/0!</v>
      </c>
      <c r="AX423" s="29">
        <f t="shared" si="777"/>
        <v>5.1849999999999996</v>
      </c>
      <c r="AY423" s="7">
        <f t="shared" si="778"/>
        <v>0.155938021876214</v>
      </c>
      <c r="AZ423" s="22">
        <f t="shared" si="779"/>
        <v>3.0074835463107814E-2</v>
      </c>
    </row>
    <row r="424" spans="1:52" x14ac:dyDescent="0.35">
      <c r="A424" s="11">
        <f>'OD660'!$A$10</f>
        <v>44663.677083333336</v>
      </c>
      <c r="B424" s="4">
        <f t="shared" si="742"/>
        <v>51.75</v>
      </c>
      <c r="C424" s="12">
        <f t="shared" si="743"/>
        <v>2.15625</v>
      </c>
      <c r="D424" s="176">
        <v>7.3</v>
      </c>
      <c r="E424" s="176">
        <v>16.93</v>
      </c>
      <c r="F424" s="176">
        <v>0</v>
      </c>
      <c r="G424" s="176">
        <v>0</v>
      </c>
      <c r="H424" s="176">
        <v>0</v>
      </c>
      <c r="I424" s="176">
        <v>7.9</v>
      </c>
      <c r="J424" s="176">
        <v>7.3</v>
      </c>
      <c r="K424" s="176">
        <v>16.920000000000002</v>
      </c>
      <c r="L424" s="176">
        <v>0</v>
      </c>
      <c r="M424" s="176">
        <v>0</v>
      </c>
      <c r="N424" s="176">
        <v>0</v>
      </c>
      <c r="O424" s="176">
        <v>7.91</v>
      </c>
      <c r="P424" s="29">
        <f t="shared" si="744"/>
        <v>7.3</v>
      </c>
      <c r="Q424" s="7">
        <f t="shared" si="745"/>
        <v>0</v>
      </c>
      <c r="R424" s="22">
        <f t="shared" si="746"/>
        <v>0</v>
      </c>
      <c r="S424" s="18">
        <f t="shared" si="747"/>
        <v>16.925000000000001</v>
      </c>
      <c r="T424" s="7">
        <f t="shared" si="748"/>
        <v>7.0710678118640685E-3</v>
      </c>
      <c r="U424" s="22">
        <f t="shared" si="749"/>
        <v>4.177883492977293E-4</v>
      </c>
      <c r="V424" s="18">
        <f t="shared" si="750"/>
        <v>0</v>
      </c>
      <c r="W424" s="7">
        <f t="shared" si="751"/>
        <v>0</v>
      </c>
      <c r="X424" s="22" t="e">
        <f t="shared" si="752"/>
        <v>#DIV/0!</v>
      </c>
      <c r="Y424" s="18">
        <f t="shared" si="753"/>
        <v>0</v>
      </c>
      <c r="Z424" s="7">
        <f t="shared" si="754"/>
        <v>0</v>
      </c>
      <c r="AA424" s="22" t="e">
        <f t="shared" si="755"/>
        <v>#DIV/0!</v>
      </c>
      <c r="AB424" s="18">
        <f t="shared" si="756"/>
        <v>0</v>
      </c>
      <c r="AC424" s="7">
        <f t="shared" si="757"/>
        <v>0</v>
      </c>
      <c r="AD424" s="22" t="e">
        <f t="shared" si="758"/>
        <v>#DIV/0!</v>
      </c>
      <c r="AE424" s="18">
        <f t="shared" si="759"/>
        <v>7.9050000000000002</v>
      </c>
      <c r="AF424" s="7">
        <f t="shared" si="760"/>
        <v>7.0710678118653244E-3</v>
      </c>
      <c r="AG424" s="22">
        <f t="shared" si="761"/>
        <v>8.9450573205127439E-4</v>
      </c>
      <c r="AH424" s="108"/>
      <c r="AI424" s="29">
        <f t="shared" si="762"/>
        <v>7.2549999999999999</v>
      </c>
      <c r="AJ424" s="7">
        <f t="shared" si="763"/>
        <v>4.082482904638543E-3</v>
      </c>
      <c r="AK424" s="22">
        <f t="shared" si="764"/>
        <v>5.6271301235541601E-4</v>
      </c>
      <c r="AL424" s="29">
        <f t="shared" si="765"/>
        <v>16.656666666666666</v>
      </c>
      <c r="AM424" s="7">
        <f t="shared" si="766"/>
        <v>7.0710678118653201E-3</v>
      </c>
      <c r="AN424" s="22">
        <f t="shared" si="767"/>
        <v>4.2451877997990714E-4</v>
      </c>
      <c r="AO424" s="29">
        <f t="shared" si="768"/>
        <v>0</v>
      </c>
      <c r="AP424" s="7">
        <f t="shared" si="769"/>
        <v>0</v>
      </c>
      <c r="AQ424" s="22" t="e">
        <f t="shared" si="770"/>
        <v>#DIV/0!</v>
      </c>
      <c r="AR424" s="29">
        <f t="shared" si="771"/>
        <v>0</v>
      </c>
      <c r="AS424" s="7">
        <f t="shared" si="772"/>
        <v>0</v>
      </c>
      <c r="AT424" s="22" t="e">
        <f t="shared" si="773"/>
        <v>#DIV/0!</v>
      </c>
      <c r="AU424" s="29">
        <f t="shared" si="774"/>
        <v>2.6666666666666668E-2</v>
      </c>
      <c r="AV424" s="7">
        <f t="shared" si="775"/>
        <v>6.531972647421809E-2</v>
      </c>
      <c r="AW424" s="22">
        <f t="shared" si="776"/>
        <v>2.4494897427831783</v>
      </c>
      <c r="AX424" s="29">
        <f t="shared" si="777"/>
        <v>8.01</v>
      </c>
      <c r="AY424" s="7">
        <f t="shared" si="778"/>
        <v>4.0824829046385448E-3</v>
      </c>
      <c r="AZ424" s="22">
        <f t="shared" si="779"/>
        <v>5.0967327149045499E-4</v>
      </c>
    </row>
    <row r="425" spans="1:52" x14ac:dyDescent="0.35">
      <c r="A425" s="11">
        <f>'OD660'!$A$11</f>
        <v>44664.361111111109</v>
      </c>
      <c r="B425" s="4">
        <f t="shared" si="742"/>
        <v>68.166666666569654</v>
      </c>
      <c r="C425" s="12">
        <f t="shared" si="743"/>
        <v>2.8402777777737356</v>
      </c>
      <c r="D425" s="176">
        <v>5.88</v>
      </c>
      <c r="E425" s="176">
        <v>5.12</v>
      </c>
      <c r="F425" s="176">
        <v>0</v>
      </c>
      <c r="G425" s="176">
        <v>0</v>
      </c>
      <c r="H425" s="176">
        <v>0.65</v>
      </c>
      <c r="I425" s="176">
        <v>13.36</v>
      </c>
      <c r="J425" s="176">
        <v>5.79</v>
      </c>
      <c r="K425" s="176">
        <v>5.04</v>
      </c>
      <c r="L425" s="176">
        <v>0</v>
      </c>
      <c r="M425" s="176">
        <v>0</v>
      </c>
      <c r="N425" s="176">
        <v>0.65</v>
      </c>
      <c r="O425" s="176">
        <v>13.57</v>
      </c>
      <c r="P425" s="29">
        <f t="shared" si="744"/>
        <v>5.835</v>
      </c>
      <c r="Q425" s="7">
        <f t="shared" si="745"/>
        <v>6.3639610306789177E-2</v>
      </c>
      <c r="R425" s="22">
        <f t="shared" si="746"/>
        <v>1.0906531329355472E-2</v>
      </c>
      <c r="S425" s="18">
        <f t="shared" si="747"/>
        <v>5.08</v>
      </c>
      <c r="T425" s="7">
        <f t="shared" si="748"/>
        <v>5.6568542494923851E-2</v>
      </c>
      <c r="U425" s="22">
        <f t="shared" si="749"/>
        <v>1.1135539861205482E-2</v>
      </c>
      <c r="V425" s="18">
        <f t="shared" si="750"/>
        <v>0</v>
      </c>
      <c r="W425" s="7">
        <f t="shared" si="751"/>
        <v>0</v>
      </c>
      <c r="X425" s="22" t="e">
        <f t="shared" si="752"/>
        <v>#DIV/0!</v>
      </c>
      <c r="Y425" s="18">
        <f t="shared" si="753"/>
        <v>0</v>
      </c>
      <c r="Z425" s="7">
        <f t="shared" si="754"/>
        <v>0</v>
      </c>
      <c r="AA425" s="22" t="e">
        <f t="shared" si="755"/>
        <v>#DIV/0!</v>
      </c>
      <c r="AB425" s="18">
        <f t="shared" si="756"/>
        <v>0.65</v>
      </c>
      <c r="AC425" s="7">
        <f t="shared" si="757"/>
        <v>0</v>
      </c>
      <c r="AD425" s="22">
        <f t="shared" si="758"/>
        <v>0</v>
      </c>
      <c r="AE425" s="18">
        <f t="shared" si="759"/>
        <v>13.465</v>
      </c>
      <c r="AF425" s="7">
        <f t="shared" si="760"/>
        <v>0.14849242404917559</v>
      </c>
      <c r="AG425" s="22">
        <f t="shared" si="761"/>
        <v>1.1028030007365436E-2</v>
      </c>
      <c r="AH425" s="108"/>
      <c r="AI425" s="29">
        <f t="shared" si="762"/>
        <v>5.7250000000000005</v>
      </c>
      <c r="AJ425" s="7">
        <f t="shared" si="763"/>
        <v>3.240370349203929E-2</v>
      </c>
      <c r="AK425" s="22">
        <f t="shared" si="764"/>
        <v>5.6600355444610109E-3</v>
      </c>
      <c r="AL425" s="29">
        <f t="shared" si="765"/>
        <v>4.6983333333333333</v>
      </c>
      <c r="AM425" s="7">
        <f t="shared" si="766"/>
        <v>2.4832774042918698E-2</v>
      </c>
      <c r="AN425" s="22">
        <f t="shared" si="767"/>
        <v>5.2854432159458028E-3</v>
      </c>
      <c r="AO425" s="29">
        <f t="shared" si="768"/>
        <v>0</v>
      </c>
      <c r="AP425" s="7">
        <f t="shared" si="769"/>
        <v>0</v>
      </c>
      <c r="AQ425" s="22" t="e">
        <f t="shared" si="770"/>
        <v>#DIV/0!</v>
      </c>
      <c r="AR425" s="29">
        <f t="shared" si="771"/>
        <v>0</v>
      </c>
      <c r="AS425" s="7">
        <f t="shared" si="772"/>
        <v>0</v>
      </c>
      <c r="AT425" s="22" t="e">
        <f t="shared" si="773"/>
        <v>#DIV/0!</v>
      </c>
      <c r="AU425" s="29">
        <f t="shared" si="774"/>
        <v>0.65500000000000003</v>
      </c>
      <c r="AV425" s="7">
        <f t="shared" si="775"/>
        <v>4.0824829046386332E-3</v>
      </c>
      <c r="AW425" s="22">
        <f t="shared" si="776"/>
        <v>6.2327983276925696E-3</v>
      </c>
      <c r="AX425" s="29">
        <f t="shared" si="777"/>
        <v>13.278333333333334</v>
      </c>
      <c r="AY425" s="7">
        <f t="shared" si="778"/>
        <v>0.40068691019298303</v>
      </c>
      <c r="AZ425" s="22">
        <f t="shared" si="779"/>
        <v>3.017599424071668E-2</v>
      </c>
    </row>
    <row r="426" spans="1:52" x14ac:dyDescent="0.35">
      <c r="A426" s="11">
        <f>'OD660'!$A$12</f>
        <v>44664.677083333336</v>
      </c>
      <c r="B426" s="4">
        <f t="shared" si="742"/>
        <v>75.75</v>
      </c>
      <c r="C426" s="12">
        <f t="shared" si="743"/>
        <v>3.15625</v>
      </c>
      <c r="D426" s="176">
        <v>4.92</v>
      </c>
      <c r="E426" s="176">
        <v>1.4</v>
      </c>
      <c r="F426" s="176">
        <v>0</v>
      </c>
      <c r="G426" s="176">
        <v>0</v>
      </c>
      <c r="H426" s="176">
        <v>0.75</v>
      </c>
      <c r="I426" s="176">
        <v>15.77</v>
      </c>
      <c r="J426" s="176">
        <v>4.91</v>
      </c>
      <c r="K426" s="176">
        <v>1.39</v>
      </c>
      <c r="L426" s="176">
        <v>0</v>
      </c>
      <c r="M426" s="176">
        <v>0</v>
      </c>
      <c r="N426" s="176">
        <v>0.75</v>
      </c>
      <c r="O426" s="176">
        <v>15.78</v>
      </c>
      <c r="P426" s="29">
        <f t="shared" si="744"/>
        <v>4.915</v>
      </c>
      <c r="Q426" s="7">
        <f t="shared" si="745"/>
        <v>7.0710678118653244E-3</v>
      </c>
      <c r="R426" s="22">
        <f t="shared" si="746"/>
        <v>1.4386709688434028E-3</v>
      </c>
      <c r="S426" s="18">
        <f t="shared" si="747"/>
        <v>1.395</v>
      </c>
      <c r="T426" s="7">
        <f t="shared" si="748"/>
        <v>7.0710678118654814E-3</v>
      </c>
      <c r="U426" s="22">
        <f t="shared" si="749"/>
        <v>5.0688658149573339E-3</v>
      </c>
      <c r="V426" s="18">
        <f t="shared" si="750"/>
        <v>0</v>
      </c>
      <c r="W426" s="7">
        <f t="shared" si="751"/>
        <v>0</v>
      </c>
      <c r="X426" s="22" t="e">
        <f t="shared" si="752"/>
        <v>#DIV/0!</v>
      </c>
      <c r="Y426" s="18">
        <f t="shared" si="753"/>
        <v>0</v>
      </c>
      <c r="Z426" s="7">
        <f t="shared" si="754"/>
        <v>0</v>
      </c>
      <c r="AA426" s="22" t="e">
        <f t="shared" si="755"/>
        <v>#DIV/0!</v>
      </c>
      <c r="AB426" s="18">
        <f t="shared" si="756"/>
        <v>0.75</v>
      </c>
      <c r="AC426" s="7">
        <f t="shared" si="757"/>
        <v>0</v>
      </c>
      <c r="AD426" s="22">
        <f t="shared" si="758"/>
        <v>0</v>
      </c>
      <c r="AE426" s="18">
        <f t="shared" si="759"/>
        <v>15.774999999999999</v>
      </c>
      <c r="AF426" s="7">
        <f t="shared" si="760"/>
        <v>7.0710678118653244E-3</v>
      </c>
      <c r="AG426" s="22">
        <f t="shared" si="761"/>
        <v>4.4824518617212839E-4</v>
      </c>
      <c r="AH426" s="108"/>
      <c r="AI426" s="29">
        <f t="shared" si="762"/>
        <v>4.8900000000000006</v>
      </c>
      <c r="AJ426" s="7">
        <f t="shared" si="763"/>
        <v>1.4719601443879781E-2</v>
      </c>
      <c r="AK426" s="22">
        <f t="shared" si="764"/>
        <v>3.0101434445561921E-3</v>
      </c>
      <c r="AL426" s="29">
        <f t="shared" si="765"/>
        <v>1.3533333333333335</v>
      </c>
      <c r="AM426" s="7">
        <f t="shared" si="766"/>
        <v>4.0824829046386341E-3</v>
      </c>
      <c r="AN426" s="22">
        <f t="shared" si="767"/>
        <v>3.0166129837231282E-3</v>
      </c>
      <c r="AO426" s="29">
        <f t="shared" si="768"/>
        <v>0</v>
      </c>
      <c r="AP426" s="7">
        <f t="shared" si="769"/>
        <v>0</v>
      </c>
      <c r="AQ426" s="22" t="e">
        <f t="shared" si="770"/>
        <v>#DIV/0!</v>
      </c>
      <c r="AR426" s="29">
        <f t="shared" si="771"/>
        <v>0</v>
      </c>
      <c r="AS426" s="7">
        <f t="shared" si="772"/>
        <v>0</v>
      </c>
      <c r="AT426" s="22" t="e">
        <f t="shared" si="773"/>
        <v>#DIV/0!</v>
      </c>
      <c r="AU426" s="29">
        <f t="shared" si="774"/>
        <v>0.75666666666666671</v>
      </c>
      <c r="AV426" s="7">
        <f t="shared" si="775"/>
        <v>4.0824829046386332E-3</v>
      </c>
      <c r="AW426" s="22">
        <f t="shared" si="776"/>
        <v>5.3953518563506159E-3</v>
      </c>
      <c r="AX426" s="29">
        <f t="shared" si="777"/>
        <v>15.54</v>
      </c>
      <c r="AY426" s="7">
        <f t="shared" si="778"/>
        <v>0.35400094161833345</v>
      </c>
      <c r="AZ426" s="22">
        <f t="shared" si="779"/>
        <v>2.2779983373123133E-2</v>
      </c>
    </row>
    <row r="427" spans="1:52" x14ac:dyDescent="0.35">
      <c r="A427" s="11">
        <f>'OD660'!$A$13</f>
        <v>44665.34375</v>
      </c>
      <c r="B427" s="4">
        <f t="shared" si="742"/>
        <v>91.749999999941792</v>
      </c>
      <c r="C427" s="12">
        <f t="shared" si="743"/>
        <v>3.8229166666642413</v>
      </c>
      <c r="D427" s="176">
        <v>2.78</v>
      </c>
      <c r="E427" s="176">
        <v>0.99</v>
      </c>
      <c r="F427" s="176">
        <v>0</v>
      </c>
      <c r="G427" s="176">
        <v>0</v>
      </c>
      <c r="H427" s="176">
        <v>0.75</v>
      </c>
      <c r="I427" s="176">
        <v>17.920000000000002</v>
      </c>
      <c r="J427" s="176">
        <v>2.79</v>
      </c>
      <c r="K427" s="176">
        <v>1</v>
      </c>
      <c r="L427" s="176">
        <v>0</v>
      </c>
      <c r="M427" s="176">
        <v>0</v>
      </c>
      <c r="N427" s="176">
        <v>0.76</v>
      </c>
      <c r="O427" s="176">
        <v>17.91</v>
      </c>
      <c r="P427" s="29">
        <f t="shared" si="744"/>
        <v>2.7850000000000001</v>
      </c>
      <c r="Q427" s="7">
        <f t="shared" si="745"/>
        <v>7.0710678118656384E-3</v>
      </c>
      <c r="R427" s="22">
        <f t="shared" si="746"/>
        <v>2.5389830563251844E-3</v>
      </c>
      <c r="S427" s="18">
        <f t="shared" si="747"/>
        <v>0.995</v>
      </c>
      <c r="T427" s="7">
        <f t="shared" si="748"/>
        <v>7.0710678118654814E-3</v>
      </c>
      <c r="U427" s="22">
        <f t="shared" si="749"/>
        <v>7.1066008159452075E-3</v>
      </c>
      <c r="V427" s="18">
        <f t="shared" si="750"/>
        <v>0</v>
      </c>
      <c r="W427" s="7">
        <f t="shared" si="751"/>
        <v>0</v>
      </c>
      <c r="X427" s="22" t="e">
        <f t="shared" si="752"/>
        <v>#DIV/0!</v>
      </c>
      <c r="Y427" s="18">
        <f t="shared" si="753"/>
        <v>0</v>
      </c>
      <c r="Z427" s="7">
        <f t="shared" si="754"/>
        <v>0</v>
      </c>
      <c r="AA427" s="22" t="e">
        <f t="shared" si="755"/>
        <v>#DIV/0!</v>
      </c>
      <c r="AB427" s="18">
        <f t="shared" si="756"/>
        <v>0.755</v>
      </c>
      <c r="AC427" s="7">
        <f t="shared" si="757"/>
        <v>7.0710678118654814E-3</v>
      </c>
      <c r="AD427" s="22">
        <f t="shared" si="758"/>
        <v>9.3656527309476569E-3</v>
      </c>
      <c r="AE427" s="18">
        <f t="shared" si="759"/>
        <v>17.914999999999999</v>
      </c>
      <c r="AF427" s="7">
        <f t="shared" si="760"/>
        <v>7.0710678118665812E-3</v>
      </c>
      <c r="AG427" s="22">
        <f t="shared" si="761"/>
        <v>3.947009663336077E-4</v>
      </c>
      <c r="AH427" s="108"/>
      <c r="AI427" s="29">
        <f t="shared" si="762"/>
        <v>2.7166666666666668</v>
      </c>
      <c r="AJ427" s="7">
        <f t="shared" si="763"/>
        <v>4.0824829046386332E-3</v>
      </c>
      <c r="AK427" s="22">
        <f t="shared" si="764"/>
        <v>1.5027544434252638E-3</v>
      </c>
      <c r="AL427" s="29">
        <f t="shared" si="765"/>
        <v>0.98333333333333339</v>
      </c>
      <c r="AM427" s="7">
        <f t="shared" si="766"/>
        <v>4.0824829046386332E-3</v>
      </c>
      <c r="AN427" s="22">
        <f t="shared" si="767"/>
        <v>4.1516775301409826E-3</v>
      </c>
      <c r="AO427" s="29">
        <f t="shared" si="768"/>
        <v>0</v>
      </c>
      <c r="AP427" s="7">
        <f t="shared" si="769"/>
        <v>0</v>
      </c>
      <c r="AQ427" s="22" t="e">
        <f t="shared" si="770"/>
        <v>#DIV/0!</v>
      </c>
      <c r="AR427" s="29">
        <f t="shared" si="771"/>
        <v>0</v>
      </c>
      <c r="AS427" s="7">
        <f t="shared" si="772"/>
        <v>0</v>
      </c>
      <c r="AT427" s="22" t="e">
        <f t="shared" si="773"/>
        <v>#DIV/0!</v>
      </c>
      <c r="AU427" s="29">
        <f t="shared" si="774"/>
        <v>0.75666666666666671</v>
      </c>
      <c r="AV427" s="7">
        <f t="shared" si="775"/>
        <v>4.0824829046386332E-3</v>
      </c>
      <c r="AW427" s="22">
        <f t="shared" si="776"/>
        <v>5.3953518563506159E-3</v>
      </c>
      <c r="AX427" s="29">
        <f t="shared" si="777"/>
        <v>17.878333333333334</v>
      </c>
      <c r="AY427" s="7">
        <f t="shared" si="778"/>
        <v>2.8284271247461298E-2</v>
      </c>
      <c r="AZ427" s="22">
        <f t="shared" si="779"/>
        <v>1.5820418335486881E-3</v>
      </c>
    </row>
    <row r="428" spans="1:52" s="135" customFormat="1" x14ac:dyDescent="0.35">
      <c r="A428" s="11">
        <f>'OD660'!$A$14</f>
        <v>44665.677083333336</v>
      </c>
      <c r="B428" s="4">
        <f t="shared" si="742"/>
        <v>99.75</v>
      </c>
      <c r="C428" s="12">
        <f t="shared" si="743"/>
        <v>4.15625</v>
      </c>
      <c r="D428" s="176">
        <v>2.23</v>
      </c>
      <c r="E428" s="176">
        <v>0.94</v>
      </c>
      <c r="F428" s="176">
        <v>0</v>
      </c>
      <c r="G428" s="176">
        <v>0</v>
      </c>
      <c r="H428" s="176">
        <v>0.77</v>
      </c>
      <c r="I428" s="176">
        <v>13.9</v>
      </c>
      <c r="J428" s="176">
        <v>2.2599999999999998</v>
      </c>
      <c r="K428" s="176">
        <v>0.96</v>
      </c>
      <c r="L428" s="176">
        <v>0</v>
      </c>
      <c r="M428" s="176">
        <v>0</v>
      </c>
      <c r="N428" s="176">
        <v>0.78</v>
      </c>
      <c r="O428" s="176">
        <v>13.45</v>
      </c>
      <c r="P428" s="29">
        <f t="shared" si="744"/>
        <v>2.2450000000000001</v>
      </c>
      <c r="Q428" s="7">
        <f t="shared" si="745"/>
        <v>2.1213203435596288E-2</v>
      </c>
      <c r="R428" s="22">
        <f t="shared" si="746"/>
        <v>9.4490883900206178E-3</v>
      </c>
      <c r="S428" s="18">
        <f t="shared" si="747"/>
        <v>0.95</v>
      </c>
      <c r="T428" s="7">
        <f t="shared" si="748"/>
        <v>1.4142135623730963E-2</v>
      </c>
      <c r="U428" s="22">
        <f t="shared" si="749"/>
        <v>1.488645855129575E-2</v>
      </c>
      <c r="V428" s="18">
        <f t="shared" si="750"/>
        <v>0</v>
      </c>
      <c r="W428" s="7">
        <f t="shared" si="751"/>
        <v>0</v>
      </c>
      <c r="X428" s="22" t="e">
        <f t="shared" si="752"/>
        <v>#DIV/0!</v>
      </c>
      <c r="Y428" s="18">
        <f t="shared" si="753"/>
        <v>0</v>
      </c>
      <c r="Z428" s="7">
        <f t="shared" si="754"/>
        <v>0</v>
      </c>
      <c r="AA428" s="22" t="e">
        <f t="shared" si="755"/>
        <v>#DIV/0!</v>
      </c>
      <c r="AB428" s="18">
        <f t="shared" si="756"/>
        <v>0.77500000000000002</v>
      </c>
      <c r="AC428" s="7">
        <f t="shared" si="757"/>
        <v>7.0710678118654814E-3</v>
      </c>
      <c r="AD428" s="22">
        <f t="shared" si="758"/>
        <v>9.1239584669232012E-3</v>
      </c>
      <c r="AE428" s="18">
        <f t="shared" si="759"/>
        <v>13.675000000000001</v>
      </c>
      <c r="AF428" s="7">
        <f t="shared" si="760"/>
        <v>0.31819805153394715</v>
      </c>
      <c r="AG428" s="22">
        <f t="shared" si="761"/>
        <v>2.3268596090233795E-2</v>
      </c>
      <c r="AH428" s="108"/>
      <c r="AI428" s="29">
        <f t="shared" si="762"/>
        <v>2.2516666666666665</v>
      </c>
      <c r="AJ428" s="7">
        <f t="shared" si="763"/>
        <v>5.5226805085936394E-2</v>
      </c>
      <c r="AK428" s="22">
        <f t="shared" si="764"/>
        <v>2.4527078498565388E-2</v>
      </c>
      <c r="AL428" s="29">
        <f t="shared" si="765"/>
        <v>0.97499999999999998</v>
      </c>
      <c r="AM428" s="7">
        <f t="shared" si="766"/>
        <v>2.5495097567963945E-2</v>
      </c>
      <c r="AN428" s="22">
        <f t="shared" si="767"/>
        <v>2.6148818018424558E-2</v>
      </c>
      <c r="AO428" s="29">
        <f t="shared" si="768"/>
        <v>0</v>
      </c>
      <c r="AP428" s="7">
        <f t="shared" si="769"/>
        <v>0</v>
      </c>
      <c r="AQ428" s="22" t="e">
        <f t="shared" si="770"/>
        <v>#DIV/0!</v>
      </c>
      <c r="AR428" s="29">
        <f t="shared" si="771"/>
        <v>0</v>
      </c>
      <c r="AS428" s="7">
        <f t="shared" si="772"/>
        <v>0</v>
      </c>
      <c r="AT428" s="22" t="e">
        <f t="shared" si="773"/>
        <v>#DIV/0!</v>
      </c>
      <c r="AU428" s="29">
        <f t="shared" si="774"/>
        <v>0.81166666666666665</v>
      </c>
      <c r="AV428" s="7">
        <f t="shared" si="775"/>
        <v>2.4494897427831799E-2</v>
      </c>
      <c r="AW428" s="22">
        <f t="shared" si="776"/>
        <v>3.0178518391579218E-2</v>
      </c>
      <c r="AX428" s="29">
        <f t="shared" si="777"/>
        <v>12.420000000000002</v>
      </c>
      <c r="AY428" s="7">
        <f t="shared" si="778"/>
        <v>0.62307035450795301</v>
      </c>
      <c r="AZ428" s="22">
        <f t="shared" si="779"/>
        <v>5.0166695209980107E-2</v>
      </c>
    </row>
    <row r="429" spans="1:52" ht="15" thickBot="1" x14ac:dyDescent="0.4">
      <c r="A429" s="101">
        <f>'OD660'!$A$15</f>
        <v>44666.385416666664</v>
      </c>
      <c r="B429" s="9">
        <f t="shared" si="742"/>
        <v>116.74999999988358</v>
      </c>
      <c r="C429" s="13">
        <f t="shared" si="743"/>
        <v>4.8645833333284827</v>
      </c>
      <c r="D429" s="176">
        <v>1.47</v>
      </c>
      <c r="E429" s="176">
        <v>0.8</v>
      </c>
      <c r="F429" s="176">
        <v>0</v>
      </c>
      <c r="G429" s="176">
        <v>0</v>
      </c>
      <c r="H429" s="176">
        <v>0.79</v>
      </c>
      <c r="I429" s="176">
        <v>15.24</v>
      </c>
      <c r="J429" s="176">
        <v>1.5</v>
      </c>
      <c r="K429" s="176">
        <v>0.82</v>
      </c>
      <c r="L429" s="176">
        <v>0</v>
      </c>
      <c r="M429" s="176">
        <v>0</v>
      </c>
      <c r="N429" s="176">
        <v>0.8</v>
      </c>
      <c r="O429" s="176">
        <v>14.87</v>
      </c>
      <c r="P429" s="30">
        <f t="shared" si="744"/>
        <v>1.4849999999999999</v>
      </c>
      <c r="Q429" s="21">
        <f t="shared" si="745"/>
        <v>2.1213203435596444E-2</v>
      </c>
      <c r="R429" s="23">
        <f t="shared" si="746"/>
        <v>1.4284985478516126E-2</v>
      </c>
      <c r="S429" s="20">
        <f t="shared" si="747"/>
        <v>0.81</v>
      </c>
      <c r="T429" s="21">
        <f t="shared" si="748"/>
        <v>1.4142135623730885E-2</v>
      </c>
      <c r="U429" s="23">
        <f t="shared" si="749"/>
        <v>1.7459426695964054E-2</v>
      </c>
      <c r="V429" s="20">
        <f t="shared" si="750"/>
        <v>0</v>
      </c>
      <c r="W429" s="21">
        <f t="shared" si="751"/>
        <v>0</v>
      </c>
      <c r="X429" s="23" t="e">
        <f t="shared" si="752"/>
        <v>#DIV/0!</v>
      </c>
      <c r="Y429" s="20">
        <f t="shared" si="753"/>
        <v>0</v>
      </c>
      <c r="Z429" s="21">
        <f t="shared" si="754"/>
        <v>0</v>
      </c>
      <c r="AA429" s="23" t="e">
        <f t="shared" si="755"/>
        <v>#DIV/0!</v>
      </c>
      <c r="AB429" s="20">
        <f t="shared" si="756"/>
        <v>0.79500000000000004</v>
      </c>
      <c r="AC429" s="21">
        <f t="shared" si="757"/>
        <v>7.0710678118654814E-3</v>
      </c>
      <c r="AD429" s="23">
        <f t="shared" si="758"/>
        <v>8.8944249205855103E-3</v>
      </c>
      <c r="AE429" s="20">
        <f t="shared" si="759"/>
        <v>15.055</v>
      </c>
      <c r="AF429" s="21">
        <f t="shared" si="760"/>
        <v>0.26162950903902327</v>
      </c>
      <c r="AG429" s="23">
        <f t="shared" si="761"/>
        <v>1.737824703015764E-2</v>
      </c>
      <c r="AH429" s="108"/>
      <c r="AI429" s="30">
        <f t="shared" si="762"/>
        <v>1.5283333333333333</v>
      </c>
      <c r="AJ429" s="21">
        <f t="shared" si="763"/>
        <v>6.5319726474218048E-2</v>
      </c>
      <c r="AK429" s="23">
        <f t="shared" si="764"/>
        <v>4.2739188532748995E-2</v>
      </c>
      <c r="AL429" s="30">
        <f t="shared" si="765"/>
        <v>0.83833333333333337</v>
      </c>
      <c r="AM429" s="21">
        <f t="shared" si="766"/>
        <v>3.6742346141747699E-2</v>
      </c>
      <c r="AN429" s="23">
        <f t="shared" si="767"/>
        <v>4.382784828041475E-2</v>
      </c>
      <c r="AO429" s="30">
        <f t="shared" si="768"/>
        <v>0</v>
      </c>
      <c r="AP429" s="21">
        <f t="shared" si="769"/>
        <v>0</v>
      </c>
      <c r="AQ429" s="23" t="e">
        <f t="shared" si="770"/>
        <v>#DIV/0!</v>
      </c>
      <c r="AR429" s="30">
        <f t="shared" si="771"/>
        <v>0</v>
      </c>
      <c r="AS429" s="21">
        <f t="shared" si="772"/>
        <v>0</v>
      </c>
      <c r="AT429" s="23" t="e">
        <f t="shared" si="773"/>
        <v>#DIV/0!</v>
      </c>
      <c r="AU429" s="30">
        <f t="shared" si="774"/>
        <v>0.84166666666666667</v>
      </c>
      <c r="AV429" s="21">
        <f t="shared" si="775"/>
        <v>4.8989794855663585E-2</v>
      </c>
      <c r="AW429" s="23">
        <f t="shared" si="776"/>
        <v>5.8205696858214161E-2</v>
      </c>
      <c r="AX429" s="30">
        <f t="shared" si="777"/>
        <v>13.298333333333334</v>
      </c>
      <c r="AY429" s="21">
        <f t="shared" si="778"/>
        <v>0.73315528141496522</v>
      </c>
      <c r="AZ429" s="23">
        <f t="shared" si="779"/>
        <v>5.5131365941719405E-2</v>
      </c>
    </row>
    <row r="430" spans="1:52" ht="15" thickBot="1" x14ac:dyDescent="0.4">
      <c r="A430" s="107"/>
      <c r="B430" s="4"/>
      <c r="C430" s="5"/>
      <c r="D430" s="109"/>
      <c r="E430" s="106"/>
      <c r="F430" s="106"/>
      <c r="G430" s="106"/>
      <c r="H430" s="106"/>
      <c r="I430" s="106"/>
      <c r="J430" s="106"/>
      <c r="K430" s="106"/>
      <c r="L430" s="106"/>
      <c r="M430" s="106"/>
      <c r="N430" s="106"/>
      <c r="O430" s="106"/>
      <c r="P430" s="7"/>
      <c r="Q430" s="7"/>
      <c r="R430" s="108"/>
      <c r="S430" s="7"/>
      <c r="T430" s="7"/>
      <c r="U430" s="108"/>
      <c r="V430" s="7"/>
      <c r="W430" s="7"/>
      <c r="X430" s="108"/>
      <c r="Y430" s="7"/>
      <c r="Z430" s="7"/>
      <c r="AA430" s="108"/>
      <c r="AB430" s="7"/>
      <c r="AC430" s="7"/>
      <c r="AD430" s="108"/>
      <c r="AE430" s="7"/>
      <c r="AF430" s="7"/>
      <c r="AG430" s="108"/>
      <c r="AH430" s="108"/>
      <c r="AI430" s="108"/>
      <c r="AJ430" s="108"/>
      <c r="AK430" s="108"/>
      <c r="AL430" s="108"/>
      <c r="AM430" s="108"/>
      <c r="AN430" s="108"/>
      <c r="AO430" s="108"/>
      <c r="AP430" s="108"/>
      <c r="AQ430" s="108"/>
      <c r="AR430" s="108"/>
      <c r="AS430" s="108"/>
      <c r="AT430" s="108"/>
      <c r="AU430" s="108"/>
      <c r="AV430" s="108"/>
      <c r="AW430" s="108"/>
      <c r="AX430" s="108"/>
    </row>
    <row r="431" spans="1:52" ht="15" thickBot="1" x14ac:dyDescent="0.4">
      <c r="D431" s="205">
        <v>2</v>
      </c>
      <c r="E431" s="206"/>
      <c r="F431" s="206"/>
      <c r="G431" s="206"/>
      <c r="H431" s="206"/>
      <c r="I431" s="206"/>
      <c r="J431" s="206"/>
      <c r="K431" s="206"/>
      <c r="L431" s="206"/>
      <c r="M431" s="206"/>
      <c r="N431" s="206"/>
      <c r="O431" s="207"/>
    </row>
    <row r="432" spans="1:52" ht="15" thickBot="1" x14ac:dyDescent="0.4">
      <c r="D432" s="208" t="s">
        <v>26</v>
      </c>
      <c r="E432" s="209"/>
      <c r="F432" s="209"/>
      <c r="G432" s="209"/>
      <c r="H432" s="209"/>
      <c r="I432" s="210"/>
      <c r="J432" s="208" t="s">
        <v>26</v>
      </c>
      <c r="K432" s="209"/>
      <c r="L432" s="209"/>
      <c r="M432" s="209"/>
      <c r="N432" s="209"/>
      <c r="O432" s="210"/>
      <c r="P432" s="208" t="s">
        <v>9</v>
      </c>
      <c r="Q432" s="209"/>
      <c r="R432" s="210"/>
      <c r="S432" s="208" t="s">
        <v>10</v>
      </c>
      <c r="T432" s="209"/>
      <c r="U432" s="210"/>
      <c r="V432" s="208" t="s">
        <v>11</v>
      </c>
      <c r="W432" s="209"/>
      <c r="X432" s="210"/>
      <c r="Y432" s="208" t="s">
        <v>12</v>
      </c>
      <c r="Z432" s="209"/>
      <c r="AA432" s="210"/>
      <c r="AB432" s="208" t="s">
        <v>13</v>
      </c>
      <c r="AC432" s="209"/>
      <c r="AD432" s="210"/>
      <c r="AE432" s="208" t="s">
        <v>14</v>
      </c>
      <c r="AF432" s="209"/>
      <c r="AG432" s="210"/>
      <c r="AH432" s="92"/>
      <c r="AI432" s="92"/>
      <c r="AJ432" s="92"/>
      <c r="AK432" s="92"/>
      <c r="AL432" s="92"/>
      <c r="AM432" s="92"/>
      <c r="AN432" s="92"/>
      <c r="AO432" s="92"/>
      <c r="AP432" s="92"/>
      <c r="AQ432" s="92"/>
      <c r="AR432" s="92"/>
      <c r="AS432" s="92"/>
      <c r="AT432" s="92"/>
      <c r="AU432" s="92"/>
      <c r="AV432" s="92"/>
      <c r="AW432" s="92"/>
      <c r="AX432" s="92"/>
    </row>
    <row r="433" spans="1:52" ht="15" thickBot="1" x14ac:dyDescent="0.4">
      <c r="A433" s="133" t="s">
        <v>0</v>
      </c>
      <c r="B433" s="132" t="s">
        <v>1</v>
      </c>
      <c r="C433" s="134" t="s">
        <v>2</v>
      </c>
      <c r="D433" s="202" t="s">
        <v>27</v>
      </c>
      <c r="E433" s="203"/>
      <c r="F433" s="203"/>
      <c r="G433" s="203"/>
      <c r="H433" s="203"/>
      <c r="I433" s="204"/>
      <c r="J433" s="199" t="s">
        <v>28</v>
      </c>
      <c r="K433" s="200"/>
      <c r="L433" s="200"/>
      <c r="M433" s="200"/>
      <c r="N433" s="200"/>
      <c r="O433" s="201"/>
      <c r="P433" s="139" t="s">
        <v>8</v>
      </c>
      <c r="Q433" s="140" t="s">
        <v>5</v>
      </c>
      <c r="R433" s="141" t="s">
        <v>6</v>
      </c>
      <c r="S433" s="142" t="s">
        <v>8</v>
      </c>
      <c r="T433" s="140" t="s">
        <v>5</v>
      </c>
      <c r="U433" s="141" t="s">
        <v>6</v>
      </c>
      <c r="V433" s="142" t="s">
        <v>8</v>
      </c>
      <c r="W433" s="140" t="s">
        <v>5</v>
      </c>
      <c r="X433" s="141" t="s">
        <v>6</v>
      </c>
      <c r="Y433" s="142" t="s">
        <v>8</v>
      </c>
      <c r="Z433" s="140" t="s">
        <v>5</v>
      </c>
      <c r="AA433" s="141" t="s">
        <v>6</v>
      </c>
      <c r="AB433" s="142" t="s">
        <v>8</v>
      </c>
      <c r="AC433" s="140" t="s">
        <v>5</v>
      </c>
      <c r="AD433" s="141" t="s">
        <v>6</v>
      </c>
      <c r="AE433" s="142" t="s">
        <v>8</v>
      </c>
      <c r="AF433" s="140" t="s">
        <v>5</v>
      </c>
      <c r="AG433" s="141" t="s">
        <v>6</v>
      </c>
      <c r="AH433" s="110"/>
      <c r="AI433" s="110"/>
      <c r="AJ433" s="110"/>
      <c r="AK433" s="110"/>
      <c r="AL433" s="110"/>
      <c r="AM433" s="110"/>
      <c r="AN433" s="110"/>
      <c r="AO433" s="110"/>
      <c r="AP433" s="110"/>
      <c r="AQ433" s="110"/>
      <c r="AR433" s="110"/>
      <c r="AS433" s="110"/>
      <c r="AT433" s="110"/>
      <c r="AU433" s="110"/>
      <c r="AV433" s="110"/>
      <c r="AW433" s="110"/>
      <c r="AX433" s="110"/>
    </row>
    <row r="434" spans="1:52" x14ac:dyDescent="0.35">
      <c r="A434" s="11">
        <f>'OD660'!$A$5</f>
        <v>44661.520833333336</v>
      </c>
      <c r="B434" s="4">
        <f>C434*24</f>
        <v>0</v>
      </c>
      <c r="C434" s="2">
        <f>A434-$A$5</f>
        <v>0</v>
      </c>
      <c r="D434" s="176">
        <v>8.34</v>
      </c>
      <c r="E434" s="176">
        <v>23.99</v>
      </c>
      <c r="F434" s="176">
        <v>7.11</v>
      </c>
      <c r="G434" s="176">
        <v>2.66</v>
      </c>
      <c r="H434" s="176">
        <v>0</v>
      </c>
      <c r="I434" s="176">
        <v>0</v>
      </c>
      <c r="J434" s="176">
        <v>8.35</v>
      </c>
      <c r="K434" s="176">
        <v>23.99</v>
      </c>
      <c r="L434" s="176">
        <v>7.11</v>
      </c>
      <c r="M434" s="176">
        <v>2.66</v>
      </c>
      <c r="N434" s="176">
        <v>0</v>
      </c>
      <c r="O434" s="176">
        <v>0</v>
      </c>
      <c r="P434" s="143">
        <f>IF(D434="",#N/A,AVERAGE(D434,J434))</f>
        <v>8.3449999999999989</v>
      </c>
      <c r="Q434" s="144">
        <f>_xlfn.STDEV.S(D434,J434)</f>
        <v>7.0710678118653244E-3</v>
      </c>
      <c r="R434" s="145">
        <f>Q434/P434</f>
        <v>8.4734185882148901E-4</v>
      </c>
      <c r="S434" s="146">
        <f>IF(E434="",#N/A,AVERAGE(E434,K434))</f>
        <v>23.99</v>
      </c>
      <c r="T434" s="144">
        <f>_xlfn.STDEV.S(E434,K434)</f>
        <v>0</v>
      </c>
      <c r="U434" s="145">
        <f>T434/S434</f>
        <v>0</v>
      </c>
      <c r="V434" s="146">
        <f>IF(F434="",#N/A,AVERAGE(F434,L434))</f>
        <v>7.11</v>
      </c>
      <c r="W434" s="144">
        <f>_xlfn.STDEV.S(F434,L434)</f>
        <v>0</v>
      </c>
      <c r="X434" s="145">
        <f t="shared" ref="X434" si="780">W434/V434</f>
        <v>0</v>
      </c>
      <c r="Y434" s="146">
        <f>IF(G434="",#N/A,AVERAGE(G434,M434))</f>
        <v>2.66</v>
      </c>
      <c r="Z434" s="144">
        <f>_xlfn.STDEV.S(G434,M434)</f>
        <v>0</v>
      </c>
      <c r="AA434" s="145">
        <f>Z434/Y434</f>
        <v>0</v>
      </c>
      <c r="AB434" s="146">
        <f>IF(H434="",#N/A,AVERAGE(H434,N434))</f>
        <v>0</v>
      </c>
      <c r="AC434" s="144">
        <f>_xlfn.STDEV.S(H434,N434)</f>
        <v>0</v>
      </c>
      <c r="AD434" s="145" t="e">
        <f>AC434/AB434</f>
        <v>#DIV/0!</v>
      </c>
      <c r="AE434" s="146">
        <f>IF(I434="",#N/A,AVERAGE(I434,O434))</f>
        <v>0</v>
      </c>
      <c r="AF434" s="144">
        <f>_xlfn.STDEV.S(I434,O434)</f>
        <v>0</v>
      </c>
      <c r="AG434" s="145" t="e">
        <f>AF434/AE434</f>
        <v>#DIV/0!</v>
      </c>
      <c r="AH434" s="108"/>
      <c r="AI434" s="108"/>
      <c r="AJ434" s="108"/>
      <c r="AK434" s="108"/>
      <c r="AL434" s="108"/>
      <c r="AM434" s="108"/>
      <c r="AN434" s="108"/>
      <c r="AO434" s="108"/>
      <c r="AP434" s="108"/>
      <c r="AQ434" s="108"/>
      <c r="AR434" s="108"/>
      <c r="AS434" s="108"/>
      <c r="AT434" s="108"/>
      <c r="AU434" s="108"/>
      <c r="AV434" s="108"/>
      <c r="AW434" s="108"/>
      <c r="AX434" s="108"/>
    </row>
    <row r="435" spans="1:52" x14ac:dyDescent="0.35">
      <c r="A435" s="11">
        <f>'OD660'!$A$6</f>
        <v>44661.84375</v>
      </c>
      <c r="B435" s="4">
        <f t="shared" ref="B435:B444" si="781">C435*24</f>
        <v>7.7499999999417923</v>
      </c>
      <c r="C435" s="12">
        <f t="shared" ref="C435:C444" si="782">A435-$A$5</f>
        <v>0.32291666666424135</v>
      </c>
      <c r="D435" s="56">
        <v>8.07</v>
      </c>
      <c r="E435" s="56">
        <v>24.42</v>
      </c>
      <c r="F435" s="56">
        <v>6.44</v>
      </c>
      <c r="G435" s="56">
        <v>2.74</v>
      </c>
      <c r="H435" s="56">
        <v>0</v>
      </c>
      <c r="I435" s="56">
        <v>0.24</v>
      </c>
      <c r="J435" s="56">
        <v>8.09</v>
      </c>
      <c r="K435" s="56">
        <v>24.47</v>
      </c>
      <c r="L435" s="56">
        <v>6.46</v>
      </c>
      <c r="M435" s="56">
        <v>2.73</v>
      </c>
      <c r="N435" s="56">
        <v>0</v>
      </c>
      <c r="O435" s="56">
        <v>0.24</v>
      </c>
      <c r="P435" s="29">
        <f t="shared" ref="P435:P444" si="783">IF(D435="",#N/A,AVERAGE(D435,J435))</f>
        <v>8.08</v>
      </c>
      <c r="Q435" s="7">
        <f t="shared" ref="Q435:Q444" si="784">_xlfn.STDEV.S(D435,J435)</f>
        <v>1.4142135623730649E-2</v>
      </c>
      <c r="R435" s="22">
        <f t="shared" ref="R435:R444" si="785">Q435/P435</f>
        <v>1.7502643098676546E-3</v>
      </c>
      <c r="S435" s="18">
        <f t="shared" ref="S435:S444" si="786">IF(E435="",#N/A,AVERAGE(E435,K435))</f>
        <v>24.445</v>
      </c>
      <c r="T435" s="7">
        <f t="shared" ref="T435:T444" si="787">_xlfn.STDEV.S(E435,K435)</f>
        <v>3.5355339059325371E-2</v>
      </c>
      <c r="U435" s="22">
        <f t="shared" ref="U435:U444" si="788">T435/S435</f>
        <v>1.4463219087472027E-3</v>
      </c>
      <c r="V435" s="18">
        <f t="shared" ref="V435:V444" si="789">IF(F435="",#N/A,AVERAGE(F435,L435))</f>
        <v>6.45</v>
      </c>
      <c r="W435" s="7">
        <f t="shared" ref="W435:W444" si="790">_xlfn.STDEV.S(F435,L435)</f>
        <v>1.4142135623730649E-2</v>
      </c>
      <c r="X435" s="22">
        <f t="shared" ref="X435:X444" si="791">W435/V435</f>
        <v>2.1925791664698679E-3</v>
      </c>
      <c r="Y435" s="18">
        <f t="shared" ref="Y435:Y444" si="792">IF(G435="",#N/A,AVERAGE(G435,M435))</f>
        <v>2.7350000000000003</v>
      </c>
      <c r="Z435" s="7">
        <f t="shared" ref="Z435:Z444" si="793">_xlfn.STDEV.S(G435,M435)</f>
        <v>7.0710678118656384E-3</v>
      </c>
      <c r="AA435" s="22">
        <f t="shared" ref="AA435:AA444" si="794">Z435/Y435</f>
        <v>2.5853995655815858E-3</v>
      </c>
      <c r="AB435" s="18">
        <f t="shared" ref="AB435:AB444" si="795">IF(H435="",#N/A,AVERAGE(H435,N435))</f>
        <v>0</v>
      </c>
      <c r="AC435" s="7">
        <f t="shared" ref="AC435:AC444" si="796">_xlfn.STDEV.S(H435,N435)</f>
        <v>0</v>
      </c>
      <c r="AD435" s="22" t="e">
        <f t="shared" ref="AD435:AD444" si="797">AC435/AB435</f>
        <v>#DIV/0!</v>
      </c>
      <c r="AE435" s="18">
        <f t="shared" ref="AE435:AE444" si="798">IF(I435="",#N/A,AVERAGE(I435,O435))</f>
        <v>0.24</v>
      </c>
      <c r="AF435" s="7">
        <f t="shared" ref="AF435:AF444" si="799">_xlfn.STDEV.S(I435,O435)</f>
        <v>0</v>
      </c>
      <c r="AG435" s="22">
        <f t="shared" ref="AG435:AG444" si="800">AF435/AE435</f>
        <v>0</v>
      </c>
      <c r="AH435" s="108"/>
      <c r="AI435" s="108"/>
      <c r="AJ435" s="108"/>
      <c r="AK435" s="108"/>
      <c r="AL435" s="108"/>
      <c r="AM435" s="108"/>
      <c r="AN435" s="108"/>
      <c r="AO435" s="108"/>
      <c r="AP435" s="108"/>
      <c r="AQ435" s="108"/>
      <c r="AR435" s="108"/>
      <c r="AS435" s="108"/>
      <c r="AT435" s="108"/>
      <c r="AU435" s="108"/>
      <c r="AV435" s="108"/>
      <c r="AW435" s="108"/>
      <c r="AX435" s="108"/>
    </row>
    <row r="436" spans="1:52" x14ac:dyDescent="0.35">
      <c r="A436" s="11">
        <f>'OD660'!$A$7</f>
        <v>44662.34375</v>
      </c>
      <c r="B436" s="4">
        <f t="shared" si="781"/>
        <v>19.749999999941792</v>
      </c>
      <c r="C436" s="12">
        <f t="shared" si="782"/>
        <v>0.82291666666424135</v>
      </c>
      <c r="D436" s="176">
        <v>8.0500000000000007</v>
      </c>
      <c r="E436" s="176">
        <v>24.41</v>
      </c>
      <c r="F436" s="176">
        <v>5.17</v>
      </c>
      <c r="G436" s="176">
        <v>2.59</v>
      </c>
      <c r="H436" s="176">
        <v>0</v>
      </c>
      <c r="I436" s="176">
        <v>0.91</v>
      </c>
      <c r="J436" s="176">
        <v>8.1</v>
      </c>
      <c r="K436" s="176">
        <v>24.5</v>
      </c>
      <c r="L436" s="176">
        <v>5.2</v>
      </c>
      <c r="M436" s="176">
        <v>2.62</v>
      </c>
      <c r="N436" s="176">
        <v>0</v>
      </c>
      <c r="O436" s="176">
        <v>0.92</v>
      </c>
      <c r="P436" s="29">
        <f t="shared" si="783"/>
        <v>8.0749999999999993</v>
      </c>
      <c r="Q436" s="7">
        <f t="shared" si="784"/>
        <v>3.5355339059326626E-2</v>
      </c>
      <c r="R436" s="22">
        <f t="shared" si="785"/>
        <v>4.378370162145713E-3</v>
      </c>
      <c r="S436" s="18">
        <f t="shared" si="786"/>
        <v>24.454999999999998</v>
      </c>
      <c r="T436" s="7">
        <f t="shared" si="787"/>
        <v>6.3639610306789177E-2</v>
      </c>
      <c r="U436" s="22">
        <f t="shared" si="788"/>
        <v>2.602314876581034E-3</v>
      </c>
      <c r="V436" s="18">
        <f t="shared" si="789"/>
        <v>5.1850000000000005</v>
      </c>
      <c r="W436" s="7">
        <f t="shared" si="790"/>
        <v>2.12132034355966E-2</v>
      </c>
      <c r="X436" s="22">
        <f t="shared" si="791"/>
        <v>4.0912639220051297E-3</v>
      </c>
      <c r="Y436" s="18">
        <f t="shared" si="792"/>
        <v>2.605</v>
      </c>
      <c r="Z436" s="7">
        <f t="shared" si="793"/>
        <v>2.12132034355966E-2</v>
      </c>
      <c r="AA436" s="22">
        <f t="shared" si="794"/>
        <v>8.1432642747011896E-3</v>
      </c>
      <c r="AB436" s="18">
        <f t="shared" si="795"/>
        <v>0</v>
      </c>
      <c r="AC436" s="7">
        <f t="shared" si="796"/>
        <v>0</v>
      </c>
      <c r="AD436" s="22" t="e">
        <f t="shared" si="797"/>
        <v>#DIV/0!</v>
      </c>
      <c r="AE436" s="18">
        <f t="shared" si="798"/>
        <v>0.91500000000000004</v>
      </c>
      <c r="AF436" s="7">
        <f t="shared" si="799"/>
        <v>7.0710678118654814E-3</v>
      </c>
      <c r="AG436" s="22">
        <f t="shared" si="800"/>
        <v>7.7279429637874108E-3</v>
      </c>
      <c r="AH436" s="108"/>
      <c r="AI436" s="108"/>
      <c r="AJ436" s="108"/>
      <c r="AK436" s="108"/>
      <c r="AL436" s="108"/>
      <c r="AM436" s="108"/>
      <c r="AN436" s="108"/>
      <c r="AO436" s="108"/>
      <c r="AP436" s="108"/>
      <c r="AQ436" s="108"/>
      <c r="AR436" s="108"/>
      <c r="AS436" s="108"/>
      <c r="AT436" s="108"/>
      <c r="AU436" s="108"/>
      <c r="AV436" s="108"/>
      <c r="AW436" s="108"/>
      <c r="AX436" s="108"/>
    </row>
    <row r="437" spans="1:52" x14ac:dyDescent="0.35">
      <c r="A437" s="11">
        <f>'OD660'!$A$8</f>
        <v>44662.71875</v>
      </c>
      <c r="B437" s="4">
        <f t="shared" si="781"/>
        <v>28.749999999941792</v>
      </c>
      <c r="C437" s="12">
        <f t="shared" si="782"/>
        <v>1.1979166666642413</v>
      </c>
      <c r="D437" s="176">
        <v>7.88</v>
      </c>
      <c r="E437" s="176">
        <v>23.89</v>
      </c>
      <c r="F437" s="176">
        <v>3.14</v>
      </c>
      <c r="G437" s="176">
        <v>2.21</v>
      </c>
      <c r="H437" s="176">
        <v>0</v>
      </c>
      <c r="I437" s="176">
        <v>1.68</v>
      </c>
      <c r="J437" s="176">
        <v>7.9</v>
      </c>
      <c r="K437" s="176">
        <v>23.93</v>
      </c>
      <c r="L437" s="176">
        <v>3.15</v>
      </c>
      <c r="M437" s="176">
        <v>2.23</v>
      </c>
      <c r="N437" s="176">
        <v>0</v>
      </c>
      <c r="O437" s="176">
        <v>1.69</v>
      </c>
      <c r="P437" s="29">
        <f t="shared" si="783"/>
        <v>7.8900000000000006</v>
      </c>
      <c r="Q437" s="7">
        <f t="shared" si="784"/>
        <v>1.4142135623731277E-2</v>
      </c>
      <c r="R437" s="22">
        <f t="shared" si="785"/>
        <v>1.7924126265819107E-3</v>
      </c>
      <c r="S437" s="18">
        <f t="shared" si="786"/>
        <v>23.91</v>
      </c>
      <c r="T437" s="7">
        <f t="shared" si="787"/>
        <v>2.8284271247461298E-2</v>
      </c>
      <c r="U437" s="22">
        <f t="shared" si="788"/>
        <v>1.1829473545571434E-3</v>
      </c>
      <c r="V437" s="18">
        <f t="shared" si="789"/>
        <v>3.145</v>
      </c>
      <c r="W437" s="7">
        <f t="shared" si="790"/>
        <v>7.0710678118653244E-3</v>
      </c>
      <c r="X437" s="22">
        <f t="shared" si="791"/>
        <v>2.2483522454261762E-3</v>
      </c>
      <c r="Y437" s="18">
        <f t="shared" si="792"/>
        <v>2.2199999999999998</v>
      </c>
      <c r="Z437" s="7">
        <f t="shared" si="793"/>
        <v>1.4142135623730963E-2</v>
      </c>
      <c r="AA437" s="22">
        <f t="shared" si="794"/>
        <v>6.3703313620409752E-3</v>
      </c>
      <c r="AB437" s="18">
        <f t="shared" si="795"/>
        <v>0</v>
      </c>
      <c r="AC437" s="7">
        <f t="shared" si="796"/>
        <v>0</v>
      </c>
      <c r="AD437" s="22" t="e">
        <f t="shared" si="797"/>
        <v>#DIV/0!</v>
      </c>
      <c r="AE437" s="18">
        <f t="shared" si="798"/>
        <v>1.6850000000000001</v>
      </c>
      <c r="AF437" s="7">
        <f t="shared" si="799"/>
        <v>7.0710678118654814E-3</v>
      </c>
      <c r="AG437" s="22">
        <f t="shared" si="800"/>
        <v>4.1964794135700189E-3</v>
      </c>
      <c r="AH437" s="108"/>
      <c r="AI437" s="108"/>
      <c r="AJ437" s="108"/>
      <c r="AK437" s="108"/>
      <c r="AL437" s="108"/>
      <c r="AM437" s="108"/>
      <c r="AN437" s="108"/>
      <c r="AO437" s="108"/>
      <c r="AP437" s="108"/>
      <c r="AQ437" s="108"/>
      <c r="AR437" s="108"/>
      <c r="AS437" s="108"/>
      <c r="AT437" s="108"/>
      <c r="AU437" s="108"/>
      <c r="AV437" s="108"/>
      <c r="AW437" s="108"/>
      <c r="AX437" s="108"/>
    </row>
    <row r="438" spans="1:52" x14ac:dyDescent="0.35">
      <c r="A438" s="11">
        <f>'OD660'!$A$9</f>
        <v>44663.354166666664</v>
      </c>
      <c r="B438" s="4">
        <f t="shared" si="781"/>
        <v>43.999999999883585</v>
      </c>
      <c r="C438" s="12">
        <f t="shared" si="782"/>
        <v>1.8333333333284827</v>
      </c>
      <c r="D438" s="176">
        <v>7.58</v>
      </c>
      <c r="E438" s="176">
        <v>20.97</v>
      </c>
      <c r="F438" s="176">
        <v>0</v>
      </c>
      <c r="G438" s="176">
        <v>0</v>
      </c>
      <c r="H438" s="176">
        <v>0</v>
      </c>
      <c r="I438" s="176">
        <v>4.87</v>
      </c>
      <c r="J438" s="176">
        <v>7.9</v>
      </c>
      <c r="K438" s="176">
        <v>21.76</v>
      </c>
      <c r="L438" s="176">
        <v>0</v>
      </c>
      <c r="M438" s="176">
        <v>0</v>
      </c>
      <c r="N438" s="176">
        <v>0</v>
      </c>
      <c r="O438" s="176">
        <v>5.31</v>
      </c>
      <c r="P438" s="29">
        <f t="shared" si="783"/>
        <v>7.74</v>
      </c>
      <c r="Q438" s="7">
        <f t="shared" si="784"/>
        <v>0.22627416997969541</v>
      </c>
      <c r="R438" s="22">
        <f t="shared" si="785"/>
        <v>2.9234388886265554E-2</v>
      </c>
      <c r="S438" s="18">
        <f t="shared" si="786"/>
        <v>21.365000000000002</v>
      </c>
      <c r="T438" s="7">
        <f t="shared" si="787"/>
        <v>0.55861435713737451</v>
      </c>
      <c r="U438" s="22">
        <f t="shared" si="788"/>
        <v>2.6146237170015185E-2</v>
      </c>
      <c r="V438" s="18">
        <f t="shared" si="789"/>
        <v>0</v>
      </c>
      <c r="W438" s="7">
        <f t="shared" si="790"/>
        <v>0</v>
      </c>
      <c r="X438" s="22" t="e">
        <f t="shared" si="791"/>
        <v>#DIV/0!</v>
      </c>
      <c r="Y438" s="18">
        <f t="shared" si="792"/>
        <v>0</v>
      </c>
      <c r="Z438" s="7">
        <f t="shared" si="793"/>
        <v>0</v>
      </c>
      <c r="AA438" s="22" t="e">
        <f t="shared" si="794"/>
        <v>#DIV/0!</v>
      </c>
      <c r="AB438" s="18">
        <f t="shared" si="795"/>
        <v>0</v>
      </c>
      <c r="AC438" s="7">
        <f t="shared" si="796"/>
        <v>0</v>
      </c>
      <c r="AD438" s="22" t="e">
        <f t="shared" si="797"/>
        <v>#DIV/0!</v>
      </c>
      <c r="AE438" s="18">
        <f t="shared" si="798"/>
        <v>5.09</v>
      </c>
      <c r="AF438" s="7">
        <f t="shared" si="799"/>
        <v>0.31112698372208053</v>
      </c>
      <c r="AG438" s="22">
        <f t="shared" si="800"/>
        <v>6.1125144149721131E-2</v>
      </c>
      <c r="AH438" s="108"/>
      <c r="AI438" s="108"/>
      <c r="AJ438" s="108"/>
      <c r="AK438" s="108"/>
      <c r="AL438" s="108"/>
      <c r="AM438" s="108"/>
      <c r="AN438" s="108"/>
      <c r="AO438" s="108"/>
      <c r="AP438" s="108"/>
      <c r="AQ438" s="108"/>
      <c r="AR438" s="108"/>
      <c r="AS438" s="108"/>
      <c r="AT438" s="108"/>
      <c r="AU438" s="108"/>
      <c r="AV438" s="108"/>
      <c r="AW438" s="108"/>
      <c r="AX438" s="108"/>
    </row>
    <row r="439" spans="1:52" x14ac:dyDescent="0.35">
      <c r="A439" s="11">
        <f>'OD660'!$A$10</f>
        <v>44663.677083333336</v>
      </c>
      <c r="B439" s="4">
        <f t="shared" si="781"/>
        <v>51.75</v>
      </c>
      <c r="C439" s="12">
        <f t="shared" si="782"/>
        <v>2.15625</v>
      </c>
      <c r="D439" s="176">
        <v>7.25</v>
      </c>
      <c r="E439" s="176">
        <v>16.649999999999999</v>
      </c>
      <c r="F439" s="176">
        <v>0</v>
      </c>
      <c r="G439" s="176">
        <v>0</v>
      </c>
      <c r="H439" s="176">
        <v>0</v>
      </c>
      <c r="I439" s="176">
        <v>8.0399999999999991</v>
      </c>
      <c r="J439" s="176">
        <v>7.25</v>
      </c>
      <c r="K439" s="176">
        <v>16.62</v>
      </c>
      <c r="L439" s="176">
        <v>0</v>
      </c>
      <c r="M439" s="176">
        <v>0</v>
      </c>
      <c r="N439" s="176">
        <v>0</v>
      </c>
      <c r="O439" s="176">
        <v>8.0299999999999994</v>
      </c>
      <c r="P439" s="29">
        <f t="shared" si="783"/>
        <v>7.25</v>
      </c>
      <c r="Q439" s="7">
        <f t="shared" si="784"/>
        <v>0</v>
      </c>
      <c r="R439" s="22">
        <f t="shared" si="785"/>
        <v>0</v>
      </c>
      <c r="S439" s="18">
        <f t="shared" si="786"/>
        <v>16.634999999999998</v>
      </c>
      <c r="T439" s="7">
        <f t="shared" si="787"/>
        <v>2.1213203435594716E-2</v>
      </c>
      <c r="U439" s="22">
        <f t="shared" si="788"/>
        <v>1.2752151148539056E-3</v>
      </c>
      <c r="V439" s="18">
        <f t="shared" si="789"/>
        <v>0</v>
      </c>
      <c r="W439" s="7">
        <f t="shared" si="790"/>
        <v>0</v>
      </c>
      <c r="X439" s="22" t="e">
        <f t="shared" si="791"/>
        <v>#DIV/0!</v>
      </c>
      <c r="Y439" s="18">
        <f t="shared" si="792"/>
        <v>0</v>
      </c>
      <c r="Z439" s="7">
        <f t="shared" si="793"/>
        <v>0</v>
      </c>
      <c r="AA439" s="22" t="e">
        <f t="shared" si="794"/>
        <v>#DIV/0!</v>
      </c>
      <c r="AB439" s="18">
        <f t="shared" si="795"/>
        <v>0</v>
      </c>
      <c r="AC439" s="7">
        <f t="shared" si="796"/>
        <v>0</v>
      </c>
      <c r="AD439" s="22" t="e">
        <f t="shared" si="797"/>
        <v>#DIV/0!</v>
      </c>
      <c r="AE439" s="18">
        <f t="shared" si="798"/>
        <v>8.0350000000000001</v>
      </c>
      <c r="AF439" s="7">
        <f t="shared" si="799"/>
        <v>7.0710678118653244E-3</v>
      </c>
      <c r="AG439" s="22">
        <f t="shared" si="800"/>
        <v>8.8003333066152139E-4</v>
      </c>
      <c r="AH439" s="108"/>
      <c r="AI439" s="108"/>
      <c r="AJ439" s="108"/>
      <c r="AK439" s="108"/>
      <c r="AL439" s="108"/>
      <c r="AM439" s="108"/>
      <c r="AN439" s="108"/>
      <c r="AO439" s="108"/>
      <c r="AP439" s="108"/>
      <c r="AQ439" s="108"/>
      <c r="AR439" s="108"/>
      <c r="AS439" s="108"/>
      <c r="AT439" s="108"/>
      <c r="AU439" s="108"/>
      <c r="AV439" s="108"/>
      <c r="AW439" s="108"/>
      <c r="AX439" s="108"/>
    </row>
    <row r="440" spans="1:52" x14ac:dyDescent="0.35">
      <c r="A440" s="11">
        <f>'OD660'!$A$11</f>
        <v>44664.361111111109</v>
      </c>
      <c r="B440" s="4">
        <f t="shared" si="781"/>
        <v>68.166666666569654</v>
      </c>
      <c r="C440" s="12">
        <f t="shared" si="782"/>
        <v>2.8402777777737356</v>
      </c>
      <c r="D440" s="176">
        <v>5.71</v>
      </c>
      <c r="E440" s="176">
        <v>4.6100000000000003</v>
      </c>
      <c r="F440" s="176">
        <v>0</v>
      </c>
      <c r="G440" s="176">
        <v>0</v>
      </c>
      <c r="H440" s="176">
        <v>0.66</v>
      </c>
      <c r="I440" s="176">
        <v>13.68</v>
      </c>
      <c r="J440" s="176">
        <v>5.71</v>
      </c>
      <c r="K440" s="176">
        <v>4.5999999999999996</v>
      </c>
      <c r="L440" s="176">
        <v>0</v>
      </c>
      <c r="M440" s="176">
        <v>0</v>
      </c>
      <c r="N440" s="176">
        <v>0.66</v>
      </c>
      <c r="O440" s="176">
        <v>13.6</v>
      </c>
      <c r="P440" s="29">
        <f t="shared" si="783"/>
        <v>5.71</v>
      </c>
      <c r="Q440" s="7">
        <f t="shared" si="784"/>
        <v>0</v>
      </c>
      <c r="R440" s="22">
        <f t="shared" si="785"/>
        <v>0</v>
      </c>
      <c r="S440" s="18">
        <f t="shared" si="786"/>
        <v>4.6050000000000004</v>
      </c>
      <c r="T440" s="7">
        <f t="shared" si="787"/>
        <v>7.0710678118659524E-3</v>
      </c>
      <c r="U440" s="22">
        <f t="shared" si="788"/>
        <v>1.535519611697275E-3</v>
      </c>
      <c r="V440" s="18">
        <f t="shared" si="789"/>
        <v>0</v>
      </c>
      <c r="W440" s="7">
        <f t="shared" si="790"/>
        <v>0</v>
      </c>
      <c r="X440" s="22" t="e">
        <f t="shared" si="791"/>
        <v>#DIV/0!</v>
      </c>
      <c r="Y440" s="18">
        <f t="shared" si="792"/>
        <v>0</v>
      </c>
      <c r="Z440" s="7">
        <f t="shared" si="793"/>
        <v>0</v>
      </c>
      <c r="AA440" s="22" t="e">
        <f t="shared" si="794"/>
        <v>#DIV/0!</v>
      </c>
      <c r="AB440" s="18">
        <f t="shared" si="795"/>
        <v>0.66</v>
      </c>
      <c r="AC440" s="7">
        <f t="shared" si="796"/>
        <v>0</v>
      </c>
      <c r="AD440" s="22">
        <f t="shared" si="797"/>
        <v>0</v>
      </c>
      <c r="AE440" s="18">
        <f t="shared" si="798"/>
        <v>13.64</v>
      </c>
      <c r="AF440" s="7">
        <f t="shared" si="799"/>
        <v>5.6568542494923851E-2</v>
      </c>
      <c r="AG440" s="22">
        <f t="shared" si="800"/>
        <v>4.1472538486014548E-3</v>
      </c>
      <c r="AH440" s="108"/>
      <c r="AI440" s="108"/>
      <c r="AJ440" s="108"/>
      <c r="AK440" s="108"/>
      <c r="AL440" s="108"/>
      <c r="AM440" s="108"/>
      <c r="AN440" s="108"/>
      <c r="AO440" s="108"/>
      <c r="AP440" s="108"/>
      <c r="AQ440" s="108"/>
      <c r="AR440" s="108"/>
      <c r="AS440" s="108"/>
      <c r="AT440" s="108"/>
      <c r="AU440" s="108"/>
      <c r="AV440" s="108"/>
      <c r="AW440" s="108"/>
      <c r="AX440" s="108"/>
    </row>
    <row r="441" spans="1:52" x14ac:dyDescent="0.35">
      <c r="A441" s="11">
        <f>'OD660'!$A$12</f>
        <v>44664.677083333336</v>
      </c>
      <c r="B441" s="4">
        <f t="shared" si="781"/>
        <v>75.75</v>
      </c>
      <c r="C441" s="12">
        <f t="shared" si="782"/>
        <v>3.15625</v>
      </c>
      <c r="D441" s="176">
        <v>4.88</v>
      </c>
      <c r="E441" s="176">
        <v>1.34</v>
      </c>
      <c r="F441" s="176">
        <v>0</v>
      </c>
      <c r="G441" s="176">
        <v>0</v>
      </c>
      <c r="H441" s="176">
        <v>0.75</v>
      </c>
      <c r="I441" s="176">
        <v>15.78</v>
      </c>
      <c r="J441" s="176">
        <v>4.92</v>
      </c>
      <c r="K441" s="176">
        <v>1.35</v>
      </c>
      <c r="L441" s="176">
        <v>0</v>
      </c>
      <c r="M441" s="176">
        <v>0</v>
      </c>
      <c r="N441" s="176">
        <v>0.76</v>
      </c>
      <c r="O441" s="176">
        <v>15.7</v>
      </c>
      <c r="P441" s="29">
        <f t="shared" si="783"/>
        <v>4.9000000000000004</v>
      </c>
      <c r="Q441" s="7">
        <f t="shared" si="784"/>
        <v>2.8284271247461926E-2</v>
      </c>
      <c r="R441" s="22">
        <f t="shared" si="785"/>
        <v>5.7723002545840658E-3</v>
      </c>
      <c r="S441" s="18">
        <f t="shared" si="786"/>
        <v>1.3450000000000002</v>
      </c>
      <c r="T441" s="7">
        <f t="shared" si="787"/>
        <v>7.0710678118654814E-3</v>
      </c>
      <c r="U441" s="22">
        <f t="shared" si="788"/>
        <v>5.2572994883758216E-3</v>
      </c>
      <c r="V441" s="18">
        <f t="shared" si="789"/>
        <v>0</v>
      </c>
      <c r="W441" s="7">
        <f t="shared" si="790"/>
        <v>0</v>
      </c>
      <c r="X441" s="22" t="e">
        <f t="shared" si="791"/>
        <v>#DIV/0!</v>
      </c>
      <c r="Y441" s="18">
        <f t="shared" si="792"/>
        <v>0</v>
      </c>
      <c r="Z441" s="7">
        <f t="shared" si="793"/>
        <v>0</v>
      </c>
      <c r="AA441" s="22" t="e">
        <f t="shared" si="794"/>
        <v>#DIV/0!</v>
      </c>
      <c r="AB441" s="18">
        <f t="shared" si="795"/>
        <v>0.755</v>
      </c>
      <c r="AC441" s="7">
        <f t="shared" si="796"/>
        <v>7.0710678118654814E-3</v>
      </c>
      <c r="AD441" s="22">
        <f t="shared" si="797"/>
        <v>9.3656527309476569E-3</v>
      </c>
      <c r="AE441" s="18">
        <f t="shared" si="798"/>
        <v>15.739999999999998</v>
      </c>
      <c r="AF441" s="7">
        <f t="shared" si="799"/>
        <v>5.6568542494923851E-2</v>
      </c>
      <c r="AG441" s="22">
        <f t="shared" si="800"/>
        <v>3.5939353554589491E-3</v>
      </c>
      <c r="AH441" s="108"/>
      <c r="AI441" s="108"/>
      <c r="AJ441" s="108"/>
      <c r="AK441" s="108"/>
      <c r="AL441" s="108"/>
      <c r="AM441" s="108"/>
      <c r="AN441" s="108"/>
      <c r="AO441" s="108"/>
      <c r="AP441" s="108"/>
      <c r="AQ441" s="108"/>
      <c r="AR441" s="108"/>
      <c r="AS441" s="108"/>
      <c r="AT441" s="108"/>
      <c r="AU441" s="108"/>
      <c r="AV441" s="108"/>
      <c r="AW441" s="108"/>
      <c r="AX441" s="108"/>
    </row>
    <row r="442" spans="1:52" x14ac:dyDescent="0.35">
      <c r="A442" s="11">
        <f>'OD660'!$A$13</f>
        <v>44665.34375</v>
      </c>
      <c r="B442" s="4">
        <f t="shared" si="781"/>
        <v>91.749999999941792</v>
      </c>
      <c r="C442" s="12">
        <f t="shared" si="782"/>
        <v>3.8229166666642413</v>
      </c>
      <c r="D442" s="176">
        <v>2.72</v>
      </c>
      <c r="E442" s="176">
        <v>0.99</v>
      </c>
      <c r="F442" s="176">
        <v>0</v>
      </c>
      <c r="G442" s="176">
        <v>0</v>
      </c>
      <c r="H442" s="176">
        <v>0.76</v>
      </c>
      <c r="I442" s="176">
        <v>17.88</v>
      </c>
      <c r="J442" s="176">
        <v>2.72</v>
      </c>
      <c r="K442" s="176">
        <v>0.98</v>
      </c>
      <c r="L442" s="176">
        <v>0</v>
      </c>
      <c r="M442" s="176">
        <v>0</v>
      </c>
      <c r="N442" s="176">
        <v>0.76</v>
      </c>
      <c r="O442" s="176">
        <v>17.93</v>
      </c>
      <c r="P442" s="29">
        <f t="shared" si="783"/>
        <v>2.72</v>
      </c>
      <c r="Q442" s="7">
        <f t="shared" si="784"/>
        <v>0</v>
      </c>
      <c r="R442" s="22">
        <f t="shared" si="785"/>
        <v>0</v>
      </c>
      <c r="S442" s="18">
        <f t="shared" si="786"/>
        <v>0.98499999999999999</v>
      </c>
      <c r="T442" s="7">
        <f t="shared" si="787"/>
        <v>7.0710678118654814E-3</v>
      </c>
      <c r="U442" s="22">
        <f t="shared" si="788"/>
        <v>7.1787490475791688E-3</v>
      </c>
      <c r="V442" s="18">
        <f t="shared" si="789"/>
        <v>0</v>
      </c>
      <c r="W442" s="7">
        <f t="shared" si="790"/>
        <v>0</v>
      </c>
      <c r="X442" s="22" t="e">
        <f t="shared" si="791"/>
        <v>#DIV/0!</v>
      </c>
      <c r="Y442" s="18">
        <f t="shared" si="792"/>
        <v>0</v>
      </c>
      <c r="Z442" s="7">
        <f t="shared" si="793"/>
        <v>0</v>
      </c>
      <c r="AA442" s="22" t="e">
        <f t="shared" si="794"/>
        <v>#DIV/0!</v>
      </c>
      <c r="AB442" s="18">
        <f t="shared" si="795"/>
        <v>0.76</v>
      </c>
      <c r="AC442" s="7">
        <f t="shared" si="796"/>
        <v>0</v>
      </c>
      <c r="AD442" s="22">
        <f t="shared" si="797"/>
        <v>0</v>
      </c>
      <c r="AE442" s="18">
        <f t="shared" si="798"/>
        <v>17.905000000000001</v>
      </c>
      <c r="AF442" s="7">
        <f t="shared" si="799"/>
        <v>3.5355339059327882E-2</v>
      </c>
      <c r="AG442" s="22">
        <f t="shared" si="800"/>
        <v>1.9746070404539446E-3</v>
      </c>
      <c r="AH442" s="108"/>
      <c r="AI442" s="108"/>
      <c r="AJ442" s="108"/>
      <c r="AK442" s="108"/>
      <c r="AL442" s="108"/>
      <c r="AM442" s="108"/>
      <c r="AN442" s="108"/>
      <c r="AO442" s="108"/>
      <c r="AP442" s="108"/>
      <c r="AQ442" s="108"/>
      <c r="AR442" s="108"/>
      <c r="AS442" s="108"/>
      <c r="AT442" s="108"/>
      <c r="AU442" s="108"/>
      <c r="AV442" s="108"/>
      <c r="AW442" s="108"/>
      <c r="AX442" s="108"/>
    </row>
    <row r="443" spans="1:52" s="135" customFormat="1" x14ac:dyDescent="0.35">
      <c r="A443" s="11">
        <f>'OD660'!$A$14</f>
        <v>44665.677083333336</v>
      </c>
      <c r="B443" s="4">
        <f t="shared" si="781"/>
        <v>99.75</v>
      </c>
      <c r="C443" s="12">
        <f t="shared" si="782"/>
        <v>4.15625</v>
      </c>
      <c r="D443" s="176">
        <v>2.21</v>
      </c>
      <c r="E443" s="176">
        <v>0.96</v>
      </c>
      <c r="F443" s="176">
        <v>0</v>
      </c>
      <c r="G443" s="176">
        <v>0</v>
      </c>
      <c r="H443" s="176">
        <v>0.79</v>
      </c>
      <c r="I443" s="176">
        <v>13.19</v>
      </c>
      <c r="J443" s="176">
        <v>2.23</v>
      </c>
      <c r="K443" s="176">
        <v>0.96</v>
      </c>
      <c r="L443" s="176">
        <v>0</v>
      </c>
      <c r="M443" s="176">
        <v>0</v>
      </c>
      <c r="N443" s="176">
        <v>0.8</v>
      </c>
      <c r="O443" s="176">
        <v>12.67</v>
      </c>
      <c r="P443" s="29">
        <f t="shared" si="783"/>
        <v>2.2199999999999998</v>
      </c>
      <c r="Q443" s="7">
        <f t="shared" si="784"/>
        <v>1.4142135623730963E-2</v>
      </c>
      <c r="R443" s="22">
        <f t="shared" si="785"/>
        <v>6.3703313620409752E-3</v>
      </c>
      <c r="S443" s="18">
        <f t="shared" si="786"/>
        <v>0.96</v>
      </c>
      <c r="T443" s="7">
        <f t="shared" si="787"/>
        <v>0</v>
      </c>
      <c r="U443" s="22">
        <f t="shared" si="788"/>
        <v>0</v>
      </c>
      <c r="V443" s="18">
        <f t="shared" si="789"/>
        <v>0</v>
      </c>
      <c r="W443" s="7">
        <f t="shared" si="790"/>
        <v>0</v>
      </c>
      <c r="X443" s="22" t="e">
        <f t="shared" si="791"/>
        <v>#DIV/0!</v>
      </c>
      <c r="Y443" s="18">
        <f t="shared" si="792"/>
        <v>0</v>
      </c>
      <c r="Z443" s="7">
        <f t="shared" si="793"/>
        <v>0</v>
      </c>
      <c r="AA443" s="22" t="e">
        <f t="shared" si="794"/>
        <v>#DIV/0!</v>
      </c>
      <c r="AB443" s="18">
        <f t="shared" si="795"/>
        <v>0.79500000000000004</v>
      </c>
      <c r="AC443" s="7">
        <f t="shared" si="796"/>
        <v>7.0710678118654814E-3</v>
      </c>
      <c r="AD443" s="22">
        <f t="shared" si="797"/>
        <v>8.8944249205855103E-3</v>
      </c>
      <c r="AE443" s="18">
        <f t="shared" si="798"/>
        <v>12.93</v>
      </c>
      <c r="AF443" s="7">
        <f t="shared" si="799"/>
        <v>0.36769552621700441</v>
      </c>
      <c r="AG443" s="22">
        <f t="shared" si="800"/>
        <v>2.8437395685769869E-2</v>
      </c>
      <c r="AH443" s="108"/>
      <c r="AI443" s="29"/>
      <c r="AJ443" s="7"/>
      <c r="AK443" s="22"/>
      <c r="AL443" s="29"/>
      <c r="AM443" s="7"/>
      <c r="AN443" s="22"/>
      <c r="AO443" s="29"/>
      <c r="AP443" s="7"/>
      <c r="AQ443" s="22"/>
      <c r="AR443" s="29"/>
      <c r="AS443" s="7"/>
      <c r="AT443" s="22"/>
      <c r="AU443" s="29"/>
      <c r="AV443" s="7"/>
      <c r="AW443" s="22"/>
      <c r="AX443" s="29"/>
      <c r="AY443" s="7"/>
      <c r="AZ443" s="22"/>
    </row>
    <row r="444" spans="1:52" ht="15" thickBot="1" x14ac:dyDescent="0.4">
      <c r="A444" s="101">
        <f>'OD660'!$A$15</f>
        <v>44666.385416666664</v>
      </c>
      <c r="B444" s="9">
        <f t="shared" si="781"/>
        <v>116.74999999988358</v>
      </c>
      <c r="C444" s="13">
        <f t="shared" si="782"/>
        <v>4.8645833333284827</v>
      </c>
      <c r="D444" s="176">
        <v>1.48</v>
      </c>
      <c r="E444" s="176">
        <v>0.81</v>
      </c>
      <c r="F444" s="176">
        <v>0</v>
      </c>
      <c r="G444" s="176">
        <v>0</v>
      </c>
      <c r="H444" s="176">
        <v>0.81</v>
      </c>
      <c r="I444" s="176">
        <v>14.24</v>
      </c>
      <c r="J444" s="176">
        <v>1.51</v>
      </c>
      <c r="K444" s="176">
        <v>0.83</v>
      </c>
      <c r="L444" s="176">
        <v>0</v>
      </c>
      <c r="M444" s="176">
        <v>0</v>
      </c>
      <c r="N444" s="176">
        <v>0.82</v>
      </c>
      <c r="O444" s="176">
        <v>13.38</v>
      </c>
      <c r="P444" s="30">
        <f t="shared" si="783"/>
        <v>1.4950000000000001</v>
      </c>
      <c r="Q444" s="21">
        <f t="shared" si="784"/>
        <v>2.1213203435596444E-2</v>
      </c>
      <c r="R444" s="23">
        <f t="shared" si="785"/>
        <v>1.4189433736184911E-2</v>
      </c>
      <c r="S444" s="20">
        <f t="shared" si="786"/>
        <v>0.82000000000000006</v>
      </c>
      <c r="T444" s="21">
        <f t="shared" si="787"/>
        <v>1.4142135623730885E-2</v>
      </c>
      <c r="U444" s="23">
        <f t="shared" si="788"/>
        <v>1.7246506858208395E-2</v>
      </c>
      <c r="V444" s="20">
        <f t="shared" si="789"/>
        <v>0</v>
      </c>
      <c r="W444" s="21">
        <f t="shared" si="790"/>
        <v>0</v>
      </c>
      <c r="X444" s="23" t="e">
        <f t="shared" si="791"/>
        <v>#DIV/0!</v>
      </c>
      <c r="Y444" s="20">
        <f t="shared" si="792"/>
        <v>0</v>
      </c>
      <c r="Z444" s="21">
        <f t="shared" si="793"/>
        <v>0</v>
      </c>
      <c r="AA444" s="23" t="e">
        <f t="shared" si="794"/>
        <v>#DIV/0!</v>
      </c>
      <c r="AB444" s="20">
        <f t="shared" si="795"/>
        <v>0.81499999999999995</v>
      </c>
      <c r="AC444" s="21">
        <f t="shared" si="796"/>
        <v>7.0710678118654034E-3</v>
      </c>
      <c r="AD444" s="23">
        <f t="shared" si="797"/>
        <v>8.676156824374729E-3</v>
      </c>
      <c r="AE444" s="20">
        <f t="shared" si="798"/>
        <v>13.81</v>
      </c>
      <c r="AF444" s="21">
        <f t="shared" si="799"/>
        <v>0.60811183182043049</v>
      </c>
      <c r="AG444" s="23">
        <f t="shared" si="800"/>
        <v>4.4034165953687941E-2</v>
      </c>
      <c r="AH444" s="108"/>
      <c r="AI444" s="108"/>
      <c r="AJ444" s="108"/>
      <c r="AK444" s="108"/>
      <c r="AL444" s="108"/>
      <c r="AM444" s="108"/>
      <c r="AN444" s="108"/>
      <c r="AO444" s="108"/>
      <c r="AP444" s="108"/>
      <c r="AQ444" s="108"/>
      <c r="AR444" s="108"/>
      <c r="AS444" s="108"/>
      <c r="AT444" s="108"/>
      <c r="AU444" s="108"/>
      <c r="AV444" s="108"/>
      <c r="AW444" s="108"/>
      <c r="AX444" s="108"/>
    </row>
    <row r="445" spans="1:52" ht="15" thickBot="1" x14ac:dyDescent="0.4"/>
    <row r="446" spans="1:52" ht="15" thickBot="1" x14ac:dyDescent="0.4">
      <c r="D446" s="205">
        <v>3</v>
      </c>
      <c r="E446" s="206"/>
      <c r="F446" s="206"/>
      <c r="G446" s="206"/>
      <c r="H446" s="206"/>
      <c r="I446" s="206"/>
      <c r="J446" s="206"/>
      <c r="K446" s="206"/>
      <c r="L446" s="206"/>
      <c r="M446" s="206"/>
      <c r="N446" s="206"/>
      <c r="O446" s="207"/>
    </row>
    <row r="447" spans="1:52" ht="15" thickBot="1" x14ac:dyDescent="0.4">
      <c r="D447" s="205" t="s">
        <v>26</v>
      </c>
      <c r="E447" s="206"/>
      <c r="F447" s="206"/>
      <c r="G447" s="206"/>
      <c r="H447" s="206"/>
      <c r="I447" s="207"/>
      <c r="J447" s="208" t="s">
        <v>26</v>
      </c>
      <c r="K447" s="209"/>
      <c r="L447" s="209"/>
      <c r="M447" s="209"/>
      <c r="N447" s="209"/>
      <c r="O447" s="210"/>
      <c r="P447" s="194" t="s">
        <v>9</v>
      </c>
      <c r="Q447" s="187"/>
      <c r="R447" s="195"/>
      <c r="S447" s="194" t="s">
        <v>10</v>
      </c>
      <c r="T447" s="187"/>
      <c r="U447" s="195"/>
      <c r="V447" s="194" t="s">
        <v>11</v>
      </c>
      <c r="W447" s="187"/>
      <c r="X447" s="195"/>
      <c r="Y447" s="194" t="s">
        <v>12</v>
      </c>
      <c r="Z447" s="187"/>
      <c r="AA447" s="195"/>
      <c r="AB447" s="194" t="s">
        <v>13</v>
      </c>
      <c r="AC447" s="187"/>
      <c r="AD447" s="195"/>
      <c r="AE447" s="194" t="s">
        <v>14</v>
      </c>
      <c r="AF447" s="187"/>
      <c r="AG447" s="195"/>
      <c r="AH447" s="92"/>
      <c r="AI447" s="92"/>
      <c r="AJ447" s="92"/>
      <c r="AK447" s="92"/>
      <c r="AL447" s="92"/>
      <c r="AM447" s="92"/>
      <c r="AN447" s="92"/>
      <c r="AO447" s="92"/>
      <c r="AP447" s="92"/>
      <c r="AQ447" s="92"/>
      <c r="AR447" s="92"/>
      <c r="AS447" s="92"/>
      <c r="AT447" s="92"/>
      <c r="AU447" s="92"/>
      <c r="AV447" s="92"/>
      <c r="AW447" s="92"/>
      <c r="AX447" s="92"/>
    </row>
    <row r="448" spans="1:52" ht="15" thickBot="1" x14ac:dyDescent="0.4">
      <c r="A448" s="133" t="s">
        <v>0</v>
      </c>
      <c r="B448" s="132" t="s">
        <v>1</v>
      </c>
      <c r="C448" s="134" t="s">
        <v>2</v>
      </c>
      <c r="D448" s="196" t="s">
        <v>27</v>
      </c>
      <c r="E448" s="197"/>
      <c r="F448" s="197"/>
      <c r="G448" s="197"/>
      <c r="H448" s="197"/>
      <c r="I448" s="198"/>
      <c r="J448" s="199" t="s">
        <v>28</v>
      </c>
      <c r="K448" s="200"/>
      <c r="L448" s="200"/>
      <c r="M448" s="200"/>
      <c r="N448" s="200"/>
      <c r="O448" s="201"/>
      <c r="P448" s="147" t="s">
        <v>8</v>
      </c>
      <c r="Q448" s="120" t="s">
        <v>5</v>
      </c>
      <c r="R448" s="121" t="s">
        <v>6</v>
      </c>
      <c r="S448" s="122" t="s">
        <v>8</v>
      </c>
      <c r="T448" s="120" t="s">
        <v>5</v>
      </c>
      <c r="U448" s="121" t="s">
        <v>6</v>
      </c>
      <c r="V448" s="122" t="s">
        <v>8</v>
      </c>
      <c r="W448" s="120" t="s">
        <v>5</v>
      </c>
      <c r="X448" s="121" t="s">
        <v>6</v>
      </c>
      <c r="Y448" s="122" t="s">
        <v>8</v>
      </c>
      <c r="Z448" s="120" t="s">
        <v>5</v>
      </c>
      <c r="AA448" s="121" t="s">
        <v>6</v>
      </c>
      <c r="AB448" s="122" t="s">
        <v>8</v>
      </c>
      <c r="AC448" s="120" t="s">
        <v>5</v>
      </c>
      <c r="AD448" s="121" t="s">
        <v>6</v>
      </c>
      <c r="AE448" s="122" t="s">
        <v>8</v>
      </c>
      <c r="AF448" s="120" t="s">
        <v>5</v>
      </c>
      <c r="AG448" s="121" t="s">
        <v>6</v>
      </c>
      <c r="AH448" s="110"/>
      <c r="AI448" s="110"/>
      <c r="AJ448" s="110"/>
      <c r="AK448" s="110"/>
      <c r="AL448" s="110"/>
      <c r="AM448" s="110"/>
      <c r="AN448" s="110"/>
      <c r="AO448" s="110"/>
      <c r="AP448" s="110"/>
      <c r="AQ448" s="110"/>
      <c r="AR448" s="110"/>
      <c r="AS448" s="110"/>
      <c r="AT448" s="110"/>
      <c r="AU448" s="110"/>
      <c r="AV448" s="110"/>
      <c r="AW448" s="110"/>
      <c r="AX448" s="110"/>
    </row>
    <row r="449" spans="1:52" x14ac:dyDescent="0.35">
      <c r="A449" s="11">
        <f>'OD660'!$A$5</f>
        <v>44661.520833333336</v>
      </c>
      <c r="B449" s="4">
        <f>C449*24</f>
        <v>0</v>
      </c>
      <c r="C449" s="2">
        <f>A449-$A$5</f>
        <v>0</v>
      </c>
      <c r="D449" s="176">
        <v>8.34</v>
      </c>
      <c r="E449" s="176">
        <v>23.99</v>
      </c>
      <c r="F449" s="176">
        <v>7.11</v>
      </c>
      <c r="G449" s="176">
        <v>2.66</v>
      </c>
      <c r="H449" s="176">
        <v>0</v>
      </c>
      <c r="I449" s="176">
        <v>0</v>
      </c>
      <c r="J449" s="176">
        <v>8.35</v>
      </c>
      <c r="K449" s="176">
        <v>23.99</v>
      </c>
      <c r="L449" s="176">
        <v>7.11</v>
      </c>
      <c r="M449" s="176">
        <v>2.66</v>
      </c>
      <c r="N449" s="176">
        <v>0</v>
      </c>
      <c r="O449" s="176">
        <v>0</v>
      </c>
      <c r="P449" s="143">
        <f>IF(D449="",#N/A,AVERAGE(D449,J449))</f>
        <v>8.3449999999999989</v>
      </c>
      <c r="Q449" s="144">
        <f>_xlfn.STDEV.S(D449,J449)</f>
        <v>7.0710678118653244E-3</v>
      </c>
      <c r="R449" s="145">
        <f>Q449/P449</f>
        <v>8.4734185882148901E-4</v>
      </c>
      <c r="S449" s="146">
        <f>IF(E449="",#N/A,AVERAGE(E449,K449))</f>
        <v>23.99</v>
      </c>
      <c r="T449" s="144">
        <f>_xlfn.STDEV.S(E449,K449)</f>
        <v>0</v>
      </c>
      <c r="U449" s="145">
        <f>T449/S449</f>
        <v>0</v>
      </c>
      <c r="V449" s="146">
        <f>IF(F449="",#N/A,AVERAGE(F449,L449))</f>
        <v>7.11</v>
      </c>
      <c r="W449" s="144">
        <f>_xlfn.STDEV.S(F449,L449)</f>
        <v>0</v>
      </c>
      <c r="X449" s="145">
        <f t="shared" ref="X449" si="801">W449/V449</f>
        <v>0</v>
      </c>
      <c r="Y449" s="146">
        <f>IF(G449="",#N/A,AVERAGE(G449,M449))</f>
        <v>2.66</v>
      </c>
      <c r="Z449" s="144">
        <f>_xlfn.STDEV.S(G449,M449)</f>
        <v>0</v>
      </c>
      <c r="AA449" s="145">
        <f>Z449/Y449</f>
        <v>0</v>
      </c>
      <c r="AB449" s="146">
        <f>IF(H449="",#N/A,AVERAGE(H449,N449))</f>
        <v>0</v>
      </c>
      <c r="AC449" s="144">
        <f>_xlfn.STDEV.S(H449,N449)</f>
        <v>0</v>
      </c>
      <c r="AD449" s="145" t="e">
        <f>AC449/AB449</f>
        <v>#DIV/0!</v>
      </c>
      <c r="AE449" s="146">
        <f>IF(I449="",#N/A,AVERAGE(I449,O449))</f>
        <v>0</v>
      </c>
      <c r="AF449" s="144">
        <f>_xlfn.STDEV.S(I449,O449)</f>
        <v>0</v>
      </c>
      <c r="AG449" s="145" t="e">
        <f>AF449/AE449</f>
        <v>#DIV/0!</v>
      </c>
      <c r="AH449" s="108"/>
      <c r="AI449" s="108"/>
      <c r="AJ449" s="108"/>
      <c r="AK449" s="108"/>
      <c r="AL449" s="108"/>
      <c r="AM449" s="108"/>
      <c r="AN449" s="108"/>
      <c r="AO449" s="108"/>
      <c r="AP449" s="108"/>
      <c r="AQ449" s="108"/>
      <c r="AR449" s="108"/>
      <c r="AS449" s="108"/>
      <c r="AT449" s="108"/>
      <c r="AU449" s="108"/>
      <c r="AV449" s="108"/>
      <c r="AW449" s="108"/>
      <c r="AX449" s="108"/>
    </row>
    <row r="450" spans="1:52" x14ac:dyDescent="0.35">
      <c r="A450" s="11">
        <f>'OD660'!$A$6</f>
        <v>44661.84375</v>
      </c>
      <c r="B450" s="4">
        <f t="shared" ref="B450:B459" si="802">C450*24</f>
        <v>7.7499999999417923</v>
      </c>
      <c r="C450" s="12">
        <f t="shared" ref="C450:C459" si="803">A450-$A$5</f>
        <v>0.32291666666424135</v>
      </c>
      <c r="D450" s="56">
        <v>7.97</v>
      </c>
      <c r="E450" s="56">
        <v>24.13</v>
      </c>
      <c r="F450" s="56">
        <v>6.37</v>
      </c>
      <c r="G450" s="56">
        <v>2.71</v>
      </c>
      <c r="H450" s="56">
        <v>0</v>
      </c>
      <c r="I450" s="56">
        <v>0.25</v>
      </c>
      <c r="J450" s="56">
        <v>8.11</v>
      </c>
      <c r="K450" s="56">
        <v>24.57</v>
      </c>
      <c r="L450" s="56">
        <v>6.48</v>
      </c>
      <c r="M450" s="56">
        <v>2.75</v>
      </c>
      <c r="N450" s="56">
        <v>0</v>
      </c>
      <c r="O450" s="56">
        <v>0.26</v>
      </c>
      <c r="P450" s="29">
        <f t="shared" ref="P450:P459" si="804">IF(D450="",#N/A,AVERAGE(D450,J450))</f>
        <v>8.0399999999999991</v>
      </c>
      <c r="Q450" s="7">
        <f t="shared" ref="Q450:Q459" si="805">_xlfn.STDEV.S(D450,J450)</f>
        <v>9.8994949366116428E-2</v>
      </c>
      <c r="R450" s="22">
        <f t="shared" ref="R450:R459" si="806">Q450/P450</f>
        <v>1.2312804647526919E-2</v>
      </c>
      <c r="S450" s="18">
        <f t="shared" ref="S450:S459" si="807">IF(E450="",#N/A,AVERAGE(E450,K450))</f>
        <v>24.35</v>
      </c>
      <c r="T450" s="7">
        <f t="shared" ref="T450:T459" si="808">_xlfn.STDEV.S(E450,K450)</f>
        <v>0.31112698372208181</v>
      </c>
      <c r="U450" s="22">
        <f t="shared" ref="U450:U459" si="809">T450/S450</f>
        <v>1.2777288859223071E-2</v>
      </c>
      <c r="V450" s="18">
        <f t="shared" ref="V450:V459" si="810">IF(F450="",#N/A,AVERAGE(F450,L450))</f>
        <v>6.4250000000000007</v>
      </c>
      <c r="W450" s="7">
        <f t="shared" ref="W450:W459" si="811">_xlfn.STDEV.S(F450,L450)</f>
        <v>7.7781745930520452E-2</v>
      </c>
      <c r="X450" s="22">
        <f t="shared" ref="X450:X459" si="812">W450/V450</f>
        <v>1.2106108316034311E-2</v>
      </c>
      <c r="Y450" s="18">
        <f t="shared" ref="Y450:Y459" si="813">IF(G450="",#N/A,AVERAGE(G450,M450))</f>
        <v>2.73</v>
      </c>
      <c r="Z450" s="7">
        <f t="shared" ref="Z450:Z459" si="814">_xlfn.STDEV.S(G450,M450)</f>
        <v>2.8284271247461926E-2</v>
      </c>
      <c r="AA450" s="22">
        <f t="shared" ref="AA450:AA459" si="815">Z450/Y450</f>
        <v>1.0360538918484222E-2</v>
      </c>
      <c r="AB450" s="18">
        <f t="shared" ref="AB450:AB459" si="816">IF(H450="",#N/A,AVERAGE(H450,N450))</f>
        <v>0</v>
      </c>
      <c r="AC450" s="7">
        <f t="shared" ref="AC450:AC459" si="817">_xlfn.STDEV.S(H450,N450)</f>
        <v>0</v>
      </c>
      <c r="AD450" s="22" t="e">
        <f t="shared" ref="AD450:AD459" si="818">AC450/AB450</f>
        <v>#DIV/0!</v>
      </c>
      <c r="AE450" s="18">
        <f t="shared" ref="AE450:AE459" si="819">IF(I450="",#N/A,AVERAGE(I450,O450))</f>
        <v>0.255</v>
      </c>
      <c r="AF450" s="7">
        <f t="shared" ref="AF450:AF459" si="820">_xlfn.STDEV.S(I450,O450)</f>
        <v>7.0710678118654814E-3</v>
      </c>
      <c r="AG450" s="22">
        <f t="shared" ref="AG450:AG459" si="821">AF450/AE450</f>
        <v>2.7729677693590124E-2</v>
      </c>
      <c r="AH450" s="108"/>
      <c r="AI450" s="108"/>
      <c r="AJ450" s="108"/>
      <c r="AK450" s="108"/>
      <c r="AL450" s="108"/>
      <c r="AM450" s="108"/>
      <c r="AN450" s="108"/>
      <c r="AO450" s="108"/>
      <c r="AP450" s="108"/>
      <c r="AQ450" s="108"/>
      <c r="AR450" s="108"/>
      <c r="AS450" s="108"/>
      <c r="AT450" s="108"/>
      <c r="AU450" s="108"/>
      <c r="AV450" s="108"/>
      <c r="AW450" s="108"/>
      <c r="AX450" s="108"/>
    </row>
    <row r="451" spans="1:52" x14ac:dyDescent="0.35">
      <c r="A451" s="11">
        <f>'OD660'!$A$7</f>
        <v>44662.34375</v>
      </c>
      <c r="B451" s="4">
        <f t="shared" si="802"/>
        <v>19.749999999941792</v>
      </c>
      <c r="C451" s="12">
        <f t="shared" si="803"/>
        <v>0.82291666666424135</v>
      </c>
      <c r="D451" s="176">
        <v>7.93</v>
      </c>
      <c r="E451" s="176">
        <v>23.97</v>
      </c>
      <c r="F451" s="176">
        <v>5.1100000000000003</v>
      </c>
      <c r="G451" s="176">
        <v>2.5499999999999998</v>
      </c>
      <c r="H451" s="176">
        <v>0</v>
      </c>
      <c r="I451" s="176">
        <v>0.9</v>
      </c>
      <c r="J451" s="176">
        <v>8.0299999999999994</v>
      </c>
      <c r="K451" s="176">
        <v>24.28</v>
      </c>
      <c r="L451" s="176">
        <v>5.17</v>
      </c>
      <c r="M451" s="176">
        <v>2.6</v>
      </c>
      <c r="N451" s="176">
        <v>0</v>
      </c>
      <c r="O451" s="176">
        <v>0.91</v>
      </c>
      <c r="P451" s="29">
        <f t="shared" si="804"/>
        <v>7.9799999999999995</v>
      </c>
      <c r="Q451" s="7">
        <f t="shared" si="805"/>
        <v>7.0710678118654502E-2</v>
      </c>
      <c r="R451" s="22">
        <f t="shared" si="806"/>
        <v>8.8609872329140985E-3</v>
      </c>
      <c r="S451" s="18">
        <f t="shared" si="807"/>
        <v>24.125</v>
      </c>
      <c r="T451" s="7">
        <f t="shared" si="808"/>
        <v>0.21920310216783134</v>
      </c>
      <c r="U451" s="22">
        <f t="shared" si="809"/>
        <v>9.0861389499619204E-3</v>
      </c>
      <c r="V451" s="18">
        <f t="shared" si="810"/>
        <v>5.1400000000000006</v>
      </c>
      <c r="W451" s="7">
        <f t="shared" si="811"/>
        <v>4.2426406871192576E-2</v>
      </c>
      <c r="X451" s="22">
        <f t="shared" si="812"/>
        <v>8.254164760932407E-3</v>
      </c>
      <c r="Y451" s="18">
        <f t="shared" si="813"/>
        <v>2.5750000000000002</v>
      </c>
      <c r="Z451" s="7">
        <f t="shared" si="814"/>
        <v>3.5355339059327563E-2</v>
      </c>
      <c r="AA451" s="22">
        <f t="shared" si="815"/>
        <v>1.3730228760903906E-2</v>
      </c>
      <c r="AB451" s="18">
        <f t="shared" si="816"/>
        <v>0</v>
      </c>
      <c r="AC451" s="7">
        <f t="shared" si="817"/>
        <v>0</v>
      </c>
      <c r="AD451" s="22" t="e">
        <f t="shared" si="818"/>
        <v>#DIV/0!</v>
      </c>
      <c r="AE451" s="18">
        <f t="shared" si="819"/>
        <v>0.90500000000000003</v>
      </c>
      <c r="AF451" s="7">
        <f t="shared" si="820"/>
        <v>7.0710678118654814E-3</v>
      </c>
      <c r="AG451" s="22">
        <f t="shared" si="821"/>
        <v>7.8133345987463874E-3</v>
      </c>
      <c r="AH451" s="108"/>
      <c r="AI451" s="108"/>
      <c r="AJ451" s="108"/>
      <c r="AK451" s="108"/>
      <c r="AL451" s="108"/>
      <c r="AM451" s="108"/>
      <c r="AN451" s="108"/>
      <c r="AO451" s="108"/>
      <c r="AP451" s="108"/>
      <c r="AQ451" s="108"/>
      <c r="AR451" s="108"/>
      <c r="AS451" s="108"/>
      <c r="AT451" s="108"/>
      <c r="AU451" s="108"/>
      <c r="AV451" s="108"/>
      <c r="AW451" s="108"/>
      <c r="AX451" s="108"/>
    </row>
    <row r="452" spans="1:52" x14ac:dyDescent="0.35">
      <c r="A452" s="11">
        <f>'OD660'!$A$8</f>
        <v>44662.71875</v>
      </c>
      <c r="B452" s="4">
        <f t="shared" si="802"/>
        <v>28.749999999941792</v>
      </c>
      <c r="C452" s="12">
        <f t="shared" si="803"/>
        <v>1.1979166666642413</v>
      </c>
      <c r="D452" s="176">
        <v>7.79</v>
      </c>
      <c r="E452" s="176">
        <v>23.58</v>
      </c>
      <c r="F452" s="176">
        <v>3.1</v>
      </c>
      <c r="G452" s="176">
        <v>2.19</v>
      </c>
      <c r="H452" s="176">
        <v>0</v>
      </c>
      <c r="I452" s="176">
        <v>1.67</v>
      </c>
      <c r="J452" s="176">
        <v>7.98</v>
      </c>
      <c r="K452" s="176">
        <v>24.24</v>
      </c>
      <c r="L452" s="176">
        <v>3.18</v>
      </c>
      <c r="M452" s="176">
        <v>2.2400000000000002</v>
      </c>
      <c r="N452" s="176">
        <v>0</v>
      </c>
      <c r="O452" s="176">
        <v>1.71</v>
      </c>
      <c r="P452" s="29">
        <f t="shared" si="804"/>
        <v>7.8849999999999998</v>
      </c>
      <c r="Q452" s="7">
        <f t="shared" si="805"/>
        <v>0.1343502884254443</v>
      </c>
      <c r="R452" s="22">
        <f t="shared" si="806"/>
        <v>1.7038717618952988E-2</v>
      </c>
      <c r="S452" s="18">
        <f t="shared" si="807"/>
        <v>23.909999999999997</v>
      </c>
      <c r="T452" s="7">
        <f t="shared" si="808"/>
        <v>0.46669047558312149</v>
      </c>
      <c r="U452" s="22">
        <f t="shared" si="809"/>
        <v>1.9518631350193289E-2</v>
      </c>
      <c r="V452" s="18">
        <f t="shared" si="810"/>
        <v>3.14</v>
      </c>
      <c r="W452" s="7">
        <f t="shared" si="811"/>
        <v>5.6568542494923851E-2</v>
      </c>
      <c r="X452" s="22">
        <f t="shared" si="812"/>
        <v>1.8015459393287851E-2</v>
      </c>
      <c r="Y452" s="18">
        <f t="shared" si="813"/>
        <v>2.2149999999999999</v>
      </c>
      <c r="Z452" s="7">
        <f t="shared" si="814"/>
        <v>3.5355339059327563E-2</v>
      </c>
      <c r="AA452" s="22">
        <f t="shared" si="815"/>
        <v>1.5961778356355559E-2</v>
      </c>
      <c r="AB452" s="18">
        <f t="shared" si="816"/>
        <v>0</v>
      </c>
      <c r="AC452" s="7">
        <f t="shared" si="817"/>
        <v>0</v>
      </c>
      <c r="AD452" s="22" t="e">
        <f t="shared" si="818"/>
        <v>#DIV/0!</v>
      </c>
      <c r="AE452" s="18">
        <f t="shared" si="819"/>
        <v>1.69</v>
      </c>
      <c r="AF452" s="7">
        <f t="shared" si="820"/>
        <v>2.8284271247461926E-2</v>
      </c>
      <c r="AG452" s="22">
        <f t="shared" si="821"/>
        <v>1.6736255176012974E-2</v>
      </c>
      <c r="AH452" s="108"/>
      <c r="AI452" s="108"/>
      <c r="AJ452" s="108"/>
      <c r="AK452" s="108"/>
      <c r="AL452" s="108"/>
      <c r="AM452" s="108"/>
      <c r="AN452" s="108"/>
      <c r="AO452" s="108"/>
      <c r="AP452" s="108"/>
      <c r="AQ452" s="108"/>
      <c r="AR452" s="108"/>
      <c r="AS452" s="108"/>
      <c r="AT452" s="108"/>
      <c r="AU452" s="108"/>
      <c r="AV452" s="108"/>
      <c r="AW452" s="108"/>
      <c r="AX452" s="108"/>
    </row>
    <row r="453" spans="1:52" x14ac:dyDescent="0.35">
      <c r="A453" s="11">
        <f>'OD660'!$A$9</f>
        <v>44663.354166666664</v>
      </c>
      <c r="B453" s="4">
        <f t="shared" si="802"/>
        <v>43.999999999883585</v>
      </c>
      <c r="C453" s="12">
        <f t="shared" si="803"/>
        <v>1.8333333333284827</v>
      </c>
      <c r="D453" s="176">
        <v>7.92</v>
      </c>
      <c r="E453" s="176">
        <v>21.74</v>
      </c>
      <c r="F453" s="176">
        <v>0</v>
      </c>
      <c r="G453" s="176">
        <v>0</v>
      </c>
      <c r="H453" s="176">
        <v>0</v>
      </c>
      <c r="I453" s="176">
        <v>5.32</v>
      </c>
      <c r="J453" s="176">
        <v>7.8</v>
      </c>
      <c r="K453" s="176">
        <v>21.53</v>
      </c>
      <c r="L453" s="176">
        <v>0</v>
      </c>
      <c r="M453" s="176">
        <v>0</v>
      </c>
      <c r="N453" s="176">
        <v>0</v>
      </c>
      <c r="O453" s="176">
        <v>5.18</v>
      </c>
      <c r="P453" s="29">
        <f t="shared" si="804"/>
        <v>7.8599999999999994</v>
      </c>
      <c r="Q453" s="7">
        <f t="shared" si="805"/>
        <v>8.4852813742385777E-2</v>
      </c>
      <c r="R453" s="22">
        <f t="shared" si="806"/>
        <v>1.0795523376893866E-2</v>
      </c>
      <c r="S453" s="18">
        <f t="shared" si="807"/>
        <v>21.634999999999998</v>
      </c>
      <c r="T453" s="7">
        <f t="shared" si="808"/>
        <v>0.14849242404917307</v>
      </c>
      <c r="U453" s="22">
        <f t="shared" si="809"/>
        <v>6.8635278044452547E-3</v>
      </c>
      <c r="V453" s="18">
        <f t="shared" si="810"/>
        <v>0</v>
      </c>
      <c r="W453" s="7">
        <f t="shared" si="811"/>
        <v>0</v>
      </c>
      <c r="X453" s="22" t="e">
        <f t="shared" si="812"/>
        <v>#DIV/0!</v>
      </c>
      <c r="Y453" s="18">
        <f t="shared" si="813"/>
        <v>0</v>
      </c>
      <c r="Z453" s="7">
        <f t="shared" si="814"/>
        <v>0</v>
      </c>
      <c r="AA453" s="22" t="e">
        <f t="shared" si="815"/>
        <v>#DIV/0!</v>
      </c>
      <c r="AB453" s="18">
        <f t="shared" si="816"/>
        <v>0</v>
      </c>
      <c r="AC453" s="7">
        <f t="shared" si="817"/>
        <v>0</v>
      </c>
      <c r="AD453" s="22" t="e">
        <f t="shared" si="818"/>
        <v>#DIV/0!</v>
      </c>
      <c r="AE453" s="18">
        <f t="shared" si="819"/>
        <v>5.25</v>
      </c>
      <c r="AF453" s="7">
        <f t="shared" si="820"/>
        <v>9.8994949366117052E-2</v>
      </c>
      <c r="AG453" s="22">
        <f t="shared" si="821"/>
        <v>1.8856180831641343E-2</v>
      </c>
      <c r="AH453" s="108"/>
      <c r="AI453" s="108"/>
      <c r="AJ453" s="108"/>
      <c r="AK453" s="108"/>
      <c r="AL453" s="108"/>
      <c r="AM453" s="108"/>
      <c r="AN453" s="108"/>
      <c r="AO453" s="108"/>
      <c r="AP453" s="108"/>
      <c r="AQ453" s="108"/>
      <c r="AR453" s="108"/>
      <c r="AS453" s="108"/>
      <c r="AT453" s="108"/>
      <c r="AU453" s="108"/>
      <c r="AV453" s="108"/>
      <c r="AW453" s="108"/>
      <c r="AX453" s="108"/>
    </row>
    <row r="454" spans="1:52" x14ac:dyDescent="0.35">
      <c r="A454" s="11">
        <f>'OD660'!$A$10</f>
        <v>44663.677083333336</v>
      </c>
      <c r="B454" s="4">
        <f t="shared" si="802"/>
        <v>51.75</v>
      </c>
      <c r="C454" s="12">
        <f t="shared" si="803"/>
        <v>2.15625</v>
      </c>
      <c r="D454" s="176">
        <v>7.21</v>
      </c>
      <c r="E454" s="176">
        <v>16.399999999999999</v>
      </c>
      <c r="F454" s="176">
        <v>0</v>
      </c>
      <c r="G454" s="176">
        <v>0</v>
      </c>
      <c r="H454" s="176">
        <v>0</v>
      </c>
      <c r="I454" s="176">
        <v>8.1</v>
      </c>
      <c r="J454" s="176">
        <v>7.22</v>
      </c>
      <c r="K454" s="176">
        <v>16.420000000000002</v>
      </c>
      <c r="L454" s="176">
        <v>0</v>
      </c>
      <c r="M454" s="176">
        <v>0</v>
      </c>
      <c r="N454" s="176">
        <v>0.16</v>
      </c>
      <c r="O454" s="176">
        <v>8.08</v>
      </c>
      <c r="P454" s="29">
        <f t="shared" si="804"/>
        <v>7.2149999999999999</v>
      </c>
      <c r="Q454" s="7">
        <f t="shared" si="805"/>
        <v>7.0710678118653244E-3</v>
      </c>
      <c r="R454" s="22">
        <f t="shared" si="806"/>
        <v>9.8005097877551278E-4</v>
      </c>
      <c r="S454" s="18">
        <f t="shared" si="807"/>
        <v>16.41</v>
      </c>
      <c r="T454" s="7">
        <f t="shared" si="808"/>
        <v>1.4142135623733162E-2</v>
      </c>
      <c r="U454" s="22">
        <f t="shared" si="809"/>
        <v>8.6179985519397695E-4</v>
      </c>
      <c r="V454" s="18">
        <f t="shared" si="810"/>
        <v>0</v>
      </c>
      <c r="W454" s="7">
        <f t="shared" si="811"/>
        <v>0</v>
      </c>
      <c r="X454" s="22" t="e">
        <f t="shared" si="812"/>
        <v>#DIV/0!</v>
      </c>
      <c r="Y454" s="18">
        <f t="shared" si="813"/>
        <v>0</v>
      </c>
      <c r="Z454" s="7">
        <f t="shared" si="814"/>
        <v>0</v>
      </c>
      <c r="AA454" s="22" t="e">
        <f t="shared" si="815"/>
        <v>#DIV/0!</v>
      </c>
      <c r="AB454" s="18">
        <f t="shared" si="816"/>
        <v>0.08</v>
      </c>
      <c r="AC454" s="7">
        <f t="shared" si="817"/>
        <v>0.11313708498984761</v>
      </c>
      <c r="AD454" s="22">
        <f t="shared" si="818"/>
        <v>1.4142135623730951</v>
      </c>
      <c r="AE454" s="18">
        <f t="shared" si="819"/>
        <v>8.09</v>
      </c>
      <c r="AF454" s="7">
        <f t="shared" si="820"/>
        <v>1.4142135623730649E-2</v>
      </c>
      <c r="AG454" s="22">
        <f t="shared" si="821"/>
        <v>1.7481008187553335E-3</v>
      </c>
      <c r="AH454" s="108"/>
      <c r="AI454" s="108"/>
      <c r="AJ454" s="108"/>
      <c r="AK454" s="108"/>
      <c r="AL454" s="108"/>
      <c r="AM454" s="108"/>
      <c r="AN454" s="108"/>
      <c r="AO454" s="108"/>
      <c r="AP454" s="108"/>
      <c r="AQ454" s="108"/>
      <c r="AR454" s="108"/>
      <c r="AS454" s="108"/>
      <c r="AT454" s="108"/>
      <c r="AU454" s="108"/>
      <c r="AV454" s="108"/>
      <c r="AW454" s="108"/>
      <c r="AX454" s="108"/>
    </row>
    <row r="455" spans="1:52" x14ac:dyDescent="0.35">
      <c r="A455" s="11">
        <f>'OD660'!$A$11</f>
        <v>44664.361111111109</v>
      </c>
      <c r="B455" s="4">
        <f t="shared" si="802"/>
        <v>68.166666666569654</v>
      </c>
      <c r="C455" s="12">
        <f t="shared" si="803"/>
        <v>2.8402777777737356</v>
      </c>
      <c r="D455" s="176">
        <v>5.6</v>
      </c>
      <c r="E455" s="176">
        <v>4.3899999999999997</v>
      </c>
      <c r="F455" s="176">
        <v>0</v>
      </c>
      <c r="G455" s="176">
        <v>0</v>
      </c>
      <c r="H455" s="176">
        <v>0.65</v>
      </c>
      <c r="I455" s="176">
        <v>13.29</v>
      </c>
      <c r="J455" s="176">
        <v>5.66</v>
      </c>
      <c r="K455" s="176">
        <v>4.43</v>
      </c>
      <c r="L455" s="176">
        <v>0</v>
      </c>
      <c r="M455" s="176">
        <v>0</v>
      </c>
      <c r="N455" s="176">
        <v>0.66</v>
      </c>
      <c r="O455" s="176">
        <v>12.17</v>
      </c>
      <c r="P455" s="29">
        <f t="shared" si="804"/>
        <v>5.63</v>
      </c>
      <c r="Q455" s="7">
        <f t="shared" si="805"/>
        <v>4.2426406871193201E-2</v>
      </c>
      <c r="R455" s="22">
        <f t="shared" si="806"/>
        <v>7.5357738669970167E-3</v>
      </c>
      <c r="S455" s="18">
        <f t="shared" si="807"/>
        <v>4.41</v>
      </c>
      <c r="T455" s="7">
        <f t="shared" si="808"/>
        <v>2.8284271247461926E-2</v>
      </c>
      <c r="U455" s="22">
        <f t="shared" si="809"/>
        <v>6.4136669495378513E-3</v>
      </c>
      <c r="V455" s="18">
        <f t="shared" si="810"/>
        <v>0</v>
      </c>
      <c r="W455" s="7">
        <f t="shared" si="811"/>
        <v>0</v>
      </c>
      <c r="X455" s="22" t="e">
        <f t="shared" si="812"/>
        <v>#DIV/0!</v>
      </c>
      <c r="Y455" s="18">
        <f t="shared" si="813"/>
        <v>0</v>
      </c>
      <c r="Z455" s="7">
        <f t="shared" si="814"/>
        <v>0</v>
      </c>
      <c r="AA455" s="22" t="e">
        <f t="shared" si="815"/>
        <v>#DIV/0!</v>
      </c>
      <c r="AB455" s="18">
        <f t="shared" si="816"/>
        <v>0.65500000000000003</v>
      </c>
      <c r="AC455" s="7">
        <f t="shared" si="817"/>
        <v>7.0710678118654814E-3</v>
      </c>
      <c r="AD455" s="22">
        <f t="shared" si="818"/>
        <v>1.0795523376893865E-2</v>
      </c>
      <c r="AE455" s="18">
        <f t="shared" si="819"/>
        <v>12.73</v>
      </c>
      <c r="AF455" s="7">
        <f t="shared" si="820"/>
        <v>0.79195959492893264</v>
      </c>
      <c r="AG455" s="22">
        <f t="shared" si="821"/>
        <v>6.2212065587504528E-2</v>
      </c>
      <c r="AH455" s="108"/>
      <c r="AI455" s="108"/>
      <c r="AJ455" s="108"/>
      <c r="AK455" s="108"/>
      <c r="AL455" s="108"/>
      <c r="AM455" s="108"/>
      <c r="AN455" s="108"/>
      <c r="AO455" s="108"/>
      <c r="AP455" s="108"/>
      <c r="AQ455" s="108"/>
      <c r="AR455" s="108"/>
      <c r="AS455" s="108"/>
      <c r="AT455" s="108"/>
      <c r="AU455" s="108"/>
      <c r="AV455" s="108"/>
      <c r="AW455" s="108"/>
      <c r="AX455" s="108"/>
    </row>
    <row r="456" spans="1:52" x14ac:dyDescent="0.35">
      <c r="A456" s="11">
        <f>'OD660'!$A$12</f>
        <v>44664.677083333336</v>
      </c>
      <c r="B456" s="4">
        <f t="shared" si="802"/>
        <v>75.75</v>
      </c>
      <c r="C456" s="12">
        <f t="shared" si="803"/>
        <v>3.15625</v>
      </c>
      <c r="D456" s="176">
        <v>4.83</v>
      </c>
      <c r="E456" s="176">
        <v>1.31</v>
      </c>
      <c r="F456" s="176">
        <v>0</v>
      </c>
      <c r="G456" s="176">
        <v>0</v>
      </c>
      <c r="H456" s="176">
        <v>0.76</v>
      </c>
      <c r="I456" s="176">
        <v>15.56</v>
      </c>
      <c r="J456" s="176">
        <v>4.88</v>
      </c>
      <c r="K456" s="176">
        <v>1.33</v>
      </c>
      <c r="L456" s="176">
        <v>0</v>
      </c>
      <c r="M456" s="176">
        <v>0</v>
      </c>
      <c r="N456" s="176">
        <v>0.77</v>
      </c>
      <c r="O456" s="176">
        <v>14.65</v>
      </c>
      <c r="P456" s="29">
        <f t="shared" si="804"/>
        <v>4.8550000000000004</v>
      </c>
      <c r="Q456" s="7">
        <f t="shared" si="805"/>
        <v>3.5355339059327251E-2</v>
      </c>
      <c r="R456" s="22">
        <f t="shared" si="806"/>
        <v>7.2822531533114822E-3</v>
      </c>
      <c r="S456" s="18">
        <f t="shared" si="807"/>
        <v>1.32</v>
      </c>
      <c r="T456" s="7">
        <f t="shared" si="808"/>
        <v>1.4142135623730963E-2</v>
      </c>
      <c r="U456" s="22">
        <f t="shared" si="809"/>
        <v>1.0713739108887092E-2</v>
      </c>
      <c r="V456" s="18">
        <f t="shared" si="810"/>
        <v>0</v>
      </c>
      <c r="W456" s="7">
        <f t="shared" si="811"/>
        <v>0</v>
      </c>
      <c r="X456" s="22" t="e">
        <f t="shared" si="812"/>
        <v>#DIV/0!</v>
      </c>
      <c r="Y456" s="18">
        <f t="shared" si="813"/>
        <v>0</v>
      </c>
      <c r="Z456" s="7">
        <f t="shared" si="814"/>
        <v>0</v>
      </c>
      <c r="AA456" s="22" t="e">
        <f t="shared" si="815"/>
        <v>#DIV/0!</v>
      </c>
      <c r="AB456" s="18">
        <f t="shared" si="816"/>
        <v>0.76500000000000001</v>
      </c>
      <c r="AC456" s="7">
        <f t="shared" si="817"/>
        <v>7.0710678118654814E-3</v>
      </c>
      <c r="AD456" s="22">
        <f t="shared" si="818"/>
        <v>9.2432258978633747E-3</v>
      </c>
      <c r="AE456" s="18">
        <f t="shared" si="819"/>
        <v>15.105</v>
      </c>
      <c r="AF456" s="7">
        <f t="shared" si="820"/>
        <v>0.64346717087975835</v>
      </c>
      <c r="AG456" s="22">
        <f t="shared" si="821"/>
        <v>4.2599614093330573E-2</v>
      </c>
      <c r="AH456" s="108"/>
      <c r="AI456" s="108"/>
      <c r="AJ456" s="108"/>
      <c r="AK456" s="108"/>
      <c r="AL456" s="108"/>
      <c r="AM456" s="108"/>
      <c r="AN456" s="108"/>
      <c r="AO456" s="108"/>
      <c r="AP456" s="108"/>
      <c r="AQ456" s="108"/>
      <c r="AR456" s="108"/>
      <c r="AS456" s="108"/>
      <c r="AT456" s="108"/>
      <c r="AU456" s="108"/>
      <c r="AV456" s="108"/>
      <c r="AW456" s="108"/>
      <c r="AX456" s="108"/>
    </row>
    <row r="457" spans="1:52" x14ac:dyDescent="0.35">
      <c r="A457" s="11">
        <f>'OD660'!$A$13</f>
        <v>44665.34375</v>
      </c>
      <c r="B457" s="4">
        <f t="shared" si="802"/>
        <v>91.749999999941792</v>
      </c>
      <c r="C457" s="12">
        <f t="shared" si="803"/>
        <v>3.8229166666642413</v>
      </c>
      <c r="D457" s="176">
        <v>2.64</v>
      </c>
      <c r="E457" s="176">
        <v>0.97</v>
      </c>
      <c r="F457" s="176">
        <v>0</v>
      </c>
      <c r="G457" s="176">
        <v>0</v>
      </c>
      <c r="H457" s="176">
        <v>0.75</v>
      </c>
      <c r="I457" s="176">
        <v>17.86</v>
      </c>
      <c r="J457" s="176">
        <v>2.65</v>
      </c>
      <c r="K457" s="176">
        <v>0.97</v>
      </c>
      <c r="L457" s="176">
        <v>0</v>
      </c>
      <c r="M457" s="176">
        <v>0</v>
      </c>
      <c r="N457" s="176">
        <v>0.76</v>
      </c>
      <c r="O457" s="176">
        <v>17.77</v>
      </c>
      <c r="P457" s="29">
        <f t="shared" si="804"/>
        <v>2.645</v>
      </c>
      <c r="Q457" s="7">
        <f t="shared" si="805"/>
        <v>7.0710678118653244E-3</v>
      </c>
      <c r="R457" s="22">
        <f t="shared" si="806"/>
        <v>2.6733715734840544E-3</v>
      </c>
      <c r="S457" s="18">
        <f t="shared" si="807"/>
        <v>0.97</v>
      </c>
      <c r="T457" s="7">
        <f t="shared" si="808"/>
        <v>0</v>
      </c>
      <c r="U457" s="22">
        <f t="shared" si="809"/>
        <v>0</v>
      </c>
      <c r="V457" s="18">
        <f t="shared" si="810"/>
        <v>0</v>
      </c>
      <c r="W457" s="7">
        <f t="shared" si="811"/>
        <v>0</v>
      </c>
      <c r="X457" s="22" t="e">
        <f t="shared" si="812"/>
        <v>#DIV/0!</v>
      </c>
      <c r="Y457" s="18">
        <f t="shared" si="813"/>
        <v>0</v>
      </c>
      <c r="Z457" s="7">
        <f t="shared" si="814"/>
        <v>0</v>
      </c>
      <c r="AA457" s="22" t="e">
        <f t="shared" si="815"/>
        <v>#DIV/0!</v>
      </c>
      <c r="AB457" s="18">
        <f t="shared" si="816"/>
        <v>0.755</v>
      </c>
      <c r="AC457" s="7">
        <f t="shared" si="817"/>
        <v>7.0710678118654814E-3</v>
      </c>
      <c r="AD457" s="22">
        <f t="shared" si="818"/>
        <v>9.3656527309476569E-3</v>
      </c>
      <c r="AE457" s="18">
        <f t="shared" si="819"/>
        <v>17.814999999999998</v>
      </c>
      <c r="AF457" s="7">
        <f t="shared" si="820"/>
        <v>6.3639610306789177E-2</v>
      </c>
      <c r="AG457" s="22">
        <f t="shared" si="821"/>
        <v>3.5722486840746104E-3</v>
      </c>
      <c r="AH457" s="108"/>
      <c r="AI457" s="108"/>
      <c r="AJ457" s="108"/>
      <c r="AK457" s="108"/>
      <c r="AL457" s="108"/>
      <c r="AM457" s="108"/>
      <c r="AN457" s="108"/>
      <c r="AO457" s="108"/>
      <c r="AP457" s="108"/>
      <c r="AQ457" s="108"/>
      <c r="AR457" s="108"/>
      <c r="AS457" s="108"/>
      <c r="AT457" s="108"/>
      <c r="AU457" s="108"/>
      <c r="AV457" s="108"/>
      <c r="AW457" s="108"/>
      <c r="AX457" s="108"/>
    </row>
    <row r="458" spans="1:52" s="135" customFormat="1" x14ac:dyDescent="0.35">
      <c r="A458" s="11">
        <f>'OD660'!$A$14</f>
        <v>44665.677083333336</v>
      </c>
      <c r="B458" s="4">
        <f t="shared" si="802"/>
        <v>99.75</v>
      </c>
      <c r="C458" s="12">
        <f t="shared" si="803"/>
        <v>4.15625</v>
      </c>
      <c r="D458" s="176">
        <v>2.21</v>
      </c>
      <c r="E458" s="176">
        <v>0.98</v>
      </c>
      <c r="F458" s="176">
        <v>0</v>
      </c>
      <c r="G458" s="176">
        <v>0</v>
      </c>
      <c r="H458" s="176">
        <v>0.83</v>
      </c>
      <c r="I458" s="176">
        <v>11.66</v>
      </c>
      <c r="J458" s="176">
        <v>2.37</v>
      </c>
      <c r="K458" s="176">
        <v>1.05</v>
      </c>
      <c r="L458" s="176">
        <v>0</v>
      </c>
      <c r="M458" s="176">
        <v>0</v>
      </c>
      <c r="N458" s="176">
        <v>0.9</v>
      </c>
      <c r="O458" s="176">
        <v>9.65</v>
      </c>
      <c r="P458" s="29">
        <f t="shared" si="804"/>
        <v>2.29</v>
      </c>
      <c r="Q458" s="7">
        <f t="shared" si="805"/>
        <v>0.1131370849898477</v>
      </c>
      <c r="R458" s="22">
        <f t="shared" si="806"/>
        <v>4.9404840606920394E-2</v>
      </c>
      <c r="S458" s="18">
        <f t="shared" si="807"/>
        <v>1.0150000000000001</v>
      </c>
      <c r="T458" s="7">
        <f t="shared" si="808"/>
        <v>4.9497474683058366E-2</v>
      </c>
      <c r="U458" s="22">
        <f t="shared" si="809"/>
        <v>4.8765984909417102E-2</v>
      </c>
      <c r="V458" s="18">
        <f t="shared" si="810"/>
        <v>0</v>
      </c>
      <c r="W458" s="7">
        <f t="shared" si="811"/>
        <v>0</v>
      </c>
      <c r="X458" s="22" t="e">
        <f t="shared" si="812"/>
        <v>#DIV/0!</v>
      </c>
      <c r="Y458" s="18">
        <f t="shared" si="813"/>
        <v>0</v>
      </c>
      <c r="Z458" s="7">
        <f t="shared" si="814"/>
        <v>0</v>
      </c>
      <c r="AA458" s="22" t="e">
        <f t="shared" si="815"/>
        <v>#DIV/0!</v>
      </c>
      <c r="AB458" s="18">
        <f t="shared" si="816"/>
        <v>0.86499999999999999</v>
      </c>
      <c r="AC458" s="7">
        <f t="shared" si="817"/>
        <v>4.9497474683058366E-2</v>
      </c>
      <c r="AD458" s="22">
        <f t="shared" si="818"/>
        <v>5.7222514084460538E-2</v>
      </c>
      <c r="AE458" s="18">
        <f t="shared" si="819"/>
        <v>10.655000000000001</v>
      </c>
      <c r="AF458" s="7">
        <f t="shared" si="820"/>
        <v>1.4212846301849604</v>
      </c>
      <c r="AG458" s="22">
        <f t="shared" si="821"/>
        <v>0.13339133084795499</v>
      </c>
      <c r="AH458" s="108"/>
      <c r="AI458" s="29"/>
      <c r="AJ458" s="7"/>
      <c r="AK458" s="22"/>
      <c r="AL458" s="29"/>
      <c r="AM458" s="7"/>
      <c r="AN458" s="22"/>
      <c r="AO458" s="29"/>
      <c r="AP458" s="7"/>
      <c r="AQ458" s="22"/>
      <c r="AR458" s="29"/>
      <c r="AS458" s="7"/>
      <c r="AT458" s="22"/>
      <c r="AU458" s="29"/>
      <c r="AV458" s="7"/>
      <c r="AW458" s="22"/>
      <c r="AX458" s="29"/>
      <c r="AY458" s="7"/>
      <c r="AZ458" s="22"/>
    </row>
    <row r="459" spans="1:52" ht="15" thickBot="1" x14ac:dyDescent="0.4">
      <c r="A459" s="101">
        <f>'OD660'!$A$15</f>
        <v>44666.385416666664</v>
      </c>
      <c r="B459" s="9">
        <f t="shared" si="802"/>
        <v>116.74999999988358</v>
      </c>
      <c r="C459" s="13">
        <f t="shared" si="803"/>
        <v>4.8645833333284827</v>
      </c>
      <c r="D459" s="176">
        <v>1.51</v>
      </c>
      <c r="E459" s="176">
        <v>0.83</v>
      </c>
      <c r="F459" s="176">
        <v>0</v>
      </c>
      <c r="G459" s="176">
        <v>0</v>
      </c>
      <c r="H459" s="176">
        <v>0.85</v>
      </c>
      <c r="I459" s="176">
        <v>12.21</v>
      </c>
      <c r="J459" s="176">
        <v>1.7</v>
      </c>
      <c r="K459" s="176">
        <v>0.94</v>
      </c>
      <c r="L459" s="176">
        <v>0</v>
      </c>
      <c r="M459" s="176">
        <v>0</v>
      </c>
      <c r="N459" s="176">
        <v>0.98</v>
      </c>
      <c r="O459" s="176">
        <v>9.85</v>
      </c>
      <c r="P459" s="30">
        <f t="shared" si="804"/>
        <v>1.605</v>
      </c>
      <c r="Q459" s="21">
        <f t="shared" si="805"/>
        <v>0.134350288425444</v>
      </c>
      <c r="R459" s="23">
        <f t="shared" si="806"/>
        <v>8.3707344813360743E-2</v>
      </c>
      <c r="S459" s="20">
        <f t="shared" si="807"/>
        <v>0.88500000000000001</v>
      </c>
      <c r="T459" s="21">
        <f t="shared" si="808"/>
        <v>7.7781745930520216E-2</v>
      </c>
      <c r="U459" s="23">
        <f t="shared" si="809"/>
        <v>8.7888978452565214E-2</v>
      </c>
      <c r="V459" s="20">
        <f t="shared" si="810"/>
        <v>0</v>
      </c>
      <c r="W459" s="21">
        <f t="shared" si="811"/>
        <v>0</v>
      </c>
      <c r="X459" s="23" t="e">
        <f t="shared" si="812"/>
        <v>#DIV/0!</v>
      </c>
      <c r="Y459" s="20">
        <f t="shared" si="813"/>
        <v>0</v>
      </c>
      <c r="Z459" s="21">
        <f t="shared" si="814"/>
        <v>0</v>
      </c>
      <c r="AA459" s="23" t="e">
        <f t="shared" si="815"/>
        <v>#DIV/0!</v>
      </c>
      <c r="AB459" s="20">
        <f t="shared" si="816"/>
        <v>0.91500000000000004</v>
      </c>
      <c r="AC459" s="21">
        <f t="shared" si="817"/>
        <v>9.1923881554251172E-2</v>
      </c>
      <c r="AD459" s="23">
        <f t="shared" si="818"/>
        <v>0.10046325852923625</v>
      </c>
      <c r="AE459" s="20">
        <f t="shared" si="819"/>
        <v>11.030000000000001</v>
      </c>
      <c r="AF459" s="21">
        <f t="shared" si="820"/>
        <v>1.6687720036002407</v>
      </c>
      <c r="AG459" s="23">
        <f t="shared" si="821"/>
        <v>0.15129392598370267</v>
      </c>
      <c r="AH459" s="108"/>
      <c r="AI459" s="108"/>
      <c r="AJ459" s="108"/>
      <c r="AK459" s="108"/>
      <c r="AL459" s="108"/>
      <c r="AM459" s="108"/>
      <c r="AN459" s="108"/>
      <c r="AO459" s="108"/>
      <c r="AP459" s="108"/>
      <c r="AQ459" s="108"/>
      <c r="AR459" s="108"/>
      <c r="AS459" s="108"/>
      <c r="AT459" s="108"/>
      <c r="AU459" s="108"/>
      <c r="AV459" s="108"/>
      <c r="AW459" s="108"/>
      <c r="AX459" s="108"/>
    </row>
    <row r="460" spans="1:52" ht="15" thickBot="1" x14ac:dyDescent="0.4">
      <c r="A460" s="107"/>
      <c r="B460" s="4"/>
      <c r="C460" s="5"/>
      <c r="D460" s="77"/>
      <c r="E460" s="77"/>
      <c r="F460" s="77"/>
      <c r="G460" s="77"/>
      <c r="H460" s="77"/>
      <c r="I460" s="77"/>
      <c r="J460" s="56"/>
      <c r="K460" s="56"/>
      <c r="L460" s="56"/>
      <c r="M460" s="56"/>
      <c r="N460" s="56"/>
      <c r="O460" s="56"/>
      <c r="P460" s="7"/>
      <c r="Q460" s="7"/>
      <c r="R460" s="108"/>
      <c r="S460" s="7"/>
      <c r="T460" s="7"/>
      <c r="U460" s="108"/>
      <c r="V460" s="7"/>
      <c r="W460" s="7"/>
      <c r="X460" s="108"/>
      <c r="Y460" s="7"/>
      <c r="Z460" s="7"/>
      <c r="AA460" s="108"/>
      <c r="AB460" s="7"/>
      <c r="AC460" s="7"/>
      <c r="AD460" s="108"/>
      <c r="AE460" s="7"/>
      <c r="AF460" s="7"/>
      <c r="AG460" s="108"/>
      <c r="AH460" s="108"/>
      <c r="AI460" s="108"/>
      <c r="AJ460" s="108"/>
      <c r="AK460" s="108"/>
      <c r="AL460" s="108"/>
      <c r="AM460" s="108"/>
      <c r="AN460" s="108"/>
      <c r="AO460" s="108"/>
      <c r="AP460" s="108"/>
      <c r="AQ460" s="108"/>
      <c r="AR460" s="108"/>
      <c r="AS460" s="108"/>
      <c r="AT460" s="108"/>
      <c r="AU460" s="108"/>
      <c r="AV460" s="108"/>
      <c r="AW460" s="108"/>
      <c r="AX460" s="108"/>
    </row>
    <row r="461" spans="1:52" s="174" customFormat="1" ht="15" thickBot="1" x14ac:dyDescent="0.4">
      <c r="D461" s="205" t="str">
        <f>Overview!$B$23</f>
        <v>IMI512</v>
      </c>
      <c r="E461" s="206"/>
      <c r="F461" s="206"/>
      <c r="G461" s="206"/>
      <c r="H461" s="206"/>
      <c r="I461" s="206"/>
      <c r="J461" s="206"/>
      <c r="K461" s="206"/>
      <c r="L461" s="206"/>
      <c r="M461" s="206"/>
      <c r="N461" s="206"/>
      <c r="O461" s="207"/>
    </row>
    <row r="462" spans="1:52" s="174" customFormat="1" ht="15" thickBot="1" x14ac:dyDescent="0.4">
      <c r="D462" s="205">
        <v>1</v>
      </c>
      <c r="E462" s="206"/>
      <c r="F462" s="206"/>
      <c r="G462" s="206"/>
      <c r="H462" s="206"/>
      <c r="I462" s="206"/>
      <c r="J462" s="206"/>
      <c r="K462" s="206"/>
      <c r="L462" s="206"/>
      <c r="M462" s="206"/>
      <c r="N462" s="206"/>
      <c r="O462" s="207"/>
    </row>
    <row r="463" spans="1:52" s="174" customFormat="1" ht="15" thickBot="1" x14ac:dyDescent="0.4">
      <c r="D463" s="208" t="s">
        <v>26</v>
      </c>
      <c r="E463" s="209"/>
      <c r="F463" s="209"/>
      <c r="G463" s="209"/>
      <c r="H463" s="209"/>
      <c r="I463" s="210"/>
      <c r="J463" s="208" t="s">
        <v>26</v>
      </c>
      <c r="K463" s="209"/>
      <c r="L463" s="209"/>
      <c r="M463" s="209"/>
      <c r="N463" s="209"/>
      <c r="O463" s="210"/>
      <c r="P463" s="208" t="s">
        <v>9</v>
      </c>
      <c r="Q463" s="209"/>
      <c r="R463" s="210"/>
      <c r="S463" s="208" t="s">
        <v>10</v>
      </c>
      <c r="T463" s="209"/>
      <c r="U463" s="210"/>
      <c r="V463" s="208" t="s">
        <v>11</v>
      </c>
      <c r="W463" s="209"/>
      <c r="X463" s="210"/>
      <c r="Y463" s="208" t="s">
        <v>12</v>
      </c>
      <c r="Z463" s="209"/>
      <c r="AA463" s="210"/>
      <c r="AB463" s="208" t="s">
        <v>13</v>
      </c>
      <c r="AC463" s="209"/>
      <c r="AD463" s="210"/>
      <c r="AE463" s="208" t="s">
        <v>14</v>
      </c>
      <c r="AF463" s="209"/>
      <c r="AG463" s="210"/>
      <c r="AH463" s="92"/>
      <c r="AI463" s="208" t="s">
        <v>9</v>
      </c>
      <c r="AJ463" s="209"/>
      <c r="AK463" s="210"/>
      <c r="AL463" s="208" t="s">
        <v>10</v>
      </c>
      <c r="AM463" s="209"/>
      <c r="AN463" s="210"/>
      <c r="AO463" s="208" t="s">
        <v>11</v>
      </c>
      <c r="AP463" s="209"/>
      <c r="AQ463" s="210"/>
      <c r="AR463" s="208" t="s">
        <v>12</v>
      </c>
      <c r="AS463" s="209"/>
      <c r="AT463" s="210"/>
      <c r="AU463" s="208" t="s">
        <v>13</v>
      </c>
      <c r="AV463" s="209"/>
      <c r="AW463" s="210"/>
      <c r="AX463" s="208" t="s">
        <v>14</v>
      </c>
      <c r="AY463" s="209"/>
      <c r="AZ463" s="210"/>
    </row>
    <row r="464" spans="1:52" s="174" customFormat="1" ht="15" thickBot="1" x14ac:dyDescent="0.4">
      <c r="A464" s="172" t="s">
        <v>0</v>
      </c>
      <c r="B464" s="171" t="s">
        <v>1</v>
      </c>
      <c r="C464" s="173" t="s">
        <v>2</v>
      </c>
      <c r="D464" s="202" t="s">
        <v>27</v>
      </c>
      <c r="E464" s="203"/>
      <c r="F464" s="203"/>
      <c r="G464" s="203"/>
      <c r="H464" s="203"/>
      <c r="I464" s="204"/>
      <c r="J464" s="199" t="s">
        <v>28</v>
      </c>
      <c r="K464" s="200"/>
      <c r="L464" s="200"/>
      <c r="M464" s="200"/>
      <c r="N464" s="200"/>
      <c r="O464" s="201"/>
      <c r="P464" s="139" t="s">
        <v>8</v>
      </c>
      <c r="Q464" s="140" t="s">
        <v>5</v>
      </c>
      <c r="R464" s="141" t="s">
        <v>6</v>
      </c>
      <c r="S464" s="142" t="s">
        <v>8</v>
      </c>
      <c r="T464" s="140" t="s">
        <v>5</v>
      </c>
      <c r="U464" s="141" t="s">
        <v>6</v>
      </c>
      <c r="V464" s="142" t="s">
        <v>8</v>
      </c>
      <c r="W464" s="140" t="s">
        <v>5</v>
      </c>
      <c r="X464" s="141" t="s">
        <v>6</v>
      </c>
      <c r="Y464" s="142" t="s">
        <v>8</v>
      </c>
      <c r="Z464" s="140" t="s">
        <v>5</v>
      </c>
      <c r="AA464" s="141" t="s">
        <v>6</v>
      </c>
      <c r="AB464" s="142" t="s">
        <v>8</v>
      </c>
      <c r="AC464" s="140" t="s">
        <v>5</v>
      </c>
      <c r="AD464" s="141" t="s">
        <v>6</v>
      </c>
      <c r="AE464" s="142" t="s">
        <v>8</v>
      </c>
      <c r="AF464" s="140" t="s">
        <v>5</v>
      </c>
      <c r="AG464" s="141" t="s">
        <v>6</v>
      </c>
      <c r="AH464" s="110"/>
      <c r="AI464" s="139" t="s">
        <v>8</v>
      </c>
      <c r="AJ464" s="140" t="s">
        <v>5</v>
      </c>
      <c r="AK464" s="141" t="s">
        <v>6</v>
      </c>
      <c r="AL464" s="142" t="s">
        <v>8</v>
      </c>
      <c r="AM464" s="140" t="s">
        <v>5</v>
      </c>
      <c r="AN464" s="141" t="s">
        <v>6</v>
      </c>
      <c r="AO464" s="142" t="s">
        <v>8</v>
      </c>
      <c r="AP464" s="140" t="s">
        <v>5</v>
      </c>
      <c r="AQ464" s="141" t="s">
        <v>6</v>
      </c>
      <c r="AR464" s="142" t="s">
        <v>8</v>
      </c>
      <c r="AS464" s="140" t="s">
        <v>5</v>
      </c>
      <c r="AT464" s="141" t="s">
        <v>6</v>
      </c>
      <c r="AU464" s="142" t="s">
        <v>8</v>
      </c>
      <c r="AV464" s="140" t="s">
        <v>5</v>
      </c>
      <c r="AW464" s="141" t="s">
        <v>6</v>
      </c>
      <c r="AX464" s="142" t="s">
        <v>8</v>
      </c>
      <c r="AY464" s="140" t="s">
        <v>5</v>
      </c>
      <c r="AZ464" s="141" t="s">
        <v>6</v>
      </c>
    </row>
    <row r="465" spans="1:52" s="174" customFormat="1" x14ac:dyDescent="0.35">
      <c r="A465" s="11">
        <f>'OD660'!$A$5</f>
        <v>44661.520833333336</v>
      </c>
      <c r="B465" s="4">
        <f>C465*24</f>
        <v>0</v>
      </c>
      <c r="C465" s="2">
        <f>A465-$A$5</f>
        <v>0</v>
      </c>
      <c r="D465" s="176">
        <v>8.34</v>
      </c>
      <c r="E465" s="176">
        <v>23.99</v>
      </c>
      <c r="F465" s="176">
        <v>7.11</v>
      </c>
      <c r="G465" s="176">
        <v>2.66</v>
      </c>
      <c r="H465" s="176">
        <v>0</v>
      </c>
      <c r="I465" s="176">
        <v>0</v>
      </c>
      <c r="J465" s="176">
        <v>8.35</v>
      </c>
      <c r="K465" s="176">
        <v>23.99</v>
      </c>
      <c r="L465" s="176">
        <v>7.11</v>
      </c>
      <c r="M465" s="176">
        <v>2.66</v>
      </c>
      <c r="N465" s="176">
        <v>0</v>
      </c>
      <c r="O465" s="176">
        <v>0</v>
      </c>
      <c r="P465" s="143">
        <f>IF(D465="",#N/A,AVERAGE(D465,J465))</f>
        <v>8.3449999999999989</v>
      </c>
      <c r="Q465" s="144">
        <f>_xlfn.STDEV.S(D465,J465)</f>
        <v>7.0710678118653244E-3</v>
      </c>
      <c r="R465" s="145">
        <f>Q465/P465</f>
        <v>8.4734185882148901E-4</v>
      </c>
      <c r="S465" s="146">
        <f>IF(E465="",#N/A,AVERAGE(E465,K465))</f>
        <v>23.99</v>
      </c>
      <c r="T465" s="144">
        <f>_xlfn.STDEV.S(E465,K465)</f>
        <v>0</v>
      </c>
      <c r="U465" s="145">
        <f>T465/S465</f>
        <v>0</v>
      </c>
      <c r="V465" s="146">
        <f>IF(F465="",#N/A,AVERAGE(F465,L465))</f>
        <v>7.11</v>
      </c>
      <c r="W465" s="144">
        <f>_xlfn.STDEV.S(F465,L465)</f>
        <v>0</v>
      </c>
      <c r="X465" s="145">
        <f t="shared" ref="X465:X475" si="822">W465/V465</f>
        <v>0</v>
      </c>
      <c r="Y465" s="146">
        <f>IF(G465="",#N/A,AVERAGE(G465,M465))</f>
        <v>2.66</v>
      </c>
      <c r="Z465" s="144">
        <f>_xlfn.STDEV.S(G465,M465)</f>
        <v>0</v>
      </c>
      <c r="AA465" s="145">
        <f>Z465/Y465</f>
        <v>0</v>
      </c>
      <c r="AB465" s="146">
        <f>IF(H465="",#N/A,AVERAGE(H465,N465))</f>
        <v>0</v>
      </c>
      <c r="AC465" s="144">
        <f>_xlfn.STDEV.S(H465,N465)</f>
        <v>0</v>
      </c>
      <c r="AD465" s="145" t="e">
        <f>AC465/AB465</f>
        <v>#DIV/0!</v>
      </c>
      <c r="AE465" s="146">
        <f>IF(I465="",#N/A,AVERAGE(I465,O465))</f>
        <v>0</v>
      </c>
      <c r="AF465" s="144">
        <f>_xlfn.STDEV.S(I465,O465)</f>
        <v>0</v>
      </c>
      <c r="AG465" s="145" t="e">
        <f>AF465/AE465</f>
        <v>#DIV/0!</v>
      </c>
      <c r="AH465" s="108"/>
      <c r="AI465" s="143">
        <f>AVERAGE(P465,P480,P495)</f>
        <v>8.3449999999999989</v>
      </c>
      <c r="AJ465" s="144">
        <f>_xlfn.STDEV.S(Q465,Q480,Q495)</f>
        <v>0</v>
      </c>
      <c r="AK465" s="145">
        <f>AJ465/AI465</f>
        <v>0</v>
      </c>
      <c r="AL465" s="143">
        <f>AVERAGE(S465,S480,S495)</f>
        <v>23.99</v>
      </c>
      <c r="AM465" s="144">
        <f>_xlfn.STDEV.S(T465,T480,T495)</f>
        <v>0</v>
      </c>
      <c r="AN465" s="145">
        <f>AM465/AL465</f>
        <v>0</v>
      </c>
      <c r="AO465" s="143">
        <f>AVERAGE(V465,V480,V495)</f>
        <v>7.11</v>
      </c>
      <c r="AP465" s="144">
        <f>_xlfn.STDEV.S(W465,W480,W495)</f>
        <v>0</v>
      </c>
      <c r="AQ465" s="145">
        <f t="shared" ref="AQ465:AQ475" si="823">AP465/AO465</f>
        <v>0</v>
      </c>
      <c r="AR465" s="143">
        <f>AVERAGE(Y465,Y480,Y495)</f>
        <v>2.66</v>
      </c>
      <c r="AS465" s="144">
        <f>_xlfn.STDEV.S(Z465,Z480,Z495)</f>
        <v>0</v>
      </c>
      <c r="AT465" s="145">
        <f>AS465/AR465</f>
        <v>0</v>
      </c>
      <c r="AU465" s="143">
        <f>AVERAGE(AB465,AB480,AB495)</f>
        <v>0</v>
      </c>
      <c r="AV465" s="144">
        <f>_xlfn.STDEV.S(AC465,AC480,AC495)</f>
        <v>0</v>
      </c>
      <c r="AW465" s="145" t="e">
        <f>AV465/AU465</f>
        <v>#DIV/0!</v>
      </c>
      <c r="AX465" s="143">
        <f>AVERAGE(AE465,AE480,AE495)</f>
        <v>0</v>
      </c>
      <c r="AY465" s="144">
        <f>_xlfn.STDEV.S(AF465,AF480,AF495)</f>
        <v>0</v>
      </c>
      <c r="AZ465" s="145" t="e">
        <f>AY465/AX465</f>
        <v>#DIV/0!</v>
      </c>
    </row>
    <row r="466" spans="1:52" s="174" customFormat="1" x14ac:dyDescent="0.35">
      <c r="A466" s="11">
        <f>'OD660'!$A$6</f>
        <v>44661.84375</v>
      </c>
      <c r="B466" s="4">
        <f t="shared" ref="B466:B475" si="824">C466*24</f>
        <v>7.7499999999417923</v>
      </c>
      <c r="C466" s="12">
        <f t="shared" ref="C466:C475" si="825">A466-$A$5</f>
        <v>0.32291666666424135</v>
      </c>
      <c r="D466" s="56">
        <v>8.18</v>
      </c>
      <c r="E466" s="56">
        <v>24.76</v>
      </c>
      <c r="F466" s="56">
        <v>6.61</v>
      </c>
      <c r="G466" s="56">
        <v>2.77</v>
      </c>
      <c r="H466" s="56">
        <v>0</v>
      </c>
      <c r="I466" s="56">
        <v>0.25</v>
      </c>
      <c r="J466" s="56">
        <v>7.96</v>
      </c>
      <c r="K466" s="56">
        <v>24.12</v>
      </c>
      <c r="L466" s="56">
        <v>6.44</v>
      </c>
      <c r="M466" s="56">
        <v>2.69</v>
      </c>
      <c r="N466" s="56">
        <v>0</v>
      </c>
      <c r="O466" s="56">
        <v>0.24</v>
      </c>
      <c r="P466" s="29">
        <f t="shared" ref="P466:P475" si="826">IF(D466="",#N/A,AVERAGE(D466,J466))</f>
        <v>8.07</v>
      </c>
      <c r="Q466" s="7">
        <f t="shared" ref="Q466:Q475" si="827">_xlfn.STDEV.S(D466,J466)</f>
        <v>0.15556349186104027</v>
      </c>
      <c r="R466" s="22">
        <f t="shared" ref="R466:R475" si="828">Q466/P466</f>
        <v>1.9276764790711307E-2</v>
      </c>
      <c r="S466" s="18">
        <f t="shared" ref="S466:S475" si="829">IF(E466="",#N/A,AVERAGE(E466,K466))</f>
        <v>24.44</v>
      </c>
      <c r="T466" s="7">
        <f t="shared" ref="T466:T475" si="830">_xlfn.STDEV.S(E466,K466)</f>
        <v>0.45254833995939081</v>
      </c>
      <c r="U466" s="22">
        <f t="shared" ref="U466:U475" si="831">T466/S466</f>
        <v>1.8516707854312225E-2</v>
      </c>
      <c r="V466" s="18">
        <f t="shared" ref="V466:V475" si="832">IF(F466="",#N/A,AVERAGE(F466,L466))</f>
        <v>6.5250000000000004</v>
      </c>
      <c r="W466" s="7">
        <f t="shared" ref="W466:W475" si="833">_xlfn.STDEV.S(F466,L466)</f>
        <v>0.12020815280171303</v>
      </c>
      <c r="X466" s="22">
        <f t="shared" si="822"/>
        <v>1.8422705410224217E-2</v>
      </c>
      <c r="Y466" s="18">
        <f t="shared" ref="Y466:Y475" si="834">IF(G466="",#N/A,AVERAGE(G466,M466))</f>
        <v>2.73</v>
      </c>
      <c r="Z466" s="7">
        <f t="shared" ref="Z466:Z475" si="835">_xlfn.STDEV.S(G466,M466)</f>
        <v>5.6568542494923851E-2</v>
      </c>
      <c r="AA466" s="22">
        <f t="shared" ref="AA466:AA475" si="836">Z466/Y466</f>
        <v>2.0721077836968443E-2</v>
      </c>
      <c r="AB466" s="18">
        <f t="shared" ref="AB466:AB475" si="837">IF(H466="",#N/A,AVERAGE(H466,N466))</f>
        <v>0</v>
      </c>
      <c r="AC466" s="7">
        <f t="shared" ref="AC466:AC475" si="838">_xlfn.STDEV.S(H466,N466)</f>
        <v>0</v>
      </c>
      <c r="AD466" s="22" t="e">
        <f t="shared" ref="AD466:AD475" si="839">AC466/AB466</f>
        <v>#DIV/0!</v>
      </c>
      <c r="AE466" s="18">
        <f t="shared" ref="AE466:AE475" si="840">IF(I466="",#N/A,AVERAGE(I466,O466))</f>
        <v>0.245</v>
      </c>
      <c r="AF466" s="7">
        <f t="shared" ref="AF466:AF475" si="841">_xlfn.STDEV.S(I466,O466)</f>
        <v>7.0710678118654814E-3</v>
      </c>
      <c r="AG466" s="22">
        <f t="shared" ref="AG466:AG475" si="842">AF466/AE466</f>
        <v>2.8861501272920333E-2</v>
      </c>
      <c r="AH466" s="108"/>
      <c r="AI466" s="29">
        <f t="shared" ref="AI466:AI475" si="843">AVERAGE(P466,P481,P496)</f>
        <v>8.0649999999999995</v>
      </c>
      <c r="AJ466" s="7">
        <f t="shared" ref="AJ466:AJ475" si="844">_xlfn.STDEV.S(Q466,Q481,Q496)</f>
        <v>6.7453687816160318E-2</v>
      </c>
      <c r="AK466" s="22">
        <f t="shared" ref="AK466:AK475" si="845">AJ466/AI466</f>
        <v>8.3637554638760474E-3</v>
      </c>
      <c r="AL466" s="29">
        <f t="shared" ref="AL466:AL475" si="846">AVERAGE(S466,S481,S496)</f>
        <v>24.378333333333334</v>
      </c>
      <c r="AM466" s="7">
        <f t="shared" ref="AM466:AM475" si="847">_xlfn.STDEV.S(T466,T481,T496)</f>
        <v>0.22453655975512496</v>
      </c>
      <c r="AN466" s="22">
        <f t="shared" ref="AN466:AN475" si="848">AM466/AL466</f>
        <v>9.2104967425360607E-3</v>
      </c>
      <c r="AO466" s="29">
        <f t="shared" ref="AO466:AO475" si="849">AVERAGE(V466,V481,V496)</f>
        <v>6.5</v>
      </c>
      <c r="AP466" s="7">
        <f t="shared" ref="AP466:AP475" si="850">_xlfn.STDEV.S(W466,W481,W496)</f>
        <v>6.1237243569579609E-2</v>
      </c>
      <c r="AQ466" s="22">
        <f t="shared" si="823"/>
        <v>9.4211143953199395E-3</v>
      </c>
      <c r="AR466" s="29">
        <f t="shared" ref="AR466:AR475" si="851">AVERAGE(Y466,Y481,Y496)</f>
        <v>2.7249999999999996</v>
      </c>
      <c r="AS466" s="7">
        <f t="shared" ref="AS466:AS475" si="852">_xlfn.STDEV.S(Z466,Z481,Z496)</f>
        <v>2.6770630673681645E-2</v>
      </c>
      <c r="AT466" s="22">
        <f t="shared" ref="AT466:AT475" si="853">AS466/AR466</f>
        <v>9.824084650892349E-3</v>
      </c>
      <c r="AU466" s="29">
        <f t="shared" ref="AU466:AU475" si="854">AVERAGE(AB466,AB481,AB496)</f>
        <v>0</v>
      </c>
      <c r="AV466" s="7">
        <f t="shared" ref="AV466:AV475" si="855">_xlfn.STDEV.S(AC466,AC481,AC496)</f>
        <v>0</v>
      </c>
      <c r="AW466" s="22" t="e">
        <f t="shared" ref="AW466:AW475" si="856">AV466/AU466</f>
        <v>#DIV/0!</v>
      </c>
      <c r="AX466" s="29">
        <f t="shared" ref="AX466:AX475" si="857">AVERAGE(AE466,AE481,AE496)</f>
        <v>0.24</v>
      </c>
      <c r="AY466" s="7">
        <f t="shared" ref="AY466:AY475" si="858">_xlfn.STDEV.S(AF466,AF481,AF496)</f>
        <v>4.0824829046386332E-3</v>
      </c>
      <c r="AZ466" s="22">
        <f t="shared" ref="AZ466:AZ475" si="859">AY466/AX466</f>
        <v>1.7010345435994306E-2</v>
      </c>
    </row>
    <row r="467" spans="1:52" s="174" customFormat="1" x14ac:dyDescent="0.35">
      <c r="A467" s="11">
        <f>'OD660'!$A$7</f>
        <v>44662.34375</v>
      </c>
      <c r="B467" s="4">
        <f t="shared" si="824"/>
        <v>19.749999999941792</v>
      </c>
      <c r="C467" s="12">
        <f t="shared" si="825"/>
        <v>0.82291666666424135</v>
      </c>
      <c r="D467" s="176">
        <v>8.18</v>
      </c>
      <c r="E467" s="176">
        <v>24.72</v>
      </c>
      <c r="F467" s="176">
        <v>5.75</v>
      </c>
      <c r="G467" s="176">
        <v>2.69</v>
      </c>
      <c r="H467" s="176">
        <v>0</v>
      </c>
      <c r="I467" s="176">
        <v>0.72</v>
      </c>
      <c r="J467" s="176">
        <v>8.02</v>
      </c>
      <c r="K467" s="176">
        <v>24.3</v>
      </c>
      <c r="L467" s="176">
        <v>5.66</v>
      </c>
      <c r="M467" s="176">
        <v>2.65</v>
      </c>
      <c r="N467" s="176">
        <v>0.08</v>
      </c>
      <c r="O467" s="176">
        <v>0.74</v>
      </c>
      <c r="P467" s="29">
        <f t="shared" si="826"/>
        <v>8.1</v>
      </c>
      <c r="Q467" s="7">
        <f t="shared" si="827"/>
        <v>0.1131370849898477</v>
      </c>
      <c r="R467" s="22">
        <f t="shared" si="828"/>
        <v>1.3967541356771323E-2</v>
      </c>
      <c r="S467" s="18">
        <f t="shared" si="829"/>
        <v>24.509999999999998</v>
      </c>
      <c r="T467" s="7">
        <f t="shared" si="830"/>
        <v>0.29698484809834863</v>
      </c>
      <c r="U467" s="22">
        <f t="shared" si="831"/>
        <v>1.2116884867333687E-2</v>
      </c>
      <c r="V467" s="18">
        <f t="shared" si="832"/>
        <v>5.7050000000000001</v>
      </c>
      <c r="W467" s="7">
        <f t="shared" si="833"/>
        <v>6.3639610306789177E-2</v>
      </c>
      <c r="X467" s="22">
        <f t="shared" si="822"/>
        <v>1.1155058774196175E-2</v>
      </c>
      <c r="Y467" s="18">
        <f t="shared" si="834"/>
        <v>2.67</v>
      </c>
      <c r="Z467" s="7">
        <f t="shared" si="835"/>
        <v>2.8284271247461926E-2</v>
      </c>
      <c r="AA467" s="22">
        <f t="shared" si="836"/>
        <v>1.0593360017776002E-2</v>
      </c>
      <c r="AB467" s="18">
        <f t="shared" si="837"/>
        <v>0.04</v>
      </c>
      <c r="AC467" s="7">
        <f t="shared" si="838"/>
        <v>5.6568542494923803E-2</v>
      </c>
      <c r="AD467" s="22">
        <f t="shared" si="839"/>
        <v>1.4142135623730951</v>
      </c>
      <c r="AE467" s="18">
        <f t="shared" si="840"/>
        <v>0.73</v>
      </c>
      <c r="AF467" s="7">
        <f t="shared" si="841"/>
        <v>1.4142135623730963E-2</v>
      </c>
      <c r="AG467" s="22">
        <f t="shared" si="842"/>
        <v>1.9372788525658855E-2</v>
      </c>
      <c r="AH467" s="108"/>
      <c r="AI467" s="29">
        <f t="shared" si="843"/>
        <v>8.0833333333333339</v>
      </c>
      <c r="AJ467" s="7">
        <f t="shared" si="844"/>
        <v>4.5460605656619725E-2</v>
      </c>
      <c r="AK467" s="22">
        <f t="shared" si="845"/>
        <v>5.6239924523653262E-3</v>
      </c>
      <c r="AL467" s="29">
        <f t="shared" si="846"/>
        <v>24.518333333333334</v>
      </c>
      <c r="AM467" s="7">
        <f t="shared" si="847"/>
        <v>0.10008329864001511</v>
      </c>
      <c r="AN467" s="22">
        <f t="shared" si="848"/>
        <v>4.0819780561490767E-3</v>
      </c>
      <c r="AO467" s="29">
        <f t="shared" si="849"/>
        <v>5.7033333333333331</v>
      </c>
      <c r="AP467" s="7">
        <f t="shared" si="850"/>
        <v>2.2730302828309852E-2</v>
      </c>
      <c r="AQ467" s="22">
        <f t="shared" si="823"/>
        <v>3.9854417583243462E-3</v>
      </c>
      <c r="AR467" s="29">
        <f t="shared" si="851"/>
        <v>2.6749999999999994</v>
      </c>
      <c r="AS467" s="7">
        <f t="shared" si="852"/>
        <v>7.0710678118654918E-3</v>
      </c>
      <c r="AT467" s="22">
        <f t="shared" si="853"/>
        <v>2.6433898362113995E-3</v>
      </c>
      <c r="AU467" s="29">
        <f t="shared" si="854"/>
        <v>2.6666666666666668E-2</v>
      </c>
      <c r="AV467" s="7">
        <f t="shared" si="855"/>
        <v>3.2659863237109045E-2</v>
      </c>
      <c r="AW467" s="22">
        <f t="shared" si="856"/>
        <v>1.2247448713915892</v>
      </c>
      <c r="AX467" s="29">
        <f t="shared" si="857"/>
        <v>0.68666666666666665</v>
      </c>
      <c r="AY467" s="7">
        <f t="shared" si="858"/>
        <v>8.1649658092772665E-3</v>
      </c>
      <c r="AZ467" s="22">
        <f t="shared" si="859"/>
        <v>1.1890726906714466E-2</v>
      </c>
    </row>
    <row r="468" spans="1:52" s="174" customFormat="1" x14ac:dyDescent="0.35">
      <c r="A468" s="11">
        <f>'OD660'!$A$8</f>
        <v>44662.71875</v>
      </c>
      <c r="B468" s="4">
        <f t="shared" si="824"/>
        <v>28.749999999941792</v>
      </c>
      <c r="C468" s="12">
        <f t="shared" si="825"/>
        <v>1.1979166666642413</v>
      </c>
      <c r="D468" s="176">
        <v>7.95</v>
      </c>
      <c r="E468" s="176">
        <v>24.12</v>
      </c>
      <c r="F468" s="176">
        <v>4.5599999999999996</v>
      </c>
      <c r="G468" s="176">
        <v>2.4700000000000002</v>
      </c>
      <c r="H468" s="176">
        <v>0.12</v>
      </c>
      <c r="I468" s="176">
        <v>1.25</v>
      </c>
      <c r="J468" s="176">
        <v>7.83</v>
      </c>
      <c r="K468" s="176">
        <v>23.75</v>
      </c>
      <c r="L468" s="176">
        <v>4.49</v>
      </c>
      <c r="M468" s="176">
        <v>2.4300000000000002</v>
      </c>
      <c r="N468" s="176">
        <v>0.11</v>
      </c>
      <c r="O468" s="176">
        <v>1.1000000000000001</v>
      </c>
      <c r="P468" s="29">
        <f t="shared" si="826"/>
        <v>7.8900000000000006</v>
      </c>
      <c r="Q468" s="7">
        <f t="shared" si="827"/>
        <v>8.4852813742385777E-2</v>
      </c>
      <c r="R468" s="22">
        <f t="shared" si="828"/>
        <v>1.0754475759491226E-2</v>
      </c>
      <c r="S468" s="18">
        <f t="shared" si="829"/>
        <v>23.935000000000002</v>
      </c>
      <c r="T468" s="7">
        <f t="shared" si="830"/>
        <v>0.26162950903902327</v>
      </c>
      <c r="U468" s="22">
        <f t="shared" si="831"/>
        <v>1.0930833885064686E-2</v>
      </c>
      <c r="V468" s="18">
        <f t="shared" si="832"/>
        <v>4.5250000000000004</v>
      </c>
      <c r="W468" s="7">
        <f t="shared" si="833"/>
        <v>4.9497474683057895E-2</v>
      </c>
      <c r="X468" s="22">
        <f t="shared" si="822"/>
        <v>1.0938668438244838E-2</v>
      </c>
      <c r="Y468" s="18">
        <f t="shared" si="834"/>
        <v>2.4500000000000002</v>
      </c>
      <c r="Z468" s="7">
        <f t="shared" si="835"/>
        <v>2.8284271247461926E-2</v>
      </c>
      <c r="AA468" s="22">
        <f t="shared" si="836"/>
        <v>1.1544600509168132E-2</v>
      </c>
      <c r="AB468" s="18">
        <f t="shared" si="837"/>
        <v>0.11499999999999999</v>
      </c>
      <c r="AC468" s="7">
        <f t="shared" si="838"/>
        <v>7.0710678118654719E-3</v>
      </c>
      <c r="AD468" s="22">
        <f t="shared" si="839"/>
        <v>6.1487546190134544E-2</v>
      </c>
      <c r="AE468" s="18">
        <f t="shared" si="840"/>
        <v>1.175</v>
      </c>
      <c r="AF468" s="7">
        <f t="shared" si="841"/>
        <v>0.10606601717798207</v>
      </c>
      <c r="AG468" s="22">
        <f t="shared" si="842"/>
        <v>9.0268950789771971E-2</v>
      </c>
      <c r="AH468" s="108"/>
      <c r="AI468" s="29">
        <f t="shared" si="843"/>
        <v>7.8550000000000004</v>
      </c>
      <c r="AJ468" s="7">
        <f t="shared" si="844"/>
        <v>4.4158804331639254E-2</v>
      </c>
      <c r="AK468" s="22">
        <f t="shared" si="845"/>
        <v>5.6217446634804899E-3</v>
      </c>
      <c r="AL468" s="29">
        <f t="shared" si="846"/>
        <v>23.844999999999999</v>
      </c>
      <c r="AM468" s="7">
        <f t="shared" si="847"/>
        <v>0.12734467663262133</v>
      </c>
      <c r="AN468" s="22">
        <f t="shared" si="848"/>
        <v>5.3405190451927594E-3</v>
      </c>
      <c r="AO468" s="29">
        <f t="shared" si="849"/>
        <v>4.5133333333333328</v>
      </c>
      <c r="AP468" s="7">
        <f t="shared" si="850"/>
        <v>2.2730302828309637E-2</v>
      </c>
      <c r="AQ468" s="22">
        <f t="shared" si="823"/>
        <v>5.0362561657997726E-3</v>
      </c>
      <c r="AR468" s="29">
        <f t="shared" si="851"/>
        <v>2.4450000000000003</v>
      </c>
      <c r="AS468" s="7">
        <f t="shared" si="852"/>
        <v>1.4719601443879734E-2</v>
      </c>
      <c r="AT468" s="22">
        <f t="shared" si="853"/>
        <v>6.020286889112365E-3</v>
      </c>
      <c r="AU468" s="29">
        <f t="shared" si="854"/>
        <v>0.11666666666666665</v>
      </c>
      <c r="AV468" s="7">
        <f t="shared" si="855"/>
        <v>4.0824829046386289E-3</v>
      </c>
      <c r="AW468" s="22">
        <f t="shared" si="856"/>
        <v>3.4992710611188249E-2</v>
      </c>
      <c r="AX468" s="29">
        <f t="shared" si="857"/>
        <v>1.2100000000000002</v>
      </c>
      <c r="AY468" s="7">
        <f t="shared" si="858"/>
        <v>2.2730302828309883E-2</v>
      </c>
      <c r="AZ468" s="22">
        <f t="shared" si="859"/>
        <v>1.8785374238272628E-2</v>
      </c>
    </row>
    <row r="469" spans="1:52" s="174" customFormat="1" x14ac:dyDescent="0.35">
      <c r="A469" s="11">
        <f>'OD660'!$A$9</f>
        <v>44663.354166666664</v>
      </c>
      <c r="B469" s="4">
        <f t="shared" si="824"/>
        <v>43.999999999883585</v>
      </c>
      <c r="C469" s="12">
        <f t="shared" si="825"/>
        <v>1.8333333333284827</v>
      </c>
      <c r="D469" s="176">
        <v>7.95</v>
      </c>
      <c r="E469" s="176">
        <v>23.97</v>
      </c>
      <c r="F469" s="176">
        <v>1.37</v>
      </c>
      <c r="G469" s="176">
        <v>1.68</v>
      </c>
      <c r="H469" s="176">
        <v>0.27</v>
      </c>
      <c r="I469" s="176">
        <v>2.88</v>
      </c>
      <c r="J469" s="176">
        <v>7.78</v>
      </c>
      <c r="K469" s="176">
        <v>23.56</v>
      </c>
      <c r="L469" s="176">
        <v>1.35</v>
      </c>
      <c r="M469" s="176">
        <v>1.65</v>
      </c>
      <c r="N469" s="176">
        <v>0.26</v>
      </c>
      <c r="O469" s="176">
        <v>3.16</v>
      </c>
      <c r="P469" s="29">
        <f t="shared" si="826"/>
        <v>7.8650000000000002</v>
      </c>
      <c r="Q469" s="7">
        <f t="shared" si="827"/>
        <v>0.12020815280171303</v>
      </c>
      <c r="R469" s="22">
        <f t="shared" si="828"/>
        <v>1.528393551197877E-2</v>
      </c>
      <c r="S469" s="18">
        <f t="shared" si="829"/>
        <v>23.765000000000001</v>
      </c>
      <c r="T469" s="7">
        <f t="shared" si="830"/>
        <v>0.28991378028648457</v>
      </c>
      <c r="U469" s="22">
        <f t="shared" si="831"/>
        <v>1.2199191259687969E-2</v>
      </c>
      <c r="V469" s="18">
        <f t="shared" si="832"/>
        <v>1.36</v>
      </c>
      <c r="W469" s="7">
        <f t="shared" si="833"/>
        <v>1.4142135623730963E-2</v>
      </c>
      <c r="X469" s="22">
        <f t="shared" si="822"/>
        <v>1.0398629135096295E-2</v>
      </c>
      <c r="Y469" s="18">
        <f t="shared" si="834"/>
        <v>1.665</v>
      </c>
      <c r="Z469" s="7">
        <f t="shared" si="835"/>
        <v>2.1213203435596444E-2</v>
      </c>
      <c r="AA469" s="22">
        <f t="shared" si="836"/>
        <v>1.2740662724081949E-2</v>
      </c>
      <c r="AB469" s="18">
        <f t="shared" si="837"/>
        <v>0.26500000000000001</v>
      </c>
      <c r="AC469" s="7">
        <f t="shared" si="838"/>
        <v>7.0710678118654814E-3</v>
      </c>
      <c r="AD469" s="22">
        <f t="shared" si="839"/>
        <v>2.6683274761756533E-2</v>
      </c>
      <c r="AE469" s="18">
        <f t="shared" si="840"/>
        <v>3.02</v>
      </c>
      <c r="AF469" s="7">
        <f t="shared" si="841"/>
        <v>0.19798989873223347</v>
      </c>
      <c r="AG469" s="22">
        <f t="shared" si="842"/>
        <v>6.5559569116633604E-2</v>
      </c>
      <c r="AH469" s="108"/>
      <c r="AI469" s="29">
        <f t="shared" si="843"/>
        <v>7.9133333333333331</v>
      </c>
      <c r="AJ469" s="7">
        <f t="shared" si="844"/>
        <v>3.2403703492039228E-2</v>
      </c>
      <c r="AK469" s="22">
        <f t="shared" si="845"/>
        <v>4.0948235246890344E-3</v>
      </c>
      <c r="AL469" s="29">
        <f t="shared" si="846"/>
        <v>23.915000000000003</v>
      </c>
      <c r="AM469" s="7">
        <f t="shared" si="847"/>
        <v>8.1649658092772276E-2</v>
      </c>
      <c r="AN469" s="22">
        <f t="shared" si="848"/>
        <v>3.4141609070780792E-3</v>
      </c>
      <c r="AO469" s="29">
        <f t="shared" si="849"/>
        <v>1.3833333333333335</v>
      </c>
      <c r="AP469" s="7">
        <f t="shared" si="850"/>
        <v>8.1649658092772665E-3</v>
      </c>
      <c r="AQ469" s="22">
        <f t="shared" si="823"/>
        <v>5.9023849223691074E-3</v>
      </c>
      <c r="AR469" s="29">
        <f t="shared" si="851"/>
        <v>1.6866666666666668</v>
      </c>
      <c r="AS469" s="7">
        <f t="shared" si="852"/>
        <v>1.0801234497346442E-2</v>
      </c>
      <c r="AT469" s="22">
        <f t="shared" si="853"/>
        <v>6.4038939707587597E-3</v>
      </c>
      <c r="AU469" s="29">
        <f t="shared" si="854"/>
        <v>0.26333333333333336</v>
      </c>
      <c r="AV469" s="7">
        <f t="shared" si="855"/>
        <v>4.0824829046386332E-3</v>
      </c>
      <c r="AW469" s="22">
        <f t="shared" si="856"/>
        <v>1.5503099637868226E-2</v>
      </c>
      <c r="AX469" s="29">
        <f t="shared" si="857"/>
        <v>3.0799999999999996</v>
      </c>
      <c r="AY469" s="7">
        <f t="shared" si="858"/>
        <v>8.9535840123755428E-2</v>
      </c>
      <c r="AZ469" s="22">
        <f t="shared" si="859"/>
        <v>2.9070077962258259E-2</v>
      </c>
    </row>
    <row r="470" spans="1:52" s="174" customFormat="1" x14ac:dyDescent="0.35">
      <c r="A470" s="11">
        <f>'OD660'!$A$10</f>
        <v>44663.677083333336</v>
      </c>
      <c r="B470" s="4">
        <f t="shared" si="824"/>
        <v>51.75</v>
      </c>
      <c r="C470" s="12">
        <f t="shared" si="825"/>
        <v>2.15625</v>
      </c>
      <c r="D470" s="176">
        <v>8.08</v>
      </c>
      <c r="E470" s="176">
        <v>22.96</v>
      </c>
      <c r="F470" s="176">
        <v>0</v>
      </c>
      <c r="G470" s="176">
        <v>0.91</v>
      </c>
      <c r="H470" s="176">
        <v>0.39</v>
      </c>
      <c r="I470" s="176">
        <v>4.1900000000000004</v>
      </c>
      <c r="J470" s="176">
        <v>7.99</v>
      </c>
      <c r="K470" s="176">
        <v>22.76</v>
      </c>
      <c r="L470" s="176">
        <v>0</v>
      </c>
      <c r="M470" s="176">
        <v>0.91</v>
      </c>
      <c r="N470" s="176">
        <v>0.39</v>
      </c>
      <c r="O470" s="176">
        <v>4.3499999999999996</v>
      </c>
      <c r="P470" s="29">
        <f t="shared" si="826"/>
        <v>8.0350000000000001</v>
      </c>
      <c r="Q470" s="7">
        <f t="shared" si="827"/>
        <v>6.3639610306789177E-2</v>
      </c>
      <c r="R470" s="22">
        <f t="shared" si="828"/>
        <v>7.9202999759538494E-3</v>
      </c>
      <c r="S470" s="18">
        <f t="shared" si="829"/>
        <v>22.86</v>
      </c>
      <c r="T470" s="7">
        <f t="shared" si="830"/>
        <v>0.141421356237309</v>
      </c>
      <c r="U470" s="22">
        <f t="shared" si="831"/>
        <v>6.1864110340030184E-3</v>
      </c>
      <c r="V470" s="18">
        <f t="shared" si="832"/>
        <v>0</v>
      </c>
      <c r="W470" s="7">
        <f t="shared" si="833"/>
        <v>0</v>
      </c>
      <c r="X470" s="22" t="e">
        <f t="shared" si="822"/>
        <v>#DIV/0!</v>
      </c>
      <c r="Y470" s="18">
        <f t="shared" si="834"/>
        <v>0.91</v>
      </c>
      <c r="Z470" s="7">
        <f t="shared" si="835"/>
        <v>0</v>
      </c>
      <c r="AA470" s="22">
        <f t="shared" si="836"/>
        <v>0</v>
      </c>
      <c r="AB470" s="18">
        <f t="shared" si="837"/>
        <v>0.39</v>
      </c>
      <c r="AC470" s="7">
        <f t="shared" si="838"/>
        <v>0</v>
      </c>
      <c r="AD470" s="22">
        <f t="shared" si="839"/>
        <v>0</v>
      </c>
      <c r="AE470" s="18">
        <f t="shared" si="840"/>
        <v>4.2699999999999996</v>
      </c>
      <c r="AF470" s="7">
        <f t="shared" si="841"/>
        <v>0.11313708498984708</v>
      </c>
      <c r="AG470" s="22">
        <f t="shared" si="842"/>
        <v>2.6495804447270982E-2</v>
      </c>
      <c r="AH470" s="108"/>
      <c r="AI470" s="29">
        <f t="shared" si="843"/>
        <v>8.0166666666666675</v>
      </c>
      <c r="AJ470" s="7">
        <f t="shared" si="844"/>
        <v>3.0822070014844945E-2</v>
      </c>
      <c r="AK470" s="22">
        <f t="shared" si="845"/>
        <v>3.8447488584006165E-3</v>
      </c>
      <c r="AL470" s="29">
        <f t="shared" si="846"/>
        <v>22.831666666666667</v>
      </c>
      <c r="AM470" s="7">
        <f t="shared" si="847"/>
        <v>7.1530879112916029E-2</v>
      </c>
      <c r="AN470" s="22">
        <f t="shared" si="848"/>
        <v>3.1329679150120166E-3</v>
      </c>
      <c r="AO470" s="29">
        <f t="shared" si="849"/>
        <v>0</v>
      </c>
      <c r="AP470" s="7">
        <f t="shared" si="850"/>
        <v>0</v>
      </c>
      <c r="AQ470" s="22" t="e">
        <f t="shared" si="823"/>
        <v>#DIV/0!</v>
      </c>
      <c r="AR470" s="29">
        <f t="shared" si="851"/>
        <v>0.91666666666666663</v>
      </c>
      <c r="AS470" s="7">
        <f t="shared" si="852"/>
        <v>0</v>
      </c>
      <c r="AT470" s="22">
        <f t="shared" si="853"/>
        <v>0</v>
      </c>
      <c r="AU470" s="29">
        <f t="shared" si="854"/>
        <v>0.38833333333333336</v>
      </c>
      <c r="AV470" s="7">
        <f t="shared" si="855"/>
        <v>4.0824829046386332E-3</v>
      </c>
      <c r="AW470" s="22">
        <f t="shared" si="856"/>
        <v>1.05128315140909E-2</v>
      </c>
      <c r="AX470" s="29">
        <f t="shared" si="857"/>
        <v>4.3149999999999995</v>
      </c>
      <c r="AY470" s="7">
        <f t="shared" si="858"/>
        <v>5.9301489582190114E-2</v>
      </c>
      <c r="AZ470" s="22">
        <f t="shared" si="859"/>
        <v>1.374310303179377E-2</v>
      </c>
    </row>
    <row r="471" spans="1:52" s="174" customFormat="1" x14ac:dyDescent="0.35">
      <c r="A471" s="11">
        <f>'OD660'!$A$11</f>
        <v>44664.361111111109</v>
      </c>
      <c r="B471" s="4">
        <f t="shared" si="824"/>
        <v>68.166666666569654</v>
      </c>
      <c r="C471" s="12">
        <f t="shared" si="825"/>
        <v>2.8402777777737356</v>
      </c>
      <c r="D471" s="176">
        <v>8.1999999999999993</v>
      </c>
      <c r="E471" s="176">
        <v>14.69</v>
      </c>
      <c r="F471" s="176">
        <v>0</v>
      </c>
      <c r="G471" s="176">
        <v>0</v>
      </c>
      <c r="H471" s="176">
        <v>0.62</v>
      </c>
      <c r="I471" s="176">
        <v>8.6999999999999993</v>
      </c>
      <c r="J471" s="176">
        <v>8.08</v>
      </c>
      <c r="K471" s="176">
        <v>14.47</v>
      </c>
      <c r="L471" s="176">
        <v>0</v>
      </c>
      <c r="M471" s="176">
        <v>0</v>
      </c>
      <c r="N471" s="176">
        <v>0.61</v>
      </c>
      <c r="O471" s="176">
        <v>9.15</v>
      </c>
      <c r="P471" s="29">
        <f t="shared" si="826"/>
        <v>8.14</v>
      </c>
      <c r="Q471" s="7">
        <f t="shared" si="827"/>
        <v>8.4852813742385153E-2</v>
      </c>
      <c r="R471" s="22">
        <f t="shared" si="828"/>
        <v>1.0424178592430607E-2</v>
      </c>
      <c r="S471" s="18">
        <f t="shared" si="829"/>
        <v>14.58</v>
      </c>
      <c r="T471" s="7">
        <f t="shared" si="830"/>
        <v>0.15556349186103965</v>
      </c>
      <c r="U471" s="22">
        <f t="shared" si="831"/>
        <v>1.0669649647533584E-2</v>
      </c>
      <c r="V471" s="18">
        <f t="shared" si="832"/>
        <v>0</v>
      </c>
      <c r="W471" s="7">
        <f t="shared" si="833"/>
        <v>0</v>
      </c>
      <c r="X471" s="22" t="e">
        <f t="shared" si="822"/>
        <v>#DIV/0!</v>
      </c>
      <c r="Y471" s="18">
        <f t="shared" si="834"/>
        <v>0</v>
      </c>
      <c r="Z471" s="7">
        <f t="shared" si="835"/>
        <v>0</v>
      </c>
      <c r="AA471" s="22" t="e">
        <f t="shared" si="836"/>
        <v>#DIV/0!</v>
      </c>
      <c r="AB471" s="18">
        <f t="shared" si="837"/>
        <v>0.61499999999999999</v>
      </c>
      <c r="AC471" s="7">
        <f t="shared" si="838"/>
        <v>7.0710678118654814E-3</v>
      </c>
      <c r="AD471" s="22">
        <f t="shared" si="839"/>
        <v>1.149767123880566E-2</v>
      </c>
      <c r="AE471" s="18">
        <f t="shared" si="840"/>
        <v>8.9250000000000007</v>
      </c>
      <c r="AF471" s="7">
        <f t="shared" si="841"/>
        <v>0.31819805153394715</v>
      </c>
      <c r="AG471" s="22">
        <f t="shared" si="842"/>
        <v>3.5652442748901642E-2</v>
      </c>
      <c r="AH471" s="108"/>
      <c r="AI471" s="29">
        <f t="shared" si="843"/>
        <v>8.1199999999999992</v>
      </c>
      <c r="AJ471" s="7">
        <f t="shared" si="844"/>
        <v>4.1432676315519543E-2</v>
      </c>
      <c r="AK471" s="22">
        <f t="shared" si="845"/>
        <v>5.1025463442758061E-3</v>
      </c>
      <c r="AL471" s="29">
        <f t="shared" si="846"/>
        <v>14.641666666666667</v>
      </c>
      <c r="AM471" s="7">
        <f t="shared" si="847"/>
        <v>8.3765545820860085E-2</v>
      </c>
      <c r="AN471" s="22">
        <f t="shared" si="848"/>
        <v>5.721038986057604E-3</v>
      </c>
      <c r="AO471" s="29">
        <f t="shared" si="849"/>
        <v>0</v>
      </c>
      <c r="AP471" s="7">
        <f t="shared" si="850"/>
        <v>0</v>
      </c>
      <c r="AQ471" s="22" t="e">
        <f t="shared" si="823"/>
        <v>#DIV/0!</v>
      </c>
      <c r="AR471" s="29">
        <f t="shared" si="851"/>
        <v>0</v>
      </c>
      <c r="AS471" s="7">
        <f t="shared" si="852"/>
        <v>0</v>
      </c>
      <c r="AT471" s="22" t="e">
        <f t="shared" si="853"/>
        <v>#DIV/0!</v>
      </c>
      <c r="AU471" s="29">
        <f t="shared" si="854"/>
        <v>0.60333333333333339</v>
      </c>
      <c r="AV471" s="7">
        <f t="shared" si="855"/>
        <v>4.0824829046386332E-3</v>
      </c>
      <c r="AW471" s="22">
        <f t="shared" si="856"/>
        <v>6.7665462507822648E-3</v>
      </c>
      <c r="AX471" s="29">
        <f t="shared" si="857"/>
        <v>9.1549999999999994</v>
      </c>
      <c r="AY471" s="7">
        <f t="shared" si="858"/>
        <v>0.12376052143824692</v>
      </c>
      <c r="AZ471" s="22">
        <f t="shared" si="859"/>
        <v>1.3518352969770282E-2</v>
      </c>
    </row>
    <row r="472" spans="1:52" s="174" customFormat="1" x14ac:dyDescent="0.35">
      <c r="A472" s="11">
        <f>'OD660'!$A$12</f>
        <v>44664.677083333336</v>
      </c>
      <c r="B472" s="4">
        <f t="shared" si="824"/>
        <v>75.75</v>
      </c>
      <c r="C472" s="12">
        <f t="shared" si="825"/>
        <v>3.15625</v>
      </c>
      <c r="D472" s="176">
        <v>8.11</v>
      </c>
      <c r="E472" s="176">
        <v>9.86</v>
      </c>
      <c r="F472" s="176">
        <v>0</v>
      </c>
      <c r="G472" s="176">
        <v>0</v>
      </c>
      <c r="H472" s="176">
        <v>0.74</v>
      </c>
      <c r="I472" s="176">
        <v>10.99</v>
      </c>
      <c r="J472" s="176">
        <v>8.06</v>
      </c>
      <c r="K472" s="176">
        <v>9.8000000000000007</v>
      </c>
      <c r="L472" s="176">
        <v>0</v>
      </c>
      <c r="M472" s="176">
        <v>0</v>
      </c>
      <c r="N472" s="176">
        <v>0.74</v>
      </c>
      <c r="O472" s="176">
        <v>11.31</v>
      </c>
      <c r="P472" s="29">
        <f t="shared" si="826"/>
        <v>8.0850000000000009</v>
      </c>
      <c r="Q472" s="7">
        <f t="shared" si="827"/>
        <v>3.5355339059326626E-2</v>
      </c>
      <c r="R472" s="22">
        <f t="shared" si="828"/>
        <v>4.3729547383211656E-3</v>
      </c>
      <c r="S472" s="18">
        <f t="shared" si="829"/>
        <v>9.83</v>
      </c>
      <c r="T472" s="7">
        <f t="shared" si="830"/>
        <v>4.2426406871191945E-2</v>
      </c>
      <c r="U472" s="22">
        <f t="shared" si="831"/>
        <v>4.3160129065302078E-3</v>
      </c>
      <c r="V472" s="18">
        <f t="shared" si="832"/>
        <v>0</v>
      </c>
      <c r="W472" s="7">
        <f t="shared" si="833"/>
        <v>0</v>
      </c>
      <c r="X472" s="22" t="e">
        <f t="shared" si="822"/>
        <v>#DIV/0!</v>
      </c>
      <c r="Y472" s="18">
        <f t="shared" si="834"/>
        <v>0</v>
      </c>
      <c r="Z472" s="7">
        <f t="shared" si="835"/>
        <v>0</v>
      </c>
      <c r="AA472" s="22" t="e">
        <f t="shared" si="836"/>
        <v>#DIV/0!</v>
      </c>
      <c r="AB472" s="18">
        <f t="shared" si="837"/>
        <v>0.74</v>
      </c>
      <c r="AC472" s="7">
        <f t="shared" si="838"/>
        <v>0</v>
      </c>
      <c r="AD472" s="22">
        <f t="shared" si="839"/>
        <v>0</v>
      </c>
      <c r="AE472" s="18">
        <f t="shared" si="840"/>
        <v>11.15</v>
      </c>
      <c r="AF472" s="7">
        <f t="shared" si="841"/>
        <v>0.22627416997969541</v>
      </c>
      <c r="AG472" s="22">
        <f t="shared" si="842"/>
        <v>2.0293647531811246E-2</v>
      </c>
      <c r="AH472" s="108"/>
      <c r="AI472" s="29">
        <f t="shared" si="843"/>
        <v>8.1066666666666674</v>
      </c>
      <c r="AJ472" s="7">
        <f t="shared" si="844"/>
        <v>7.0710678118659749E-3</v>
      </c>
      <c r="AK472" s="22">
        <f t="shared" si="845"/>
        <v>8.722534307400462E-4</v>
      </c>
      <c r="AL472" s="29">
        <f t="shared" si="846"/>
        <v>9.9516666666666662</v>
      </c>
      <c r="AM472" s="7">
        <f t="shared" si="847"/>
        <v>1.0801234497346763E-2</v>
      </c>
      <c r="AN472" s="22">
        <f t="shared" si="848"/>
        <v>1.0853694018435869E-3</v>
      </c>
      <c r="AO472" s="29">
        <f t="shared" si="849"/>
        <v>0</v>
      </c>
      <c r="AP472" s="7">
        <f t="shared" si="850"/>
        <v>0</v>
      </c>
      <c r="AQ472" s="22" t="e">
        <f t="shared" si="823"/>
        <v>#DIV/0!</v>
      </c>
      <c r="AR472" s="29">
        <f t="shared" si="851"/>
        <v>0</v>
      </c>
      <c r="AS472" s="7">
        <f t="shared" si="852"/>
        <v>0</v>
      </c>
      <c r="AT472" s="22" t="e">
        <f t="shared" si="853"/>
        <v>#DIV/0!</v>
      </c>
      <c r="AU472" s="29">
        <f t="shared" si="854"/>
        <v>0.73666666666666669</v>
      </c>
      <c r="AV472" s="7">
        <f t="shared" si="855"/>
        <v>8.1649658092772665E-3</v>
      </c>
      <c r="AW472" s="22">
        <f t="shared" si="856"/>
        <v>1.1083663994494026E-2</v>
      </c>
      <c r="AX472" s="29">
        <f t="shared" si="857"/>
        <v>11.28</v>
      </c>
      <c r="AY472" s="7">
        <f t="shared" si="858"/>
        <v>0.10614455552060403</v>
      </c>
      <c r="AZ472" s="22">
        <f t="shared" si="859"/>
        <v>9.4099783262946851E-3</v>
      </c>
    </row>
    <row r="473" spans="1:52" s="174" customFormat="1" x14ac:dyDescent="0.35">
      <c r="A473" s="11">
        <f>'OD660'!$A$13</f>
        <v>44665.34375</v>
      </c>
      <c r="B473" s="4">
        <f t="shared" si="824"/>
        <v>91.749999999941792</v>
      </c>
      <c r="C473" s="12">
        <f t="shared" si="825"/>
        <v>3.8229166666642413</v>
      </c>
      <c r="D473" s="176">
        <v>8.0299999999999994</v>
      </c>
      <c r="E473" s="176">
        <v>1.29</v>
      </c>
      <c r="F473" s="176">
        <v>0</v>
      </c>
      <c r="G473" s="176">
        <v>0</v>
      </c>
      <c r="H473" s="176">
        <v>0.9</v>
      </c>
      <c r="I473" s="176">
        <v>15.35</v>
      </c>
      <c r="J473" s="176">
        <v>8.02</v>
      </c>
      <c r="K473" s="176">
        <v>1.28</v>
      </c>
      <c r="L473" s="176">
        <v>0</v>
      </c>
      <c r="M473" s="176">
        <v>0</v>
      </c>
      <c r="N473" s="176">
        <v>0.9</v>
      </c>
      <c r="O473" s="176">
        <v>15.49</v>
      </c>
      <c r="P473" s="29">
        <f t="shared" si="826"/>
        <v>8.0249999999999986</v>
      </c>
      <c r="Q473" s="7">
        <f t="shared" si="827"/>
        <v>7.0710678118653244E-3</v>
      </c>
      <c r="R473" s="22">
        <f t="shared" si="828"/>
        <v>8.8112994540377894E-4</v>
      </c>
      <c r="S473" s="18">
        <f t="shared" si="829"/>
        <v>1.2850000000000001</v>
      </c>
      <c r="T473" s="7">
        <f t="shared" si="830"/>
        <v>7.0710678118654814E-3</v>
      </c>
      <c r="U473" s="22">
        <f t="shared" si="831"/>
        <v>5.5027765072883121E-3</v>
      </c>
      <c r="V473" s="18">
        <f t="shared" si="832"/>
        <v>0</v>
      </c>
      <c r="W473" s="7">
        <f t="shared" si="833"/>
        <v>0</v>
      </c>
      <c r="X473" s="22" t="e">
        <f t="shared" si="822"/>
        <v>#DIV/0!</v>
      </c>
      <c r="Y473" s="18">
        <f t="shared" si="834"/>
        <v>0</v>
      </c>
      <c r="Z473" s="7">
        <f t="shared" si="835"/>
        <v>0</v>
      </c>
      <c r="AA473" s="22" t="e">
        <f t="shared" si="836"/>
        <v>#DIV/0!</v>
      </c>
      <c r="AB473" s="18">
        <f t="shared" si="837"/>
        <v>0.9</v>
      </c>
      <c r="AC473" s="7">
        <f t="shared" si="838"/>
        <v>0</v>
      </c>
      <c r="AD473" s="22">
        <f t="shared" si="839"/>
        <v>0</v>
      </c>
      <c r="AE473" s="18">
        <f t="shared" si="840"/>
        <v>15.42</v>
      </c>
      <c r="AF473" s="7">
        <f t="shared" si="841"/>
        <v>9.8994949366117052E-2</v>
      </c>
      <c r="AG473" s="22">
        <f t="shared" si="842"/>
        <v>6.4199059251697178E-3</v>
      </c>
      <c r="AH473" s="108"/>
      <c r="AI473" s="29">
        <f t="shared" si="843"/>
        <v>8.0116666666666649</v>
      </c>
      <c r="AJ473" s="7">
        <f t="shared" si="844"/>
        <v>4.0824829046385482E-3</v>
      </c>
      <c r="AK473" s="22">
        <f t="shared" si="845"/>
        <v>5.095672441820531E-4</v>
      </c>
      <c r="AL473" s="29">
        <f t="shared" si="846"/>
        <v>1.2700000000000002</v>
      </c>
      <c r="AM473" s="7">
        <f t="shared" si="847"/>
        <v>4.0824829046386332E-3</v>
      </c>
      <c r="AN473" s="22">
        <f t="shared" si="848"/>
        <v>3.2145534682193957E-3</v>
      </c>
      <c r="AO473" s="29">
        <f t="shared" si="849"/>
        <v>0</v>
      </c>
      <c r="AP473" s="7">
        <f t="shared" si="850"/>
        <v>0</v>
      </c>
      <c r="AQ473" s="22" t="e">
        <f t="shared" si="823"/>
        <v>#DIV/0!</v>
      </c>
      <c r="AR473" s="29">
        <f t="shared" si="851"/>
        <v>0</v>
      </c>
      <c r="AS473" s="7">
        <f t="shared" si="852"/>
        <v>0</v>
      </c>
      <c r="AT473" s="22" t="e">
        <f t="shared" si="853"/>
        <v>#DIV/0!</v>
      </c>
      <c r="AU473" s="29">
        <f t="shared" si="854"/>
        <v>0.90333333333333332</v>
      </c>
      <c r="AV473" s="7">
        <f t="shared" si="855"/>
        <v>4.0824829046386332E-3</v>
      </c>
      <c r="AW473" s="22">
        <f t="shared" si="856"/>
        <v>4.5193537689726566E-3</v>
      </c>
      <c r="AX473" s="29">
        <f t="shared" si="857"/>
        <v>15.433333333333335</v>
      </c>
      <c r="AY473" s="7">
        <f t="shared" si="858"/>
        <v>4.7081489639418828E-2</v>
      </c>
      <c r="AZ473" s="22">
        <f t="shared" si="859"/>
        <v>3.0506364777161225E-3</v>
      </c>
    </row>
    <row r="474" spans="1:52" s="174" customFormat="1" x14ac:dyDescent="0.35">
      <c r="A474" s="11">
        <f>'OD660'!$A$14</f>
        <v>44665.677083333336</v>
      </c>
      <c r="B474" s="4">
        <f t="shared" si="824"/>
        <v>99.75</v>
      </c>
      <c r="C474" s="12">
        <f t="shared" si="825"/>
        <v>4.15625</v>
      </c>
      <c r="D474" s="176">
        <v>10.09</v>
      </c>
      <c r="E474" s="176">
        <v>1.48</v>
      </c>
      <c r="F474" s="176">
        <v>0</v>
      </c>
      <c r="G474" s="176">
        <v>0</v>
      </c>
      <c r="H474" s="176">
        <v>1.1599999999999999</v>
      </c>
      <c r="I474" s="176">
        <v>9.57</v>
      </c>
      <c r="J474" s="176">
        <v>9.48</v>
      </c>
      <c r="K474" s="176">
        <v>1.38</v>
      </c>
      <c r="L474" s="176">
        <v>0</v>
      </c>
      <c r="M474" s="176">
        <v>0</v>
      </c>
      <c r="N474" s="176">
        <v>1.08</v>
      </c>
      <c r="O474" s="176">
        <v>10.99</v>
      </c>
      <c r="P474" s="29">
        <f t="shared" si="826"/>
        <v>9.7850000000000001</v>
      </c>
      <c r="Q474" s="7">
        <f t="shared" si="827"/>
        <v>0.43133513652379357</v>
      </c>
      <c r="R474" s="22">
        <f t="shared" si="828"/>
        <v>4.4081260758691218E-2</v>
      </c>
      <c r="S474" s="18">
        <f t="shared" si="829"/>
        <v>1.43</v>
      </c>
      <c r="T474" s="7">
        <f t="shared" si="830"/>
        <v>7.0710678118654821E-2</v>
      </c>
      <c r="U474" s="22">
        <f t="shared" si="831"/>
        <v>4.9448026656401974E-2</v>
      </c>
      <c r="V474" s="18">
        <f t="shared" si="832"/>
        <v>0</v>
      </c>
      <c r="W474" s="7">
        <f t="shared" si="833"/>
        <v>0</v>
      </c>
      <c r="X474" s="22" t="e">
        <f t="shared" si="822"/>
        <v>#DIV/0!</v>
      </c>
      <c r="Y474" s="18">
        <f t="shared" si="834"/>
        <v>0</v>
      </c>
      <c r="Z474" s="7">
        <f t="shared" si="835"/>
        <v>0</v>
      </c>
      <c r="AA474" s="22" t="e">
        <f t="shared" si="836"/>
        <v>#DIV/0!</v>
      </c>
      <c r="AB474" s="18">
        <f t="shared" si="837"/>
        <v>1.1200000000000001</v>
      </c>
      <c r="AC474" s="7">
        <f t="shared" si="838"/>
        <v>5.6568542494923699E-2</v>
      </c>
      <c r="AD474" s="22">
        <f t="shared" si="839"/>
        <v>5.0507627227610444E-2</v>
      </c>
      <c r="AE474" s="18">
        <f t="shared" si="840"/>
        <v>10.280000000000001</v>
      </c>
      <c r="AF474" s="7">
        <f t="shared" si="841"/>
        <v>1.0040916292848974</v>
      </c>
      <c r="AG474" s="22">
        <f t="shared" si="842"/>
        <v>9.7674283004367438E-2</v>
      </c>
      <c r="AH474" s="108"/>
      <c r="AI474" s="29">
        <f t="shared" si="843"/>
        <v>9.1316666666666659</v>
      </c>
      <c r="AJ474" s="7">
        <f t="shared" si="844"/>
        <v>0.172046505340852</v>
      </c>
      <c r="AK474" s="22">
        <f t="shared" si="845"/>
        <v>1.8840646688175072E-2</v>
      </c>
      <c r="AL474" s="29">
        <f t="shared" si="846"/>
        <v>1.3216666666666665</v>
      </c>
      <c r="AM474" s="7">
        <f t="shared" si="847"/>
        <v>2.857738033247044E-2</v>
      </c>
      <c r="AN474" s="22">
        <f t="shared" si="848"/>
        <v>2.1622229759750651E-2</v>
      </c>
      <c r="AO474" s="29">
        <f t="shared" si="849"/>
        <v>0</v>
      </c>
      <c r="AP474" s="7">
        <f t="shared" si="850"/>
        <v>0</v>
      </c>
      <c r="AQ474" s="22" t="e">
        <f t="shared" si="823"/>
        <v>#DIV/0!</v>
      </c>
      <c r="AR474" s="29">
        <f t="shared" si="851"/>
        <v>0</v>
      </c>
      <c r="AS474" s="7">
        <f t="shared" si="852"/>
        <v>0</v>
      </c>
      <c r="AT474" s="22" t="e">
        <f t="shared" si="853"/>
        <v>#DIV/0!</v>
      </c>
      <c r="AU474" s="29">
        <f t="shared" si="854"/>
        <v>1.0366666666666666</v>
      </c>
      <c r="AV474" s="7">
        <f t="shared" si="855"/>
        <v>2.0412414523193079E-2</v>
      </c>
      <c r="AW474" s="22">
        <f t="shared" si="856"/>
        <v>1.9690432015941877E-2</v>
      </c>
      <c r="AX474" s="29">
        <f t="shared" si="857"/>
        <v>11.494999999999999</v>
      </c>
      <c r="AY474" s="7">
        <f t="shared" si="858"/>
        <v>0.45223518954927211</v>
      </c>
      <c r="AZ474" s="22">
        <f t="shared" si="859"/>
        <v>3.9341904267009321E-2</v>
      </c>
    </row>
    <row r="475" spans="1:52" s="174" customFormat="1" ht="15" thickBot="1" x14ac:dyDescent="0.4">
      <c r="A475" s="101">
        <f>'OD660'!$A$15</f>
        <v>44666.385416666664</v>
      </c>
      <c r="B475" s="9">
        <f t="shared" si="824"/>
        <v>116.74999999988358</v>
      </c>
      <c r="C475" s="13">
        <f t="shared" si="825"/>
        <v>4.8645833333284827</v>
      </c>
      <c r="D475" s="176">
        <v>9.3800000000000008</v>
      </c>
      <c r="E475" s="176">
        <v>1.25</v>
      </c>
      <c r="F475" s="176">
        <v>0</v>
      </c>
      <c r="G475" s="176">
        <v>0</v>
      </c>
      <c r="H475" s="176">
        <v>1.08</v>
      </c>
      <c r="I475" s="176">
        <v>9.7200000000000006</v>
      </c>
      <c r="J475" s="176">
        <v>8.8000000000000007</v>
      </c>
      <c r="K475" s="176">
        <v>1.1399999999999999</v>
      </c>
      <c r="L475" s="176">
        <v>0</v>
      </c>
      <c r="M475" s="176">
        <v>0</v>
      </c>
      <c r="N475" s="176">
        <v>1</v>
      </c>
      <c r="O475" s="176">
        <v>11.5</v>
      </c>
      <c r="P475" s="30">
        <f t="shared" si="826"/>
        <v>9.09</v>
      </c>
      <c r="Q475" s="21">
        <f t="shared" si="827"/>
        <v>0.41012193308819761</v>
      </c>
      <c r="R475" s="23">
        <f t="shared" si="828"/>
        <v>4.5117924432144955E-2</v>
      </c>
      <c r="S475" s="20">
        <f t="shared" si="829"/>
        <v>1.1949999999999998</v>
      </c>
      <c r="T475" s="21">
        <f t="shared" si="830"/>
        <v>7.7781745930520299E-2</v>
      </c>
      <c r="U475" s="23">
        <f t="shared" si="831"/>
        <v>6.5089327138510719E-2</v>
      </c>
      <c r="V475" s="20">
        <f t="shared" si="832"/>
        <v>0</v>
      </c>
      <c r="W475" s="21">
        <f t="shared" si="833"/>
        <v>0</v>
      </c>
      <c r="X475" s="23" t="e">
        <f t="shared" si="822"/>
        <v>#DIV/0!</v>
      </c>
      <c r="Y475" s="20">
        <f t="shared" si="834"/>
        <v>0</v>
      </c>
      <c r="Z475" s="21">
        <f t="shared" si="835"/>
        <v>0</v>
      </c>
      <c r="AA475" s="23" t="e">
        <f t="shared" si="836"/>
        <v>#DIV/0!</v>
      </c>
      <c r="AB475" s="20">
        <f t="shared" si="837"/>
        <v>1.04</v>
      </c>
      <c r="AC475" s="21">
        <f t="shared" si="838"/>
        <v>5.6568542494923851E-2</v>
      </c>
      <c r="AD475" s="23">
        <f t="shared" si="839"/>
        <v>5.439282932204216E-2</v>
      </c>
      <c r="AE475" s="20">
        <f t="shared" si="840"/>
        <v>10.61</v>
      </c>
      <c r="AF475" s="21">
        <f t="shared" si="841"/>
        <v>1.258650070512054</v>
      </c>
      <c r="AG475" s="23">
        <f t="shared" si="842"/>
        <v>0.11862865886070255</v>
      </c>
      <c r="AH475" s="108"/>
      <c r="AI475" s="30">
        <f t="shared" si="843"/>
        <v>8.8016666666666676</v>
      </c>
      <c r="AJ475" s="21">
        <f t="shared" si="844"/>
        <v>0.20004166232729315</v>
      </c>
      <c r="AK475" s="23">
        <f t="shared" si="845"/>
        <v>2.2727702593519385E-2</v>
      </c>
      <c r="AL475" s="30">
        <f t="shared" si="846"/>
        <v>1.1466666666666667</v>
      </c>
      <c r="AM475" s="21">
        <f t="shared" si="847"/>
        <v>3.6285901761795518E-2</v>
      </c>
      <c r="AN475" s="23">
        <f t="shared" si="848"/>
        <v>3.164468176900772E-2</v>
      </c>
      <c r="AO475" s="30">
        <f t="shared" si="849"/>
        <v>0</v>
      </c>
      <c r="AP475" s="21">
        <f t="shared" si="850"/>
        <v>0</v>
      </c>
      <c r="AQ475" s="23" t="e">
        <f t="shared" si="823"/>
        <v>#DIV/0!</v>
      </c>
      <c r="AR475" s="30">
        <f t="shared" si="851"/>
        <v>0</v>
      </c>
      <c r="AS475" s="21">
        <f t="shared" si="852"/>
        <v>0</v>
      </c>
      <c r="AT475" s="23" t="e">
        <f t="shared" si="853"/>
        <v>#DIV/0!</v>
      </c>
      <c r="AU475" s="30">
        <f t="shared" si="854"/>
        <v>1.0049999999999999</v>
      </c>
      <c r="AV475" s="21">
        <f t="shared" si="855"/>
        <v>2.6770630673681718E-2</v>
      </c>
      <c r="AW475" s="23">
        <f t="shared" si="856"/>
        <v>2.6637443456399724E-2</v>
      </c>
      <c r="AX475" s="30">
        <f t="shared" si="857"/>
        <v>11.998333333333333</v>
      </c>
      <c r="AY475" s="21">
        <f t="shared" si="858"/>
        <v>0.56860941485932726</v>
      </c>
      <c r="AZ475" s="23">
        <f t="shared" si="859"/>
        <v>4.7390699946603186E-2</v>
      </c>
    </row>
    <row r="476" spans="1:52" s="174" customFormat="1" ht="15" thickBot="1" x14ac:dyDescent="0.4">
      <c r="A476" s="107"/>
      <c r="B476" s="4"/>
      <c r="C476" s="5"/>
      <c r="D476" s="109"/>
      <c r="E476" s="106"/>
      <c r="F476" s="106"/>
      <c r="G476" s="106"/>
      <c r="H476" s="106"/>
      <c r="I476" s="106"/>
      <c r="J476" s="106"/>
      <c r="K476" s="106"/>
      <c r="L476" s="106"/>
      <c r="M476" s="106"/>
      <c r="N476" s="106"/>
      <c r="O476" s="106"/>
      <c r="P476" s="7"/>
      <c r="Q476" s="7"/>
      <c r="R476" s="108"/>
      <c r="S476" s="7"/>
      <c r="T476" s="7"/>
      <c r="U476" s="108"/>
      <c r="V476" s="7"/>
      <c r="W476" s="7"/>
      <c r="X476" s="108"/>
      <c r="Y476" s="7"/>
      <c r="Z476" s="7"/>
      <c r="AA476" s="108"/>
      <c r="AB476" s="7"/>
      <c r="AC476" s="7"/>
      <c r="AD476" s="108"/>
      <c r="AE476" s="7"/>
      <c r="AF476" s="7"/>
      <c r="AG476" s="108"/>
      <c r="AH476" s="108"/>
      <c r="AI476" s="108"/>
      <c r="AJ476" s="108"/>
      <c r="AK476" s="108"/>
      <c r="AL476" s="108"/>
      <c r="AM476" s="108"/>
      <c r="AN476" s="108"/>
      <c r="AO476" s="108"/>
      <c r="AP476" s="108"/>
      <c r="AQ476" s="108"/>
      <c r="AR476" s="108"/>
      <c r="AS476" s="108"/>
      <c r="AT476" s="108"/>
      <c r="AU476" s="108"/>
      <c r="AV476" s="108"/>
      <c r="AW476" s="108"/>
      <c r="AX476" s="108"/>
    </row>
    <row r="477" spans="1:52" s="174" customFormat="1" ht="15" thickBot="1" x14ac:dyDescent="0.4">
      <c r="D477" s="205">
        <v>2</v>
      </c>
      <c r="E477" s="206"/>
      <c r="F477" s="206"/>
      <c r="G477" s="206"/>
      <c r="H477" s="206"/>
      <c r="I477" s="206"/>
      <c r="J477" s="206"/>
      <c r="K477" s="206"/>
      <c r="L477" s="206"/>
      <c r="M477" s="206"/>
      <c r="N477" s="206"/>
      <c r="O477" s="207"/>
    </row>
    <row r="478" spans="1:52" s="174" customFormat="1" ht="15" thickBot="1" x14ac:dyDescent="0.4">
      <c r="D478" s="208" t="s">
        <v>26</v>
      </c>
      <c r="E478" s="209"/>
      <c r="F478" s="209"/>
      <c r="G478" s="209"/>
      <c r="H478" s="209"/>
      <c r="I478" s="210"/>
      <c r="J478" s="208" t="s">
        <v>26</v>
      </c>
      <c r="K478" s="209"/>
      <c r="L478" s="209"/>
      <c r="M478" s="209"/>
      <c r="N478" s="209"/>
      <c r="O478" s="210"/>
      <c r="P478" s="208" t="s">
        <v>9</v>
      </c>
      <c r="Q478" s="209"/>
      <c r="R478" s="210"/>
      <c r="S478" s="208" t="s">
        <v>10</v>
      </c>
      <c r="T478" s="209"/>
      <c r="U478" s="210"/>
      <c r="V478" s="208" t="s">
        <v>11</v>
      </c>
      <c r="W478" s="209"/>
      <c r="X478" s="210"/>
      <c r="Y478" s="208" t="s">
        <v>12</v>
      </c>
      <c r="Z478" s="209"/>
      <c r="AA478" s="210"/>
      <c r="AB478" s="208" t="s">
        <v>13</v>
      </c>
      <c r="AC478" s="209"/>
      <c r="AD478" s="210"/>
      <c r="AE478" s="208" t="s">
        <v>14</v>
      </c>
      <c r="AF478" s="209"/>
      <c r="AG478" s="210"/>
      <c r="AH478" s="92"/>
      <c r="AI478" s="92"/>
      <c r="AJ478" s="92"/>
      <c r="AK478" s="92"/>
      <c r="AL478" s="92"/>
      <c r="AM478" s="92"/>
      <c r="AN478" s="92"/>
      <c r="AO478" s="92"/>
      <c r="AP478" s="92"/>
      <c r="AQ478" s="92"/>
      <c r="AR478" s="92"/>
      <c r="AS478" s="92"/>
      <c r="AT478" s="92"/>
      <c r="AU478" s="92"/>
      <c r="AV478" s="92"/>
      <c r="AW478" s="92"/>
      <c r="AX478" s="92"/>
    </row>
    <row r="479" spans="1:52" s="174" customFormat="1" ht="15" thickBot="1" x14ac:dyDescent="0.4">
      <c r="A479" s="172" t="s">
        <v>0</v>
      </c>
      <c r="B479" s="171" t="s">
        <v>1</v>
      </c>
      <c r="C479" s="173" t="s">
        <v>2</v>
      </c>
      <c r="D479" s="202" t="s">
        <v>27</v>
      </c>
      <c r="E479" s="203"/>
      <c r="F479" s="203"/>
      <c r="G479" s="203"/>
      <c r="H479" s="203"/>
      <c r="I479" s="204"/>
      <c r="J479" s="199" t="s">
        <v>28</v>
      </c>
      <c r="K479" s="200"/>
      <c r="L479" s="200"/>
      <c r="M479" s="200"/>
      <c r="N479" s="200"/>
      <c r="O479" s="201"/>
      <c r="P479" s="139" t="s">
        <v>8</v>
      </c>
      <c r="Q479" s="140" t="s">
        <v>5</v>
      </c>
      <c r="R479" s="141" t="s">
        <v>6</v>
      </c>
      <c r="S479" s="142" t="s">
        <v>8</v>
      </c>
      <c r="T479" s="140" t="s">
        <v>5</v>
      </c>
      <c r="U479" s="141" t="s">
        <v>6</v>
      </c>
      <c r="V479" s="142" t="s">
        <v>8</v>
      </c>
      <c r="W479" s="140" t="s">
        <v>5</v>
      </c>
      <c r="X479" s="141" t="s">
        <v>6</v>
      </c>
      <c r="Y479" s="142" t="s">
        <v>8</v>
      </c>
      <c r="Z479" s="140" t="s">
        <v>5</v>
      </c>
      <c r="AA479" s="141" t="s">
        <v>6</v>
      </c>
      <c r="AB479" s="142" t="s">
        <v>8</v>
      </c>
      <c r="AC479" s="140" t="s">
        <v>5</v>
      </c>
      <c r="AD479" s="141" t="s">
        <v>6</v>
      </c>
      <c r="AE479" s="142" t="s">
        <v>8</v>
      </c>
      <c r="AF479" s="140" t="s">
        <v>5</v>
      </c>
      <c r="AG479" s="141" t="s">
        <v>6</v>
      </c>
      <c r="AH479" s="110"/>
      <c r="AI479" s="110"/>
      <c r="AJ479" s="110"/>
      <c r="AK479" s="110"/>
      <c r="AL479" s="110"/>
      <c r="AM479" s="110"/>
      <c r="AN479" s="110"/>
      <c r="AO479" s="110"/>
      <c r="AP479" s="110"/>
      <c r="AQ479" s="110"/>
      <c r="AR479" s="110"/>
      <c r="AS479" s="110"/>
      <c r="AT479" s="110"/>
      <c r="AU479" s="110"/>
      <c r="AV479" s="110"/>
      <c r="AW479" s="110"/>
      <c r="AX479" s="110"/>
    </row>
    <row r="480" spans="1:52" s="174" customFormat="1" x14ac:dyDescent="0.35">
      <c r="A480" s="11">
        <f>'OD660'!$A$5</f>
        <v>44661.520833333336</v>
      </c>
      <c r="B480" s="4">
        <f>C480*24</f>
        <v>0</v>
      </c>
      <c r="C480" s="2">
        <f>A480-$A$5</f>
        <v>0</v>
      </c>
      <c r="D480" s="176">
        <v>8.34</v>
      </c>
      <c r="E480" s="176">
        <v>23.99</v>
      </c>
      <c r="F480" s="176">
        <v>7.11</v>
      </c>
      <c r="G480" s="176">
        <v>2.66</v>
      </c>
      <c r="H480" s="176">
        <v>0</v>
      </c>
      <c r="I480" s="176">
        <v>0</v>
      </c>
      <c r="J480" s="176">
        <v>8.35</v>
      </c>
      <c r="K480" s="176">
        <v>23.99</v>
      </c>
      <c r="L480" s="176">
        <v>7.11</v>
      </c>
      <c r="M480" s="176">
        <v>2.66</v>
      </c>
      <c r="N480" s="176">
        <v>0</v>
      </c>
      <c r="O480" s="176">
        <v>0</v>
      </c>
      <c r="P480" s="143">
        <f>IF(D480="",#N/A,AVERAGE(D480,J480))</f>
        <v>8.3449999999999989</v>
      </c>
      <c r="Q480" s="144">
        <f>_xlfn.STDEV.S(D480,J480)</f>
        <v>7.0710678118653244E-3</v>
      </c>
      <c r="R480" s="145">
        <f>Q480/P480</f>
        <v>8.4734185882148901E-4</v>
      </c>
      <c r="S480" s="146">
        <f>IF(E480="",#N/A,AVERAGE(E480,K480))</f>
        <v>23.99</v>
      </c>
      <c r="T480" s="144">
        <f>_xlfn.STDEV.S(E480,K480)</f>
        <v>0</v>
      </c>
      <c r="U480" s="145">
        <f>T480/S480</f>
        <v>0</v>
      </c>
      <c r="V480" s="146">
        <f>IF(F480="",#N/A,AVERAGE(F480,L480))</f>
        <v>7.11</v>
      </c>
      <c r="W480" s="144">
        <f>_xlfn.STDEV.S(F480,L480)</f>
        <v>0</v>
      </c>
      <c r="X480" s="145">
        <f t="shared" ref="X480:X490" si="860">W480/V480</f>
        <v>0</v>
      </c>
      <c r="Y480" s="146">
        <f>IF(G480="",#N/A,AVERAGE(G480,M480))</f>
        <v>2.66</v>
      </c>
      <c r="Z480" s="144">
        <f>_xlfn.STDEV.S(G480,M480)</f>
        <v>0</v>
      </c>
      <c r="AA480" s="145">
        <f>Z480/Y480</f>
        <v>0</v>
      </c>
      <c r="AB480" s="146">
        <f>IF(H480="",#N/A,AVERAGE(H480,N480))</f>
        <v>0</v>
      </c>
      <c r="AC480" s="144">
        <f>_xlfn.STDEV.S(H480,N480)</f>
        <v>0</v>
      </c>
      <c r="AD480" s="145" t="e">
        <f>AC480/AB480</f>
        <v>#DIV/0!</v>
      </c>
      <c r="AE480" s="146">
        <f>IF(I480="",#N/A,AVERAGE(I480,O480))</f>
        <v>0</v>
      </c>
      <c r="AF480" s="144">
        <f>_xlfn.STDEV.S(I480,O480)</f>
        <v>0</v>
      </c>
      <c r="AG480" s="145" t="e">
        <f>AF480/AE480</f>
        <v>#DIV/0!</v>
      </c>
      <c r="AH480" s="108"/>
      <c r="AI480" s="108"/>
      <c r="AJ480" s="108"/>
      <c r="AK480" s="108"/>
      <c r="AL480" s="108"/>
      <c r="AM480" s="108"/>
      <c r="AN480" s="108"/>
      <c r="AO480" s="108"/>
      <c r="AP480" s="108"/>
      <c r="AQ480" s="108"/>
      <c r="AR480" s="108"/>
      <c r="AS480" s="108"/>
      <c r="AT480" s="108"/>
      <c r="AU480" s="108"/>
      <c r="AV480" s="108"/>
      <c r="AW480" s="108"/>
      <c r="AX480" s="108"/>
    </row>
    <row r="481" spans="1:52" s="174" customFormat="1" x14ac:dyDescent="0.35">
      <c r="A481" s="11">
        <f>'OD660'!$A$6</f>
        <v>44661.84375</v>
      </c>
      <c r="B481" s="4">
        <f t="shared" ref="B481:B490" si="861">C481*24</f>
        <v>7.7499999999417923</v>
      </c>
      <c r="C481" s="12">
        <f t="shared" ref="C481:C490" si="862">A481-$A$5</f>
        <v>0.32291666666424135</v>
      </c>
      <c r="D481" s="56">
        <v>7.99</v>
      </c>
      <c r="E481" s="56">
        <v>24.18</v>
      </c>
      <c r="F481" s="56">
        <v>6.45</v>
      </c>
      <c r="G481" s="56">
        <v>2.7</v>
      </c>
      <c r="H481" s="56">
        <v>0</v>
      </c>
      <c r="I481" s="56">
        <v>0.25</v>
      </c>
      <c r="J481" s="56">
        <v>8.02</v>
      </c>
      <c r="K481" s="56">
        <v>24.27</v>
      </c>
      <c r="L481" s="56">
        <v>6.47</v>
      </c>
      <c r="M481" s="56">
        <v>2.72</v>
      </c>
      <c r="N481" s="56">
        <v>0</v>
      </c>
      <c r="O481" s="56">
        <v>0.24</v>
      </c>
      <c r="P481" s="29">
        <f t="shared" ref="P481:P490" si="863">IF(D481="",#N/A,AVERAGE(D481,J481))</f>
        <v>8.004999999999999</v>
      </c>
      <c r="Q481" s="7">
        <f t="shared" ref="Q481:Q490" si="864">_xlfn.STDEV.S(D481,J481)</f>
        <v>2.1213203435595972E-2</v>
      </c>
      <c r="R481" s="22">
        <f t="shared" ref="R481:R490" si="865">Q481/P481</f>
        <v>2.6499941830850685E-3</v>
      </c>
      <c r="S481" s="18">
        <f t="shared" ref="S481:S490" si="866">IF(E481="",#N/A,AVERAGE(E481,K481))</f>
        <v>24.225000000000001</v>
      </c>
      <c r="T481" s="7">
        <f t="shared" ref="T481:T490" si="867">_xlfn.STDEV.S(E481,K481)</f>
        <v>6.3639610306789177E-2</v>
      </c>
      <c r="U481" s="22">
        <f t="shared" ref="U481:U490" si="868">T481/S481</f>
        <v>2.6270220972874785E-3</v>
      </c>
      <c r="V481" s="18">
        <f t="shared" ref="V481:V490" si="869">IF(F481="",#N/A,AVERAGE(F481,L481))</f>
        <v>6.46</v>
      </c>
      <c r="W481" s="7">
        <f t="shared" ref="W481:W490" si="870">_xlfn.STDEV.S(F481,L481)</f>
        <v>1.4142135623730649E-2</v>
      </c>
      <c r="X481" s="22">
        <f t="shared" si="860"/>
        <v>2.1891850810728561E-3</v>
      </c>
      <c r="Y481" s="18">
        <f t="shared" ref="Y481:Y490" si="871">IF(G481="",#N/A,AVERAGE(G481,M481))</f>
        <v>2.71</v>
      </c>
      <c r="Z481" s="7">
        <f t="shared" ref="Z481:Z490" si="872">_xlfn.STDEV.S(G481,M481)</f>
        <v>1.4142135623730963E-2</v>
      </c>
      <c r="AA481" s="22">
        <f t="shared" ref="AA481:AA490" si="873">Z481/Y481</f>
        <v>5.2185002301590273E-3</v>
      </c>
      <c r="AB481" s="18">
        <f t="shared" ref="AB481:AB490" si="874">IF(H481="",#N/A,AVERAGE(H481,N481))</f>
        <v>0</v>
      </c>
      <c r="AC481" s="7">
        <f t="shared" ref="AC481:AC490" si="875">_xlfn.STDEV.S(H481,N481)</f>
        <v>0</v>
      </c>
      <c r="AD481" s="22" t="e">
        <f t="shared" ref="AD481:AD490" si="876">AC481/AB481</f>
        <v>#DIV/0!</v>
      </c>
      <c r="AE481" s="18">
        <f t="shared" ref="AE481:AE490" si="877">IF(I481="",#N/A,AVERAGE(I481,O481))</f>
        <v>0.245</v>
      </c>
      <c r="AF481" s="7">
        <f t="shared" ref="AF481:AF490" si="878">_xlfn.STDEV.S(I481,O481)</f>
        <v>7.0710678118654814E-3</v>
      </c>
      <c r="AG481" s="22">
        <f t="shared" ref="AG481:AG490" si="879">AF481/AE481</f>
        <v>2.8861501272920333E-2</v>
      </c>
      <c r="AH481" s="108"/>
      <c r="AI481" s="108"/>
      <c r="AJ481" s="108"/>
      <c r="AK481" s="108"/>
      <c r="AL481" s="108"/>
      <c r="AM481" s="108"/>
      <c r="AN481" s="108"/>
      <c r="AO481" s="108"/>
      <c r="AP481" s="108"/>
      <c r="AQ481" s="108"/>
      <c r="AR481" s="108"/>
      <c r="AS481" s="108"/>
      <c r="AT481" s="108"/>
      <c r="AU481" s="108"/>
      <c r="AV481" s="108"/>
      <c r="AW481" s="108"/>
      <c r="AX481" s="108"/>
    </row>
    <row r="482" spans="1:52" s="174" customFormat="1" x14ac:dyDescent="0.35">
      <c r="A482" s="11">
        <f>'OD660'!$A$7</f>
        <v>44662.34375</v>
      </c>
      <c r="B482" s="4">
        <f t="shared" si="861"/>
        <v>19.749999999941792</v>
      </c>
      <c r="C482" s="12">
        <f t="shared" si="862"/>
        <v>0.82291666666424135</v>
      </c>
      <c r="D482" s="176">
        <v>8.0399999999999991</v>
      </c>
      <c r="E482" s="176">
        <v>24.43</v>
      </c>
      <c r="F482" s="176">
        <v>5.68</v>
      </c>
      <c r="G482" s="176">
        <v>2.66</v>
      </c>
      <c r="H482" s="176">
        <v>0</v>
      </c>
      <c r="I482" s="176">
        <v>0.74</v>
      </c>
      <c r="J482" s="176">
        <v>8.1</v>
      </c>
      <c r="K482" s="176">
        <v>24.6</v>
      </c>
      <c r="L482" s="176">
        <v>5.72</v>
      </c>
      <c r="M482" s="176">
        <v>2.69</v>
      </c>
      <c r="N482" s="176">
        <v>0</v>
      </c>
      <c r="O482" s="176">
        <v>0.76</v>
      </c>
      <c r="P482" s="29">
        <f t="shared" si="863"/>
        <v>8.07</v>
      </c>
      <c r="Q482" s="7">
        <f t="shared" si="864"/>
        <v>4.2426406871193201E-2</v>
      </c>
      <c r="R482" s="22">
        <f t="shared" si="865"/>
        <v>5.2572994883758615E-3</v>
      </c>
      <c r="S482" s="18">
        <f t="shared" si="866"/>
        <v>24.515000000000001</v>
      </c>
      <c r="T482" s="7">
        <f t="shared" si="867"/>
        <v>0.12020815280171429</v>
      </c>
      <c r="U482" s="22">
        <f t="shared" si="868"/>
        <v>4.9034531022522651E-3</v>
      </c>
      <c r="V482" s="18">
        <f t="shared" si="869"/>
        <v>5.6999999999999993</v>
      </c>
      <c r="W482" s="7">
        <f t="shared" si="870"/>
        <v>2.8284271247461926E-2</v>
      </c>
      <c r="X482" s="22">
        <f t="shared" si="860"/>
        <v>4.9621528504319177E-3</v>
      </c>
      <c r="Y482" s="18">
        <f t="shared" si="871"/>
        <v>2.6749999999999998</v>
      </c>
      <c r="Z482" s="7">
        <f t="shared" si="872"/>
        <v>2.1213203435596288E-2</v>
      </c>
      <c r="AA482" s="22">
        <f t="shared" si="873"/>
        <v>7.9301695086341269E-3</v>
      </c>
      <c r="AB482" s="18">
        <f t="shared" si="874"/>
        <v>0</v>
      </c>
      <c r="AC482" s="7">
        <f t="shared" si="875"/>
        <v>0</v>
      </c>
      <c r="AD482" s="22" t="e">
        <f t="shared" si="876"/>
        <v>#DIV/0!</v>
      </c>
      <c r="AE482" s="18">
        <f t="shared" si="877"/>
        <v>0.75</v>
      </c>
      <c r="AF482" s="7">
        <f t="shared" si="878"/>
        <v>1.4142135623730963E-2</v>
      </c>
      <c r="AG482" s="22">
        <f t="shared" si="879"/>
        <v>1.8856180831641284E-2</v>
      </c>
      <c r="AH482" s="108"/>
      <c r="AI482" s="108"/>
      <c r="AJ482" s="108"/>
      <c r="AK482" s="108"/>
      <c r="AL482" s="108"/>
      <c r="AM482" s="108"/>
      <c r="AN482" s="108"/>
      <c r="AO482" s="108"/>
      <c r="AP482" s="108"/>
      <c r="AQ482" s="108"/>
      <c r="AR482" s="108"/>
      <c r="AS482" s="108"/>
      <c r="AT482" s="108"/>
      <c r="AU482" s="108"/>
      <c r="AV482" s="108"/>
      <c r="AW482" s="108"/>
      <c r="AX482" s="108"/>
    </row>
    <row r="483" spans="1:52" s="174" customFormat="1" x14ac:dyDescent="0.35">
      <c r="A483" s="11">
        <f>'OD660'!$A$8</f>
        <v>44662.71875</v>
      </c>
      <c r="B483" s="4">
        <f t="shared" si="861"/>
        <v>28.749999999941792</v>
      </c>
      <c r="C483" s="12">
        <f t="shared" si="862"/>
        <v>1.1979166666642413</v>
      </c>
      <c r="D483" s="176">
        <v>7.83</v>
      </c>
      <c r="E483" s="176">
        <v>23.78</v>
      </c>
      <c r="F483" s="176">
        <v>4.5</v>
      </c>
      <c r="G483" s="176">
        <v>2.44</v>
      </c>
      <c r="H483" s="176">
        <v>0.12</v>
      </c>
      <c r="I483" s="176">
        <v>1.1200000000000001</v>
      </c>
      <c r="J483" s="176">
        <v>7.86</v>
      </c>
      <c r="K483" s="176">
        <v>23.86</v>
      </c>
      <c r="L483" s="176">
        <v>4.5199999999999996</v>
      </c>
      <c r="M483" s="176">
        <v>2.4500000000000002</v>
      </c>
      <c r="N483" s="176">
        <v>0.12</v>
      </c>
      <c r="O483" s="176">
        <v>1.32</v>
      </c>
      <c r="P483" s="29">
        <f t="shared" si="863"/>
        <v>7.8450000000000006</v>
      </c>
      <c r="Q483" s="7">
        <f t="shared" si="864"/>
        <v>2.12132034355966E-2</v>
      </c>
      <c r="R483" s="22">
        <f t="shared" si="865"/>
        <v>2.7040412282468575E-3</v>
      </c>
      <c r="S483" s="18">
        <f t="shared" si="866"/>
        <v>23.82</v>
      </c>
      <c r="T483" s="7">
        <f t="shared" si="867"/>
        <v>5.6568542494922595E-2</v>
      </c>
      <c r="U483" s="22">
        <f t="shared" si="868"/>
        <v>2.3748338578892777E-3</v>
      </c>
      <c r="V483" s="18">
        <f t="shared" si="869"/>
        <v>4.51</v>
      </c>
      <c r="W483" s="7">
        <f t="shared" si="870"/>
        <v>1.4142135623730649E-2</v>
      </c>
      <c r="X483" s="22">
        <f t="shared" si="860"/>
        <v>3.1357285196742016E-3</v>
      </c>
      <c r="Y483" s="18">
        <f t="shared" si="871"/>
        <v>2.4450000000000003</v>
      </c>
      <c r="Z483" s="7">
        <f t="shared" si="872"/>
        <v>7.0710678118656384E-3</v>
      </c>
      <c r="AA483" s="22">
        <f t="shared" si="873"/>
        <v>2.8920522747916716E-3</v>
      </c>
      <c r="AB483" s="18">
        <f t="shared" si="874"/>
        <v>0.12</v>
      </c>
      <c r="AC483" s="7">
        <f t="shared" si="875"/>
        <v>0</v>
      </c>
      <c r="AD483" s="22">
        <f t="shared" si="876"/>
        <v>0</v>
      </c>
      <c r="AE483" s="18">
        <f t="shared" si="877"/>
        <v>1.2200000000000002</v>
      </c>
      <c r="AF483" s="7">
        <f t="shared" si="878"/>
        <v>0.14142135623730948</v>
      </c>
      <c r="AG483" s="22">
        <f t="shared" si="879"/>
        <v>0.11591914445681102</v>
      </c>
      <c r="AH483" s="108"/>
      <c r="AI483" s="108"/>
      <c r="AJ483" s="108"/>
      <c r="AK483" s="108"/>
      <c r="AL483" s="108"/>
      <c r="AM483" s="108"/>
      <c r="AN483" s="108"/>
      <c r="AO483" s="108"/>
      <c r="AP483" s="108"/>
      <c r="AQ483" s="108"/>
      <c r="AR483" s="108"/>
      <c r="AS483" s="108"/>
      <c r="AT483" s="108"/>
      <c r="AU483" s="108"/>
      <c r="AV483" s="108"/>
      <c r="AW483" s="108"/>
      <c r="AX483" s="108"/>
    </row>
    <row r="484" spans="1:52" s="174" customFormat="1" x14ac:dyDescent="0.35">
      <c r="A484" s="11">
        <f>'OD660'!$A$9</f>
        <v>44663.354166666664</v>
      </c>
      <c r="B484" s="4">
        <f t="shared" si="861"/>
        <v>43.999999999883585</v>
      </c>
      <c r="C484" s="12">
        <f t="shared" si="862"/>
        <v>1.8333333333284827</v>
      </c>
      <c r="D484" s="176">
        <v>7.96</v>
      </c>
      <c r="E484" s="176">
        <v>24.01</v>
      </c>
      <c r="F484" s="176">
        <v>1.41</v>
      </c>
      <c r="G484" s="176">
        <v>1.7</v>
      </c>
      <c r="H484" s="176">
        <v>0.26</v>
      </c>
      <c r="I484" s="176">
        <v>3.14</v>
      </c>
      <c r="J484" s="176">
        <v>7.85</v>
      </c>
      <c r="K484" s="176">
        <v>23.8</v>
      </c>
      <c r="L484" s="176">
        <v>1.41</v>
      </c>
      <c r="M484" s="176">
        <v>1.7</v>
      </c>
      <c r="N484" s="176">
        <v>0.25</v>
      </c>
      <c r="O484" s="176">
        <v>2.95</v>
      </c>
      <c r="P484" s="29">
        <f t="shared" si="863"/>
        <v>7.9049999999999994</v>
      </c>
      <c r="Q484" s="7">
        <f t="shared" si="864"/>
        <v>7.7781745930520452E-2</v>
      </c>
      <c r="R484" s="22">
        <f t="shared" si="865"/>
        <v>9.8395630525642576E-3</v>
      </c>
      <c r="S484" s="18">
        <f t="shared" si="866"/>
        <v>23.905000000000001</v>
      </c>
      <c r="T484" s="7">
        <f t="shared" si="867"/>
        <v>0.14849242404917559</v>
      </c>
      <c r="U484" s="22">
        <f t="shared" si="868"/>
        <v>6.2117726019316286E-3</v>
      </c>
      <c r="V484" s="18">
        <f t="shared" si="869"/>
        <v>1.41</v>
      </c>
      <c r="W484" s="7">
        <f t="shared" si="870"/>
        <v>0</v>
      </c>
      <c r="X484" s="22">
        <f t="shared" si="860"/>
        <v>0</v>
      </c>
      <c r="Y484" s="18">
        <f t="shared" si="871"/>
        <v>1.7</v>
      </c>
      <c r="Z484" s="7">
        <f t="shared" si="872"/>
        <v>0</v>
      </c>
      <c r="AA484" s="22">
        <f t="shared" si="873"/>
        <v>0</v>
      </c>
      <c r="AB484" s="18">
        <f t="shared" si="874"/>
        <v>0.255</v>
      </c>
      <c r="AC484" s="7">
        <f t="shared" si="875"/>
        <v>7.0710678118654814E-3</v>
      </c>
      <c r="AD484" s="22">
        <f t="shared" si="876"/>
        <v>2.7729677693590124E-2</v>
      </c>
      <c r="AE484" s="18">
        <f t="shared" si="877"/>
        <v>3.0449999999999999</v>
      </c>
      <c r="AF484" s="7">
        <f t="shared" si="878"/>
        <v>0.134350288425444</v>
      </c>
      <c r="AG484" s="22">
        <f t="shared" si="879"/>
        <v>4.412160539423448E-2</v>
      </c>
      <c r="AH484" s="108"/>
      <c r="AI484" s="108"/>
      <c r="AJ484" s="108"/>
      <c r="AK484" s="108"/>
      <c r="AL484" s="108"/>
      <c r="AM484" s="108"/>
      <c r="AN484" s="108"/>
      <c r="AO484" s="108"/>
      <c r="AP484" s="108"/>
      <c r="AQ484" s="108"/>
      <c r="AR484" s="108"/>
      <c r="AS484" s="108"/>
      <c r="AT484" s="108"/>
      <c r="AU484" s="108"/>
      <c r="AV484" s="108"/>
      <c r="AW484" s="108"/>
      <c r="AX484" s="108"/>
    </row>
    <row r="485" spans="1:52" s="174" customFormat="1" x14ac:dyDescent="0.35">
      <c r="A485" s="11">
        <f>'OD660'!$A$10</f>
        <v>44663.677083333336</v>
      </c>
      <c r="B485" s="4">
        <f t="shared" si="861"/>
        <v>51.75</v>
      </c>
      <c r="C485" s="12">
        <f t="shared" si="862"/>
        <v>2.15625</v>
      </c>
      <c r="D485" s="176">
        <v>8.01</v>
      </c>
      <c r="E485" s="176">
        <v>22.93</v>
      </c>
      <c r="F485" s="176">
        <v>0</v>
      </c>
      <c r="G485" s="176">
        <v>0.94</v>
      </c>
      <c r="H485" s="176">
        <v>0.39</v>
      </c>
      <c r="I485" s="176">
        <v>4.32</v>
      </c>
      <c r="J485" s="176">
        <v>8.02</v>
      </c>
      <c r="K485" s="176">
        <v>22.9</v>
      </c>
      <c r="L485" s="176">
        <v>0</v>
      </c>
      <c r="M485" s="176">
        <v>0.94</v>
      </c>
      <c r="N485" s="176">
        <v>0.38</v>
      </c>
      <c r="O485" s="176">
        <v>4.3099999999999996</v>
      </c>
      <c r="P485" s="29">
        <f t="shared" si="863"/>
        <v>8.0150000000000006</v>
      </c>
      <c r="Q485" s="7">
        <f t="shared" si="864"/>
        <v>7.0710678118653244E-3</v>
      </c>
      <c r="R485" s="22">
        <f t="shared" si="865"/>
        <v>8.8222929655213029E-4</v>
      </c>
      <c r="S485" s="18">
        <f t="shared" si="866"/>
        <v>22.914999999999999</v>
      </c>
      <c r="T485" s="7">
        <f t="shared" si="867"/>
        <v>2.1213203435597228E-2</v>
      </c>
      <c r="U485" s="22">
        <f t="shared" si="868"/>
        <v>9.2573438514498058E-4</v>
      </c>
      <c r="V485" s="18">
        <f t="shared" si="869"/>
        <v>0</v>
      </c>
      <c r="W485" s="7">
        <f t="shared" si="870"/>
        <v>0</v>
      </c>
      <c r="X485" s="22" t="e">
        <f t="shared" si="860"/>
        <v>#DIV/0!</v>
      </c>
      <c r="Y485" s="18">
        <f t="shared" si="871"/>
        <v>0.94</v>
      </c>
      <c r="Z485" s="7">
        <f t="shared" si="872"/>
        <v>0</v>
      </c>
      <c r="AA485" s="22">
        <f t="shared" si="873"/>
        <v>0</v>
      </c>
      <c r="AB485" s="18">
        <f t="shared" si="874"/>
        <v>0.38500000000000001</v>
      </c>
      <c r="AC485" s="7">
        <f t="shared" si="875"/>
        <v>7.0710678118654814E-3</v>
      </c>
      <c r="AD485" s="22">
        <f t="shared" si="876"/>
        <v>1.8366409900949301E-2</v>
      </c>
      <c r="AE485" s="18">
        <f t="shared" si="877"/>
        <v>4.3149999999999995</v>
      </c>
      <c r="AF485" s="7">
        <f t="shared" si="878"/>
        <v>7.0710678118659524E-3</v>
      </c>
      <c r="AG485" s="22">
        <f t="shared" si="879"/>
        <v>1.6387179170025384E-3</v>
      </c>
      <c r="AH485" s="108"/>
      <c r="AI485" s="108"/>
      <c r="AJ485" s="108"/>
      <c r="AK485" s="108"/>
      <c r="AL485" s="108"/>
      <c r="AM485" s="108"/>
      <c r="AN485" s="108"/>
      <c r="AO485" s="108"/>
      <c r="AP485" s="108"/>
      <c r="AQ485" s="108"/>
      <c r="AR485" s="108"/>
      <c r="AS485" s="108"/>
      <c r="AT485" s="108"/>
      <c r="AU485" s="108"/>
      <c r="AV485" s="108"/>
      <c r="AW485" s="108"/>
      <c r="AX485" s="108"/>
    </row>
    <row r="486" spans="1:52" s="174" customFormat="1" x14ac:dyDescent="0.35">
      <c r="A486" s="11">
        <f>'OD660'!$A$11</f>
        <v>44664.361111111109</v>
      </c>
      <c r="B486" s="4">
        <f t="shared" si="861"/>
        <v>68.166666666569654</v>
      </c>
      <c r="C486" s="12">
        <f t="shared" si="862"/>
        <v>2.8402777777737356</v>
      </c>
      <c r="D486" s="176">
        <v>8.1300000000000008</v>
      </c>
      <c r="E486" s="176">
        <v>14.86</v>
      </c>
      <c r="F486" s="176">
        <v>0</v>
      </c>
      <c r="G486" s="176">
        <v>0</v>
      </c>
      <c r="H486" s="176">
        <v>0.59</v>
      </c>
      <c r="I486" s="176">
        <v>9.18</v>
      </c>
      <c r="J486" s="176">
        <v>8.1199999999999992</v>
      </c>
      <c r="K486" s="176">
        <v>14.85</v>
      </c>
      <c r="L486" s="176">
        <v>0</v>
      </c>
      <c r="M486" s="176">
        <v>0</v>
      </c>
      <c r="N486" s="176">
        <v>0.59</v>
      </c>
      <c r="O486" s="176">
        <v>9.2799999999999994</v>
      </c>
      <c r="P486" s="29">
        <f t="shared" si="863"/>
        <v>8.125</v>
      </c>
      <c r="Q486" s="7">
        <f t="shared" si="864"/>
        <v>7.0710678118665812E-3</v>
      </c>
      <c r="R486" s="22">
        <f t="shared" si="865"/>
        <v>8.7028526915281E-4</v>
      </c>
      <c r="S486" s="18">
        <f t="shared" si="866"/>
        <v>14.855</v>
      </c>
      <c r="T486" s="7">
        <f t="shared" si="867"/>
        <v>7.0710678118653244E-3</v>
      </c>
      <c r="U486" s="22">
        <f t="shared" si="868"/>
        <v>4.7600591126659874E-4</v>
      </c>
      <c r="V486" s="18">
        <f t="shared" si="869"/>
        <v>0</v>
      </c>
      <c r="W486" s="7">
        <f t="shared" si="870"/>
        <v>0</v>
      </c>
      <c r="X486" s="22" t="e">
        <f t="shared" si="860"/>
        <v>#DIV/0!</v>
      </c>
      <c r="Y486" s="18">
        <f t="shared" si="871"/>
        <v>0</v>
      </c>
      <c r="Z486" s="7">
        <f t="shared" si="872"/>
        <v>0</v>
      </c>
      <c r="AA486" s="22" t="e">
        <f t="shared" si="873"/>
        <v>#DIV/0!</v>
      </c>
      <c r="AB486" s="18">
        <f t="shared" si="874"/>
        <v>0.59</v>
      </c>
      <c r="AC486" s="7">
        <f t="shared" si="875"/>
        <v>0</v>
      </c>
      <c r="AD486" s="22">
        <f t="shared" si="876"/>
        <v>0</v>
      </c>
      <c r="AE486" s="18">
        <f t="shared" si="877"/>
        <v>9.23</v>
      </c>
      <c r="AF486" s="7">
        <f t="shared" si="878"/>
        <v>7.0710678118654502E-2</v>
      </c>
      <c r="AG486" s="22">
        <f t="shared" si="879"/>
        <v>7.6609618763439323E-3</v>
      </c>
      <c r="AH486" s="108"/>
      <c r="AI486" s="108"/>
      <c r="AJ486" s="108"/>
      <c r="AK486" s="108"/>
      <c r="AL486" s="108"/>
      <c r="AM486" s="108"/>
      <c r="AN486" s="108"/>
      <c r="AO486" s="108"/>
      <c r="AP486" s="108"/>
      <c r="AQ486" s="108"/>
      <c r="AR486" s="108"/>
      <c r="AS486" s="108"/>
      <c r="AT486" s="108"/>
      <c r="AU486" s="108"/>
      <c r="AV486" s="108"/>
      <c r="AW486" s="108"/>
      <c r="AX486" s="108"/>
    </row>
    <row r="487" spans="1:52" s="174" customFormat="1" x14ac:dyDescent="0.35">
      <c r="A487" s="11">
        <f>'OD660'!$A$12</f>
        <v>44664.677083333336</v>
      </c>
      <c r="B487" s="4">
        <f t="shared" si="861"/>
        <v>75.75</v>
      </c>
      <c r="C487" s="12">
        <f t="shared" si="862"/>
        <v>3.15625</v>
      </c>
      <c r="D487" s="176">
        <v>8.08</v>
      </c>
      <c r="E487" s="176">
        <v>10.16</v>
      </c>
      <c r="F487" s="176">
        <v>0</v>
      </c>
      <c r="G487" s="176">
        <v>0</v>
      </c>
      <c r="H487" s="176">
        <v>0.73</v>
      </c>
      <c r="I487" s="176">
        <v>11.28</v>
      </c>
      <c r="J487" s="176">
        <v>8.14</v>
      </c>
      <c r="K487" s="176">
        <v>10.199999999999999</v>
      </c>
      <c r="L487" s="176">
        <v>0</v>
      </c>
      <c r="M487" s="176">
        <v>0</v>
      </c>
      <c r="N487" s="176">
        <v>0.73</v>
      </c>
      <c r="O487" s="176">
        <v>11.3</v>
      </c>
      <c r="P487" s="29">
        <f t="shared" si="863"/>
        <v>8.11</v>
      </c>
      <c r="Q487" s="7">
        <f t="shared" si="864"/>
        <v>4.2426406871193201E-2</v>
      </c>
      <c r="R487" s="22">
        <f t="shared" si="865"/>
        <v>5.2313695278906544E-3</v>
      </c>
      <c r="S487" s="18">
        <f t="shared" si="866"/>
        <v>10.18</v>
      </c>
      <c r="T487" s="7">
        <f t="shared" si="867"/>
        <v>2.8284271247461298E-2</v>
      </c>
      <c r="U487" s="22">
        <f t="shared" si="868"/>
        <v>2.7784156431690864E-3</v>
      </c>
      <c r="V487" s="18">
        <f t="shared" si="869"/>
        <v>0</v>
      </c>
      <c r="W487" s="7">
        <f t="shared" si="870"/>
        <v>0</v>
      </c>
      <c r="X487" s="22" t="e">
        <f t="shared" si="860"/>
        <v>#DIV/0!</v>
      </c>
      <c r="Y487" s="18">
        <f t="shared" si="871"/>
        <v>0</v>
      </c>
      <c r="Z487" s="7">
        <f t="shared" si="872"/>
        <v>0</v>
      </c>
      <c r="AA487" s="22" t="e">
        <f t="shared" si="873"/>
        <v>#DIV/0!</v>
      </c>
      <c r="AB487" s="18">
        <f t="shared" si="874"/>
        <v>0.73</v>
      </c>
      <c r="AC487" s="7">
        <f t="shared" si="875"/>
        <v>0</v>
      </c>
      <c r="AD487" s="22">
        <f t="shared" si="876"/>
        <v>0</v>
      </c>
      <c r="AE487" s="18">
        <f t="shared" si="877"/>
        <v>11.29</v>
      </c>
      <c r="AF487" s="7">
        <f t="shared" si="878"/>
        <v>1.4142135623731905E-2</v>
      </c>
      <c r="AG487" s="22">
        <f t="shared" si="879"/>
        <v>1.2526249445289554E-3</v>
      </c>
      <c r="AH487" s="108"/>
      <c r="AI487" s="108"/>
      <c r="AJ487" s="108"/>
      <c r="AK487" s="108"/>
      <c r="AL487" s="108"/>
      <c r="AM487" s="108"/>
      <c r="AN487" s="108"/>
      <c r="AO487" s="108"/>
      <c r="AP487" s="108"/>
      <c r="AQ487" s="108"/>
      <c r="AR487" s="108"/>
      <c r="AS487" s="108"/>
      <c r="AT487" s="108"/>
      <c r="AU487" s="108"/>
      <c r="AV487" s="108"/>
      <c r="AW487" s="108"/>
      <c r="AX487" s="108"/>
    </row>
    <row r="488" spans="1:52" s="174" customFormat="1" x14ac:dyDescent="0.35">
      <c r="A488" s="11">
        <f>'OD660'!$A$13</f>
        <v>44665.34375</v>
      </c>
      <c r="B488" s="4">
        <f t="shared" si="861"/>
        <v>91.749999999941792</v>
      </c>
      <c r="C488" s="12">
        <f t="shared" si="862"/>
        <v>3.8229166666642413</v>
      </c>
      <c r="D488" s="176">
        <v>8.01</v>
      </c>
      <c r="E488" s="176">
        <v>1.28</v>
      </c>
      <c r="F488" s="176">
        <v>0</v>
      </c>
      <c r="G488" s="176">
        <v>0</v>
      </c>
      <c r="H488" s="176">
        <v>0.9</v>
      </c>
      <c r="I488" s="176">
        <v>15.47</v>
      </c>
      <c r="J488" s="176">
        <v>8.0299999999999994</v>
      </c>
      <c r="K488" s="176">
        <v>1.28</v>
      </c>
      <c r="L488" s="176">
        <v>0</v>
      </c>
      <c r="M488" s="176">
        <v>0</v>
      </c>
      <c r="N488" s="176">
        <v>0.91</v>
      </c>
      <c r="O488" s="176">
        <v>15.48</v>
      </c>
      <c r="P488" s="29">
        <f t="shared" si="863"/>
        <v>8.02</v>
      </c>
      <c r="Q488" s="7">
        <f t="shared" si="864"/>
        <v>1.4142135623730649E-2</v>
      </c>
      <c r="R488" s="22">
        <f t="shared" si="865"/>
        <v>1.7633585565748941E-3</v>
      </c>
      <c r="S488" s="18">
        <f t="shared" si="866"/>
        <v>1.28</v>
      </c>
      <c r="T488" s="7">
        <f t="shared" si="867"/>
        <v>0</v>
      </c>
      <c r="U488" s="22">
        <f t="shared" si="868"/>
        <v>0</v>
      </c>
      <c r="V488" s="18">
        <f t="shared" si="869"/>
        <v>0</v>
      </c>
      <c r="W488" s="7">
        <f t="shared" si="870"/>
        <v>0</v>
      </c>
      <c r="X488" s="22" t="e">
        <f t="shared" si="860"/>
        <v>#DIV/0!</v>
      </c>
      <c r="Y488" s="18">
        <f t="shared" si="871"/>
        <v>0</v>
      </c>
      <c r="Z488" s="7">
        <f t="shared" si="872"/>
        <v>0</v>
      </c>
      <c r="AA488" s="22" t="e">
        <f t="shared" si="873"/>
        <v>#DIV/0!</v>
      </c>
      <c r="AB488" s="18">
        <f t="shared" si="874"/>
        <v>0.90500000000000003</v>
      </c>
      <c r="AC488" s="7">
        <f t="shared" si="875"/>
        <v>7.0710678118654814E-3</v>
      </c>
      <c r="AD488" s="22">
        <f t="shared" si="876"/>
        <v>7.8133345987463874E-3</v>
      </c>
      <c r="AE488" s="18">
        <f t="shared" si="877"/>
        <v>15.475000000000001</v>
      </c>
      <c r="AF488" s="7">
        <f t="shared" si="878"/>
        <v>7.0710678118653244E-3</v>
      </c>
      <c r="AG488" s="22">
        <f t="shared" si="879"/>
        <v>4.569349151447705E-4</v>
      </c>
      <c r="AH488" s="108"/>
      <c r="AI488" s="108"/>
      <c r="AJ488" s="108"/>
      <c r="AK488" s="108"/>
      <c r="AL488" s="108"/>
      <c r="AM488" s="108"/>
      <c r="AN488" s="108"/>
      <c r="AO488" s="108"/>
      <c r="AP488" s="108"/>
      <c r="AQ488" s="108"/>
      <c r="AR488" s="108"/>
      <c r="AS488" s="108"/>
      <c r="AT488" s="108"/>
      <c r="AU488" s="108"/>
      <c r="AV488" s="108"/>
      <c r="AW488" s="108"/>
      <c r="AX488" s="108"/>
    </row>
    <row r="489" spans="1:52" s="174" customFormat="1" x14ac:dyDescent="0.35">
      <c r="A489" s="11">
        <f>'OD660'!$A$14</f>
        <v>44665.677083333336</v>
      </c>
      <c r="B489" s="4">
        <f t="shared" si="861"/>
        <v>99.75</v>
      </c>
      <c r="C489" s="12">
        <f t="shared" si="862"/>
        <v>4.15625</v>
      </c>
      <c r="D489" s="176">
        <v>8.9600000000000009</v>
      </c>
      <c r="E489" s="176">
        <v>1.29</v>
      </c>
      <c r="F489" s="176">
        <v>0</v>
      </c>
      <c r="G489" s="176">
        <v>0</v>
      </c>
      <c r="H489" s="176">
        <v>1.02</v>
      </c>
      <c r="I489" s="176">
        <v>11.86</v>
      </c>
      <c r="J489" s="176">
        <v>8.7899999999999991</v>
      </c>
      <c r="K489" s="176">
        <v>1.27</v>
      </c>
      <c r="L489" s="176">
        <v>0</v>
      </c>
      <c r="M489" s="176">
        <v>0</v>
      </c>
      <c r="N489" s="176">
        <v>0.99</v>
      </c>
      <c r="O489" s="176">
        <v>12.13</v>
      </c>
      <c r="P489" s="29">
        <f t="shared" si="863"/>
        <v>8.875</v>
      </c>
      <c r="Q489" s="7">
        <f t="shared" si="864"/>
        <v>0.12020815280171429</v>
      </c>
      <c r="R489" s="22">
        <f t="shared" si="865"/>
        <v>1.3544580597376258E-2</v>
      </c>
      <c r="S489" s="18">
        <f t="shared" si="866"/>
        <v>1.28</v>
      </c>
      <c r="T489" s="7">
        <f t="shared" si="867"/>
        <v>1.4142135623730963E-2</v>
      </c>
      <c r="U489" s="22">
        <f t="shared" si="868"/>
        <v>1.1048543456039814E-2</v>
      </c>
      <c r="V489" s="18">
        <f t="shared" si="869"/>
        <v>0</v>
      </c>
      <c r="W489" s="7">
        <f t="shared" si="870"/>
        <v>0</v>
      </c>
      <c r="X489" s="22" t="e">
        <f t="shared" si="860"/>
        <v>#DIV/0!</v>
      </c>
      <c r="Y489" s="18">
        <f t="shared" si="871"/>
        <v>0</v>
      </c>
      <c r="Z489" s="7">
        <f t="shared" si="872"/>
        <v>0</v>
      </c>
      <c r="AA489" s="22" t="e">
        <f t="shared" si="873"/>
        <v>#DIV/0!</v>
      </c>
      <c r="AB489" s="18">
        <f t="shared" si="874"/>
        <v>1.0049999999999999</v>
      </c>
      <c r="AC489" s="7">
        <f t="shared" si="875"/>
        <v>2.1213203435596444E-2</v>
      </c>
      <c r="AD489" s="22">
        <f t="shared" si="876"/>
        <v>2.1107665110046216E-2</v>
      </c>
      <c r="AE489" s="18">
        <f t="shared" si="877"/>
        <v>11.995000000000001</v>
      </c>
      <c r="AF489" s="7">
        <f t="shared" si="878"/>
        <v>0.19091883092036879</v>
      </c>
      <c r="AG489" s="22">
        <f t="shared" si="879"/>
        <v>1.5916534466058254E-2</v>
      </c>
      <c r="AH489" s="108"/>
      <c r="AI489" s="29"/>
      <c r="AJ489" s="7"/>
      <c r="AK489" s="22"/>
      <c r="AL489" s="29"/>
      <c r="AM489" s="7"/>
      <c r="AN489" s="22"/>
      <c r="AO489" s="29"/>
      <c r="AP489" s="7"/>
      <c r="AQ489" s="22"/>
      <c r="AR489" s="29"/>
      <c r="AS489" s="7"/>
      <c r="AT489" s="22"/>
      <c r="AU489" s="29"/>
      <c r="AV489" s="7"/>
      <c r="AW489" s="22"/>
      <c r="AX489" s="29"/>
      <c r="AY489" s="7"/>
      <c r="AZ489" s="22"/>
    </row>
    <row r="490" spans="1:52" s="174" customFormat="1" ht="15" thickBot="1" x14ac:dyDescent="0.4">
      <c r="A490" s="101">
        <f>'OD660'!$A$15</f>
        <v>44666.385416666664</v>
      </c>
      <c r="B490" s="9">
        <f t="shared" si="861"/>
        <v>116.74999999988358</v>
      </c>
      <c r="C490" s="13">
        <f t="shared" si="862"/>
        <v>4.8645833333284827</v>
      </c>
      <c r="D490" s="176">
        <v>8.65</v>
      </c>
      <c r="E490" s="176">
        <v>1.1299999999999999</v>
      </c>
      <c r="F490" s="176">
        <v>0</v>
      </c>
      <c r="G490" s="176">
        <v>0</v>
      </c>
      <c r="H490" s="176">
        <v>0.99</v>
      </c>
      <c r="I490" s="176">
        <v>12.48</v>
      </c>
      <c r="J490" s="176">
        <v>8.6300000000000008</v>
      </c>
      <c r="K490" s="176">
        <v>1.1200000000000001</v>
      </c>
      <c r="L490" s="176">
        <v>0</v>
      </c>
      <c r="M490" s="176">
        <v>0</v>
      </c>
      <c r="N490" s="176">
        <v>0.98</v>
      </c>
      <c r="O490" s="176">
        <v>12.79</v>
      </c>
      <c r="P490" s="30">
        <f t="shared" si="863"/>
        <v>8.64</v>
      </c>
      <c r="Q490" s="21">
        <f t="shared" si="864"/>
        <v>1.4142135623730649E-2</v>
      </c>
      <c r="R490" s="23">
        <f t="shared" si="865"/>
        <v>1.6368212527466028E-3</v>
      </c>
      <c r="S490" s="20">
        <f t="shared" si="866"/>
        <v>1.125</v>
      </c>
      <c r="T490" s="21">
        <f t="shared" si="867"/>
        <v>7.0710678118653244E-3</v>
      </c>
      <c r="U490" s="23">
        <f t="shared" si="868"/>
        <v>6.2853936105469552E-3</v>
      </c>
      <c r="V490" s="20">
        <f t="shared" si="869"/>
        <v>0</v>
      </c>
      <c r="W490" s="21">
        <f t="shared" si="870"/>
        <v>0</v>
      </c>
      <c r="X490" s="23" t="e">
        <f t="shared" si="860"/>
        <v>#DIV/0!</v>
      </c>
      <c r="Y490" s="20">
        <f t="shared" si="871"/>
        <v>0</v>
      </c>
      <c r="Z490" s="21">
        <f t="shared" si="872"/>
        <v>0</v>
      </c>
      <c r="AA490" s="23" t="e">
        <f t="shared" si="873"/>
        <v>#DIV/0!</v>
      </c>
      <c r="AB490" s="20">
        <f t="shared" si="874"/>
        <v>0.98499999999999999</v>
      </c>
      <c r="AC490" s="21">
        <f t="shared" si="875"/>
        <v>7.0710678118654814E-3</v>
      </c>
      <c r="AD490" s="23">
        <f t="shared" si="876"/>
        <v>7.1787490475791688E-3</v>
      </c>
      <c r="AE490" s="20">
        <f t="shared" si="877"/>
        <v>12.635</v>
      </c>
      <c r="AF490" s="21">
        <f t="shared" si="878"/>
        <v>0.21920310216782884</v>
      </c>
      <c r="AG490" s="23">
        <f t="shared" si="879"/>
        <v>1.7348880266547594E-2</v>
      </c>
      <c r="AH490" s="108"/>
      <c r="AI490" s="108"/>
      <c r="AJ490" s="108"/>
      <c r="AK490" s="108"/>
      <c r="AL490" s="108"/>
      <c r="AM490" s="108"/>
      <c r="AN490" s="108"/>
      <c r="AO490" s="108"/>
      <c r="AP490" s="108"/>
      <c r="AQ490" s="108"/>
      <c r="AR490" s="108"/>
      <c r="AS490" s="108"/>
      <c r="AT490" s="108"/>
      <c r="AU490" s="108"/>
      <c r="AV490" s="108"/>
      <c r="AW490" s="108"/>
      <c r="AX490" s="108"/>
    </row>
    <row r="491" spans="1:52" s="174" customFormat="1" ht="15" thickBot="1" x14ac:dyDescent="0.4"/>
    <row r="492" spans="1:52" s="174" customFormat="1" ht="15" thickBot="1" x14ac:dyDescent="0.4">
      <c r="D492" s="205">
        <v>3</v>
      </c>
      <c r="E492" s="206"/>
      <c r="F492" s="206"/>
      <c r="G492" s="206"/>
      <c r="H492" s="206"/>
      <c r="I492" s="206"/>
      <c r="J492" s="206"/>
      <c r="K492" s="206"/>
      <c r="L492" s="206"/>
      <c r="M492" s="206"/>
      <c r="N492" s="206"/>
      <c r="O492" s="207"/>
    </row>
    <row r="493" spans="1:52" s="174" customFormat="1" ht="15" thickBot="1" x14ac:dyDescent="0.4">
      <c r="D493" s="205" t="s">
        <v>26</v>
      </c>
      <c r="E493" s="206"/>
      <c r="F493" s="206"/>
      <c r="G493" s="206"/>
      <c r="H493" s="206"/>
      <c r="I493" s="207"/>
      <c r="J493" s="208" t="s">
        <v>26</v>
      </c>
      <c r="K493" s="209"/>
      <c r="L493" s="209"/>
      <c r="M493" s="209"/>
      <c r="N493" s="209"/>
      <c r="O493" s="210"/>
      <c r="P493" s="194" t="s">
        <v>9</v>
      </c>
      <c r="Q493" s="187"/>
      <c r="R493" s="195"/>
      <c r="S493" s="194" t="s">
        <v>10</v>
      </c>
      <c r="T493" s="187"/>
      <c r="U493" s="195"/>
      <c r="V493" s="194" t="s">
        <v>11</v>
      </c>
      <c r="W493" s="187"/>
      <c r="X493" s="195"/>
      <c r="Y493" s="194" t="s">
        <v>12</v>
      </c>
      <c r="Z493" s="187"/>
      <c r="AA493" s="195"/>
      <c r="AB493" s="194" t="s">
        <v>13</v>
      </c>
      <c r="AC493" s="187"/>
      <c r="AD493" s="195"/>
      <c r="AE493" s="194" t="s">
        <v>14</v>
      </c>
      <c r="AF493" s="187"/>
      <c r="AG493" s="195"/>
      <c r="AH493" s="92"/>
      <c r="AI493" s="92"/>
      <c r="AJ493" s="92"/>
      <c r="AK493" s="92"/>
      <c r="AL493" s="92"/>
      <c r="AM493" s="92"/>
      <c r="AN493" s="92"/>
      <c r="AO493" s="92"/>
      <c r="AP493" s="92"/>
      <c r="AQ493" s="92"/>
      <c r="AR493" s="92"/>
      <c r="AS493" s="92"/>
      <c r="AT493" s="92"/>
      <c r="AU493" s="92"/>
      <c r="AV493" s="92"/>
      <c r="AW493" s="92"/>
      <c r="AX493" s="92"/>
    </row>
    <row r="494" spans="1:52" s="174" customFormat="1" ht="15" thickBot="1" x14ac:dyDescent="0.4">
      <c r="A494" s="172" t="s">
        <v>0</v>
      </c>
      <c r="B494" s="171" t="s">
        <v>1</v>
      </c>
      <c r="C494" s="173" t="s">
        <v>2</v>
      </c>
      <c r="D494" s="196" t="s">
        <v>27</v>
      </c>
      <c r="E494" s="197"/>
      <c r="F494" s="197"/>
      <c r="G494" s="197"/>
      <c r="H494" s="197"/>
      <c r="I494" s="198"/>
      <c r="J494" s="199" t="s">
        <v>28</v>
      </c>
      <c r="K494" s="200"/>
      <c r="L494" s="200"/>
      <c r="M494" s="200"/>
      <c r="N494" s="200"/>
      <c r="O494" s="201"/>
      <c r="P494" s="147" t="s">
        <v>8</v>
      </c>
      <c r="Q494" s="120" t="s">
        <v>5</v>
      </c>
      <c r="R494" s="121" t="s">
        <v>6</v>
      </c>
      <c r="S494" s="122" t="s">
        <v>8</v>
      </c>
      <c r="T494" s="120" t="s">
        <v>5</v>
      </c>
      <c r="U494" s="121" t="s">
        <v>6</v>
      </c>
      <c r="V494" s="122" t="s">
        <v>8</v>
      </c>
      <c r="W494" s="120" t="s">
        <v>5</v>
      </c>
      <c r="X494" s="121" t="s">
        <v>6</v>
      </c>
      <c r="Y494" s="122" t="s">
        <v>8</v>
      </c>
      <c r="Z494" s="120" t="s">
        <v>5</v>
      </c>
      <c r="AA494" s="121" t="s">
        <v>6</v>
      </c>
      <c r="AB494" s="122" t="s">
        <v>8</v>
      </c>
      <c r="AC494" s="120" t="s">
        <v>5</v>
      </c>
      <c r="AD494" s="121" t="s">
        <v>6</v>
      </c>
      <c r="AE494" s="122" t="s">
        <v>8</v>
      </c>
      <c r="AF494" s="120" t="s">
        <v>5</v>
      </c>
      <c r="AG494" s="121" t="s">
        <v>6</v>
      </c>
      <c r="AH494" s="110"/>
      <c r="AI494" s="110"/>
      <c r="AJ494" s="110"/>
      <c r="AK494" s="110"/>
      <c r="AL494" s="110"/>
      <c r="AM494" s="110"/>
      <c r="AN494" s="110"/>
      <c r="AO494" s="110"/>
      <c r="AP494" s="110"/>
      <c r="AQ494" s="110"/>
      <c r="AR494" s="110"/>
      <c r="AS494" s="110"/>
      <c r="AT494" s="110"/>
      <c r="AU494" s="110"/>
      <c r="AV494" s="110"/>
      <c r="AW494" s="110"/>
      <c r="AX494" s="110"/>
    </row>
    <row r="495" spans="1:52" s="174" customFormat="1" x14ac:dyDescent="0.35">
      <c r="A495" s="11">
        <f>'OD660'!$A$5</f>
        <v>44661.520833333336</v>
      </c>
      <c r="B495" s="4">
        <f>C495*24</f>
        <v>0</v>
      </c>
      <c r="C495" s="2">
        <f>A495-$A$5</f>
        <v>0</v>
      </c>
      <c r="D495" s="176">
        <v>8.34</v>
      </c>
      <c r="E495" s="176">
        <v>23.99</v>
      </c>
      <c r="F495" s="176">
        <v>7.11</v>
      </c>
      <c r="G495" s="176">
        <v>2.66</v>
      </c>
      <c r="H495" s="176">
        <v>0</v>
      </c>
      <c r="I495" s="176">
        <v>0</v>
      </c>
      <c r="J495" s="176">
        <v>8.35</v>
      </c>
      <c r="K495" s="176">
        <v>23.99</v>
      </c>
      <c r="L495" s="176">
        <v>7.11</v>
      </c>
      <c r="M495" s="176">
        <v>2.66</v>
      </c>
      <c r="N495" s="176">
        <v>0</v>
      </c>
      <c r="O495" s="176">
        <v>0</v>
      </c>
      <c r="P495" s="143">
        <f>IF(D495="",#N/A,AVERAGE(D495,J495))</f>
        <v>8.3449999999999989</v>
      </c>
      <c r="Q495" s="144">
        <f>_xlfn.STDEV.S(D495,J495)</f>
        <v>7.0710678118653244E-3</v>
      </c>
      <c r="R495" s="145">
        <f>Q495/P495</f>
        <v>8.4734185882148901E-4</v>
      </c>
      <c r="S495" s="146">
        <f>IF(E495="",#N/A,AVERAGE(E495,K495))</f>
        <v>23.99</v>
      </c>
      <c r="T495" s="144">
        <f>_xlfn.STDEV.S(E495,K495)</f>
        <v>0</v>
      </c>
      <c r="U495" s="145">
        <f>T495/S495</f>
        <v>0</v>
      </c>
      <c r="V495" s="146">
        <f>IF(F495="",#N/A,AVERAGE(F495,L495))</f>
        <v>7.11</v>
      </c>
      <c r="W495" s="144">
        <f>_xlfn.STDEV.S(F495,L495)</f>
        <v>0</v>
      </c>
      <c r="X495" s="145">
        <f t="shared" ref="X495:X505" si="880">W495/V495</f>
        <v>0</v>
      </c>
      <c r="Y495" s="146">
        <f>IF(G495="",#N/A,AVERAGE(G495,M495))</f>
        <v>2.66</v>
      </c>
      <c r="Z495" s="144">
        <f>_xlfn.STDEV.S(G495,M495)</f>
        <v>0</v>
      </c>
      <c r="AA495" s="145">
        <f>Z495/Y495</f>
        <v>0</v>
      </c>
      <c r="AB495" s="146">
        <f>IF(H495="",#N/A,AVERAGE(H495,N495))</f>
        <v>0</v>
      </c>
      <c r="AC495" s="144">
        <f>_xlfn.STDEV.S(H495,N495)</f>
        <v>0</v>
      </c>
      <c r="AD495" s="145" t="e">
        <f>AC495/AB495</f>
        <v>#DIV/0!</v>
      </c>
      <c r="AE495" s="146">
        <f>IF(I495="",#N/A,AVERAGE(I495,O495))</f>
        <v>0</v>
      </c>
      <c r="AF495" s="144">
        <f>_xlfn.STDEV.S(I495,O495)</f>
        <v>0</v>
      </c>
      <c r="AG495" s="145" t="e">
        <f>AF495/AE495</f>
        <v>#DIV/0!</v>
      </c>
      <c r="AH495" s="108"/>
      <c r="AI495" s="108"/>
      <c r="AJ495" s="108"/>
      <c r="AK495" s="108"/>
      <c r="AL495" s="108"/>
      <c r="AM495" s="108"/>
      <c r="AN495" s="108"/>
      <c r="AO495" s="108"/>
      <c r="AP495" s="108"/>
      <c r="AQ495" s="108"/>
      <c r="AR495" s="108"/>
      <c r="AS495" s="108"/>
      <c r="AT495" s="108"/>
      <c r="AU495" s="108"/>
      <c r="AV495" s="108"/>
      <c r="AW495" s="108"/>
      <c r="AX495" s="108"/>
    </row>
    <row r="496" spans="1:52" s="174" customFormat="1" x14ac:dyDescent="0.35">
      <c r="A496" s="11">
        <f>'OD660'!$A$6</f>
        <v>44661.84375</v>
      </c>
      <c r="B496" s="4">
        <f t="shared" ref="B496:B505" si="881">C496*24</f>
        <v>7.7499999999417923</v>
      </c>
      <c r="C496" s="12">
        <f t="shared" ref="C496:C505" si="882">A496-$A$5</f>
        <v>0.32291666666424135</v>
      </c>
      <c r="D496" s="56">
        <v>8.0500000000000007</v>
      </c>
      <c r="E496" s="56">
        <v>24.15</v>
      </c>
      <c r="F496" s="56">
        <v>6.43</v>
      </c>
      <c r="G496" s="56">
        <v>2.69</v>
      </c>
      <c r="H496" s="56">
        <v>0</v>
      </c>
      <c r="I496" s="56">
        <v>0.23</v>
      </c>
      <c r="J496" s="56">
        <v>8.19</v>
      </c>
      <c r="K496" s="56">
        <v>24.79</v>
      </c>
      <c r="L496" s="56">
        <v>6.6</v>
      </c>
      <c r="M496" s="56">
        <v>2.78</v>
      </c>
      <c r="N496" s="56">
        <v>0</v>
      </c>
      <c r="O496" s="56">
        <v>0.23</v>
      </c>
      <c r="P496" s="29">
        <f t="shared" ref="P496:P505" si="883">IF(D496="",#N/A,AVERAGE(D496,J496))</f>
        <v>8.120000000000001</v>
      </c>
      <c r="Q496" s="7">
        <f t="shared" ref="Q496:Q505" si="884">_xlfn.STDEV.S(D496,J496)</f>
        <v>9.8994949366115789E-2</v>
      </c>
      <c r="R496" s="22">
        <f t="shared" ref="R496:R505" si="885">Q496/P496</f>
        <v>1.2191496227354159E-2</v>
      </c>
      <c r="S496" s="18">
        <f t="shared" ref="S496:S505" si="886">IF(E496="",#N/A,AVERAGE(E496,K496))</f>
        <v>24.47</v>
      </c>
      <c r="T496" s="7">
        <f t="shared" ref="T496:T505" si="887">_xlfn.STDEV.S(E496,K496)</f>
        <v>0.45254833995939081</v>
      </c>
      <c r="U496" s="22">
        <f t="shared" ref="U496:U505" si="888">T496/S496</f>
        <v>1.8494006536959168E-2</v>
      </c>
      <c r="V496" s="18">
        <f t="shared" ref="V496:V505" si="889">IF(F496="",#N/A,AVERAGE(F496,L496))</f>
        <v>6.5149999999999997</v>
      </c>
      <c r="W496" s="7">
        <f t="shared" ref="W496:W505" si="890">_xlfn.STDEV.S(F496,L496)</f>
        <v>0.12020815280171303</v>
      </c>
      <c r="X496" s="22">
        <f t="shared" si="880"/>
        <v>1.845098277846708E-2</v>
      </c>
      <c r="Y496" s="18">
        <f t="shared" ref="Y496:Y505" si="891">IF(G496="",#N/A,AVERAGE(G496,M496))</f>
        <v>2.7349999999999999</v>
      </c>
      <c r="Z496" s="7">
        <f t="shared" ref="Z496:Z505" si="892">_xlfn.STDEV.S(G496,M496)</f>
        <v>6.3639610306789177E-2</v>
      </c>
      <c r="AA496" s="22">
        <f t="shared" ref="AA496:AA505" si="893">Z496/Y496</f>
        <v>2.3268596090233705E-2</v>
      </c>
      <c r="AB496" s="18">
        <f t="shared" ref="AB496:AB505" si="894">IF(H496="",#N/A,AVERAGE(H496,N496))</f>
        <v>0</v>
      </c>
      <c r="AC496" s="7">
        <f t="shared" ref="AC496:AC505" si="895">_xlfn.STDEV.S(H496,N496)</f>
        <v>0</v>
      </c>
      <c r="AD496" s="22" t="e">
        <f t="shared" ref="AD496:AD505" si="896">AC496/AB496</f>
        <v>#DIV/0!</v>
      </c>
      <c r="AE496" s="18">
        <f t="shared" ref="AE496:AE505" si="897">IF(I496="",#N/A,AVERAGE(I496,O496))</f>
        <v>0.23</v>
      </c>
      <c r="AF496" s="7">
        <f t="shared" ref="AF496:AF505" si="898">_xlfn.STDEV.S(I496,O496)</f>
        <v>0</v>
      </c>
      <c r="AG496" s="22">
        <f t="shared" ref="AG496:AG505" si="899">AF496/AE496</f>
        <v>0</v>
      </c>
      <c r="AH496" s="108"/>
      <c r="AI496" s="108"/>
      <c r="AJ496" s="108"/>
      <c r="AK496" s="108"/>
      <c r="AL496" s="108"/>
      <c r="AM496" s="108"/>
      <c r="AN496" s="108"/>
      <c r="AO496" s="108"/>
      <c r="AP496" s="108"/>
      <c r="AQ496" s="108"/>
      <c r="AR496" s="108"/>
      <c r="AS496" s="108"/>
      <c r="AT496" s="108"/>
      <c r="AU496" s="108"/>
      <c r="AV496" s="108"/>
      <c r="AW496" s="108"/>
      <c r="AX496" s="108"/>
    </row>
    <row r="497" spans="1:52" s="174" customFormat="1" x14ac:dyDescent="0.35">
      <c r="A497" s="11">
        <f>'OD660'!$A$7</f>
        <v>44662.34375</v>
      </c>
      <c r="B497" s="4">
        <f t="shared" si="881"/>
        <v>19.749999999941792</v>
      </c>
      <c r="C497" s="12">
        <f t="shared" si="882"/>
        <v>0.82291666666424135</v>
      </c>
      <c r="D497" s="176">
        <v>8.06</v>
      </c>
      <c r="E497" s="176">
        <v>24.44</v>
      </c>
      <c r="F497" s="176">
        <v>5.69</v>
      </c>
      <c r="G497" s="176">
        <v>2.67</v>
      </c>
      <c r="H497" s="176">
        <v>0.08</v>
      </c>
      <c r="I497" s="176">
        <v>0.57999999999999996</v>
      </c>
      <c r="J497" s="176">
        <v>8.1</v>
      </c>
      <c r="K497" s="176">
        <v>24.62</v>
      </c>
      <c r="L497" s="176">
        <v>5.72</v>
      </c>
      <c r="M497" s="176">
        <v>2.69</v>
      </c>
      <c r="N497" s="176">
        <v>0</v>
      </c>
      <c r="O497" s="176">
        <v>0.57999999999999996</v>
      </c>
      <c r="P497" s="29">
        <f t="shared" si="883"/>
        <v>8.08</v>
      </c>
      <c r="Q497" s="7">
        <f t="shared" si="884"/>
        <v>2.8284271247461298E-2</v>
      </c>
      <c r="R497" s="22">
        <f t="shared" si="885"/>
        <v>3.5005286197353092E-3</v>
      </c>
      <c r="S497" s="18">
        <f t="shared" si="886"/>
        <v>24.53</v>
      </c>
      <c r="T497" s="7">
        <f t="shared" si="887"/>
        <v>0.12727922061357835</v>
      </c>
      <c r="U497" s="22">
        <f t="shared" si="888"/>
        <v>5.188716698474454E-3</v>
      </c>
      <c r="V497" s="18">
        <f t="shared" si="889"/>
        <v>5.7050000000000001</v>
      </c>
      <c r="W497" s="7">
        <f t="shared" si="890"/>
        <v>2.1213203435595972E-2</v>
      </c>
      <c r="X497" s="22">
        <f t="shared" si="880"/>
        <v>3.7183529247319844E-3</v>
      </c>
      <c r="Y497" s="18">
        <f t="shared" si="891"/>
        <v>2.6799999999999997</v>
      </c>
      <c r="Z497" s="7">
        <f t="shared" si="892"/>
        <v>1.4142135623730963E-2</v>
      </c>
      <c r="AA497" s="22">
        <f t="shared" si="893"/>
        <v>5.2769162775115541E-3</v>
      </c>
      <c r="AB497" s="18">
        <f t="shared" si="894"/>
        <v>0.04</v>
      </c>
      <c r="AC497" s="7">
        <f t="shared" si="895"/>
        <v>5.6568542494923803E-2</v>
      </c>
      <c r="AD497" s="22">
        <f t="shared" si="896"/>
        <v>1.4142135623730951</v>
      </c>
      <c r="AE497" s="18">
        <f t="shared" si="897"/>
        <v>0.57999999999999996</v>
      </c>
      <c r="AF497" s="7">
        <f t="shared" si="898"/>
        <v>0</v>
      </c>
      <c r="AG497" s="22">
        <f t="shared" si="899"/>
        <v>0</v>
      </c>
      <c r="AH497" s="108"/>
      <c r="AI497" s="108"/>
      <c r="AJ497" s="108"/>
      <c r="AK497" s="108"/>
      <c r="AL497" s="108"/>
      <c r="AM497" s="108"/>
      <c r="AN497" s="108"/>
      <c r="AO497" s="108"/>
      <c r="AP497" s="108"/>
      <c r="AQ497" s="108"/>
      <c r="AR497" s="108"/>
      <c r="AS497" s="108"/>
      <c r="AT497" s="108"/>
      <c r="AU497" s="108"/>
      <c r="AV497" s="108"/>
      <c r="AW497" s="108"/>
      <c r="AX497" s="108"/>
    </row>
    <row r="498" spans="1:52" s="174" customFormat="1" x14ac:dyDescent="0.35">
      <c r="A498" s="11">
        <f>'OD660'!$A$8</f>
        <v>44662.71875</v>
      </c>
      <c r="B498" s="4">
        <f t="shared" si="881"/>
        <v>28.749999999941792</v>
      </c>
      <c r="C498" s="12">
        <f t="shared" si="882"/>
        <v>1.1979166666642413</v>
      </c>
      <c r="D498" s="176">
        <v>7.83</v>
      </c>
      <c r="E498" s="176">
        <v>23.8</v>
      </c>
      <c r="F498" s="176">
        <v>4.51</v>
      </c>
      <c r="G498" s="176">
        <v>2.44</v>
      </c>
      <c r="H498" s="176">
        <v>0.12</v>
      </c>
      <c r="I498" s="176">
        <v>1.1299999999999999</v>
      </c>
      <c r="J498" s="176">
        <v>7.83</v>
      </c>
      <c r="K498" s="176">
        <v>23.76</v>
      </c>
      <c r="L498" s="176">
        <v>4.5</v>
      </c>
      <c r="M498" s="176">
        <v>2.44</v>
      </c>
      <c r="N498" s="176">
        <v>0.11</v>
      </c>
      <c r="O498" s="176">
        <v>1.34</v>
      </c>
      <c r="P498" s="29">
        <f t="shared" si="883"/>
        <v>7.83</v>
      </c>
      <c r="Q498" s="7">
        <f t="shared" si="884"/>
        <v>0</v>
      </c>
      <c r="R498" s="22">
        <f t="shared" si="885"/>
        <v>0</v>
      </c>
      <c r="S498" s="18">
        <f t="shared" si="886"/>
        <v>23.78</v>
      </c>
      <c r="T498" s="7">
        <f t="shared" si="887"/>
        <v>2.8284271247461298E-2</v>
      </c>
      <c r="U498" s="22">
        <f t="shared" si="888"/>
        <v>1.1894142660833177E-3</v>
      </c>
      <c r="V498" s="18">
        <f t="shared" si="889"/>
        <v>4.5049999999999999</v>
      </c>
      <c r="W498" s="7">
        <f t="shared" si="890"/>
        <v>7.0710678118653244E-3</v>
      </c>
      <c r="X498" s="22">
        <f t="shared" si="880"/>
        <v>1.5696043977503494E-3</v>
      </c>
      <c r="Y498" s="18">
        <f t="shared" si="891"/>
        <v>2.44</v>
      </c>
      <c r="Z498" s="7">
        <f t="shared" si="892"/>
        <v>0</v>
      </c>
      <c r="AA498" s="22">
        <f t="shared" si="893"/>
        <v>0</v>
      </c>
      <c r="AB498" s="18">
        <f t="shared" si="894"/>
        <v>0.11499999999999999</v>
      </c>
      <c r="AC498" s="7">
        <f t="shared" si="895"/>
        <v>7.0710678118654719E-3</v>
      </c>
      <c r="AD498" s="22">
        <f t="shared" si="896"/>
        <v>6.1487546190134544E-2</v>
      </c>
      <c r="AE498" s="18">
        <f t="shared" si="897"/>
        <v>1.2349999999999999</v>
      </c>
      <c r="AF498" s="7">
        <f t="shared" si="898"/>
        <v>0.14849242404917512</v>
      </c>
      <c r="AG498" s="22">
        <f t="shared" si="899"/>
        <v>0.12023678060661955</v>
      </c>
      <c r="AH498" s="108"/>
      <c r="AI498" s="108"/>
      <c r="AJ498" s="108"/>
      <c r="AK498" s="108"/>
      <c r="AL498" s="108"/>
      <c r="AM498" s="108"/>
      <c r="AN498" s="108"/>
      <c r="AO498" s="108"/>
      <c r="AP498" s="108"/>
      <c r="AQ498" s="108"/>
      <c r="AR498" s="108"/>
      <c r="AS498" s="108"/>
      <c r="AT498" s="108"/>
      <c r="AU498" s="108"/>
      <c r="AV498" s="108"/>
      <c r="AW498" s="108"/>
      <c r="AX498" s="108"/>
    </row>
    <row r="499" spans="1:52" s="174" customFormat="1" x14ac:dyDescent="0.35">
      <c r="A499" s="11">
        <f>'OD660'!$A$9</f>
        <v>44663.354166666664</v>
      </c>
      <c r="B499" s="4">
        <f t="shared" si="881"/>
        <v>43.999999999883585</v>
      </c>
      <c r="C499" s="12">
        <f t="shared" si="882"/>
        <v>1.8333333333284827</v>
      </c>
      <c r="D499" s="176">
        <v>7.93</v>
      </c>
      <c r="E499" s="176">
        <v>23.97</v>
      </c>
      <c r="F499" s="176">
        <v>1.38</v>
      </c>
      <c r="G499" s="176">
        <v>1.69</v>
      </c>
      <c r="H499" s="176">
        <v>0.27</v>
      </c>
      <c r="I499" s="176">
        <v>3.16</v>
      </c>
      <c r="J499" s="176">
        <v>8.01</v>
      </c>
      <c r="K499" s="176">
        <v>24.18</v>
      </c>
      <c r="L499" s="176">
        <v>1.38</v>
      </c>
      <c r="M499" s="176">
        <v>1.7</v>
      </c>
      <c r="N499" s="176">
        <v>0.27</v>
      </c>
      <c r="O499" s="176">
        <v>3.19</v>
      </c>
      <c r="P499" s="29">
        <f t="shared" si="883"/>
        <v>7.97</v>
      </c>
      <c r="Q499" s="7">
        <f t="shared" si="884"/>
        <v>5.6568542494923851E-2</v>
      </c>
      <c r="R499" s="22">
        <f t="shared" si="885"/>
        <v>7.097684127343018E-3</v>
      </c>
      <c r="S499" s="18">
        <f t="shared" si="886"/>
        <v>24.074999999999999</v>
      </c>
      <c r="T499" s="7">
        <f t="shared" si="887"/>
        <v>0.14849242404917559</v>
      </c>
      <c r="U499" s="22">
        <f t="shared" si="888"/>
        <v>6.1679096178266085E-3</v>
      </c>
      <c r="V499" s="18">
        <f t="shared" si="889"/>
        <v>1.38</v>
      </c>
      <c r="W499" s="7">
        <f t="shared" si="890"/>
        <v>0</v>
      </c>
      <c r="X499" s="22">
        <f t="shared" si="880"/>
        <v>0</v>
      </c>
      <c r="Y499" s="18">
        <f t="shared" si="891"/>
        <v>1.6949999999999998</v>
      </c>
      <c r="Z499" s="7">
        <f t="shared" si="892"/>
        <v>7.0710678118654814E-3</v>
      </c>
      <c r="AA499" s="22">
        <f t="shared" si="893"/>
        <v>4.1717214229294881E-3</v>
      </c>
      <c r="AB499" s="18">
        <f t="shared" si="894"/>
        <v>0.27</v>
      </c>
      <c r="AC499" s="7">
        <f t="shared" si="895"/>
        <v>0</v>
      </c>
      <c r="AD499" s="22">
        <f t="shared" si="896"/>
        <v>0</v>
      </c>
      <c r="AE499" s="18">
        <f t="shared" si="897"/>
        <v>3.1749999999999998</v>
      </c>
      <c r="AF499" s="7">
        <f t="shared" si="898"/>
        <v>2.1213203435596288E-2</v>
      </c>
      <c r="AG499" s="22">
        <f t="shared" si="899"/>
        <v>6.681323916723241E-3</v>
      </c>
      <c r="AH499" s="108"/>
      <c r="AI499" s="108"/>
      <c r="AJ499" s="108"/>
      <c r="AK499" s="108"/>
      <c r="AL499" s="108"/>
      <c r="AM499" s="108"/>
      <c r="AN499" s="108"/>
      <c r="AO499" s="108"/>
      <c r="AP499" s="108"/>
      <c r="AQ499" s="108"/>
      <c r="AR499" s="108"/>
      <c r="AS499" s="108"/>
      <c r="AT499" s="108"/>
      <c r="AU499" s="108"/>
      <c r="AV499" s="108"/>
      <c r="AW499" s="108"/>
      <c r="AX499" s="108"/>
    </row>
    <row r="500" spans="1:52" s="174" customFormat="1" x14ac:dyDescent="0.35">
      <c r="A500" s="11">
        <f>'OD660'!$A$10</f>
        <v>44663.677083333336</v>
      </c>
      <c r="B500" s="4">
        <f t="shared" si="881"/>
        <v>51.75</v>
      </c>
      <c r="C500" s="12">
        <f t="shared" si="882"/>
        <v>2.15625</v>
      </c>
      <c r="D500" s="176">
        <v>7.99</v>
      </c>
      <c r="E500" s="176">
        <v>22.73</v>
      </c>
      <c r="F500" s="176">
        <v>0</v>
      </c>
      <c r="G500" s="176">
        <v>0.9</v>
      </c>
      <c r="H500" s="176">
        <v>0.39</v>
      </c>
      <c r="I500" s="176">
        <v>4.3499999999999996</v>
      </c>
      <c r="J500" s="176">
        <v>8.01</v>
      </c>
      <c r="K500" s="176">
        <v>22.71</v>
      </c>
      <c r="L500" s="176">
        <v>0</v>
      </c>
      <c r="M500" s="176">
        <v>0.9</v>
      </c>
      <c r="N500" s="176">
        <v>0.39</v>
      </c>
      <c r="O500" s="176">
        <v>4.37</v>
      </c>
      <c r="P500" s="29">
        <f t="shared" si="883"/>
        <v>8</v>
      </c>
      <c r="Q500" s="7">
        <f t="shared" si="884"/>
        <v>1.4142135623730649E-2</v>
      </c>
      <c r="R500" s="22">
        <f t="shared" si="885"/>
        <v>1.7677669529663311E-3</v>
      </c>
      <c r="S500" s="18">
        <f t="shared" si="886"/>
        <v>22.72</v>
      </c>
      <c r="T500" s="7">
        <f t="shared" si="887"/>
        <v>1.4142135623730649E-2</v>
      </c>
      <c r="U500" s="22">
        <f t="shared" si="888"/>
        <v>6.2245315245293355E-4</v>
      </c>
      <c r="V500" s="18">
        <f t="shared" si="889"/>
        <v>0</v>
      </c>
      <c r="W500" s="7">
        <f t="shared" si="890"/>
        <v>0</v>
      </c>
      <c r="X500" s="22" t="e">
        <f t="shared" si="880"/>
        <v>#DIV/0!</v>
      </c>
      <c r="Y500" s="18">
        <f t="shared" si="891"/>
        <v>0.9</v>
      </c>
      <c r="Z500" s="7">
        <f t="shared" si="892"/>
        <v>0</v>
      </c>
      <c r="AA500" s="22">
        <f t="shared" si="893"/>
        <v>0</v>
      </c>
      <c r="AB500" s="18">
        <f t="shared" si="894"/>
        <v>0.39</v>
      </c>
      <c r="AC500" s="7">
        <f t="shared" si="895"/>
        <v>0</v>
      </c>
      <c r="AD500" s="22">
        <f t="shared" si="896"/>
        <v>0</v>
      </c>
      <c r="AE500" s="18">
        <f t="shared" si="897"/>
        <v>4.3599999999999994</v>
      </c>
      <c r="AF500" s="7">
        <f t="shared" si="898"/>
        <v>1.4142135623731277E-2</v>
      </c>
      <c r="AG500" s="22">
        <f t="shared" si="899"/>
        <v>3.2436090880117612E-3</v>
      </c>
      <c r="AH500" s="108"/>
      <c r="AI500" s="108"/>
      <c r="AJ500" s="108"/>
      <c r="AK500" s="108"/>
      <c r="AL500" s="108"/>
      <c r="AM500" s="108"/>
      <c r="AN500" s="108"/>
      <c r="AO500" s="108"/>
      <c r="AP500" s="108"/>
      <c r="AQ500" s="108"/>
      <c r="AR500" s="108"/>
      <c r="AS500" s="108"/>
      <c r="AT500" s="108"/>
      <c r="AU500" s="108"/>
      <c r="AV500" s="108"/>
      <c r="AW500" s="108"/>
      <c r="AX500" s="108"/>
    </row>
    <row r="501" spans="1:52" s="174" customFormat="1" x14ac:dyDescent="0.35">
      <c r="A501" s="11">
        <f>'OD660'!$A$11</f>
        <v>44664.361111111109</v>
      </c>
      <c r="B501" s="4">
        <f t="shared" si="881"/>
        <v>68.166666666569654</v>
      </c>
      <c r="C501" s="12">
        <f t="shared" si="882"/>
        <v>2.8402777777737356</v>
      </c>
      <c r="D501" s="176">
        <v>8.11</v>
      </c>
      <c r="E501" s="176">
        <v>14.5</v>
      </c>
      <c r="F501" s="176">
        <v>0</v>
      </c>
      <c r="G501" s="176">
        <v>0</v>
      </c>
      <c r="H501" s="176">
        <v>0.61</v>
      </c>
      <c r="I501" s="176">
        <v>9.17</v>
      </c>
      <c r="J501" s="176">
        <v>8.08</v>
      </c>
      <c r="K501" s="176">
        <v>14.48</v>
      </c>
      <c r="L501" s="176">
        <v>0</v>
      </c>
      <c r="M501" s="176">
        <v>0</v>
      </c>
      <c r="N501" s="176">
        <v>0.6</v>
      </c>
      <c r="O501" s="176">
        <v>9.4499999999999993</v>
      </c>
      <c r="P501" s="29">
        <f t="shared" si="883"/>
        <v>8.0949999999999989</v>
      </c>
      <c r="Q501" s="7">
        <f t="shared" si="884"/>
        <v>2.1213203435595972E-2</v>
      </c>
      <c r="R501" s="22">
        <f t="shared" si="885"/>
        <v>2.6205316165035177E-3</v>
      </c>
      <c r="S501" s="18">
        <f t="shared" si="886"/>
        <v>14.49</v>
      </c>
      <c r="T501" s="7">
        <f t="shared" si="887"/>
        <v>1.4142135623730649E-2</v>
      </c>
      <c r="U501" s="22">
        <f t="shared" si="888"/>
        <v>9.759927966687818E-4</v>
      </c>
      <c r="V501" s="18">
        <f t="shared" si="889"/>
        <v>0</v>
      </c>
      <c r="W501" s="7">
        <f t="shared" si="890"/>
        <v>0</v>
      </c>
      <c r="X501" s="22" t="e">
        <f t="shared" si="880"/>
        <v>#DIV/0!</v>
      </c>
      <c r="Y501" s="18">
        <f t="shared" si="891"/>
        <v>0</v>
      </c>
      <c r="Z501" s="7">
        <f t="shared" si="892"/>
        <v>0</v>
      </c>
      <c r="AA501" s="22" t="e">
        <f t="shared" si="893"/>
        <v>#DIV/0!</v>
      </c>
      <c r="AB501" s="18">
        <f t="shared" si="894"/>
        <v>0.60499999999999998</v>
      </c>
      <c r="AC501" s="7">
        <f t="shared" si="895"/>
        <v>7.0710678118654814E-3</v>
      </c>
      <c r="AD501" s="22">
        <f t="shared" si="896"/>
        <v>1.1687715391513193E-2</v>
      </c>
      <c r="AE501" s="18">
        <f t="shared" si="897"/>
        <v>9.3099999999999987</v>
      </c>
      <c r="AF501" s="7">
        <f t="shared" si="898"/>
        <v>0.19798989873223286</v>
      </c>
      <c r="AG501" s="22">
        <f t="shared" si="899"/>
        <v>2.1266369358993866E-2</v>
      </c>
      <c r="AH501" s="108"/>
      <c r="AI501" s="108"/>
      <c r="AJ501" s="108"/>
      <c r="AK501" s="108"/>
      <c r="AL501" s="108"/>
      <c r="AM501" s="108"/>
      <c r="AN501" s="108"/>
      <c r="AO501" s="108"/>
      <c r="AP501" s="108"/>
      <c r="AQ501" s="108"/>
      <c r="AR501" s="108"/>
      <c r="AS501" s="108"/>
      <c r="AT501" s="108"/>
      <c r="AU501" s="108"/>
      <c r="AV501" s="108"/>
      <c r="AW501" s="108"/>
      <c r="AX501" s="108"/>
    </row>
    <row r="502" spans="1:52" s="174" customFormat="1" x14ac:dyDescent="0.35">
      <c r="A502" s="11">
        <f>'OD660'!$A$12</f>
        <v>44664.677083333336</v>
      </c>
      <c r="B502" s="4">
        <f t="shared" si="881"/>
        <v>75.75</v>
      </c>
      <c r="C502" s="12">
        <f t="shared" si="882"/>
        <v>3.15625</v>
      </c>
      <c r="D502" s="176">
        <v>8.09</v>
      </c>
      <c r="E502" s="176">
        <v>9.81</v>
      </c>
      <c r="F502" s="176">
        <v>0</v>
      </c>
      <c r="G502" s="176">
        <v>0</v>
      </c>
      <c r="H502" s="176">
        <v>0.73</v>
      </c>
      <c r="I502" s="176">
        <v>11.32</v>
      </c>
      <c r="J502" s="176">
        <v>8.16</v>
      </c>
      <c r="K502" s="176">
        <v>9.8800000000000008</v>
      </c>
      <c r="L502" s="176">
        <v>0</v>
      </c>
      <c r="M502" s="176">
        <v>0</v>
      </c>
      <c r="N502" s="176">
        <v>0.75</v>
      </c>
      <c r="O502" s="176">
        <v>11.48</v>
      </c>
      <c r="P502" s="29">
        <f t="shared" si="883"/>
        <v>8.125</v>
      </c>
      <c r="Q502" s="7">
        <f t="shared" si="884"/>
        <v>4.9497474683058526E-2</v>
      </c>
      <c r="R502" s="22">
        <f t="shared" si="885"/>
        <v>6.0919968840687415E-3</v>
      </c>
      <c r="S502" s="18">
        <f t="shared" si="886"/>
        <v>9.8450000000000006</v>
      </c>
      <c r="T502" s="7">
        <f t="shared" si="887"/>
        <v>4.9497474683058526E-2</v>
      </c>
      <c r="U502" s="22">
        <f t="shared" si="888"/>
        <v>5.0276764533325061E-3</v>
      </c>
      <c r="V502" s="18">
        <f t="shared" si="889"/>
        <v>0</v>
      </c>
      <c r="W502" s="7">
        <f t="shared" si="890"/>
        <v>0</v>
      </c>
      <c r="X502" s="22" t="e">
        <f t="shared" si="880"/>
        <v>#DIV/0!</v>
      </c>
      <c r="Y502" s="18">
        <f t="shared" si="891"/>
        <v>0</v>
      </c>
      <c r="Z502" s="7">
        <f t="shared" si="892"/>
        <v>0</v>
      </c>
      <c r="AA502" s="22" t="e">
        <f t="shared" si="893"/>
        <v>#DIV/0!</v>
      </c>
      <c r="AB502" s="18">
        <f t="shared" si="894"/>
        <v>0.74</v>
      </c>
      <c r="AC502" s="7">
        <f t="shared" si="895"/>
        <v>1.4142135623730963E-2</v>
      </c>
      <c r="AD502" s="22">
        <f t="shared" si="896"/>
        <v>1.9110994086122924E-2</v>
      </c>
      <c r="AE502" s="18">
        <f t="shared" si="897"/>
        <v>11.4</v>
      </c>
      <c r="AF502" s="7">
        <f t="shared" si="898"/>
        <v>0.1131370849898477</v>
      </c>
      <c r="AG502" s="22">
        <f t="shared" si="899"/>
        <v>9.9243057008638336E-3</v>
      </c>
      <c r="AH502" s="108"/>
      <c r="AI502" s="108"/>
      <c r="AJ502" s="108"/>
      <c r="AK502" s="108"/>
      <c r="AL502" s="108"/>
      <c r="AM502" s="108"/>
      <c r="AN502" s="108"/>
      <c r="AO502" s="108"/>
      <c r="AP502" s="108"/>
      <c r="AQ502" s="108"/>
      <c r="AR502" s="108"/>
      <c r="AS502" s="108"/>
      <c r="AT502" s="108"/>
      <c r="AU502" s="108"/>
      <c r="AV502" s="108"/>
      <c r="AW502" s="108"/>
      <c r="AX502" s="108"/>
    </row>
    <row r="503" spans="1:52" s="174" customFormat="1" x14ac:dyDescent="0.35">
      <c r="A503" s="11">
        <f>'OD660'!$A$13</f>
        <v>44665.34375</v>
      </c>
      <c r="B503" s="4">
        <f t="shared" si="881"/>
        <v>91.749999999941792</v>
      </c>
      <c r="C503" s="12">
        <f t="shared" si="882"/>
        <v>3.8229166666642413</v>
      </c>
      <c r="D503" s="176">
        <v>7.98</v>
      </c>
      <c r="E503" s="176">
        <v>1.25</v>
      </c>
      <c r="F503" s="176">
        <v>0</v>
      </c>
      <c r="G503" s="176">
        <v>0</v>
      </c>
      <c r="H503" s="176">
        <v>0.9</v>
      </c>
      <c r="I503" s="176">
        <v>15.38</v>
      </c>
      <c r="J503" s="176">
        <v>8</v>
      </c>
      <c r="K503" s="176">
        <v>1.24</v>
      </c>
      <c r="L503" s="176">
        <v>0</v>
      </c>
      <c r="M503" s="176">
        <v>0</v>
      </c>
      <c r="N503" s="176">
        <v>0.91</v>
      </c>
      <c r="O503" s="176">
        <v>15.43</v>
      </c>
      <c r="P503" s="29">
        <f t="shared" si="883"/>
        <v>7.99</v>
      </c>
      <c r="Q503" s="7">
        <f t="shared" si="884"/>
        <v>1.4142135623730649E-2</v>
      </c>
      <c r="R503" s="22">
        <f t="shared" si="885"/>
        <v>1.769979427250394E-3</v>
      </c>
      <c r="S503" s="18">
        <f t="shared" si="886"/>
        <v>1.2450000000000001</v>
      </c>
      <c r="T503" s="7">
        <f t="shared" si="887"/>
        <v>7.0710678118654814E-3</v>
      </c>
      <c r="U503" s="22">
        <f t="shared" si="888"/>
        <v>5.6795725396509887E-3</v>
      </c>
      <c r="V503" s="18">
        <f t="shared" si="889"/>
        <v>0</v>
      </c>
      <c r="W503" s="7">
        <f t="shared" si="890"/>
        <v>0</v>
      </c>
      <c r="X503" s="22" t="e">
        <f t="shared" si="880"/>
        <v>#DIV/0!</v>
      </c>
      <c r="Y503" s="18">
        <f t="shared" si="891"/>
        <v>0</v>
      </c>
      <c r="Z503" s="7">
        <f t="shared" si="892"/>
        <v>0</v>
      </c>
      <c r="AA503" s="22" t="e">
        <f t="shared" si="893"/>
        <v>#DIV/0!</v>
      </c>
      <c r="AB503" s="18">
        <f t="shared" si="894"/>
        <v>0.90500000000000003</v>
      </c>
      <c r="AC503" s="7">
        <f t="shared" si="895"/>
        <v>7.0710678118654814E-3</v>
      </c>
      <c r="AD503" s="22">
        <f t="shared" si="896"/>
        <v>7.8133345987463874E-3</v>
      </c>
      <c r="AE503" s="18">
        <f t="shared" si="897"/>
        <v>15.405000000000001</v>
      </c>
      <c r="AF503" s="7">
        <f t="shared" si="898"/>
        <v>3.5355339059326626E-2</v>
      </c>
      <c r="AG503" s="22">
        <f t="shared" si="899"/>
        <v>2.2950560895375932E-3</v>
      </c>
      <c r="AH503" s="108"/>
      <c r="AI503" s="108"/>
      <c r="AJ503" s="108"/>
      <c r="AK503" s="108"/>
      <c r="AL503" s="108"/>
      <c r="AM503" s="108"/>
      <c r="AN503" s="108"/>
      <c r="AO503" s="108"/>
      <c r="AP503" s="108"/>
      <c r="AQ503" s="108"/>
      <c r="AR503" s="108"/>
      <c r="AS503" s="108"/>
      <c r="AT503" s="108"/>
      <c r="AU503" s="108"/>
      <c r="AV503" s="108"/>
      <c r="AW503" s="108"/>
      <c r="AX503" s="108"/>
    </row>
    <row r="504" spans="1:52" s="174" customFormat="1" x14ac:dyDescent="0.35">
      <c r="A504" s="11">
        <f>'OD660'!$A$14</f>
        <v>44665.677083333336</v>
      </c>
      <c r="B504" s="4">
        <f t="shared" si="881"/>
        <v>99.75</v>
      </c>
      <c r="C504" s="12">
        <f t="shared" si="882"/>
        <v>4.15625</v>
      </c>
      <c r="D504" s="176">
        <v>8.6300000000000008</v>
      </c>
      <c r="E504" s="176">
        <v>1.23</v>
      </c>
      <c r="F504" s="176">
        <v>0</v>
      </c>
      <c r="G504" s="176">
        <v>0</v>
      </c>
      <c r="H504" s="176">
        <v>0.97</v>
      </c>
      <c r="I504" s="176">
        <v>12.39</v>
      </c>
      <c r="J504" s="176">
        <v>8.84</v>
      </c>
      <c r="K504" s="176">
        <v>1.28</v>
      </c>
      <c r="L504" s="176">
        <v>0</v>
      </c>
      <c r="M504" s="176">
        <v>0</v>
      </c>
      <c r="N504" s="176">
        <v>1</v>
      </c>
      <c r="O504" s="176">
        <v>12.03</v>
      </c>
      <c r="P504" s="29">
        <f t="shared" si="883"/>
        <v>8.7349999999999994</v>
      </c>
      <c r="Q504" s="7">
        <f t="shared" si="884"/>
        <v>0.14849242404917432</v>
      </c>
      <c r="R504" s="22">
        <f t="shared" si="885"/>
        <v>1.6999705100077197E-2</v>
      </c>
      <c r="S504" s="18">
        <f t="shared" si="886"/>
        <v>1.2549999999999999</v>
      </c>
      <c r="T504" s="7">
        <f t="shared" si="887"/>
        <v>3.5355339059327411E-2</v>
      </c>
      <c r="U504" s="22">
        <f t="shared" si="888"/>
        <v>2.8171584907830609E-2</v>
      </c>
      <c r="V504" s="18">
        <f t="shared" si="889"/>
        <v>0</v>
      </c>
      <c r="W504" s="7">
        <f t="shared" si="890"/>
        <v>0</v>
      </c>
      <c r="X504" s="22" t="e">
        <f t="shared" si="880"/>
        <v>#DIV/0!</v>
      </c>
      <c r="Y504" s="18">
        <f t="shared" si="891"/>
        <v>0</v>
      </c>
      <c r="Z504" s="7">
        <f t="shared" si="892"/>
        <v>0</v>
      </c>
      <c r="AA504" s="22" t="e">
        <f t="shared" si="893"/>
        <v>#DIV/0!</v>
      </c>
      <c r="AB504" s="18">
        <f t="shared" si="894"/>
        <v>0.98499999999999999</v>
      </c>
      <c r="AC504" s="7">
        <f t="shared" si="895"/>
        <v>2.1213203435596444E-2</v>
      </c>
      <c r="AD504" s="22">
        <f t="shared" si="896"/>
        <v>2.1536247142737507E-2</v>
      </c>
      <c r="AE504" s="18">
        <f t="shared" si="897"/>
        <v>12.21</v>
      </c>
      <c r="AF504" s="7">
        <f t="shared" si="898"/>
        <v>0.25455844122715798</v>
      </c>
      <c r="AG504" s="22">
        <f t="shared" si="899"/>
        <v>2.0848357184861423E-2</v>
      </c>
      <c r="AH504" s="108"/>
      <c r="AI504" s="29"/>
      <c r="AJ504" s="7"/>
      <c r="AK504" s="22"/>
      <c r="AL504" s="29"/>
      <c r="AM504" s="7"/>
      <c r="AN504" s="22"/>
      <c r="AO504" s="29"/>
      <c r="AP504" s="7"/>
      <c r="AQ504" s="22"/>
      <c r="AR504" s="29"/>
      <c r="AS504" s="7"/>
      <c r="AT504" s="22"/>
      <c r="AU504" s="29"/>
      <c r="AV504" s="7"/>
      <c r="AW504" s="22"/>
      <c r="AX504" s="29"/>
      <c r="AY504" s="7"/>
      <c r="AZ504" s="22"/>
    </row>
    <row r="505" spans="1:52" s="174" customFormat="1" ht="15" thickBot="1" x14ac:dyDescent="0.4">
      <c r="A505" s="101">
        <f>'OD660'!$A$15</f>
        <v>44666.385416666664</v>
      </c>
      <c r="B505" s="9">
        <f t="shared" si="881"/>
        <v>116.74999999988358</v>
      </c>
      <c r="C505" s="13">
        <f t="shared" si="882"/>
        <v>4.8645833333284827</v>
      </c>
      <c r="D505" s="176">
        <v>8.56</v>
      </c>
      <c r="E505" s="176">
        <v>1.1000000000000001</v>
      </c>
      <c r="F505" s="176">
        <v>0</v>
      </c>
      <c r="G505" s="176">
        <v>0</v>
      </c>
      <c r="H505" s="176">
        <v>0.98</v>
      </c>
      <c r="I505" s="176">
        <v>12.99</v>
      </c>
      <c r="J505" s="176">
        <v>8.7899999999999991</v>
      </c>
      <c r="K505" s="176">
        <v>1.1399999999999999</v>
      </c>
      <c r="L505" s="176">
        <v>0</v>
      </c>
      <c r="M505" s="176">
        <v>0</v>
      </c>
      <c r="N505" s="176">
        <v>1</v>
      </c>
      <c r="O505" s="176">
        <v>12.51</v>
      </c>
      <c r="P505" s="30">
        <f t="shared" si="883"/>
        <v>8.6750000000000007</v>
      </c>
      <c r="Q505" s="21">
        <f t="shared" si="884"/>
        <v>0.16263455967290497</v>
      </c>
      <c r="R505" s="23">
        <f t="shared" si="885"/>
        <v>1.8747499674110081E-2</v>
      </c>
      <c r="S505" s="20">
        <f t="shared" si="886"/>
        <v>1.1200000000000001</v>
      </c>
      <c r="T505" s="21">
        <f t="shared" si="887"/>
        <v>2.828427124746177E-2</v>
      </c>
      <c r="U505" s="23">
        <f t="shared" si="888"/>
        <v>2.5253813613805149E-2</v>
      </c>
      <c r="V505" s="20">
        <f t="shared" si="889"/>
        <v>0</v>
      </c>
      <c r="W505" s="21">
        <f t="shared" si="890"/>
        <v>0</v>
      </c>
      <c r="X505" s="23" t="e">
        <f t="shared" si="880"/>
        <v>#DIV/0!</v>
      </c>
      <c r="Y505" s="20">
        <f t="shared" si="891"/>
        <v>0</v>
      </c>
      <c r="Z505" s="21">
        <f t="shared" si="892"/>
        <v>0</v>
      </c>
      <c r="AA505" s="23" t="e">
        <f t="shared" si="893"/>
        <v>#DIV/0!</v>
      </c>
      <c r="AB505" s="20">
        <f t="shared" si="894"/>
        <v>0.99</v>
      </c>
      <c r="AC505" s="21">
        <f t="shared" si="895"/>
        <v>1.4142135623730963E-2</v>
      </c>
      <c r="AD505" s="23">
        <f t="shared" si="896"/>
        <v>1.4284985478516124E-2</v>
      </c>
      <c r="AE505" s="20">
        <f t="shared" si="897"/>
        <v>12.75</v>
      </c>
      <c r="AF505" s="21">
        <f t="shared" si="898"/>
        <v>0.33941125496954311</v>
      </c>
      <c r="AG505" s="23">
        <f t="shared" si="899"/>
        <v>2.6620490585846517E-2</v>
      </c>
      <c r="AH505" s="108"/>
      <c r="AI505" s="108"/>
      <c r="AJ505" s="108"/>
      <c r="AK505" s="108"/>
      <c r="AL505" s="108"/>
      <c r="AM505" s="108"/>
      <c r="AN505" s="108"/>
      <c r="AO505" s="108"/>
      <c r="AP505" s="108"/>
      <c r="AQ505" s="108"/>
      <c r="AR505" s="108"/>
      <c r="AS505" s="108"/>
      <c r="AT505" s="108"/>
      <c r="AU505" s="108"/>
      <c r="AV505" s="108"/>
      <c r="AW505" s="108"/>
      <c r="AX505" s="108"/>
    </row>
    <row r="508" spans="1:52" x14ac:dyDescent="0.35">
      <c r="A508" t="s">
        <v>114</v>
      </c>
      <c r="B508" s="176">
        <v>8.34</v>
      </c>
      <c r="C508" s="176">
        <v>23.99</v>
      </c>
      <c r="D508" s="176">
        <v>7.11</v>
      </c>
      <c r="E508" s="176">
        <v>2.66</v>
      </c>
      <c r="F508" s="176">
        <v>0</v>
      </c>
      <c r="G508" s="176">
        <v>0</v>
      </c>
      <c r="H508" s="176">
        <v>8.35</v>
      </c>
      <c r="I508" s="176">
        <v>23.99</v>
      </c>
      <c r="J508" s="176">
        <v>7.11</v>
      </c>
      <c r="K508" s="176">
        <v>2.66</v>
      </c>
      <c r="L508" s="176">
        <v>0</v>
      </c>
      <c r="M508" s="176">
        <v>0</v>
      </c>
    </row>
    <row r="509" spans="1:52" x14ac:dyDescent="0.35">
      <c r="B509" s="176">
        <v>8.35</v>
      </c>
      <c r="C509" s="176">
        <v>23.99</v>
      </c>
      <c r="D509" s="176">
        <v>7.11</v>
      </c>
      <c r="E509" s="176">
        <v>2.66</v>
      </c>
      <c r="F509" s="176">
        <v>0</v>
      </c>
      <c r="G509" s="176">
        <v>0</v>
      </c>
    </row>
    <row r="510" spans="1:52" x14ac:dyDescent="0.35">
      <c r="B510" s="176">
        <v>8.34</v>
      </c>
      <c r="C510" s="176">
        <v>23.98</v>
      </c>
      <c r="D510" s="176">
        <v>7.08</v>
      </c>
      <c r="E510" s="176">
        <v>2.65</v>
      </c>
      <c r="F510" s="176">
        <v>0</v>
      </c>
      <c r="G510" s="176">
        <v>0.23</v>
      </c>
    </row>
  </sheetData>
  <mergeCells count="440">
    <mergeCell ref="AX417:AZ417"/>
    <mergeCell ref="AI463:AK463"/>
    <mergeCell ref="AL463:AN463"/>
    <mergeCell ref="AO463:AQ463"/>
    <mergeCell ref="AR463:AT463"/>
    <mergeCell ref="AU463:AW463"/>
    <mergeCell ref="AX463:AZ463"/>
    <mergeCell ref="AX279:AZ279"/>
    <mergeCell ref="AI325:AK325"/>
    <mergeCell ref="AL325:AN325"/>
    <mergeCell ref="AO325:AQ325"/>
    <mergeCell ref="AR325:AT325"/>
    <mergeCell ref="AU325:AW325"/>
    <mergeCell ref="AX325:AZ325"/>
    <mergeCell ref="AI371:AK371"/>
    <mergeCell ref="AL371:AN371"/>
    <mergeCell ref="AO371:AQ371"/>
    <mergeCell ref="AR371:AT371"/>
    <mergeCell ref="AU371:AW371"/>
    <mergeCell ref="AX371:AZ371"/>
    <mergeCell ref="AI279:AK279"/>
    <mergeCell ref="AL279:AN279"/>
    <mergeCell ref="AO279:AQ279"/>
    <mergeCell ref="AR279:AT279"/>
    <mergeCell ref="AX141:AZ141"/>
    <mergeCell ref="AI187:AK187"/>
    <mergeCell ref="AL187:AN187"/>
    <mergeCell ref="AO187:AQ187"/>
    <mergeCell ref="AR187:AT187"/>
    <mergeCell ref="AU187:AW187"/>
    <mergeCell ref="AX187:AZ187"/>
    <mergeCell ref="AI233:AK233"/>
    <mergeCell ref="AL233:AN233"/>
    <mergeCell ref="AO233:AQ233"/>
    <mergeCell ref="AR233:AT233"/>
    <mergeCell ref="AU233:AW233"/>
    <mergeCell ref="AX233:AZ233"/>
    <mergeCell ref="AI141:AK141"/>
    <mergeCell ref="AL141:AN141"/>
    <mergeCell ref="AO141:AQ141"/>
    <mergeCell ref="AR141:AT141"/>
    <mergeCell ref="AU141:AW141"/>
    <mergeCell ref="AX3:AZ3"/>
    <mergeCell ref="AI49:AK49"/>
    <mergeCell ref="AL49:AN49"/>
    <mergeCell ref="AO49:AQ49"/>
    <mergeCell ref="AR49:AT49"/>
    <mergeCell ref="AU49:AW49"/>
    <mergeCell ref="AX49:AZ49"/>
    <mergeCell ref="AI95:AK95"/>
    <mergeCell ref="AL95:AN95"/>
    <mergeCell ref="AO95:AQ95"/>
    <mergeCell ref="AR95:AT95"/>
    <mergeCell ref="AU95:AW95"/>
    <mergeCell ref="AX95:AZ95"/>
    <mergeCell ref="AI3:AK3"/>
    <mergeCell ref="AL3:AN3"/>
    <mergeCell ref="AO3:AQ3"/>
    <mergeCell ref="AR3:AT3"/>
    <mergeCell ref="AU3:AW3"/>
    <mergeCell ref="AU279:AW279"/>
    <mergeCell ref="AI417:AK417"/>
    <mergeCell ref="AL417:AN417"/>
    <mergeCell ref="AO417:AQ417"/>
    <mergeCell ref="AR417:AT417"/>
    <mergeCell ref="AU417:AW417"/>
    <mergeCell ref="Y463:AA463"/>
    <mergeCell ref="AB463:AD463"/>
    <mergeCell ref="AE463:AG463"/>
    <mergeCell ref="AB401:AD401"/>
    <mergeCell ref="AE401:AG401"/>
    <mergeCell ref="Y417:AA417"/>
    <mergeCell ref="AB417:AD417"/>
    <mergeCell ref="AE417:AG417"/>
    <mergeCell ref="Y371:AA371"/>
    <mergeCell ref="AB371:AD371"/>
    <mergeCell ref="AE371:AG371"/>
    <mergeCell ref="AB386:AD386"/>
    <mergeCell ref="AE386:AG386"/>
    <mergeCell ref="AB340:AD340"/>
    <mergeCell ref="AE340:AG340"/>
    <mergeCell ref="AB355:AD355"/>
    <mergeCell ref="AE355:AG355"/>
    <mergeCell ref="AB309:AD309"/>
    <mergeCell ref="D464:I464"/>
    <mergeCell ref="J464:O464"/>
    <mergeCell ref="D448:I448"/>
    <mergeCell ref="J448:O448"/>
    <mergeCell ref="D461:O461"/>
    <mergeCell ref="D462:O462"/>
    <mergeCell ref="D463:I463"/>
    <mergeCell ref="J463:O463"/>
    <mergeCell ref="P463:R463"/>
    <mergeCell ref="S463:U463"/>
    <mergeCell ref="V463:X463"/>
    <mergeCell ref="AB432:AD432"/>
    <mergeCell ref="AE432:AG432"/>
    <mergeCell ref="D433:I433"/>
    <mergeCell ref="J433:O433"/>
    <mergeCell ref="D446:O446"/>
    <mergeCell ref="D447:I447"/>
    <mergeCell ref="J447:O447"/>
    <mergeCell ref="P447:R447"/>
    <mergeCell ref="S447:U447"/>
    <mergeCell ref="V447:X447"/>
    <mergeCell ref="Y447:AA447"/>
    <mergeCell ref="AB447:AD447"/>
    <mergeCell ref="AE447:AG447"/>
    <mergeCell ref="D418:I418"/>
    <mergeCell ref="J418:O418"/>
    <mergeCell ref="D431:O431"/>
    <mergeCell ref="D432:I432"/>
    <mergeCell ref="J432:O432"/>
    <mergeCell ref="P432:R432"/>
    <mergeCell ref="S432:U432"/>
    <mergeCell ref="V432:X432"/>
    <mergeCell ref="Y432:AA432"/>
    <mergeCell ref="D402:I402"/>
    <mergeCell ref="J402:O402"/>
    <mergeCell ref="D415:O415"/>
    <mergeCell ref="D416:O416"/>
    <mergeCell ref="D417:I417"/>
    <mergeCell ref="J417:O417"/>
    <mergeCell ref="P417:R417"/>
    <mergeCell ref="S417:U417"/>
    <mergeCell ref="V417:X417"/>
    <mergeCell ref="D387:I387"/>
    <mergeCell ref="J387:O387"/>
    <mergeCell ref="D400:O400"/>
    <mergeCell ref="D401:I401"/>
    <mergeCell ref="J401:O401"/>
    <mergeCell ref="P401:R401"/>
    <mergeCell ref="S401:U401"/>
    <mergeCell ref="V401:X401"/>
    <mergeCell ref="Y401:AA401"/>
    <mergeCell ref="D372:I372"/>
    <mergeCell ref="J372:O372"/>
    <mergeCell ref="D385:O385"/>
    <mergeCell ref="D386:I386"/>
    <mergeCell ref="J386:O386"/>
    <mergeCell ref="P386:R386"/>
    <mergeCell ref="S386:U386"/>
    <mergeCell ref="V386:X386"/>
    <mergeCell ref="Y386:AA386"/>
    <mergeCell ref="D356:I356"/>
    <mergeCell ref="J356:O356"/>
    <mergeCell ref="D369:O369"/>
    <mergeCell ref="D370:O370"/>
    <mergeCell ref="D371:I371"/>
    <mergeCell ref="J371:O371"/>
    <mergeCell ref="P371:R371"/>
    <mergeCell ref="S371:U371"/>
    <mergeCell ref="V371:X371"/>
    <mergeCell ref="D341:I341"/>
    <mergeCell ref="J341:O341"/>
    <mergeCell ref="D354:O354"/>
    <mergeCell ref="D355:I355"/>
    <mergeCell ref="J355:O355"/>
    <mergeCell ref="P355:R355"/>
    <mergeCell ref="S355:U355"/>
    <mergeCell ref="V355:X355"/>
    <mergeCell ref="Y355:AA355"/>
    <mergeCell ref="D326:I326"/>
    <mergeCell ref="J326:O326"/>
    <mergeCell ref="D339:O339"/>
    <mergeCell ref="D340:I340"/>
    <mergeCell ref="J340:O340"/>
    <mergeCell ref="P340:R340"/>
    <mergeCell ref="S340:U340"/>
    <mergeCell ref="V340:X340"/>
    <mergeCell ref="Y340:AA340"/>
    <mergeCell ref="AE309:AG309"/>
    <mergeCell ref="D310:I310"/>
    <mergeCell ref="J310:O310"/>
    <mergeCell ref="D323:O323"/>
    <mergeCell ref="D324:O324"/>
    <mergeCell ref="D325:I325"/>
    <mergeCell ref="J325:O325"/>
    <mergeCell ref="P325:R325"/>
    <mergeCell ref="S325:U325"/>
    <mergeCell ref="V325:X325"/>
    <mergeCell ref="Y325:AA325"/>
    <mergeCell ref="AB325:AD325"/>
    <mergeCell ref="AE325:AG325"/>
    <mergeCell ref="D295:I295"/>
    <mergeCell ref="J295:O295"/>
    <mergeCell ref="D308:O308"/>
    <mergeCell ref="D309:I309"/>
    <mergeCell ref="J309:O309"/>
    <mergeCell ref="P309:R309"/>
    <mergeCell ref="S309:U309"/>
    <mergeCell ref="V309:X309"/>
    <mergeCell ref="Y309:AA309"/>
    <mergeCell ref="Y279:AA279"/>
    <mergeCell ref="AB279:AD279"/>
    <mergeCell ref="AE279:AG279"/>
    <mergeCell ref="D280:I280"/>
    <mergeCell ref="J280:O280"/>
    <mergeCell ref="D293:O293"/>
    <mergeCell ref="D294:I294"/>
    <mergeCell ref="J294:O294"/>
    <mergeCell ref="P294:R294"/>
    <mergeCell ref="S294:U294"/>
    <mergeCell ref="V294:X294"/>
    <mergeCell ref="Y294:AA294"/>
    <mergeCell ref="AB294:AD294"/>
    <mergeCell ref="AE294:AG294"/>
    <mergeCell ref="D264:I264"/>
    <mergeCell ref="J264:O264"/>
    <mergeCell ref="D277:O277"/>
    <mergeCell ref="D278:O278"/>
    <mergeCell ref="D279:I279"/>
    <mergeCell ref="J279:O279"/>
    <mergeCell ref="P279:R279"/>
    <mergeCell ref="S279:U279"/>
    <mergeCell ref="V279:X279"/>
    <mergeCell ref="AB233:AD233"/>
    <mergeCell ref="D247:O247"/>
    <mergeCell ref="P248:R248"/>
    <mergeCell ref="S248:U248"/>
    <mergeCell ref="AE248:AG248"/>
    <mergeCell ref="D249:I249"/>
    <mergeCell ref="J249:O249"/>
    <mergeCell ref="D262:O262"/>
    <mergeCell ref="D263:I263"/>
    <mergeCell ref="J263:O263"/>
    <mergeCell ref="P263:R263"/>
    <mergeCell ref="S263:U263"/>
    <mergeCell ref="V263:X263"/>
    <mergeCell ref="Y263:AA263"/>
    <mergeCell ref="AB263:AD263"/>
    <mergeCell ref="AE263:AG263"/>
    <mergeCell ref="D248:I248"/>
    <mergeCell ref="J248:O248"/>
    <mergeCell ref="AB248:AD248"/>
    <mergeCell ref="AE233:AG233"/>
    <mergeCell ref="D188:I188"/>
    <mergeCell ref="J188:O188"/>
    <mergeCell ref="D201:O201"/>
    <mergeCell ref="D202:I202"/>
    <mergeCell ref="J202:O202"/>
    <mergeCell ref="D186:O186"/>
    <mergeCell ref="D187:I187"/>
    <mergeCell ref="V248:X248"/>
    <mergeCell ref="Y248:AA248"/>
    <mergeCell ref="V187:X187"/>
    <mergeCell ref="Y187:AA187"/>
    <mergeCell ref="D232:O232"/>
    <mergeCell ref="P233:R233"/>
    <mergeCell ref="S233:U233"/>
    <mergeCell ref="V233:X233"/>
    <mergeCell ref="Y233:AA233"/>
    <mergeCell ref="D233:I233"/>
    <mergeCell ref="J233:O233"/>
    <mergeCell ref="AB125:AD125"/>
    <mergeCell ref="AE125:AG125"/>
    <mergeCell ref="D126:I126"/>
    <mergeCell ref="J126:O126"/>
    <mergeCell ref="D139:O139"/>
    <mergeCell ref="D140:O140"/>
    <mergeCell ref="D141:I141"/>
    <mergeCell ref="J141:O141"/>
    <mergeCell ref="D170:O170"/>
    <mergeCell ref="AE141:AG141"/>
    <mergeCell ref="D142:I142"/>
    <mergeCell ref="J142:O142"/>
    <mergeCell ref="D155:O155"/>
    <mergeCell ref="D156:I156"/>
    <mergeCell ref="J156:O156"/>
    <mergeCell ref="P156:R156"/>
    <mergeCell ref="S156:U156"/>
    <mergeCell ref="V156:X156"/>
    <mergeCell ref="Y156:AA156"/>
    <mergeCell ref="AB156:AD156"/>
    <mergeCell ref="AE156:AG156"/>
    <mergeCell ref="V141:X141"/>
    <mergeCell ref="Y141:AA141"/>
    <mergeCell ref="AB141:AD141"/>
    <mergeCell ref="D111:I111"/>
    <mergeCell ref="J111:O111"/>
    <mergeCell ref="D124:O124"/>
    <mergeCell ref="D125:I125"/>
    <mergeCell ref="J125:O125"/>
    <mergeCell ref="P125:R125"/>
    <mergeCell ref="S125:U125"/>
    <mergeCell ref="V125:X125"/>
    <mergeCell ref="Y125:AA125"/>
    <mergeCell ref="V95:X95"/>
    <mergeCell ref="Y95:AA95"/>
    <mergeCell ref="AB95:AD95"/>
    <mergeCell ref="AE95:AG95"/>
    <mergeCell ref="D96:I96"/>
    <mergeCell ref="J96:O96"/>
    <mergeCell ref="D95:I95"/>
    <mergeCell ref="D109:O109"/>
    <mergeCell ref="D110:I110"/>
    <mergeCell ref="J110:O110"/>
    <mergeCell ref="P110:R110"/>
    <mergeCell ref="S110:U110"/>
    <mergeCell ref="V110:X110"/>
    <mergeCell ref="Y110:AA110"/>
    <mergeCell ref="AB110:AD110"/>
    <mergeCell ref="AE110:AG110"/>
    <mergeCell ref="AB79:AD79"/>
    <mergeCell ref="AE79:AG79"/>
    <mergeCell ref="D64:I64"/>
    <mergeCell ref="J64:O64"/>
    <mergeCell ref="P64:R64"/>
    <mergeCell ref="S64:U64"/>
    <mergeCell ref="V64:X64"/>
    <mergeCell ref="Y64:AA64"/>
    <mergeCell ref="AB64:AD64"/>
    <mergeCell ref="AE3:AG3"/>
    <mergeCell ref="V3:X3"/>
    <mergeCell ref="Y3:AA3"/>
    <mergeCell ref="AB3:AD3"/>
    <mergeCell ref="V18:X18"/>
    <mergeCell ref="Y18:AA18"/>
    <mergeCell ref="AB18:AD18"/>
    <mergeCell ref="AE18:AG18"/>
    <mergeCell ref="AE64:AG64"/>
    <mergeCell ref="AB33:AD33"/>
    <mergeCell ref="V49:X49"/>
    <mergeCell ref="Y49:AA49"/>
    <mergeCell ref="AB49:AD49"/>
    <mergeCell ref="AE49:AG49"/>
    <mergeCell ref="AE33:AG33"/>
    <mergeCell ref="D2:O2"/>
    <mergeCell ref="D32:O32"/>
    <mergeCell ref="D33:I33"/>
    <mergeCell ref="J33:O33"/>
    <mergeCell ref="P33:R33"/>
    <mergeCell ref="D3:I3"/>
    <mergeCell ref="J3:O3"/>
    <mergeCell ref="D4:I4"/>
    <mergeCell ref="J4:O4"/>
    <mergeCell ref="D19:I19"/>
    <mergeCell ref="J19:O19"/>
    <mergeCell ref="D1:O1"/>
    <mergeCell ref="D47:O47"/>
    <mergeCell ref="D48:O48"/>
    <mergeCell ref="D49:I49"/>
    <mergeCell ref="J49:O49"/>
    <mergeCell ref="P49:R49"/>
    <mergeCell ref="S49:U49"/>
    <mergeCell ref="D234:I234"/>
    <mergeCell ref="J234:O234"/>
    <mergeCell ref="D218:I218"/>
    <mergeCell ref="J218:O218"/>
    <mergeCell ref="D231:O231"/>
    <mergeCell ref="J187:O187"/>
    <mergeCell ref="P187:R187"/>
    <mergeCell ref="S187:U187"/>
    <mergeCell ref="P3:R3"/>
    <mergeCell ref="S3:U3"/>
    <mergeCell ref="D17:O17"/>
    <mergeCell ref="D18:I18"/>
    <mergeCell ref="J18:O18"/>
    <mergeCell ref="P18:R18"/>
    <mergeCell ref="S18:U18"/>
    <mergeCell ref="P141:R141"/>
    <mergeCell ref="S141:U141"/>
    <mergeCell ref="D80:I80"/>
    <mergeCell ref="J80:O80"/>
    <mergeCell ref="D93:O93"/>
    <mergeCell ref="D94:O94"/>
    <mergeCell ref="AE202:AG202"/>
    <mergeCell ref="D203:I203"/>
    <mergeCell ref="J203:O203"/>
    <mergeCell ref="D216:O216"/>
    <mergeCell ref="D217:I217"/>
    <mergeCell ref="J217:O217"/>
    <mergeCell ref="P217:R217"/>
    <mergeCell ref="S217:U217"/>
    <mergeCell ref="V217:X217"/>
    <mergeCell ref="Y217:AA217"/>
    <mergeCell ref="AB217:AD217"/>
    <mergeCell ref="AE217:AG217"/>
    <mergeCell ref="P202:R202"/>
    <mergeCell ref="S202:U202"/>
    <mergeCell ref="V202:X202"/>
    <mergeCell ref="Y202:AA202"/>
    <mergeCell ref="AB202:AD202"/>
    <mergeCell ref="J95:O95"/>
    <mergeCell ref="P95:R95"/>
    <mergeCell ref="S95:U95"/>
    <mergeCell ref="AE187:AG187"/>
    <mergeCell ref="D157:I157"/>
    <mergeCell ref="J157:O157"/>
    <mergeCell ref="D172:I172"/>
    <mergeCell ref="J172:O172"/>
    <mergeCell ref="P171:R171"/>
    <mergeCell ref="S171:U171"/>
    <mergeCell ref="V171:X171"/>
    <mergeCell ref="Y171:AA171"/>
    <mergeCell ref="AB171:AD171"/>
    <mergeCell ref="AE171:AG171"/>
    <mergeCell ref="D185:O185"/>
    <mergeCell ref="AB187:AD187"/>
    <mergeCell ref="D171:I171"/>
    <mergeCell ref="J171:O171"/>
    <mergeCell ref="D34:I34"/>
    <mergeCell ref="J34:O34"/>
    <mergeCell ref="S33:U33"/>
    <mergeCell ref="V33:X33"/>
    <mergeCell ref="Y33:AA33"/>
    <mergeCell ref="D65:I65"/>
    <mergeCell ref="J65:O65"/>
    <mergeCell ref="D78:O78"/>
    <mergeCell ref="D79:I79"/>
    <mergeCell ref="J79:O79"/>
    <mergeCell ref="P79:R79"/>
    <mergeCell ref="S79:U79"/>
    <mergeCell ref="V79:X79"/>
    <mergeCell ref="Y79:AA79"/>
    <mergeCell ref="D50:I50"/>
    <mergeCell ref="J50:O50"/>
    <mergeCell ref="D63:O63"/>
    <mergeCell ref="D477:O477"/>
    <mergeCell ref="D478:I478"/>
    <mergeCell ref="J478:O478"/>
    <mergeCell ref="P478:R478"/>
    <mergeCell ref="S478:U478"/>
    <mergeCell ref="V478:X478"/>
    <mergeCell ref="Y478:AA478"/>
    <mergeCell ref="AB478:AD478"/>
    <mergeCell ref="AE478:AG478"/>
    <mergeCell ref="AB493:AD493"/>
    <mergeCell ref="AE493:AG493"/>
    <mergeCell ref="D494:I494"/>
    <mergeCell ref="J494:O494"/>
    <mergeCell ref="D479:I479"/>
    <mergeCell ref="J479:O479"/>
    <mergeCell ref="D492:O492"/>
    <mergeCell ref="D493:I493"/>
    <mergeCell ref="J493:O493"/>
    <mergeCell ref="P493:R493"/>
    <mergeCell ref="S493:U493"/>
    <mergeCell ref="V493:X493"/>
    <mergeCell ref="Y493:AA493"/>
  </mergeCells>
  <conditionalFormatting sqref="AG16:AX16 R5:R16 U5:U16 X5:X16 AA5:AA16 AD5:AD16 AG5:AH15">
    <cfRule type="cellIs" dxfId="239" priority="126" operator="greaterThan">
      <formula>0.1</formula>
    </cfRule>
  </conditionalFormatting>
  <conditionalFormatting sqref="AG35:AX35 AH45:AX45 AH36:AX43 R35:R45 U35:U45 X35:X45 AA35:AA45 AD35:AD45 AG36:AG45">
    <cfRule type="cellIs" dxfId="238" priority="122" operator="greaterThan">
      <formula>0.1</formula>
    </cfRule>
  </conditionalFormatting>
  <conditionalFormatting sqref="AG292:AX292 AG281:AH281 AH291 AH282:AH289 R281:R292 U281:U292 X281:X292 AA281:AA292 AD281:AD292 AG282:AG291">
    <cfRule type="cellIs" dxfId="237" priority="97" operator="greaterThan">
      <formula>0.1</formula>
    </cfRule>
  </conditionalFormatting>
  <conditionalFormatting sqref="AG311:AX311 AG368:AX368 AD368 AA368 X368 U368 R368 AG322:AX322 AH321:AX321 AH312:AX319 R311:R322 U311:U322 X311:X322 AA311:AA322 AD311:AD322 AG312:AG321">
    <cfRule type="cellIs" dxfId="236" priority="96" operator="greaterThan">
      <formula>0.1</formula>
    </cfRule>
  </conditionalFormatting>
  <conditionalFormatting sqref="AG296:AX296 AH306:AX306 AH297:AX304 AG297:AG306 R296:R306 U296:U306 X296:X306 AA296:AA306 AD296:AD306">
    <cfRule type="cellIs" dxfId="235" priority="95" operator="greaterThan">
      <formula>0.1</formula>
    </cfRule>
  </conditionalFormatting>
  <conditionalFormatting sqref="AG338:AX338 AG327:AH327 AH337 AH328:AH335 R327:R338 U327:U338 X327:X338 AA327:AA338 AD327:AD338 AG328:AG337">
    <cfRule type="cellIs" dxfId="234" priority="94" operator="greaterThan">
      <formula>0.1</formula>
    </cfRule>
  </conditionalFormatting>
  <conditionalFormatting sqref="AG357:AX357 AH367:AX367 AH358:AX365 R357:R367 U357:U367 X357:X367 AA357:AA367 AD357:AD367 AG358:AG367">
    <cfRule type="cellIs" dxfId="233" priority="93" operator="greaterThan">
      <formula>0.1</formula>
    </cfRule>
  </conditionalFormatting>
  <conditionalFormatting sqref="AG342:AX342 AH352:AX352 AH343:AX350 R342:R352 U342:U352 X342:X352 AA342:AA352 AD342:AD352 AG343:AG352">
    <cfRule type="cellIs" dxfId="232" priority="92" operator="greaterThan">
      <formula>0.1</formula>
    </cfRule>
  </conditionalFormatting>
  <conditionalFormatting sqref="AG384:AX384 AG373:AH373 AH383 AH374:AH381 R373:R384 U373:U384 X373:X384 AA373:AA384 AD373:AD384 AG374:AG383">
    <cfRule type="cellIs" dxfId="231" priority="91" operator="greaterThan">
      <formula>0.1</formula>
    </cfRule>
  </conditionalFormatting>
  <conditionalFormatting sqref="AG403:AX403 AH413:AX413 AH404:AX411 R403:R413 U403:U413 X403:X413 AA403:AA413 AD403:AD413 AG404:AG413">
    <cfRule type="cellIs" dxfId="230" priority="90" operator="greaterThan">
      <formula>0.1</formula>
    </cfRule>
  </conditionalFormatting>
  <conditionalFormatting sqref="AG20:AX20 AH30:AX30 AH21:AX28 R20:R30 U20:U30 X20:X30 AA20:AA30 AD20:AD30 AG21:AG30">
    <cfRule type="cellIs" dxfId="229" priority="113" operator="greaterThan">
      <formula>0.1</formula>
    </cfRule>
  </conditionalFormatting>
  <conditionalFormatting sqref="AG62:AX62 AG51:AH51 AH61 AH52:AH59 R51:R62 U51:U62 X51:X62 AA51:AA62 AD51:AD62 AG52:AG61">
    <cfRule type="cellIs" dxfId="228" priority="112" operator="greaterThan">
      <formula>0.1</formula>
    </cfRule>
  </conditionalFormatting>
  <conditionalFormatting sqref="AG81:AX81 AG138:AX138 AD138 AA138 X138 U138 R138 AG92:AX92 AH91:AX91 AH82:AX89 R81:R92 U81:U92 X81:X92 AA81:AA92 AD81:AD92 AG82:AG91">
    <cfRule type="cellIs" dxfId="227" priority="111" operator="greaterThan">
      <formula>0.1</formula>
    </cfRule>
  </conditionalFormatting>
  <conditionalFormatting sqref="AG66:AX66 AH76:AX76 AH67:AX74 R66:R76 U66:U76 X66:X76 AA66:AA76 AD66:AD76 AG67:AG76">
    <cfRule type="cellIs" dxfId="226" priority="110" operator="greaterThan">
      <formula>0.1</formula>
    </cfRule>
  </conditionalFormatting>
  <conditionalFormatting sqref="AG108:AX108 AG97:AH97 AH107 AH98:AH105 R97:R108 U97:U108 X97:X108 AA97:AA108 AD97:AD108 AG98:AG107">
    <cfRule type="cellIs" dxfId="225" priority="109" operator="greaterThan">
      <formula>0.1</formula>
    </cfRule>
  </conditionalFormatting>
  <conditionalFormatting sqref="AG127:AX127 AH137:AX137 AH128:AX135 R127:R137 U127:U137 X127:X137 AA127:AA137 AD127:AD137 AG128:AG137">
    <cfRule type="cellIs" dxfId="224" priority="108" operator="greaterThan">
      <formula>0.1</formula>
    </cfRule>
  </conditionalFormatting>
  <conditionalFormatting sqref="AG112:AX112 AH122:AX122 AH113:AX120 R112:R122 U112:U122 X112:X122 AA112:AA122 AD112:AD122 AG113:AG122">
    <cfRule type="cellIs" dxfId="223" priority="107" operator="greaterThan">
      <formula>0.1</formula>
    </cfRule>
  </conditionalFormatting>
  <conditionalFormatting sqref="AG154:AX154 AG143:AH143 AH153 AH144:AH151 R143:R154 U143:U154 X143:X154 AA143:AA154 AD143:AD154 AG144:AG153">
    <cfRule type="cellIs" dxfId="222" priority="106" operator="greaterThan">
      <formula>0.1</formula>
    </cfRule>
  </conditionalFormatting>
  <conditionalFormatting sqref="AG173:AX173 AH183:AX183 AH174:AX181 R173:R183 U173:U183 X173:X183 AA173:AA183 AD173:AD183 AG174:AG183">
    <cfRule type="cellIs" dxfId="221" priority="105" operator="greaterThan">
      <formula>0.1</formula>
    </cfRule>
  </conditionalFormatting>
  <conditionalFormatting sqref="AG158:AX158 AH168:AX168 AH159:AX166 R158:R168 U158:U168 X158:X168 AA158:AA168 AD158:AD168 AG159:AG168">
    <cfRule type="cellIs" dxfId="220" priority="104" operator="greaterThan">
      <formula>0.1</formula>
    </cfRule>
  </conditionalFormatting>
  <conditionalFormatting sqref="AG200:AX200 AG189:AH189 AH199 AH190:AH197 R189:R200 U189:U200 X189:X200 AA189:AA200 AD189:AD200 AG190:AG199">
    <cfRule type="cellIs" dxfId="219" priority="103" operator="greaterThan">
      <formula>0.1</formula>
    </cfRule>
  </conditionalFormatting>
  <conditionalFormatting sqref="AG219:AX219 AG230:AX230 AH229:AX229 AH220:AX227 R219:R230 U219:U230 X219:X230 AA219:AA230 AD219:AD230 AG220:AG229">
    <cfRule type="cellIs" dxfId="218" priority="102" operator="greaterThan">
      <formula>0.1</formula>
    </cfRule>
  </conditionalFormatting>
  <conditionalFormatting sqref="AG204:AX204 AH214:AX214 AH205:AX212 R204:R214 U204:U214 X204:X214 AA204:AA214 AD204:AD214 AG205:AG214">
    <cfRule type="cellIs" dxfId="217" priority="101" operator="greaterThan">
      <formula>0.1</formula>
    </cfRule>
  </conditionalFormatting>
  <conditionalFormatting sqref="AG246:AX246 AG235:AH235 AH245 AH236:AH243 R235:R246 U235:U246 X235:X246 AA235:AA246 AD235:AD246 AG236:AG245">
    <cfRule type="cellIs" dxfId="216" priority="100" operator="greaterThan">
      <formula>0.1</formula>
    </cfRule>
  </conditionalFormatting>
  <conditionalFormatting sqref="AG265:AX265 AH275:AX275 AH266:AX273 R265:R275 U265:U275 X265:X275 AA265:AA275 AD265:AD275 AG266:AG275">
    <cfRule type="cellIs" dxfId="215" priority="99" operator="greaterThan">
      <formula>0.1</formula>
    </cfRule>
  </conditionalFormatting>
  <conditionalFormatting sqref="AG250:AX250 AH260:AX260 AH251:AX258 R250:R260 U250:U260 X250:X260 AA250:AA260 AD250:AD260 AG251:AG260">
    <cfRule type="cellIs" dxfId="214" priority="98" operator="greaterThan">
      <formula>0.1</formula>
    </cfRule>
  </conditionalFormatting>
  <conditionalFormatting sqref="AG388:AX388 AH398:AX398 AH389:AX396 AG389:AG398 R388:R398 U388:U398 X388:X398 AA388:AA398 AD388:AD398">
    <cfRule type="cellIs" dxfId="213" priority="89" operator="greaterThan">
      <formula>0.1</formula>
    </cfRule>
  </conditionalFormatting>
  <conditionalFormatting sqref="AG430:AX430 AG419:AH419 AH429 AH420:AH427 R419:R430 U419:U430 X419:X430 AA419:AA430 AD419:AD430 AG420:AG429">
    <cfRule type="cellIs" dxfId="212" priority="88" operator="greaterThan">
      <formula>0.1</formula>
    </cfRule>
  </conditionalFormatting>
  <conditionalFormatting sqref="AG449:AX449 AG460:AX460 AH459:AX459 AH450:AX457 R449:R460 U449:U460 X449:X460 AA449:AA460 AD449:AD460 AG450:AG459">
    <cfRule type="cellIs" dxfId="211" priority="87" operator="greaterThan">
      <formula>0.1</formula>
    </cfRule>
  </conditionalFormatting>
  <conditionalFormatting sqref="AG434:AX434 AH444:AX444 AH435:AX442 R434:R444 U434:U444 X434:X444 AA434:AA444 AD434:AD444 AG435:AG444">
    <cfRule type="cellIs" dxfId="210" priority="86" operator="greaterThan">
      <formula>0.1</formula>
    </cfRule>
  </conditionalFormatting>
  <conditionalFormatting sqref="AK281:AK291 AN281:AN291 AQ281:AQ291 AT281:AT291 AW281:AW291 AZ281:AZ291">
    <cfRule type="cellIs" dxfId="209" priority="76" operator="greaterThan">
      <formula>0.1</formula>
    </cfRule>
  </conditionalFormatting>
  <conditionalFormatting sqref="AK5:AK15 AN5:AN15 AQ5:AQ15 AT5:AT15 AW5:AW15 AZ5:AZ15">
    <cfRule type="cellIs" dxfId="208" priority="82" operator="greaterThan">
      <formula>0.1</formula>
    </cfRule>
  </conditionalFormatting>
  <conditionalFormatting sqref="AK51:AK61 AN51:AN61 AQ51:AQ61 AT51:AT61 AW51:AW61 AZ51:AZ61">
    <cfRule type="cellIs" dxfId="207" priority="81" operator="greaterThan">
      <formula>0.1</formula>
    </cfRule>
  </conditionalFormatting>
  <conditionalFormatting sqref="AK97:AK107 AN97:AN107 AQ97:AQ107 AT97:AT107 AW97:AW107 AZ97:AZ107">
    <cfRule type="cellIs" dxfId="206" priority="80" operator="greaterThan">
      <formula>0.1</formula>
    </cfRule>
  </conditionalFormatting>
  <conditionalFormatting sqref="AK143:AK153 AN143:AN153 AQ143:AQ153 AT143:AT153 AW143:AW153 AZ143:AZ153">
    <cfRule type="cellIs" dxfId="205" priority="79" operator="greaterThan">
      <formula>0.1</formula>
    </cfRule>
  </conditionalFormatting>
  <conditionalFormatting sqref="AK189:AK199 AN189:AN199 AQ189:AQ199 AT189:AT199 AW189:AW199 AZ189:AZ199">
    <cfRule type="cellIs" dxfId="204" priority="78" operator="greaterThan">
      <formula>0.1</formula>
    </cfRule>
  </conditionalFormatting>
  <conditionalFormatting sqref="AK235:AK245 AN235:AN245 AQ235:AQ245 AT235:AT245 AW235:AW245 AZ235:AZ245">
    <cfRule type="cellIs" dxfId="203" priority="77" operator="greaterThan">
      <formula>0.1</formula>
    </cfRule>
  </conditionalFormatting>
  <conditionalFormatting sqref="AK327:AK337 AN327:AN337 AQ327:AQ337 AT327:AT337 AW327:AW337 AZ327:AZ337">
    <cfRule type="cellIs" dxfId="202" priority="75" operator="greaterThan">
      <formula>0.1</formula>
    </cfRule>
  </conditionalFormatting>
  <conditionalFormatting sqref="AK373:AK383 AN373:AN383 AQ373:AQ383 AT373:AT383 AW373:AW383 AZ373:AZ383">
    <cfRule type="cellIs" dxfId="201" priority="74" operator="greaterThan">
      <formula>0.1</formula>
    </cfRule>
  </conditionalFormatting>
  <conditionalFormatting sqref="AK419:AK429 AN419:AN429 AQ419:AQ429 AT419:AT429 AW419:AW429 AZ419:AZ429">
    <cfRule type="cellIs" dxfId="200" priority="73" operator="greaterThan">
      <formula>0.1</formula>
    </cfRule>
  </conditionalFormatting>
  <conditionalFormatting sqref="AH90">
    <cfRule type="cellIs" dxfId="199" priority="63" operator="greaterThan">
      <formula>0.1</formula>
    </cfRule>
  </conditionalFormatting>
  <conditionalFormatting sqref="AH29">
    <cfRule type="cellIs" dxfId="198" priority="71" operator="greaterThan">
      <formula>0.1</formula>
    </cfRule>
  </conditionalFormatting>
  <conditionalFormatting sqref="AK29 AN29 AQ29 AT29 AW29 AZ29">
    <cfRule type="cellIs" dxfId="197" priority="70" operator="greaterThan">
      <formula>0.1</formula>
    </cfRule>
  </conditionalFormatting>
  <conditionalFormatting sqref="AH44">
    <cfRule type="cellIs" dxfId="196" priority="69" operator="greaterThan">
      <formula>0.1</formula>
    </cfRule>
  </conditionalFormatting>
  <conditionalFormatting sqref="AK44 AN44 AQ44 AT44 AW44 AZ44">
    <cfRule type="cellIs" dxfId="195" priority="68" operator="greaterThan">
      <formula>0.1</formula>
    </cfRule>
  </conditionalFormatting>
  <conditionalFormatting sqref="AH60">
    <cfRule type="cellIs" dxfId="194" priority="67" operator="greaterThan">
      <formula>0.1</formula>
    </cfRule>
  </conditionalFormatting>
  <conditionalFormatting sqref="AH75">
    <cfRule type="cellIs" dxfId="193" priority="65" operator="greaterThan">
      <formula>0.1</formula>
    </cfRule>
  </conditionalFormatting>
  <conditionalFormatting sqref="AK75 AN75 AQ75 AT75 AW75 AZ75">
    <cfRule type="cellIs" dxfId="192" priority="64" operator="greaterThan">
      <formula>0.1</formula>
    </cfRule>
  </conditionalFormatting>
  <conditionalFormatting sqref="AK90 AN90 AQ90 AT90 AW90 AZ90">
    <cfRule type="cellIs" dxfId="191" priority="62" operator="greaterThan">
      <formula>0.1</formula>
    </cfRule>
  </conditionalFormatting>
  <conditionalFormatting sqref="AH106">
    <cfRule type="cellIs" dxfId="190" priority="61" operator="greaterThan">
      <formula>0.1</formula>
    </cfRule>
  </conditionalFormatting>
  <conditionalFormatting sqref="AH121">
    <cfRule type="cellIs" dxfId="189" priority="59" operator="greaterThan">
      <formula>0.1</formula>
    </cfRule>
  </conditionalFormatting>
  <conditionalFormatting sqref="AK121 AN121 AQ121 AT121 AW121 AZ121">
    <cfRule type="cellIs" dxfId="188" priority="58" operator="greaterThan">
      <formula>0.1</formula>
    </cfRule>
  </conditionalFormatting>
  <conditionalFormatting sqref="AH136">
    <cfRule type="cellIs" dxfId="187" priority="57" operator="greaterThan">
      <formula>0.1</formula>
    </cfRule>
  </conditionalFormatting>
  <conditionalFormatting sqref="AK136 AN136 AQ136 AT136 AW136 AZ136">
    <cfRule type="cellIs" dxfId="186" priority="56" operator="greaterThan">
      <formula>0.1</formula>
    </cfRule>
  </conditionalFormatting>
  <conditionalFormatting sqref="AH152">
    <cfRule type="cellIs" dxfId="185" priority="55" operator="greaterThan">
      <formula>0.1</formula>
    </cfRule>
  </conditionalFormatting>
  <conditionalFormatting sqref="AH167">
    <cfRule type="cellIs" dxfId="184" priority="53" operator="greaterThan">
      <formula>0.1</formula>
    </cfRule>
  </conditionalFormatting>
  <conditionalFormatting sqref="AK167 AN167 AQ167 AT167 AW167 AZ167">
    <cfRule type="cellIs" dxfId="183" priority="52" operator="greaterThan">
      <formula>0.1</formula>
    </cfRule>
  </conditionalFormatting>
  <conditionalFormatting sqref="AH182">
    <cfRule type="cellIs" dxfId="182" priority="51" operator="greaterThan">
      <formula>0.1</formula>
    </cfRule>
  </conditionalFormatting>
  <conditionalFormatting sqref="AK182 AN182 AQ182 AT182 AW182 AZ182">
    <cfRule type="cellIs" dxfId="181" priority="50" operator="greaterThan">
      <formula>0.1</formula>
    </cfRule>
  </conditionalFormatting>
  <conditionalFormatting sqref="AH198">
    <cfRule type="cellIs" dxfId="180" priority="49" operator="greaterThan">
      <formula>0.1</formula>
    </cfRule>
  </conditionalFormatting>
  <conditionalFormatting sqref="AH213">
    <cfRule type="cellIs" dxfId="179" priority="47" operator="greaterThan">
      <formula>0.1</formula>
    </cfRule>
  </conditionalFormatting>
  <conditionalFormatting sqref="AK213 AN213 AQ213 AT213 AW213 AZ213">
    <cfRule type="cellIs" dxfId="178" priority="46" operator="greaterThan">
      <formula>0.1</formula>
    </cfRule>
  </conditionalFormatting>
  <conditionalFormatting sqref="AH228">
    <cfRule type="cellIs" dxfId="177" priority="45" operator="greaterThan">
      <formula>0.1</formula>
    </cfRule>
  </conditionalFormatting>
  <conditionalFormatting sqref="AK228 AN228 AQ228 AT228 AW228 AZ228">
    <cfRule type="cellIs" dxfId="176" priority="44" operator="greaterThan">
      <formula>0.1</formula>
    </cfRule>
  </conditionalFormatting>
  <conditionalFormatting sqref="AH244">
    <cfRule type="cellIs" dxfId="175" priority="43" operator="greaterThan">
      <formula>0.1</formula>
    </cfRule>
  </conditionalFormatting>
  <conditionalFormatting sqref="AH259">
    <cfRule type="cellIs" dxfId="174" priority="41" operator="greaterThan">
      <formula>0.1</formula>
    </cfRule>
  </conditionalFormatting>
  <conditionalFormatting sqref="AK259 AN259 AQ259 AT259 AW259 AZ259">
    <cfRule type="cellIs" dxfId="173" priority="40" operator="greaterThan">
      <formula>0.1</formula>
    </cfRule>
  </conditionalFormatting>
  <conditionalFormatting sqref="AH274">
    <cfRule type="cellIs" dxfId="172" priority="39" operator="greaterThan">
      <formula>0.1</formula>
    </cfRule>
  </conditionalFormatting>
  <conditionalFormatting sqref="AK274 AN274 AQ274 AT274 AW274 AZ274">
    <cfRule type="cellIs" dxfId="171" priority="38" operator="greaterThan">
      <formula>0.1</formula>
    </cfRule>
  </conditionalFormatting>
  <conditionalFormatting sqref="AH290">
    <cfRule type="cellIs" dxfId="170" priority="37" operator="greaterThan">
      <formula>0.1</formula>
    </cfRule>
  </conditionalFormatting>
  <conditionalFormatting sqref="AH305">
    <cfRule type="cellIs" dxfId="169" priority="35" operator="greaterThan">
      <formula>0.1</formula>
    </cfRule>
  </conditionalFormatting>
  <conditionalFormatting sqref="AK305 AN305 AQ305 AT305 AW305 AZ305">
    <cfRule type="cellIs" dxfId="168" priority="34" operator="greaterThan">
      <formula>0.1</formula>
    </cfRule>
  </conditionalFormatting>
  <conditionalFormatting sqref="AH320">
    <cfRule type="cellIs" dxfId="167" priority="33" operator="greaterThan">
      <formula>0.1</formula>
    </cfRule>
  </conditionalFormatting>
  <conditionalFormatting sqref="AK320 AN320 AQ320 AT320 AW320 AZ320">
    <cfRule type="cellIs" dxfId="166" priority="32" operator="greaterThan">
      <formula>0.1</formula>
    </cfRule>
  </conditionalFormatting>
  <conditionalFormatting sqref="AH336">
    <cfRule type="cellIs" dxfId="165" priority="31" operator="greaterThan">
      <formula>0.1</formula>
    </cfRule>
  </conditionalFormatting>
  <conditionalFormatting sqref="AH351">
    <cfRule type="cellIs" dxfId="164" priority="29" operator="greaterThan">
      <formula>0.1</formula>
    </cfRule>
  </conditionalFormatting>
  <conditionalFormatting sqref="AK351 AN351 AQ351 AT351 AW351 AZ351">
    <cfRule type="cellIs" dxfId="163" priority="28" operator="greaterThan">
      <formula>0.1</formula>
    </cfRule>
  </conditionalFormatting>
  <conditionalFormatting sqref="AH366">
    <cfRule type="cellIs" dxfId="162" priority="27" operator="greaterThan">
      <formula>0.1</formula>
    </cfRule>
  </conditionalFormatting>
  <conditionalFormatting sqref="AK366 AN366 AQ366 AT366 AW366 AZ366">
    <cfRule type="cellIs" dxfId="161" priority="26" operator="greaterThan">
      <formula>0.1</formula>
    </cfRule>
  </conditionalFormatting>
  <conditionalFormatting sqref="AH382">
    <cfRule type="cellIs" dxfId="160" priority="25" operator="greaterThan">
      <formula>0.1</formula>
    </cfRule>
  </conditionalFormatting>
  <conditionalFormatting sqref="AH397">
    <cfRule type="cellIs" dxfId="159" priority="23" operator="greaterThan">
      <formula>0.1</formula>
    </cfRule>
  </conditionalFormatting>
  <conditionalFormatting sqref="AK397 AN397 AQ397 AT397 AW397 AZ397">
    <cfRule type="cellIs" dxfId="158" priority="22" operator="greaterThan">
      <formula>0.1</formula>
    </cfRule>
  </conditionalFormatting>
  <conditionalFormatting sqref="AH412">
    <cfRule type="cellIs" dxfId="157" priority="19" operator="greaterThan">
      <formula>0.1</formula>
    </cfRule>
  </conditionalFormatting>
  <conditionalFormatting sqref="AK412 AN412 AQ412 AT412 AW412 AZ412">
    <cfRule type="cellIs" dxfId="156" priority="18" operator="greaterThan">
      <formula>0.1</formula>
    </cfRule>
  </conditionalFormatting>
  <conditionalFormatting sqref="AH428">
    <cfRule type="cellIs" dxfId="155" priority="17" operator="greaterThan">
      <formula>0.1</formula>
    </cfRule>
  </conditionalFormatting>
  <conditionalFormatting sqref="AH443">
    <cfRule type="cellIs" dxfId="154" priority="15" operator="greaterThan">
      <formula>0.1</formula>
    </cfRule>
  </conditionalFormatting>
  <conditionalFormatting sqref="AK443 AN443 AQ443 AT443 AW443 AZ443">
    <cfRule type="cellIs" dxfId="153" priority="14" operator="greaterThan">
      <formula>0.1</formula>
    </cfRule>
  </conditionalFormatting>
  <conditionalFormatting sqref="AH458">
    <cfRule type="cellIs" dxfId="152" priority="13" operator="greaterThan">
      <formula>0.1</formula>
    </cfRule>
  </conditionalFormatting>
  <conditionalFormatting sqref="AK458 AN458 AQ458 AT458 AW458 AZ458">
    <cfRule type="cellIs" dxfId="151" priority="12" operator="greaterThan">
      <formula>0.1</formula>
    </cfRule>
  </conditionalFormatting>
  <conditionalFormatting sqref="AH504">
    <cfRule type="cellIs" dxfId="150" priority="2" operator="greaterThan">
      <formula>0.1</formula>
    </cfRule>
  </conditionalFormatting>
  <conditionalFormatting sqref="AK504 AN504 AQ504 AT504 AW504 AZ504">
    <cfRule type="cellIs" dxfId="149" priority="1" operator="greaterThan">
      <formula>0.1</formula>
    </cfRule>
  </conditionalFormatting>
  <conditionalFormatting sqref="AG476:AX476 AG465:AH465 AH475 AH466:AH473 R465:R476 U465:U476 X465:X476 AA465:AA476 AD465:AD476 AG466:AG475">
    <cfRule type="cellIs" dxfId="148" priority="9" operator="greaterThan">
      <formula>0.1</formula>
    </cfRule>
  </conditionalFormatting>
  <conditionalFormatting sqref="AG495:AX495 AH505:AX505 AH496:AX503 R495:R505 U495:U505 X495:X505 AA495:AA505 AD495:AD505 AG496:AG505">
    <cfRule type="cellIs" dxfId="147" priority="8" operator="greaterThan">
      <formula>0.1</formula>
    </cfRule>
  </conditionalFormatting>
  <conditionalFormatting sqref="AG480:AX480 AH490:AX490 AH481:AX488 R480:R490 U480:U490 X480:X490 AA480:AA490 AD480:AD490 AG481:AG490">
    <cfRule type="cellIs" dxfId="146" priority="7" operator="greaterThan">
      <formula>0.1</formula>
    </cfRule>
  </conditionalFormatting>
  <conditionalFormatting sqref="AK465:AK475 AN465:AN475 AQ465:AQ475 AT465:AT475 AW465:AW475 AZ465:AZ475">
    <cfRule type="cellIs" dxfId="145" priority="6" operator="greaterThan">
      <formula>0.1</formula>
    </cfRule>
  </conditionalFormatting>
  <conditionalFormatting sqref="AH474">
    <cfRule type="cellIs" dxfId="144" priority="5" operator="greaterThan">
      <formula>0.1</formula>
    </cfRule>
  </conditionalFormatting>
  <conditionalFormatting sqref="AH489">
    <cfRule type="cellIs" dxfId="143" priority="4" operator="greaterThan">
      <formula>0.1</formula>
    </cfRule>
  </conditionalFormatting>
  <conditionalFormatting sqref="AK489 AN489 AQ489 AT489 AW489 AZ489">
    <cfRule type="cellIs" dxfId="142" priority="3" operator="greaterThan">
      <formula>0.1</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09"/>
  <sheetViews>
    <sheetView topLeftCell="G55" zoomScale="70" zoomScaleNormal="70" workbookViewId="0">
      <selection activeCell="J73" sqref="J73:R73"/>
    </sheetView>
  </sheetViews>
  <sheetFormatPr defaultRowHeight="14.5" x14ac:dyDescent="0.35"/>
  <cols>
    <col min="1" max="1" width="13.54296875" bestFit="1" customWidth="1"/>
    <col min="2" max="2" width="8.453125" bestFit="1" customWidth="1"/>
    <col min="3" max="3" width="11.26953125" bestFit="1" customWidth="1"/>
    <col min="4" max="5" width="11.26953125" customWidth="1"/>
    <col min="6" max="7" width="11.26953125" style="113" customWidth="1"/>
    <col min="8" max="17" width="11.26953125" customWidth="1"/>
    <col min="28" max="36" width="9.1796875" style="113"/>
    <col min="37" max="37" width="15.453125" bestFit="1" customWidth="1"/>
    <col min="38" max="38" width="14.453125" bestFit="1" customWidth="1"/>
    <col min="39" max="39" width="13.453125" bestFit="1" customWidth="1"/>
    <col min="40" max="40" width="15.453125" bestFit="1" customWidth="1"/>
    <col min="41" max="41" width="14.453125" bestFit="1" customWidth="1"/>
    <col min="42" max="47" width="13.453125" bestFit="1" customWidth="1"/>
    <col min="48" max="48" width="9.453125" bestFit="1" customWidth="1"/>
    <col min="49" max="51" width="13.453125" bestFit="1" customWidth="1"/>
    <col min="52" max="52" width="14.453125" bestFit="1" customWidth="1"/>
    <col min="53" max="57" width="13.453125" bestFit="1" customWidth="1"/>
    <col min="58" max="58" width="14.453125" bestFit="1" customWidth="1"/>
    <col min="59" max="62" width="13.453125" bestFit="1" customWidth="1"/>
    <col min="63" max="63" width="9.453125" bestFit="1" customWidth="1"/>
    <col min="64" max="65" width="13.453125" bestFit="1" customWidth="1"/>
    <col min="66" max="66" width="9.453125" bestFit="1" customWidth="1"/>
    <col min="67" max="68" width="13.453125" bestFit="1" customWidth="1"/>
    <col min="69" max="69" width="9.453125" bestFit="1" customWidth="1"/>
  </cols>
  <sheetData>
    <row r="1" spans="1:69" ht="15" thickBot="1" x14ac:dyDescent="0.4">
      <c r="D1" s="191" t="str">
        <f>Overview!B13</f>
        <v>CBS1483</v>
      </c>
      <c r="E1" s="192"/>
      <c r="F1" s="192"/>
      <c r="G1" s="192"/>
      <c r="H1" s="192"/>
      <c r="I1" s="192"/>
      <c r="J1" s="192"/>
      <c r="K1" s="192"/>
      <c r="L1" s="192"/>
      <c r="M1" s="192"/>
      <c r="N1" s="192"/>
      <c r="O1" s="192"/>
      <c r="P1" s="192"/>
      <c r="Q1" s="192"/>
      <c r="R1" s="192"/>
      <c r="S1" s="192"/>
      <c r="T1" s="192"/>
      <c r="U1" s="192"/>
      <c r="V1" s="192"/>
      <c r="W1" s="192"/>
      <c r="X1" s="192"/>
      <c r="Y1" s="192"/>
      <c r="Z1" s="192"/>
      <c r="AA1" s="193"/>
      <c r="AB1" s="119"/>
      <c r="AC1" s="119"/>
      <c r="AD1" s="119"/>
      <c r="AE1" s="119"/>
      <c r="AF1" s="119"/>
      <c r="AG1" s="119"/>
      <c r="AH1" s="119"/>
      <c r="AI1" s="119"/>
      <c r="AJ1" s="119"/>
    </row>
    <row r="2" spans="1:69" ht="15" thickBot="1" x14ac:dyDescent="0.4">
      <c r="D2" s="188" t="s">
        <v>29</v>
      </c>
      <c r="E2" s="189"/>
      <c r="F2" s="189"/>
      <c r="G2" s="189"/>
      <c r="H2" s="189"/>
      <c r="I2" s="190"/>
      <c r="J2" s="188" t="s">
        <v>30</v>
      </c>
      <c r="K2" s="189"/>
      <c r="L2" s="189"/>
      <c r="M2" s="189"/>
      <c r="N2" s="189"/>
      <c r="O2" s="189"/>
      <c r="P2" s="189"/>
      <c r="Q2" s="189"/>
      <c r="R2" s="189"/>
      <c r="S2" s="189"/>
      <c r="T2" s="189"/>
      <c r="U2" s="189"/>
      <c r="V2" s="189"/>
      <c r="W2" s="189"/>
      <c r="X2" s="189"/>
      <c r="Y2" s="189"/>
      <c r="Z2" s="189"/>
      <c r="AA2" s="190"/>
      <c r="AB2" s="112"/>
      <c r="AC2" s="112"/>
      <c r="AD2" s="112"/>
      <c r="AE2" s="112"/>
      <c r="AF2" s="112"/>
      <c r="AG2" s="112"/>
      <c r="AH2" s="112"/>
      <c r="AI2" s="112"/>
      <c r="AJ2" s="112"/>
      <c r="AK2" s="215" t="s">
        <v>15</v>
      </c>
      <c r="AL2" s="215"/>
      <c r="AM2" s="216"/>
      <c r="AN2" s="214" t="s">
        <v>16</v>
      </c>
      <c r="AO2" s="215"/>
      <c r="AP2" s="216"/>
      <c r="AQ2" s="214" t="s">
        <v>17</v>
      </c>
      <c r="AR2" s="215"/>
      <c r="AS2" s="216"/>
      <c r="AT2" s="214" t="s">
        <v>18</v>
      </c>
      <c r="AU2" s="215"/>
      <c r="AV2" s="216"/>
      <c r="AW2" s="214" t="s">
        <v>19</v>
      </c>
      <c r="AX2" s="215"/>
      <c r="AY2" s="216"/>
      <c r="AZ2" s="214" t="s">
        <v>20</v>
      </c>
      <c r="BA2" s="215"/>
      <c r="BB2" s="216"/>
      <c r="BC2" s="214" t="s">
        <v>24</v>
      </c>
      <c r="BD2" s="215"/>
      <c r="BE2" s="216"/>
      <c r="BF2" s="214" t="s">
        <v>21</v>
      </c>
      <c r="BG2" s="215"/>
      <c r="BH2" s="216"/>
      <c r="BI2" s="214" t="s">
        <v>22</v>
      </c>
      <c r="BJ2" s="215"/>
      <c r="BK2" s="216"/>
      <c r="BL2" s="214" t="s">
        <v>25</v>
      </c>
      <c r="BM2" s="215"/>
      <c r="BN2" s="216"/>
      <c r="BO2" s="214" t="s">
        <v>23</v>
      </c>
      <c r="BP2" s="215"/>
      <c r="BQ2" s="216"/>
    </row>
    <row r="3" spans="1:69" ht="15" thickBot="1" x14ac:dyDescent="0.4">
      <c r="A3" s="57" t="s">
        <v>0</v>
      </c>
      <c r="B3" s="58" t="s">
        <v>1</v>
      </c>
      <c r="C3" s="59" t="s">
        <v>2</v>
      </c>
      <c r="D3" s="205">
        <v>1</v>
      </c>
      <c r="E3" s="217"/>
      <c r="F3" s="218">
        <v>2</v>
      </c>
      <c r="G3" s="207"/>
      <c r="H3" s="218">
        <v>3</v>
      </c>
      <c r="I3" s="207"/>
      <c r="J3" s="205">
        <v>1</v>
      </c>
      <c r="K3" s="206"/>
      <c r="L3" s="206"/>
      <c r="M3" s="206"/>
      <c r="N3" s="206"/>
      <c r="O3" s="206"/>
      <c r="P3" s="206"/>
      <c r="Q3" s="206"/>
      <c r="R3" s="217"/>
      <c r="S3" s="218">
        <v>2</v>
      </c>
      <c r="T3" s="206"/>
      <c r="U3" s="206"/>
      <c r="V3" s="206"/>
      <c r="W3" s="206"/>
      <c r="X3" s="206"/>
      <c r="Y3" s="206"/>
      <c r="Z3" s="206"/>
      <c r="AA3" s="207"/>
      <c r="AB3" s="218">
        <v>3</v>
      </c>
      <c r="AC3" s="206"/>
      <c r="AD3" s="206"/>
      <c r="AE3" s="206"/>
      <c r="AF3" s="206"/>
      <c r="AG3" s="206"/>
      <c r="AH3" s="206"/>
      <c r="AI3" s="206"/>
      <c r="AJ3" s="207"/>
      <c r="AK3" s="120" t="s">
        <v>8</v>
      </c>
      <c r="AL3" s="120" t="s">
        <v>5</v>
      </c>
      <c r="AM3" s="121" t="s">
        <v>6</v>
      </c>
      <c r="AN3" s="122" t="s">
        <v>8</v>
      </c>
      <c r="AO3" s="120" t="s">
        <v>5</v>
      </c>
      <c r="AP3" s="121" t="s">
        <v>6</v>
      </c>
      <c r="AQ3" s="122" t="s">
        <v>8</v>
      </c>
      <c r="AR3" s="120" t="s">
        <v>5</v>
      </c>
      <c r="AS3" s="121" t="s">
        <v>6</v>
      </c>
      <c r="AT3" s="122" t="s">
        <v>8</v>
      </c>
      <c r="AU3" s="120" t="s">
        <v>5</v>
      </c>
      <c r="AV3" s="121" t="s">
        <v>6</v>
      </c>
      <c r="AW3" s="122" t="s">
        <v>8</v>
      </c>
      <c r="AX3" s="120" t="s">
        <v>5</v>
      </c>
      <c r="AY3" s="121" t="s">
        <v>6</v>
      </c>
      <c r="AZ3" s="122" t="s">
        <v>8</v>
      </c>
      <c r="BA3" s="120" t="s">
        <v>5</v>
      </c>
      <c r="BB3" s="121" t="s">
        <v>6</v>
      </c>
      <c r="BC3" s="122" t="s">
        <v>8</v>
      </c>
      <c r="BD3" s="120" t="s">
        <v>5</v>
      </c>
      <c r="BE3" s="121" t="s">
        <v>6</v>
      </c>
      <c r="BF3" s="122" t="s">
        <v>8</v>
      </c>
      <c r="BG3" s="120" t="s">
        <v>5</v>
      </c>
      <c r="BH3" s="121" t="s">
        <v>6</v>
      </c>
      <c r="BI3" s="122" t="s">
        <v>8</v>
      </c>
      <c r="BJ3" s="120" t="s">
        <v>5</v>
      </c>
      <c r="BK3" s="121" t="s">
        <v>6</v>
      </c>
      <c r="BL3" s="122" t="s">
        <v>8</v>
      </c>
      <c r="BM3" s="120" t="s">
        <v>5</v>
      </c>
      <c r="BN3" s="121" t="s">
        <v>6</v>
      </c>
      <c r="BO3" s="122" t="s">
        <v>8</v>
      </c>
      <c r="BP3" s="120" t="s">
        <v>5</v>
      </c>
      <c r="BQ3" s="121" t="s">
        <v>6</v>
      </c>
    </row>
    <row r="4" spans="1:69" x14ac:dyDescent="0.35">
      <c r="A4" s="11">
        <f>'OD660'!$A$5</f>
        <v>44661.520833333336</v>
      </c>
      <c r="B4" s="4">
        <f>C4*24</f>
        <v>0</v>
      </c>
      <c r="C4" s="4">
        <f>A4-$A$4</f>
        <v>0</v>
      </c>
      <c r="D4" s="76">
        <v>39.380000000000003</v>
      </c>
      <c r="E4" s="78">
        <v>22.02</v>
      </c>
      <c r="F4" s="73">
        <v>45.48</v>
      </c>
      <c r="G4" s="75">
        <v>25.47</v>
      </c>
      <c r="H4" s="73">
        <v>41.07</v>
      </c>
      <c r="I4" s="75">
        <v>25.41</v>
      </c>
      <c r="J4" s="123">
        <v>0</v>
      </c>
      <c r="K4" s="95">
        <v>0</v>
      </c>
      <c r="L4" s="95">
        <v>0</v>
      </c>
      <c r="M4" s="95">
        <v>0</v>
      </c>
      <c r="N4" s="95">
        <v>0</v>
      </c>
      <c r="O4" s="95">
        <v>0</v>
      </c>
      <c r="P4" s="95">
        <v>0</v>
      </c>
      <c r="Q4" s="95">
        <v>0</v>
      </c>
      <c r="R4" s="96">
        <v>0</v>
      </c>
      <c r="S4" s="123">
        <v>0</v>
      </c>
      <c r="T4" s="95">
        <v>0</v>
      </c>
      <c r="U4" s="95">
        <v>0</v>
      </c>
      <c r="V4" s="95">
        <v>0</v>
      </c>
      <c r="W4" s="95">
        <v>0</v>
      </c>
      <c r="X4" s="95">
        <v>0</v>
      </c>
      <c r="Y4" s="95">
        <v>0</v>
      </c>
      <c r="Z4" s="95">
        <v>0</v>
      </c>
      <c r="AA4" s="96">
        <v>0</v>
      </c>
      <c r="AB4" s="123">
        <v>0</v>
      </c>
      <c r="AC4" s="95">
        <v>0</v>
      </c>
      <c r="AD4" s="95">
        <v>0</v>
      </c>
      <c r="AE4" s="95">
        <v>0</v>
      </c>
      <c r="AF4" s="95">
        <v>0</v>
      </c>
      <c r="AG4" s="95">
        <v>0</v>
      </c>
      <c r="AH4" s="95">
        <v>0</v>
      </c>
      <c r="AI4" s="95">
        <v>0</v>
      </c>
      <c r="AJ4" s="96">
        <v>0</v>
      </c>
      <c r="AK4" s="144">
        <f>IF(D4="",#N/A,AVERAGE(D4,F4,H4))</f>
        <v>41.976666666666667</v>
      </c>
      <c r="AL4" s="144">
        <f>_xlfn.STDEV.S(D4,F4,H4)</f>
        <v>3.1494496873792595</v>
      </c>
      <c r="AM4" s="144">
        <f t="shared" ref="AM4" si="0">AL4/AK4</f>
        <v>7.5028579862922093E-2</v>
      </c>
      <c r="AN4" s="143">
        <f>IF(E4="",#N/A,AVERAGE(E4,G4,I4))</f>
        <v>24.299999999999997</v>
      </c>
      <c r="AO4" s="144">
        <f>_xlfn.STDEV.S(E4,G4,I4)</f>
        <v>1.9747658088998805</v>
      </c>
      <c r="AP4" s="144">
        <f t="shared" ref="AP4" si="1">AO4/AN4</f>
        <v>8.1266082670776979E-2</v>
      </c>
      <c r="AQ4" s="143">
        <f>IF(J4="",#N/A,AVERAGE(J4,S4,AB4))</f>
        <v>0</v>
      </c>
      <c r="AR4" s="144">
        <f>_xlfn.STDEV.S(J4,S4,AB4)</f>
        <v>0</v>
      </c>
      <c r="AS4" s="144" t="e">
        <f t="shared" ref="AS4" si="2">AR4/AQ4</f>
        <v>#DIV/0!</v>
      </c>
      <c r="AT4" s="143">
        <f>IF(K4="",#N/A,AVERAGE(K4,T4,AC4))</f>
        <v>0</v>
      </c>
      <c r="AU4" s="144">
        <f>_xlfn.STDEV.S(K4,T4,AC4)</f>
        <v>0</v>
      </c>
      <c r="AV4" s="150" t="e">
        <f t="shared" ref="AV4" si="3">AU4/AT4</f>
        <v>#DIV/0!</v>
      </c>
      <c r="AW4" s="144">
        <f>IF(L4="",#N/A,AVERAGE(L4,U4,AD4))</f>
        <v>0</v>
      </c>
      <c r="AX4" s="144">
        <f>_xlfn.STDEV.S(L4,U4,AD4)</f>
        <v>0</v>
      </c>
      <c r="AY4" s="144" t="e">
        <f t="shared" ref="AY4" si="4">AX4/AW4</f>
        <v>#DIV/0!</v>
      </c>
      <c r="AZ4" s="143">
        <f>IF(M4="",#N/A,AVERAGE(M4,V4,AE4))</f>
        <v>0</v>
      </c>
      <c r="BA4" s="144">
        <f>_xlfn.STDEV.S(M4,V4,AE4)</f>
        <v>0</v>
      </c>
      <c r="BB4" s="150" t="e">
        <f t="shared" ref="BB4" si="5">BA4/AZ4</f>
        <v>#DIV/0!</v>
      </c>
      <c r="BC4" s="144">
        <f>IF(N4="",#N/A,AVERAGE(N4,W4,AF4))</f>
        <v>0</v>
      </c>
      <c r="BD4" s="144">
        <f>_xlfn.STDEV.S(N4,W4,AF4)</f>
        <v>0</v>
      </c>
      <c r="BE4" s="144" t="e">
        <f t="shared" ref="BE4" si="6">BD4/BC4</f>
        <v>#DIV/0!</v>
      </c>
      <c r="BF4" s="143">
        <f>IF(O4="",#N/A,AVERAGE(O4,X4,AG4))</f>
        <v>0</v>
      </c>
      <c r="BG4" s="144">
        <f>_xlfn.STDEV.S(O4,X4,AG4)</f>
        <v>0</v>
      </c>
      <c r="BH4" s="150" t="e">
        <f t="shared" ref="BH4" si="7">BG4/BF4</f>
        <v>#DIV/0!</v>
      </c>
      <c r="BI4" s="144">
        <f>IF(P4="",#N/A,AVERAGE(P4,Y4,AH4))</f>
        <v>0</v>
      </c>
      <c r="BJ4" s="144">
        <f>_xlfn.STDEV.S(P4,Y4,AH4)</f>
        <v>0</v>
      </c>
      <c r="BK4" s="144" t="e">
        <f t="shared" ref="BK4" si="8">BJ4/BI4</f>
        <v>#DIV/0!</v>
      </c>
      <c r="BL4" s="143">
        <f>IF(Q4="",#N/A,AVERAGE(Q4,Z4,AI4))</f>
        <v>0</v>
      </c>
      <c r="BM4" s="144">
        <f>_xlfn.STDEV.S(Q4,Z4,AI4)</f>
        <v>0</v>
      </c>
      <c r="BN4" s="150" t="e">
        <f t="shared" ref="BN4" si="9">BM4/BL4</f>
        <v>#DIV/0!</v>
      </c>
      <c r="BO4" s="144">
        <f>IF(R4="",#N/A,AVERAGE(R4,AA4,AJ4))</f>
        <v>0</v>
      </c>
      <c r="BP4" s="144">
        <f>_xlfn.STDEV.S(R4,AA4,AJ4)</f>
        <v>0</v>
      </c>
      <c r="BQ4" s="150" t="e">
        <f t="shared" ref="BQ4" si="10">BP4/BO4</f>
        <v>#DIV/0!</v>
      </c>
    </row>
    <row r="5" spans="1:69" x14ac:dyDescent="0.35">
      <c r="A5" s="11">
        <f>'OD660'!$A$7</f>
        <v>44662.34375</v>
      </c>
      <c r="B5" s="4">
        <f t="shared" ref="B5:B9" si="11">C5*24</f>
        <v>19.749999999941792</v>
      </c>
      <c r="C5" s="5">
        <f t="shared" ref="C5:C9" si="12">A5-$A$4</f>
        <v>0.82291666666424135</v>
      </c>
      <c r="D5" s="73">
        <v>129.34</v>
      </c>
      <c r="E5" s="74">
        <v>110.04</v>
      </c>
      <c r="F5" s="73">
        <v>133.18</v>
      </c>
      <c r="G5" s="75">
        <v>117.25</v>
      </c>
      <c r="H5" s="74">
        <v>127.31</v>
      </c>
      <c r="I5" s="75">
        <v>113.73</v>
      </c>
      <c r="J5" s="76">
        <v>0</v>
      </c>
      <c r="K5" s="77">
        <v>0</v>
      </c>
      <c r="L5" s="77">
        <v>0</v>
      </c>
      <c r="M5" s="77">
        <v>0</v>
      </c>
      <c r="N5" s="77">
        <v>0</v>
      </c>
      <c r="O5" s="77">
        <v>3.96</v>
      </c>
      <c r="P5" s="77">
        <v>0</v>
      </c>
      <c r="Q5" s="77">
        <v>0</v>
      </c>
      <c r="R5" s="78">
        <v>0</v>
      </c>
      <c r="S5" s="76">
        <v>0.22</v>
      </c>
      <c r="T5" s="77">
        <v>0</v>
      </c>
      <c r="U5" s="77">
        <v>0</v>
      </c>
      <c r="V5" s="77">
        <v>0</v>
      </c>
      <c r="W5" s="77">
        <v>0</v>
      </c>
      <c r="X5" s="77">
        <v>3.83</v>
      </c>
      <c r="Y5" s="77">
        <v>0</v>
      </c>
      <c r="Z5" s="77">
        <v>0</v>
      </c>
      <c r="AA5" s="78">
        <v>0</v>
      </c>
      <c r="AB5" s="76">
        <v>0.22</v>
      </c>
      <c r="AC5" s="77">
        <v>0</v>
      </c>
      <c r="AD5" s="77">
        <v>0</v>
      </c>
      <c r="AE5" s="77">
        <v>0</v>
      </c>
      <c r="AF5" s="77">
        <v>0</v>
      </c>
      <c r="AG5" s="77">
        <v>3.8</v>
      </c>
      <c r="AH5" s="77">
        <v>0</v>
      </c>
      <c r="AI5" s="77">
        <v>0</v>
      </c>
      <c r="AJ5" s="78">
        <v>0</v>
      </c>
      <c r="AK5" s="7">
        <f t="shared" ref="AK5:AK9" si="13">IF(D5="",#N/A,AVERAGE(D5,F5,H5))</f>
        <v>129.94333333333333</v>
      </c>
      <c r="AL5" s="7">
        <f t="shared" ref="AL5:AL9" si="14">_xlfn.STDEV.S(D5,F5,H5)</f>
        <v>2.9811463119634611</v>
      </c>
      <c r="AM5" s="7">
        <f t="shared" ref="AM5:AM9" si="15">AL5/AK5</f>
        <v>2.2941895020625359E-2</v>
      </c>
      <c r="AN5" s="29">
        <f t="shared" ref="AN5:AN9" si="16">IF(E5="",#N/A,AVERAGE(E5,G5,I5))</f>
        <v>113.67333333333335</v>
      </c>
      <c r="AO5" s="7">
        <f t="shared" ref="AO5:AO9" si="17">_xlfn.STDEV.S(E5,G5,I5)</f>
        <v>3.6053340113411561</v>
      </c>
      <c r="AP5" s="7">
        <f t="shared" ref="AP5:AP9" si="18">AO5/AN5</f>
        <v>3.1716620825826831E-2</v>
      </c>
      <c r="AQ5" s="29">
        <f t="shared" ref="AQ5:AQ9" si="19">IF(J5="",#N/A,AVERAGE(J5,S5,AB5))</f>
        <v>0.14666666666666667</v>
      </c>
      <c r="AR5" s="7">
        <f t="shared" ref="AR5:AR9" si="20">_xlfn.STDEV.S(J5,S5,AB5)</f>
        <v>0.12701705922171766</v>
      </c>
      <c r="AS5" s="7">
        <f t="shared" ref="AS5:AS9" si="21">AR5/AQ5</f>
        <v>0.8660254037844386</v>
      </c>
      <c r="AT5" s="29">
        <f t="shared" ref="AT5:AT9" si="22">IF(K5="",#N/A,AVERAGE(K5,T5,AC5))</f>
        <v>0</v>
      </c>
      <c r="AU5" s="7">
        <f t="shared" ref="AU5:AU9" si="23">_xlfn.STDEV.S(K5,T5,AC5)</f>
        <v>0</v>
      </c>
      <c r="AV5" s="151" t="e">
        <f t="shared" ref="AV5:AV9" si="24">AU5/AT5</f>
        <v>#DIV/0!</v>
      </c>
      <c r="AW5" s="7">
        <f t="shared" ref="AW5:AW9" si="25">IF(L5="",#N/A,AVERAGE(L5,U5,AD5))</f>
        <v>0</v>
      </c>
      <c r="AX5" s="7">
        <f t="shared" ref="AX5:AX9" si="26">_xlfn.STDEV.S(L5,U5,AD5)</f>
        <v>0</v>
      </c>
      <c r="AY5" s="7" t="e">
        <f t="shared" ref="AY5:AY9" si="27">AX5/AW5</f>
        <v>#DIV/0!</v>
      </c>
      <c r="AZ5" s="29">
        <f t="shared" ref="AZ5:AZ9" si="28">IF(M5="",#N/A,AVERAGE(M5,V5,AE5))</f>
        <v>0</v>
      </c>
      <c r="BA5" s="7">
        <f t="shared" ref="BA5:BA9" si="29">_xlfn.STDEV.S(M5,V5,AE5)</f>
        <v>0</v>
      </c>
      <c r="BB5" s="151" t="e">
        <f t="shared" ref="BB5:BB9" si="30">BA5/AZ5</f>
        <v>#DIV/0!</v>
      </c>
      <c r="BC5" s="7">
        <f t="shared" ref="BC5:BC9" si="31">IF(N5="",#N/A,AVERAGE(N5,W5,AF5))</f>
        <v>0</v>
      </c>
      <c r="BD5" s="7">
        <f t="shared" ref="BD5:BD9" si="32">_xlfn.STDEV.S(N5,W5,AF5)</f>
        <v>0</v>
      </c>
      <c r="BE5" s="7" t="e">
        <f t="shared" ref="BE5:BE9" si="33">BD5/BC5</f>
        <v>#DIV/0!</v>
      </c>
      <c r="BF5" s="29">
        <f t="shared" ref="BF5:BF9" si="34">IF(O5="",#N/A,AVERAGE(O5,X5,AG5))</f>
        <v>3.8633333333333333</v>
      </c>
      <c r="BG5" s="7">
        <f t="shared" ref="BG5:BG9" si="35">_xlfn.STDEV.S(O5,X5,AG5)</f>
        <v>8.504900548115385E-2</v>
      </c>
      <c r="BH5" s="151">
        <f t="shared" ref="BH5:BH9" si="36">BG5/BF5</f>
        <v>2.2014410392015665E-2</v>
      </c>
      <c r="BI5" s="7">
        <f t="shared" ref="BI5:BI9" si="37">IF(P5="",#N/A,AVERAGE(P5,Y5,AH5))</f>
        <v>0</v>
      </c>
      <c r="BJ5" s="7">
        <f t="shared" ref="BJ5:BJ9" si="38">_xlfn.STDEV.S(P5,Y5,AH5)</f>
        <v>0</v>
      </c>
      <c r="BK5" s="7" t="e">
        <f t="shared" ref="BK5:BK9" si="39">BJ5/BI5</f>
        <v>#DIV/0!</v>
      </c>
      <c r="BL5" s="29">
        <f t="shared" ref="BL5:BL9" si="40">IF(Q5="",#N/A,AVERAGE(Q5,Z5,AI5))</f>
        <v>0</v>
      </c>
      <c r="BM5" s="7">
        <f t="shared" ref="BM5:BM9" si="41">_xlfn.STDEV.S(Q5,Z5,AI5)</f>
        <v>0</v>
      </c>
      <c r="BN5" s="151" t="e">
        <f t="shared" ref="BN5:BN9" si="42">BM5/BL5</f>
        <v>#DIV/0!</v>
      </c>
      <c r="BO5" s="7">
        <f t="shared" ref="BO5:BO9" si="43">IF(R5="",#N/A,AVERAGE(R5,AA5,AJ5))</f>
        <v>0</v>
      </c>
      <c r="BP5" s="7">
        <f t="shared" ref="BP5:BP9" si="44">_xlfn.STDEV.S(R5,AA5,AJ5)</f>
        <v>0</v>
      </c>
      <c r="BQ5" s="151" t="e">
        <f t="shared" ref="BQ5:BQ9" si="45">BP5/BO5</f>
        <v>#DIV/0!</v>
      </c>
    </row>
    <row r="6" spans="1:69" x14ac:dyDescent="0.35">
      <c r="A6" s="11">
        <f>'OD660'!$A$9</f>
        <v>44663.354166666664</v>
      </c>
      <c r="B6" s="4">
        <f t="shared" si="11"/>
        <v>43.999999999883585</v>
      </c>
      <c r="C6" s="5">
        <f t="shared" si="12"/>
        <v>1.8333333333284827</v>
      </c>
      <c r="D6" s="73">
        <v>223.09</v>
      </c>
      <c r="E6" s="74">
        <v>141.62</v>
      </c>
      <c r="F6" s="73">
        <v>219.74</v>
      </c>
      <c r="G6" s="75">
        <v>157.26</v>
      </c>
      <c r="H6" s="74">
        <v>206.8</v>
      </c>
      <c r="I6" s="75">
        <v>146.85</v>
      </c>
      <c r="J6" s="73">
        <v>0.23</v>
      </c>
      <c r="K6" s="74">
        <v>0</v>
      </c>
      <c r="L6" s="74">
        <v>0.18</v>
      </c>
      <c r="M6" s="74">
        <v>7.49</v>
      </c>
      <c r="N6" s="74">
        <v>0</v>
      </c>
      <c r="O6" s="74">
        <v>23.3</v>
      </c>
      <c r="P6" s="74">
        <v>0</v>
      </c>
      <c r="Q6" s="74">
        <v>0</v>
      </c>
      <c r="R6" s="75">
        <v>0</v>
      </c>
      <c r="S6" s="73">
        <v>0.28000000000000003</v>
      </c>
      <c r="T6" s="74">
        <v>0</v>
      </c>
      <c r="U6" s="74">
        <v>0.19</v>
      </c>
      <c r="V6" s="74">
        <v>7.87</v>
      </c>
      <c r="W6" s="74">
        <v>0</v>
      </c>
      <c r="X6" s="74">
        <v>25.29</v>
      </c>
      <c r="Y6" s="74">
        <v>0</v>
      </c>
      <c r="Z6" s="74">
        <v>0</v>
      </c>
      <c r="AA6" s="75">
        <v>0</v>
      </c>
      <c r="AB6" s="73">
        <v>0.28999999999999998</v>
      </c>
      <c r="AC6" s="74">
        <v>0</v>
      </c>
      <c r="AD6" s="74">
        <v>0.2</v>
      </c>
      <c r="AE6" s="74">
        <v>7.68</v>
      </c>
      <c r="AF6" s="74">
        <v>0</v>
      </c>
      <c r="AG6" s="74">
        <v>24.47</v>
      </c>
      <c r="AH6" s="74">
        <v>0</v>
      </c>
      <c r="AI6" s="74">
        <v>0</v>
      </c>
      <c r="AJ6" s="75">
        <v>0</v>
      </c>
      <c r="AK6" s="7">
        <f t="shared" si="13"/>
        <v>216.54333333333338</v>
      </c>
      <c r="AL6" s="7">
        <f t="shared" si="14"/>
        <v>8.602617818625518</v>
      </c>
      <c r="AM6" s="7">
        <f t="shared" si="15"/>
        <v>3.9727003765030168E-2</v>
      </c>
      <c r="AN6" s="29">
        <f t="shared" si="16"/>
        <v>148.57666666666668</v>
      </c>
      <c r="AO6" s="7">
        <f t="shared" si="17"/>
        <v>7.9616853324741008</v>
      </c>
      <c r="AP6" s="7">
        <f t="shared" si="18"/>
        <v>5.3586377397577684E-2</v>
      </c>
      <c r="AQ6" s="29">
        <f t="shared" si="19"/>
        <v>0.26666666666666666</v>
      </c>
      <c r="AR6" s="7">
        <f t="shared" si="20"/>
        <v>3.2145502536643174E-2</v>
      </c>
      <c r="AS6" s="7">
        <f t="shared" si="21"/>
        <v>0.1205456345124119</v>
      </c>
      <c r="AT6" s="29">
        <f t="shared" si="22"/>
        <v>0</v>
      </c>
      <c r="AU6" s="7">
        <f t="shared" si="23"/>
        <v>0</v>
      </c>
      <c r="AV6" s="151" t="e">
        <f t="shared" si="24"/>
        <v>#DIV/0!</v>
      </c>
      <c r="AW6" s="7">
        <f t="shared" si="25"/>
        <v>0.19000000000000003</v>
      </c>
      <c r="AX6" s="7">
        <f t="shared" si="26"/>
        <v>1.0000000000000009E-2</v>
      </c>
      <c r="AY6" s="7">
        <f t="shared" si="27"/>
        <v>5.263157894736846E-2</v>
      </c>
      <c r="AZ6" s="29">
        <f t="shared" si="28"/>
        <v>7.68</v>
      </c>
      <c r="BA6" s="7">
        <f t="shared" si="29"/>
        <v>0.18999999999999995</v>
      </c>
      <c r="BB6" s="151">
        <f t="shared" si="30"/>
        <v>2.4739583333333329E-2</v>
      </c>
      <c r="BC6" s="7">
        <f t="shared" si="31"/>
        <v>0</v>
      </c>
      <c r="BD6" s="7">
        <f t="shared" si="32"/>
        <v>0</v>
      </c>
      <c r="BE6" s="7" t="e">
        <f t="shared" si="33"/>
        <v>#DIV/0!</v>
      </c>
      <c r="BF6" s="29">
        <f t="shared" si="34"/>
        <v>24.353333333333335</v>
      </c>
      <c r="BG6" s="7">
        <f t="shared" si="35"/>
        <v>1.0001166598619042</v>
      </c>
      <c r="BH6" s="151">
        <f t="shared" si="36"/>
        <v>4.1066931009933104E-2</v>
      </c>
      <c r="BI6" s="7">
        <f t="shared" si="37"/>
        <v>0</v>
      </c>
      <c r="BJ6" s="7">
        <f t="shared" si="38"/>
        <v>0</v>
      </c>
      <c r="BK6" s="7" t="e">
        <f t="shared" si="39"/>
        <v>#DIV/0!</v>
      </c>
      <c r="BL6" s="29">
        <f t="shared" si="40"/>
        <v>0</v>
      </c>
      <c r="BM6" s="7">
        <f t="shared" si="41"/>
        <v>0</v>
      </c>
      <c r="BN6" s="151" t="e">
        <f t="shared" si="42"/>
        <v>#DIV/0!</v>
      </c>
      <c r="BO6" s="7">
        <f t="shared" si="43"/>
        <v>0</v>
      </c>
      <c r="BP6" s="7">
        <f t="shared" si="44"/>
        <v>0</v>
      </c>
      <c r="BQ6" s="151" t="e">
        <f t="shared" si="45"/>
        <v>#DIV/0!</v>
      </c>
    </row>
    <row r="7" spans="1:69" x14ac:dyDescent="0.35">
      <c r="A7" s="11">
        <f>'OD660'!$A$11</f>
        <v>44664.361111111109</v>
      </c>
      <c r="B7" s="4">
        <f t="shared" si="11"/>
        <v>68.166666666569654</v>
      </c>
      <c r="C7" s="5">
        <f t="shared" si="12"/>
        <v>2.8402777777737356</v>
      </c>
      <c r="D7" s="73">
        <v>1133</v>
      </c>
      <c r="E7" s="74">
        <v>993.39</v>
      </c>
      <c r="F7" s="73">
        <v>1098.8900000000001</v>
      </c>
      <c r="G7" s="75">
        <v>977.36</v>
      </c>
      <c r="H7" s="74">
        <v>1136.58</v>
      </c>
      <c r="I7" s="75">
        <v>994.99</v>
      </c>
      <c r="J7" s="73">
        <v>0.98</v>
      </c>
      <c r="K7" s="74">
        <v>0</v>
      </c>
      <c r="L7" s="74">
        <v>0.38</v>
      </c>
      <c r="M7" s="74">
        <v>23.88</v>
      </c>
      <c r="N7" s="74">
        <v>0.08</v>
      </c>
      <c r="O7" s="74">
        <v>57.06</v>
      </c>
      <c r="P7" s="74">
        <v>0</v>
      </c>
      <c r="Q7" s="74">
        <v>0</v>
      </c>
      <c r="R7" s="75">
        <v>0</v>
      </c>
      <c r="S7" s="73">
        <v>0.88</v>
      </c>
      <c r="T7" s="74">
        <v>0</v>
      </c>
      <c r="U7" s="74">
        <v>0.39</v>
      </c>
      <c r="V7" s="74">
        <v>24.38</v>
      </c>
      <c r="W7" s="74">
        <v>0.09</v>
      </c>
      <c r="X7" s="74">
        <v>59.55</v>
      </c>
      <c r="Y7" s="74">
        <v>0</v>
      </c>
      <c r="Z7" s="74">
        <v>0</v>
      </c>
      <c r="AA7" s="75">
        <v>0</v>
      </c>
      <c r="AB7" s="73">
        <v>1.03</v>
      </c>
      <c r="AC7" s="74">
        <v>0</v>
      </c>
      <c r="AD7" s="74">
        <v>0.39</v>
      </c>
      <c r="AE7" s="74">
        <v>24.55</v>
      </c>
      <c r="AF7" s="74">
        <v>0.08</v>
      </c>
      <c r="AG7" s="74">
        <v>59.27</v>
      </c>
      <c r="AH7" s="74">
        <v>0</v>
      </c>
      <c r="AI7" s="74">
        <v>0</v>
      </c>
      <c r="AJ7" s="75">
        <v>0</v>
      </c>
      <c r="AK7" s="7">
        <f t="shared" si="13"/>
        <v>1122.8233333333335</v>
      </c>
      <c r="AL7" s="7">
        <f t="shared" si="14"/>
        <v>20.804024450411749</v>
      </c>
      <c r="AM7" s="7">
        <f t="shared" si="15"/>
        <v>1.8528315036570087E-2</v>
      </c>
      <c r="AN7" s="29">
        <f t="shared" si="16"/>
        <v>988.57999999999993</v>
      </c>
      <c r="AO7" s="7">
        <f t="shared" si="17"/>
        <v>9.7496820460976998</v>
      </c>
      <c r="AP7" s="7">
        <f t="shared" si="18"/>
        <v>9.8623096219807201E-3</v>
      </c>
      <c r="AQ7" s="29">
        <f t="shared" si="19"/>
        <v>0.96333333333333326</v>
      </c>
      <c r="AR7" s="7">
        <f t="shared" si="20"/>
        <v>7.6376261582597346E-2</v>
      </c>
      <c r="AS7" s="7">
        <f t="shared" si="21"/>
        <v>7.9283316521727348E-2</v>
      </c>
      <c r="AT7" s="29">
        <f t="shared" si="22"/>
        <v>0</v>
      </c>
      <c r="AU7" s="7">
        <f t="shared" si="23"/>
        <v>0</v>
      </c>
      <c r="AV7" s="151" t="e">
        <f t="shared" si="24"/>
        <v>#DIV/0!</v>
      </c>
      <c r="AW7" s="7">
        <f t="shared" si="25"/>
        <v>0.38666666666666671</v>
      </c>
      <c r="AX7" s="7">
        <f t="shared" si="26"/>
        <v>5.7735026918962623E-3</v>
      </c>
      <c r="AY7" s="7">
        <f t="shared" si="27"/>
        <v>1.4931472479042055E-2</v>
      </c>
      <c r="AZ7" s="29">
        <f t="shared" si="28"/>
        <v>24.27</v>
      </c>
      <c r="BA7" s="7">
        <f t="shared" si="29"/>
        <v>0.34828149534536068</v>
      </c>
      <c r="BB7" s="151">
        <f t="shared" si="30"/>
        <v>1.435028823013435E-2</v>
      </c>
      <c r="BC7" s="7">
        <f t="shared" si="31"/>
        <v>8.3333333333333329E-2</v>
      </c>
      <c r="BD7" s="7">
        <f t="shared" si="32"/>
        <v>5.7735026918962545E-3</v>
      </c>
      <c r="BE7" s="7">
        <f t="shared" si="33"/>
        <v>6.9282032302755064E-2</v>
      </c>
      <c r="BF7" s="29">
        <f t="shared" si="34"/>
        <v>58.626666666666665</v>
      </c>
      <c r="BG7" s="7">
        <f t="shared" si="35"/>
        <v>1.363977028154554</v>
      </c>
      <c r="BH7" s="151">
        <f t="shared" si="36"/>
        <v>2.3265471255763375E-2</v>
      </c>
      <c r="BI7" s="7">
        <f t="shared" si="37"/>
        <v>0</v>
      </c>
      <c r="BJ7" s="7">
        <f t="shared" si="38"/>
        <v>0</v>
      </c>
      <c r="BK7" s="7" t="e">
        <f t="shared" si="39"/>
        <v>#DIV/0!</v>
      </c>
      <c r="BL7" s="29">
        <f t="shared" si="40"/>
        <v>0</v>
      </c>
      <c r="BM7" s="7">
        <f t="shared" si="41"/>
        <v>0</v>
      </c>
      <c r="BN7" s="151" t="e">
        <f t="shared" si="42"/>
        <v>#DIV/0!</v>
      </c>
      <c r="BO7" s="7">
        <f t="shared" si="43"/>
        <v>0</v>
      </c>
      <c r="BP7" s="7">
        <f t="shared" si="44"/>
        <v>0</v>
      </c>
      <c r="BQ7" s="151" t="e">
        <f t="shared" si="45"/>
        <v>#DIV/0!</v>
      </c>
    </row>
    <row r="8" spans="1:69" x14ac:dyDescent="0.35">
      <c r="A8" s="11">
        <f>'OD660'!$A$13</f>
        <v>44665.34375</v>
      </c>
      <c r="B8" s="4">
        <f t="shared" si="11"/>
        <v>91.749999999941792</v>
      </c>
      <c r="C8" s="5">
        <f t="shared" si="12"/>
        <v>3.8229166666642413</v>
      </c>
      <c r="D8" s="178">
        <v>372.98</v>
      </c>
      <c r="E8" s="74">
        <v>308.17</v>
      </c>
      <c r="F8" s="73">
        <v>338.09</v>
      </c>
      <c r="G8" s="75">
        <v>294.83999999999997</v>
      </c>
      <c r="H8" s="74">
        <v>372.6</v>
      </c>
      <c r="I8" s="75">
        <v>315.87</v>
      </c>
      <c r="J8" s="73">
        <v>1.1499999999999999</v>
      </c>
      <c r="K8" s="74">
        <v>0</v>
      </c>
      <c r="L8" s="74">
        <v>0.42</v>
      </c>
      <c r="M8" s="74">
        <v>29.2</v>
      </c>
      <c r="N8" s="74">
        <v>0.09</v>
      </c>
      <c r="O8" s="74">
        <v>62.9</v>
      </c>
      <c r="P8" s="74">
        <v>0</v>
      </c>
      <c r="Q8" s="74">
        <v>0</v>
      </c>
      <c r="R8" s="75">
        <v>0</v>
      </c>
      <c r="S8" s="73">
        <v>1.18</v>
      </c>
      <c r="T8" s="74">
        <v>0</v>
      </c>
      <c r="U8" s="74">
        <v>0.43</v>
      </c>
      <c r="V8" s="74">
        <v>29.71</v>
      </c>
      <c r="W8" s="74">
        <v>0.09</v>
      </c>
      <c r="X8" s="74">
        <v>66.040000000000006</v>
      </c>
      <c r="Y8" s="74">
        <v>0</v>
      </c>
      <c r="Z8" s="74">
        <v>0</v>
      </c>
      <c r="AA8" s="75">
        <v>0</v>
      </c>
      <c r="AB8" s="73">
        <v>1.1100000000000001</v>
      </c>
      <c r="AC8" s="74">
        <v>0</v>
      </c>
      <c r="AD8" s="74">
        <v>0.41</v>
      </c>
      <c r="AE8" s="74">
        <v>28.68</v>
      </c>
      <c r="AF8" s="74">
        <v>0.1</v>
      </c>
      <c r="AG8" s="74">
        <v>62.16</v>
      </c>
      <c r="AH8" s="74">
        <v>0</v>
      </c>
      <c r="AI8" s="74">
        <v>0</v>
      </c>
      <c r="AJ8" s="75">
        <v>0</v>
      </c>
      <c r="AK8" s="7">
        <f t="shared" si="13"/>
        <v>361.22333333333336</v>
      </c>
      <c r="AL8" s="7">
        <f t="shared" si="14"/>
        <v>20.034955286531947</v>
      </c>
      <c r="AM8" s="7">
        <f t="shared" si="15"/>
        <v>5.5464178079669857E-2</v>
      </c>
      <c r="AN8" s="29">
        <f t="shared" si="16"/>
        <v>306.29333333333335</v>
      </c>
      <c r="AO8" s="7">
        <f t="shared" si="17"/>
        <v>10.639860588059117</v>
      </c>
      <c r="AP8" s="7">
        <f t="shared" si="18"/>
        <v>3.4737486683981966E-2</v>
      </c>
      <c r="AQ8" s="29">
        <f t="shared" si="19"/>
        <v>1.1466666666666667</v>
      </c>
      <c r="AR8" s="7">
        <f t="shared" si="20"/>
        <v>3.5118845842842375E-2</v>
      </c>
      <c r="AS8" s="7">
        <f t="shared" si="21"/>
        <v>3.0626900444339279E-2</v>
      </c>
      <c r="AT8" s="29">
        <f t="shared" si="22"/>
        <v>0</v>
      </c>
      <c r="AU8" s="7">
        <f t="shared" si="23"/>
        <v>0</v>
      </c>
      <c r="AV8" s="151" t="e">
        <f t="shared" si="24"/>
        <v>#DIV/0!</v>
      </c>
      <c r="AW8" s="7">
        <f t="shared" si="25"/>
        <v>0.42</v>
      </c>
      <c r="AX8" s="7">
        <f t="shared" si="26"/>
        <v>1.0000000000000009E-2</v>
      </c>
      <c r="AY8" s="7">
        <f t="shared" si="27"/>
        <v>2.3809523809523832E-2</v>
      </c>
      <c r="AZ8" s="29">
        <f t="shared" si="28"/>
        <v>29.196666666666669</v>
      </c>
      <c r="BA8" s="7">
        <f t="shared" si="29"/>
        <v>0.51500809055133678</v>
      </c>
      <c r="BB8" s="151">
        <f t="shared" si="30"/>
        <v>1.7639276991140658E-2</v>
      </c>
      <c r="BC8" s="7">
        <f t="shared" si="31"/>
        <v>9.3333333333333338E-2</v>
      </c>
      <c r="BD8" s="7">
        <f t="shared" si="32"/>
        <v>5.7735026918962623E-3</v>
      </c>
      <c r="BE8" s="7">
        <f t="shared" si="33"/>
        <v>6.1858957413174237E-2</v>
      </c>
      <c r="BF8" s="29">
        <f t="shared" si="34"/>
        <v>63.699999999999996</v>
      </c>
      <c r="BG8" s="7">
        <f t="shared" si="35"/>
        <v>2.0600000000000049</v>
      </c>
      <c r="BH8" s="151">
        <f t="shared" si="36"/>
        <v>3.2339089481946706E-2</v>
      </c>
      <c r="BI8" s="7">
        <f t="shared" si="37"/>
        <v>0</v>
      </c>
      <c r="BJ8" s="7">
        <f t="shared" si="38"/>
        <v>0</v>
      </c>
      <c r="BK8" s="7" t="e">
        <f t="shared" si="39"/>
        <v>#DIV/0!</v>
      </c>
      <c r="BL8" s="29">
        <f t="shared" si="40"/>
        <v>0</v>
      </c>
      <c r="BM8" s="7">
        <f t="shared" si="41"/>
        <v>0</v>
      </c>
      <c r="BN8" s="151" t="e">
        <f t="shared" si="42"/>
        <v>#DIV/0!</v>
      </c>
      <c r="BO8" s="7">
        <f t="shared" si="43"/>
        <v>0</v>
      </c>
      <c r="BP8" s="7">
        <f t="shared" si="44"/>
        <v>0</v>
      </c>
      <c r="BQ8" s="151" t="e">
        <f t="shared" si="45"/>
        <v>#DIV/0!</v>
      </c>
    </row>
    <row r="9" spans="1:69" s="111" customFormat="1" ht="15" thickBot="1" x14ac:dyDescent="0.4">
      <c r="A9" s="11">
        <f>'OD660'!$A$15</f>
        <v>44666.385416666664</v>
      </c>
      <c r="B9" s="9">
        <f t="shared" si="11"/>
        <v>116.74999999988358</v>
      </c>
      <c r="C9" s="19">
        <f t="shared" si="12"/>
        <v>4.8645833333284827</v>
      </c>
      <c r="D9" s="136">
        <v>129.69999999999999</v>
      </c>
      <c r="E9" s="137">
        <v>99.11</v>
      </c>
      <c r="F9" s="136">
        <v>123.38</v>
      </c>
      <c r="G9" s="138">
        <v>100.42</v>
      </c>
      <c r="H9" s="137">
        <v>121.04</v>
      </c>
      <c r="I9" s="138">
        <v>96.1</v>
      </c>
      <c r="J9" s="136">
        <v>1.44</v>
      </c>
      <c r="K9" s="137">
        <v>0</v>
      </c>
      <c r="L9" s="137">
        <v>0.44</v>
      </c>
      <c r="M9" s="137">
        <v>31.32</v>
      </c>
      <c r="N9" s="137">
        <v>0.1</v>
      </c>
      <c r="O9" s="137">
        <v>63.58</v>
      </c>
      <c r="P9" s="137">
        <v>0</v>
      </c>
      <c r="Q9" s="137">
        <v>0</v>
      </c>
      <c r="R9" s="138">
        <v>0</v>
      </c>
      <c r="S9" s="136">
        <v>1.57</v>
      </c>
      <c r="T9" s="137">
        <v>0</v>
      </c>
      <c r="U9" s="137">
        <v>0.45</v>
      </c>
      <c r="V9" s="137">
        <v>31.34</v>
      </c>
      <c r="W9" s="137">
        <v>0.1</v>
      </c>
      <c r="X9" s="137">
        <v>65.23</v>
      </c>
      <c r="Y9" s="137">
        <v>0</v>
      </c>
      <c r="Z9" s="137">
        <v>0</v>
      </c>
      <c r="AA9" s="138">
        <v>0</v>
      </c>
      <c r="AB9" s="136">
        <v>1.35</v>
      </c>
      <c r="AC9" s="137">
        <v>0</v>
      </c>
      <c r="AD9" s="137">
        <v>0.45</v>
      </c>
      <c r="AE9" s="137">
        <v>32.119999999999997</v>
      </c>
      <c r="AF9" s="137">
        <v>0.1</v>
      </c>
      <c r="AG9" s="137">
        <v>65.89</v>
      </c>
      <c r="AH9" s="137">
        <v>0</v>
      </c>
      <c r="AI9" s="137">
        <v>0</v>
      </c>
      <c r="AJ9" s="138">
        <v>0</v>
      </c>
      <c r="AK9" s="21">
        <f t="shared" si="13"/>
        <v>124.70666666666666</v>
      </c>
      <c r="AL9" s="21">
        <f t="shared" si="14"/>
        <v>4.4798363065332261</v>
      </c>
      <c r="AM9" s="21">
        <f t="shared" si="15"/>
        <v>3.5922989734843577E-2</v>
      </c>
      <c r="AN9" s="30">
        <f t="shared" si="16"/>
        <v>98.543333333333337</v>
      </c>
      <c r="AO9" s="21">
        <f t="shared" si="17"/>
        <v>2.2150470273412592</v>
      </c>
      <c r="AP9" s="21">
        <f t="shared" si="18"/>
        <v>2.2477898325690145E-2</v>
      </c>
      <c r="AQ9" s="30">
        <f t="shared" si="19"/>
        <v>1.4533333333333331</v>
      </c>
      <c r="AR9" s="21">
        <f t="shared" si="20"/>
        <v>0.11060440015358038</v>
      </c>
      <c r="AS9" s="21">
        <f t="shared" si="21"/>
        <v>7.6103945059803016E-2</v>
      </c>
      <c r="AT9" s="30">
        <f t="shared" si="22"/>
        <v>0</v>
      </c>
      <c r="AU9" s="21">
        <f t="shared" si="23"/>
        <v>0</v>
      </c>
      <c r="AV9" s="152" t="e">
        <f t="shared" si="24"/>
        <v>#DIV/0!</v>
      </c>
      <c r="AW9" s="21">
        <f t="shared" si="25"/>
        <v>0.44666666666666671</v>
      </c>
      <c r="AX9" s="21">
        <f t="shared" si="26"/>
        <v>5.7735026918962623E-3</v>
      </c>
      <c r="AY9" s="21">
        <f t="shared" si="27"/>
        <v>1.2925752295290138E-2</v>
      </c>
      <c r="AZ9" s="30">
        <f t="shared" si="28"/>
        <v>31.593333333333334</v>
      </c>
      <c r="BA9" s="21">
        <f t="shared" si="29"/>
        <v>0.45621632295801512</v>
      </c>
      <c r="BB9" s="152">
        <f t="shared" si="30"/>
        <v>1.4440271880924725E-2</v>
      </c>
      <c r="BC9" s="21">
        <f t="shared" si="31"/>
        <v>0.10000000000000002</v>
      </c>
      <c r="BD9" s="21">
        <f t="shared" si="32"/>
        <v>1.6996749443881478E-17</v>
      </c>
      <c r="BE9" s="21">
        <f t="shared" si="33"/>
        <v>1.6996749443881474E-16</v>
      </c>
      <c r="BF9" s="30">
        <f t="shared" si="34"/>
        <v>64.899999999999991</v>
      </c>
      <c r="BG9" s="21">
        <f t="shared" si="35"/>
        <v>1.1898319209031183</v>
      </c>
      <c r="BH9" s="152">
        <f t="shared" si="36"/>
        <v>1.8333311570155907E-2</v>
      </c>
      <c r="BI9" s="21">
        <f t="shared" si="37"/>
        <v>0</v>
      </c>
      <c r="BJ9" s="21">
        <f t="shared" si="38"/>
        <v>0</v>
      </c>
      <c r="BK9" s="21" t="e">
        <f t="shared" si="39"/>
        <v>#DIV/0!</v>
      </c>
      <c r="BL9" s="30">
        <f t="shared" si="40"/>
        <v>0</v>
      </c>
      <c r="BM9" s="21">
        <f t="shared" si="41"/>
        <v>0</v>
      </c>
      <c r="BN9" s="152" t="e">
        <f t="shared" si="42"/>
        <v>#DIV/0!</v>
      </c>
      <c r="BO9" s="21">
        <f t="shared" si="43"/>
        <v>0</v>
      </c>
      <c r="BP9" s="21">
        <f t="shared" si="44"/>
        <v>0</v>
      </c>
      <c r="BQ9" s="152" t="e">
        <f t="shared" si="45"/>
        <v>#DIV/0!</v>
      </c>
    </row>
    <row r="10" spans="1:69" ht="15" thickBot="1" x14ac:dyDescent="0.4"/>
    <row r="11" spans="1:69" ht="15" thickBot="1" x14ac:dyDescent="0.4">
      <c r="D11" s="191" t="str">
        <f>Overview!B14</f>
        <v>IMI504</v>
      </c>
      <c r="E11" s="192"/>
      <c r="F11" s="192"/>
      <c r="G11" s="192"/>
      <c r="H11" s="192"/>
      <c r="I11" s="192"/>
      <c r="J11" s="192"/>
      <c r="K11" s="192"/>
      <c r="L11" s="192"/>
      <c r="M11" s="192"/>
      <c r="N11" s="192"/>
      <c r="O11" s="192"/>
      <c r="P11" s="192"/>
      <c r="Q11" s="192"/>
      <c r="R11" s="192"/>
      <c r="S11" s="192"/>
      <c r="T11" s="192"/>
      <c r="U11" s="192"/>
      <c r="V11" s="192"/>
      <c r="W11" s="192"/>
      <c r="X11" s="192"/>
      <c r="Y11" s="192"/>
      <c r="Z11" s="192"/>
      <c r="AA11" s="193"/>
      <c r="AB11" s="119"/>
      <c r="AC11" s="119"/>
      <c r="AD11" s="119"/>
      <c r="AE11" s="119"/>
      <c r="AF11" s="119"/>
      <c r="AG11" s="119"/>
      <c r="AH11" s="119"/>
      <c r="AI11" s="119"/>
      <c r="AJ11" s="119"/>
    </row>
    <row r="12" spans="1:69" ht="15" thickBot="1" x14ac:dyDescent="0.4">
      <c r="D12" s="188" t="s">
        <v>29</v>
      </c>
      <c r="E12" s="189"/>
      <c r="F12" s="189"/>
      <c r="G12" s="189"/>
      <c r="H12" s="189"/>
      <c r="I12" s="190"/>
      <c r="J12" s="188" t="s">
        <v>30</v>
      </c>
      <c r="K12" s="189"/>
      <c r="L12" s="189"/>
      <c r="M12" s="189"/>
      <c r="N12" s="189"/>
      <c r="O12" s="189"/>
      <c r="P12" s="189"/>
      <c r="Q12" s="189"/>
      <c r="R12" s="189"/>
      <c r="S12" s="189"/>
      <c r="T12" s="189"/>
      <c r="U12" s="189"/>
      <c r="V12" s="189"/>
      <c r="W12" s="189"/>
      <c r="X12" s="189"/>
      <c r="Y12" s="189"/>
      <c r="Z12" s="189"/>
      <c r="AA12" s="190"/>
      <c r="AB12" s="112"/>
      <c r="AC12" s="112"/>
      <c r="AD12" s="112"/>
      <c r="AE12" s="112"/>
      <c r="AF12" s="112"/>
      <c r="AG12" s="112"/>
      <c r="AH12" s="112"/>
      <c r="AI12" s="112"/>
      <c r="AJ12" s="112"/>
      <c r="AK12" s="215" t="s">
        <v>15</v>
      </c>
      <c r="AL12" s="215"/>
      <c r="AM12" s="216"/>
      <c r="AN12" s="214" t="s">
        <v>16</v>
      </c>
      <c r="AO12" s="215"/>
      <c r="AP12" s="216"/>
      <c r="AQ12" s="214" t="s">
        <v>17</v>
      </c>
      <c r="AR12" s="215"/>
      <c r="AS12" s="216"/>
      <c r="AT12" s="214" t="s">
        <v>18</v>
      </c>
      <c r="AU12" s="215"/>
      <c r="AV12" s="216"/>
      <c r="AW12" s="214" t="s">
        <v>19</v>
      </c>
      <c r="AX12" s="215"/>
      <c r="AY12" s="216"/>
      <c r="AZ12" s="214" t="s">
        <v>20</v>
      </c>
      <c r="BA12" s="215"/>
      <c r="BB12" s="216"/>
      <c r="BC12" s="214" t="s">
        <v>24</v>
      </c>
      <c r="BD12" s="215"/>
      <c r="BE12" s="216"/>
      <c r="BF12" s="214" t="s">
        <v>21</v>
      </c>
      <c r="BG12" s="215"/>
      <c r="BH12" s="216"/>
      <c r="BI12" s="214" t="s">
        <v>22</v>
      </c>
      <c r="BJ12" s="215"/>
      <c r="BK12" s="216"/>
      <c r="BL12" s="214" t="s">
        <v>25</v>
      </c>
      <c r="BM12" s="215"/>
      <c r="BN12" s="216"/>
      <c r="BO12" s="214" t="s">
        <v>23</v>
      </c>
      <c r="BP12" s="215"/>
      <c r="BQ12" s="216"/>
    </row>
    <row r="13" spans="1:69" ht="15" thickBot="1" x14ac:dyDescent="0.4">
      <c r="A13" s="57" t="s">
        <v>0</v>
      </c>
      <c r="B13" s="58" t="s">
        <v>1</v>
      </c>
      <c r="C13" s="59" t="s">
        <v>2</v>
      </c>
      <c r="D13" s="208">
        <v>1</v>
      </c>
      <c r="E13" s="226"/>
      <c r="F13" s="227">
        <v>2</v>
      </c>
      <c r="G13" s="210"/>
      <c r="H13" s="227">
        <v>3</v>
      </c>
      <c r="I13" s="210"/>
      <c r="J13" s="228">
        <v>1</v>
      </c>
      <c r="K13" s="229"/>
      <c r="L13" s="229"/>
      <c r="M13" s="229"/>
      <c r="N13" s="229"/>
      <c r="O13" s="229"/>
      <c r="P13" s="229"/>
      <c r="Q13" s="229"/>
      <c r="R13" s="230"/>
      <c r="S13" s="231">
        <v>2</v>
      </c>
      <c r="T13" s="229"/>
      <c r="U13" s="229"/>
      <c r="V13" s="229"/>
      <c r="W13" s="229"/>
      <c r="X13" s="229"/>
      <c r="Y13" s="229"/>
      <c r="Z13" s="229"/>
      <c r="AA13" s="232"/>
      <c r="AB13" s="231">
        <v>3</v>
      </c>
      <c r="AC13" s="229"/>
      <c r="AD13" s="229"/>
      <c r="AE13" s="229"/>
      <c r="AF13" s="229"/>
      <c r="AG13" s="229"/>
      <c r="AH13" s="229"/>
      <c r="AI13" s="229"/>
      <c r="AJ13" s="232"/>
      <c r="AK13" s="120" t="s">
        <v>8</v>
      </c>
      <c r="AL13" s="120" t="s">
        <v>5</v>
      </c>
      <c r="AM13" s="121" t="s">
        <v>6</v>
      </c>
      <c r="AN13" s="122" t="s">
        <v>8</v>
      </c>
      <c r="AO13" s="120" t="s">
        <v>5</v>
      </c>
      <c r="AP13" s="121" t="s">
        <v>6</v>
      </c>
      <c r="AQ13" s="122" t="s">
        <v>8</v>
      </c>
      <c r="AR13" s="120" t="s">
        <v>5</v>
      </c>
      <c r="AS13" s="121" t="s">
        <v>6</v>
      </c>
      <c r="AT13" s="122" t="s">
        <v>8</v>
      </c>
      <c r="AU13" s="120" t="s">
        <v>5</v>
      </c>
      <c r="AV13" s="121" t="s">
        <v>6</v>
      </c>
      <c r="AW13" s="122" t="s">
        <v>8</v>
      </c>
      <c r="AX13" s="120" t="s">
        <v>5</v>
      </c>
      <c r="AY13" s="121" t="s">
        <v>6</v>
      </c>
      <c r="AZ13" s="122" t="s">
        <v>8</v>
      </c>
      <c r="BA13" s="120" t="s">
        <v>5</v>
      </c>
      <c r="BB13" s="121" t="s">
        <v>6</v>
      </c>
      <c r="BC13" s="122" t="s">
        <v>8</v>
      </c>
      <c r="BD13" s="120" t="s">
        <v>5</v>
      </c>
      <c r="BE13" s="121" t="s">
        <v>6</v>
      </c>
      <c r="BF13" s="122" t="s">
        <v>8</v>
      </c>
      <c r="BG13" s="120" t="s">
        <v>5</v>
      </c>
      <c r="BH13" s="121" t="s">
        <v>6</v>
      </c>
      <c r="BI13" s="122" t="s">
        <v>8</v>
      </c>
      <c r="BJ13" s="120" t="s">
        <v>5</v>
      </c>
      <c r="BK13" s="121" t="s">
        <v>6</v>
      </c>
      <c r="BL13" s="122" t="s">
        <v>8</v>
      </c>
      <c r="BM13" s="120" t="s">
        <v>5</v>
      </c>
      <c r="BN13" s="121" t="s">
        <v>6</v>
      </c>
      <c r="BO13" s="122" t="s">
        <v>8</v>
      </c>
      <c r="BP13" s="120" t="s">
        <v>5</v>
      </c>
      <c r="BQ13" s="121" t="s">
        <v>6</v>
      </c>
    </row>
    <row r="14" spans="1:69" x14ac:dyDescent="0.35">
      <c r="A14" s="11">
        <f>'OD660'!$A$5</f>
        <v>44661.520833333336</v>
      </c>
      <c r="B14" s="4">
        <f>C14*24</f>
        <v>0</v>
      </c>
      <c r="C14" s="4">
        <f>A14-$A$4</f>
        <v>0</v>
      </c>
      <c r="D14" s="76">
        <v>39.380000000000003</v>
      </c>
      <c r="E14" s="78">
        <v>22.02</v>
      </c>
      <c r="F14" s="73">
        <v>45.48</v>
      </c>
      <c r="G14" s="75">
        <v>25.47</v>
      </c>
      <c r="H14" s="73">
        <v>41.07</v>
      </c>
      <c r="I14" s="75">
        <v>25.41</v>
      </c>
      <c r="J14" s="123">
        <v>0</v>
      </c>
      <c r="K14" s="95">
        <v>0</v>
      </c>
      <c r="L14" s="95">
        <v>0</v>
      </c>
      <c r="M14" s="95">
        <v>0</v>
      </c>
      <c r="N14" s="95">
        <v>0</v>
      </c>
      <c r="O14" s="95">
        <v>0</v>
      </c>
      <c r="P14" s="95">
        <v>0</v>
      </c>
      <c r="Q14" s="95">
        <v>0</v>
      </c>
      <c r="R14" s="96">
        <v>0</v>
      </c>
      <c r="S14" s="123">
        <v>0</v>
      </c>
      <c r="T14" s="95">
        <v>0</v>
      </c>
      <c r="U14" s="95">
        <v>0</v>
      </c>
      <c r="V14" s="95">
        <v>0</v>
      </c>
      <c r="W14" s="95">
        <v>0</v>
      </c>
      <c r="X14" s="95">
        <v>0</v>
      </c>
      <c r="Y14" s="95">
        <v>0</v>
      </c>
      <c r="Z14" s="95">
        <v>0</v>
      </c>
      <c r="AA14" s="96">
        <v>0</v>
      </c>
      <c r="AB14" s="123">
        <v>0</v>
      </c>
      <c r="AC14" s="95">
        <v>0</v>
      </c>
      <c r="AD14" s="95">
        <v>0</v>
      </c>
      <c r="AE14" s="95">
        <v>0</v>
      </c>
      <c r="AF14" s="95">
        <v>0</v>
      </c>
      <c r="AG14" s="95">
        <v>0</v>
      </c>
      <c r="AH14" s="95">
        <v>0</v>
      </c>
      <c r="AI14" s="95">
        <v>0</v>
      </c>
      <c r="AJ14" s="96">
        <v>0</v>
      </c>
      <c r="AK14" s="144">
        <f>IF(D14="",#N/A,AVERAGE(D14,F14,H14))</f>
        <v>41.976666666666667</v>
      </c>
      <c r="AL14" s="144">
        <f>_xlfn.STDEV.S(D14,F14,H14)</f>
        <v>3.1494496873792595</v>
      </c>
      <c r="AM14" s="144">
        <f t="shared" ref="AM14" si="46">AL14/AK14</f>
        <v>7.5028579862922093E-2</v>
      </c>
      <c r="AN14" s="143">
        <f>IF(E14="",#N/A,AVERAGE(E14,G14,I14))</f>
        <v>24.299999999999997</v>
      </c>
      <c r="AO14" s="144">
        <f>_xlfn.STDEV.S(E14,G14,I14)</f>
        <v>1.9747658088998805</v>
      </c>
      <c r="AP14" s="150">
        <f t="shared" ref="AP14" si="47">AO14/AN14</f>
        <v>8.1266082670776979E-2</v>
      </c>
      <c r="AQ14" s="143">
        <f>IF(J14="",#N/A,AVERAGE(J14,S14,AB14))</f>
        <v>0</v>
      </c>
      <c r="AR14" s="144">
        <f>_xlfn.STDEV.S(J14,S14,AB14)</f>
        <v>0</v>
      </c>
      <c r="AS14" s="144" t="e">
        <f t="shared" ref="AS14:AS19" si="48">AR14/AQ14</f>
        <v>#DIV/0!</v>
      </c>
      <c r="AT14" s="143">
        <f>IF(K14="",#N/A,AVERAGE(K14,T14,AC14))</f>
        <v>0</v>
      </c>
      <c r="AU14" s="144">
        <f>_xlfn.STDEV.S(K14,T14,AC14)</f>
        <v>0</v>
      </c>
      <c r="AV14" s="150" t="e">
        <f t="shared" ref="AV14:AV19" si="49">AU14/AT14</f>
        <v>#DIV/0!</v>
      </c>
      <c r="AW14" s="144">
        <f>IF(L14="",#N/A,AVERAGE(L14,U14,AD14))</f>
        <v>0</v>
      </c>
      <c r="AX14" s="144">
        <f>_xlfn.STDEV.S(L14,U14,AD14)</f>
        <v>0</v>
      </c>
      <c r="AY14" s="144" t="e">
        <f t="shared" ref="AY14:AY19" si="50">AX14/AW14</f>
        <v>#DIV/0!</v>
      </c>
      <c r="AZ14" s="143">
        <f>IF(M14="",#N/A,AVERAGE(M14,V14,AE14))</f>
        <v>0</v>
      </c>
      <c r="BA14" s="144">
        <f>_xlfn.STDEV.S(M14,V14,AE14)</f>
        <v>0</v>
      </c>
      <c r="BB14" s="150" t="e">
        <f t="shared" ref="BB14:BB19" si="51">BA14/AZ14</f>
        <v>#DIV/0!</v>
      </c>
      <c r="BC14" s="144">
        <f>IF(N14="",#N/A,AVERAGE(N14,W14,AF14))</f>
        <v>0</v>
      </c>
      <c r="BD14" s="144">
        <f>_xlfn.STDEV.S(N14,W14,AF14)</f>
        <v>0</v>
      </c>
      <c r="BE14" s="144" t="e">
        <f t="shared" ref="BE14:BE19" si="52">BD14/BC14</f>
        <v>#DIV/0!</v>
      </c>
      <c r="BF14" s="143">
        <f>IF(O14="",#N/A,AVERAGE(O14,X14,AG14))</f>
        <v>0</v>
      </c>
      <c r="BG14" s="144">
        <f>_xlfn.STDEV.S(O14,X14,AG14)</f>
        <v>0</v>
      </c>
      <c r="BH14" s="150" t="e">
        <f t="shared" ref="BH14:BH19" si="53">BG14/BF14</f>
        <v>#DIV/0!</v>
      </c>
      <c r="BI14" s="144">
        <f>IF(P14="",#N/A,AVERAGE(P14,Y14,AH14))</f>
        <v>0</v>
      </c>
      <c r="BJ14" s="144">
        <f>_xlfn.STDEV.S(P14,Y14,AH14)</f>
        <v>0</v>
      </c>
      <c r="BK14" s="144" t="e">
        <f t="shared" ref="BK14:BK19" si="54">BJ14/BI14</f>
        <v>#DIV/0!</v>
      </c>
      <c r="BL14" s="143">
        <f>IF(Q14="",#N/A,AVERAGE(Q14,Z14,AI14))</f>
        <v>0</v>
      </c>
      <c r="BM14" s="144">
        <f>_xlfn.STDEV.S(Q14,Z14,AI14)</f>
        <v>0</v>
      </c>
      <c r="BN14" s="150" t="e">
        <f t="shared" ref="BN14:BN19" si="55">BM14/BL14</f>
        <v>#DIV/0!</v>
      </c>
      <c r="BO14" s="144">
        <f>IF(R14="",#N/A,AVERAGE(R14,AA14,AJ14))</f>
        <v>0</v>
      </c>
      <c r="BP14" s="144">
        <f>_xlfn.STDEV.S(R14,AA14,AJ14)</f>
        <v>0</v>
      </c>
      <c r="BQ14" s="150" t="e">
        <f t="shared" ref="BQ14:BQ19" si="56">BP14/BO14</f>
        <v>#DIV/0!</v>
      </c>
    </row>
    <row r="15" spans="1:69" x14ac:dyDescent="0.35">
      <c r="A15" s="11">
        <f>'OD660'!$A$7</f>
        <v>44662.34375</v>
      </c>
      <c r="B15" s="4">
        <f t="shared" ref="B15:B19" si="57">C15*24</f>
        <v>19.749999999941792</v>
      </c>
      <c r="C15" s="5">
        <f t="shared" ref="C15:C19" si="58">A15-$A$4</f>
        <v>0.82291666666424135</v>
      </c>
      <c r="D15" s="73">
        <v>129.13999999999999</v>
      </c>
      <c r="E15" s="75">
        <v>115.75</v>
      </c>
      <c r="F15" s="73">
        <v>126.83</v>
      </c>
      <c r="G15" s="75">
        <v>118.2</v>
      </c>
      <c r="H15" s="73">
        <v>131.6</v>
      </c>
      <c r="I15" s="75">
        <v>119.68</v>
      </c>
      <c r="J15" s="76">
        <v>0</v>
      </c>
      <c r="K15" s="77">
        <v>0</v>
      </c>
      <c r="L15" s="77">
        <v>0</v>
      </c>
      <c r="M15" s="77">
        <v>0</v>
      </c>
      <c r="N15" s="77">
        <v>0</v>
      </c>
      <c r="O15" s="77">
        <v>3.48</v>
      </c>
      <c r="P15" s="77">
        <v>0</v>
      </c>
      <c r="Q15" s="77">
        <v>0</v>
      </c>
      <c r="R15" s="78">
        <v>0</v>
      </c>
      <c r="S15" s="76">
        <v>0</v>
      </c>
      <c r="T15" s="77">
        <v>0</v>
      </c>
      <c r="U15" s="77">
        <v>0</v>
      </c>
      <c r="V15" s="77">
        <v>0</v>
      </c>
      <c r="W15" s="77">
        <v>0</v>
      </c>
      <c r="X15" s="77">
        <v>3.57</v>
      </c>
      <c r="Y15" s="77">
        <v>0</v>
      </c>
      <c r="Z15" s="77">
        <v>0</v>
      </c>
      <c r="AA15" s="78">
        <v>0</v>
      </c>
      <c r="AB15" s="76">
        <v>0</v>
      </c>
      <c r="AC15" s="77">
        <v>0</v>
      </c>
      <c r="AD15" s="77">
        <v>0</v>
      </c>
      <c r="AE15" s="77">
        <v>0</v>
      </c>
      <c r="AF15" s="77">
        <v>0</v>
      </c>
      <c r="AG15" s="77">
        <v>3.66</v>
      </c>
      <c r="AH15" s="77">
        <v>0</v>
      </c>
      <c r="AI15" s="77">
        <v>0</v>
      </c>
      <c r="AJ15" s="78">
        <v>0</v>
      </c>
      <c r="AK15" s="7">
        <f t="shared" ref="AK15:AK19" si="59">IF(D15="",#N/A,AVERAGE(D15,F15,H15))</f>
        <v>129.18999999999997</v>
      </c>
      <c r="AL15" s="7">
        <f t="shared" ref="AL15:AL19" si="60">_xlfn.STDEV.S(D15,F15,H15)</f>
        <v>2.3853930493736231</v>
      </c>
      <c r="AM15" s="7">
        <f t="shared" ref="AM15:AM19" si="61">AL15/AK15</f>
        <v>1.8464223619271025E-2</v>
      </c>
      <c r="AN15" s="29">
        <f t="shared" ref="AN15:AN19" si="62">IF(E15="",#N/A,AVERAGE(E15,G15,I15))</f>
        <v>117.87666666666667</v>
      </c>
      <c r="AO15" s="7">
        <f t="shared" ref="AO15:AO19" si="63">_xlfn.STDEV.S(E15,G15,I15)</f>
        <v>1.9848509599799544</v>
      </c>
      <c r="AP15" s="151">
        <f t="shared" ref="AP15:AP19" si="64">AO15/AN15</f>
        <v>1.6838370273845157E-2</v>
      </c>
      <c r="AQ15" s="29">
        <f t="shared" ref="AQ15:AQ19" si="65">IF(J15="",#N/A,AVERAGE(J15,S15,AB15))</f>
        <v>0</v>
      </c>
      <c r="AR15" s="7">
        <f t="shared" ref="AR15:AR19" si="66">_xlfn.STDEV.S(J15,S15,AB15)</f>
        <v>0</v>
      </c>
      <c r="AS15" s="7" t="e">
        <f t="shared" si="48"/>
        <v>#DIV/0!</v>
      </c>
      <c r="AT15" s="29">
        <f t="shared" ref="AT15:AT19" si="67">IF(K15="",#N/A,AVERAGE(K15,T15,AC15))</f>
        <v>0</v>
      </c>
      <c r="AU15" s="7">
        <f t="shared" ref="AU15:AU19" si="68">_xlfn.STDEV.S(K15,T15,AC15)</f>
        <v>0</v>
      </c>
      <c r="AV15" s="151" t="e">
        <f t="shared" si="49"/>
        <v>#DIV/0!</v>
      </c>
      <c r="AW15" s="7">
        <f t="shared" ref="AW15:AW19" si="69">IF(L15="",#N/A,AVERAGE(L15,U15,AD15))</f>
        <v>0</v>
      </c>
      <c r="AX15" s="7">
        <f t="shared" ref="AX15:AX19" si="70">_xlfn.STDEV.S(L15,U15,AD15)</f>
        <v>0</v>
      </c>
      <c r="AY15" s="7" t="e">
        <f t="shared" si="50"/>
        <v>#DIV/0!</v>
      </c>
      <c r="AZ15" s="29">
        <f t="shared" ref="AZ15:AZ19" si="71">IF(M15="",#N/A,AVERAGE(M15,V15,AE15))</f>
        <v>0</v>
      </c>
      <c r="BA15" s="7">
        <f t="shared" ref="BA15:BA19" si="72">_xlfn.STDEV.S(M15,V15,AE15)</f>
        <v>0</v>
      </c>
      <c r="BB15" s="151" t="e">
        <f t="shared" si="51"/>
        <v>#DIV/0!</v>
      </c>
      <c r="BC15" s="7">
        <f t="shared" ref="BC15:BC19" si="73">IF(N15="",#N/A,AVERAGE(N15,W15,AF15))</f>
        <v>0</v>
      </c>
      <c r="BD15" s="7">
        <f t="shared" ref="BD15:BD19" si="74">_xlfn.STDEV.S(N15,W15,AF15)</f>
        <v>0</v>
      </c>
      <c r="BE15" s="7" t="e">
        <f t="shared" si="52"/>
        <v>#DIV/0!</v>
      </c>
      <c r="BF15" s="29">
        <f t="shared" ref="BF15:BF19" si="75">IF(O15="",#N/A,AVERAGE(O15,X15,AG15))</f>
        <v>3.5700000000000003</v>
      </c>
      <c r="BG15" s="7">
        <f t="shared" ref="BG15:BG19" si="76">_xlfn.STDEV.S(O15,X15,AG15)</f>
        <v>9.000000000000008E-2</v>
      </c>
      <c r="BH15" s="151">
        <f t="shared" si="53"/>
        <v>2.5210084033613467E-2</v>
      </c>
      <c r="BI15" s="7">
        <f t="shared" ref="BI15:BI19" si="77">IF(P15="",#N/A,AVERAGE(P15,Y15,AH15))</f>
        <v>0</v>
      </c>
      <c r="BJ15" s="7">
        <f t="shared" ref="BJ15:BJ19" si="78">_xlfn.STDEV.S(P15,Y15,AH15)</f>
        <v>0</v>
      </c>
      <c r="BK15" s="7" t="e">
        <f t="shared" si="54"/>
        <v>#DIV/0!</v>
      </c>
      <c r="BL15" s="29">
        <f t="shared" ref="BL15:BL19" si="79">IF(Q15="",#N/A,AVERAGE(Q15,Z15,AI15))</f>
        <v>0</v>
      </c>
      <c r="BM15" s="7">
        <f t="shared" ref="BM15:BM19" si="80">_xlfn.STDEV.S(Q15,Z15,AI15)</f>
        <v>0</v>
      </c>
      <c r="BN15" s="151" t="e">
        <f t="shared" si="55"/>
        <v>#DIV/0!</v>
      </c>
      <c r="BO15" s="7">
        <f t="shared" ref="BO15:BO19" si="81">IF(R15="",#N/A,AVERAGE(R15,AA15,AJ15))</f>
        <v>0</v>
      </c>
      <c r="BP15" s="7">
        <f t="shared" ref="BP15:BP19" si="82">_xlfn.STDEV.S(R15,AA15,AJ15)</f>
        <v>0</v>
      </c>
      <c r="BQ15" s="151" t="e">
        <f t="shared" si="56"/>
        <v>#DIV/0!</v>
      </c>
    </row>
    <row r="16" spans="1:69" x14ac:dyDescent="0.35">
      <c r="A16" s="11">
        <f>'OD660'!$A$9</f>
        <v>44663.354166666664</v>
      </c>
      <c r="B16" s="4">
        <f t="shared" si="57"/>
        <v>43.999999999883585</v>
      </c>
      <c r="C16" s="5">
        <f t="shared" si="58"/>
        <v>1.8333333333284827</v>
      </c>
      <c r="D16" s="73">
        <v>205.66</v>
      </c>
      <c r="E16" s="75">
        <v>149.06</v>
      </c>
      <c r="F16" s="73">
        <v>203.99</v>
      </c>
      <c r="G16" s="75">
        <v>145.13</v>
      </c>
      <c r="H16" s="73">
        <v>201.02</v>
      </c>
      <c r="I16" s="75">
        <v>139.6</v>
      </c>
      <c r="J16" s="73">
        <v>0.24</v>
      </c>
      <c r="K16" s="74">
        <v>0</v>
      </c>
      <c r="L16" s="74">
        <v>0.2</v>
      </c>
      <c r="M16" s="74">
        <v>8.91</v>
      </c>
      <c r="N16" s="74">
        <v>0</v>
      </c>
      <c r="O16" s="74">
        <v>27.36</v>
      </c>
      <c r="P16" s="74">
        <v>0</v>
      </c>
      <c r="Q16" s="74">
        <v>0</v>
      </c>
      <c r="R16" s="75">
        <v>0</v>
      </c>
      <c r="S16" s="73">
        <v>0.23</v>
      </c>
      <c r="T16" s="74">
        <v>0</v>
      </c>
      <c r="U16" s="74">
        <v>0.2</v>
      </c>
      <c r="V16" s="74">
        <v>8.07</v>
      </c>
      <c r="W16" s="74">
        <v>0</v>
      </c>
      <c r="X16" s="74">
        <v>26.68</v>
      </c>
      <c r="Y16" s="74">
        <v>0</v>
      </c>
      <c r="Z16" s="74">
        <v>0</v>
      </c>
      <c r="AA16" s="75">
        <v>0</v>
      </c>
      <c r="AB16" s="73">
        <v>0.23</v>
      </c>
      <c r="AC16" s="74">
        <v>0</v>
      </c>
      <c r="AD16" s="74">
        <v>0.2</v>
      </c>
      <c r="AE16" s="74">
        <v>8.19</v>
      </c>
      <c r="AF16" s="74">
        <v>0</v>
      </c>
      <c r="AG16" s="74">
        <v>27.09</v>
      </c>
      <c r="AH16" s="74">
        <v>0</v>
      </c>
      <c r="AI16" s="74">
        <v>0</v>
      </c>
      <c r="AJ16" s="75">
        <v>0</v>
      </c>
      <c r="AK16" s="7">
        <f t="shared" si="59"/>
        <v>203.55666666666664</v>
      </c>
      <c r="AL16" s="7">
        <f t="shared" si="60"/>
        <v>2.3501560231893763</v>
      </c>
      <c r="AM16" s="7">
        <f t="shared" si="61"/>
        <v>1.1545463293707125E-2</v>
      </c>
      <c r="AN16" s="29">
        <f t="shared" si="62"/>
        <v>144.59666666666666</v>
      </c>
      <c r="AO16" s="7">
        <f t="shared" si="63"/>
        <v>4.7524975889876435</v>
      </c>
      <c r="AP16" s="151">
        <f t="shared" si="64"/>
        <v>3.2867269339917772E-2</v>
      </c>
      <c r="AQ16" s="29">
        <f t="shared" si="65"/>
        <v>0.23333333333333331</v>
      </c>
      <c r="AR16" s="7">
        <f t="shared" si="66"/>
        <v>5.7735026918962467E-3</v>
      </c>
      <c r="AS16" s="7">
        <f t="shared" si="48"/>
        <v>2.4743582965269632E-2</v>
      </c>
      <c r="AT16" s="29">
        <f t="shared" si="67"/>
        <v>0</v>
      </c>
      <c r="AU16" s="7">
        <f t="shared" si="68"/>
        <v>0</v>
      </c>
      <c r="AV16" s="151" t="e">
        <f t="shared" si="49"/>
        <v>#DIV/0!</v>
      </c>
      <c r="AW16" s="7">
        <f t="shared" si="69"/>
        <v>0.20000000000000004</v>
      </c>
      <c r="AX16" s="7">
        <f t="shared" si="70"/>
        <v>3.3993498887762956E-17</v>
      </c>
      <c r="AY16" s="7">
        <f t="shared" si="50"/>
        <v>1.6996749443881474E-16</v>
      </c>
      <c r="AZ16" s="29">
        <f t="shared" si="71"/>
        <v>8.39</v>
      </c>
      <c r="BA16" s="7">
        <f t="shared" si="72"/>
        <v>0.45431266766402195</v>
      </c>
      <c r="BB16" s="151">
        <f t="shared" si="51"/>
        <v>5.4149304846724901E-2</v>
      </c>
      <c r="BC16" s="7">
        <f t="shared" si="73"/>
        <v>0</v>
      </c>
      <c r="BD16" s="7">
        <f t="shared" si="74"/>
        <v>0</v>
      </c>
      <c r="BE16" s="7" t="e">
        <f t="shared" si="52"/>
        <v>#DIV/0!</v>
      </c>
      <c r="BF16" s="29">
        <f t="shared" si="75"/>
        <v>27.043333333333333</v>
      </c>
      <c r="BG16" s="7">
        <f t="shared" si="76"/>
        <v>0.3423935357645253</v>
      </c>
      <c r="BH16" s="151">
        <f t="shared" si="53"/>
        <v>1.2660922066973695E-2</v>
      </c>
      <c r="BI16" s="7">
        <f t="shared" si="77"/>
        <v>0</v>
      </c>
      <c r="BJ16" s="7">
        <f t="shared" si="78"/>
        <v>0</v>
      </c>
      <c r="BK16" s="7" t="e">
        <f t="shared" si="54"/>
        <v>#DIV/0!</v>
      </c>
      <c r="BL16" s="29">
        <f t="shared" si="79"/>
        <v>0</v>
      </c>
      <c r="BM16" s="7">
        <f t="shared" si="80"/>
        <v>0</v>
      </c>
      <c r="BN16" s="151" t="e">
        <f t="shared" si="55"/>
        <v>#DIV/0!</v>
      </c>
      <c r="BO16" s="7">
        <f t="shared" si="81"/>
        <v>0</v>
      </c>
      <c r="BP16" s="7">
        <f t="shared" si="82"/>
        <v>0</v>
      </c>
      <c r="BQ16" s="151" t="e">
        <f t="shared" si="56"/>
        <v>#DIV/0!</v>
      </c>
    </row>
    <row r="17" spans="1:69" x14ac:dyDescent="0.35">
      <c r="A17" s="11">
        <f>'OD660'!$A$11</f>
        <v>44664.361111111109</v>
      </c>
      <c r="B17" s="4">
        <f t="shared" si="57"/>
        <v>68.166666666569654</v>
      </c>
      <c r="C17" s="5">
        <f t="shared" si="58"/>
        <v>2.8402777777737356</v>
      </c>
      <c r="D17" s="73">
        <v>828.89</v>
      </c>
      <c r="E17" s="75">
        <v>713.88</v>
      </c>
      <c r="F17" s="73">
        <v>825.11</v>
      </c>
      <c r="G17" s="75">
        <v>713.79</v>
      </c>
      <c r="H17" s="73">
        <v>830.01</v>
      </c>
      <c r="I17" s="75">
        <v>741.61</v>
      </c>
      <c r="J17" s="73">
        <v>0.96</v>
      </c>
      <c r="K17" s="74">
        <v>0</v>
      </c>
      <c r="L17" s="74">
        <v>0.37</v>
      </c>
      <c r="M17" s="74">
        <v>25.41</v>
      </c>
      <c r="N17" s="74">
        <v>0.09</v>
      </c>
      <c r="O17" s="74">
        <v>65.11</v>
      </c>
      <c r="P17" s="74">
        <v>0</v>
      </c>
      <c r="Q17" s="74">
        <v>0</v>
      </c>
      <c r="R17" s="75">
        <v>0</v>
      </c>
      <c r="S17" s="73">
        <v>0.84</v>
      </c>
      <c r="T17" s="74">
        <v>0</v>
      </c>
      <c r="U17" s="74">
        <v>0.37</v>
      </c>
      <c r="V17" s="74">
        <v>25.72</v>
      </c>
      <c r="W17" s="74">
        <v>0.08</v>
      </c>
      <c r="X17" s="74">
        <v>65.12</v>
      </c>
      <c r="Y17" s="74">
        <v>0</v>
      </c>
      <c r="Z17" s="74">
        <v>0</v>
      </c>
      <c r="AA17" s="75">
        <v>0</v>
      </c>
      <c r="AB17" s="73">
        <v>0.87</v>
      </c>
      <c r="AC17" s="74">
        <v>0</v>
      </c>
      <c r="AD17" s="74">
        <v>0.36</v>
      </c>
      <c r="AE17" s="74">
        <v>25.22</v>
      </c>
      <c r="AF17" s="74">
        <v>0.08</v>
      </c>
      <c r="AG17" s="74">
        <v>63.31</v>
      </c>
      <c r="AH17" s="74">
        <v>0</v>
      </c>
      <c r="AI17" s="74">
        <v>0</v>
      </c>
      <c r="AJ17" s="75">
        <v>0</v>
      </c>
      <c r="AK17" s="7">
        <f t="shared" si="59"/>
        <v>828.00333333333344</v>
      </c>
      <c r="AL17" s="7">
        <f t="shared" si="60"/>
        <v>2.5675150113160514</v>
      </c>
      <c r="AM17" s="7">
        <f t="shared" si="61"/>
        <v>3.1008510569394462E-3</v>
      </c>
      <c r="AN17" s="29">
        <f t="shared" si="62"/>
        <v>723.09333333333336</v>
      </c>
      <c r="AO17" s="7">
        <f t="shared" si="63"/>
        <v>16.035966866183465</v>
      </c>
      <c r="AP17" s="151">
        <f t="shared" si="64"/>
        <v>2.217689767966809E-2</v>
      </c>
      <c r="AQ17" s="29">
        <f t="shared" si="65"/>
        <v>0.89</v>
      </c>
      <c r="AR17" s="7">
        <f t="shared" si="66"/>
        <v>6.2449979983983973E-2</v>
      </c>
      <c r="AS17" s="7">
        <f t="shared" si="48"/>
        <v>7.0168516835937042E-2</v>
      </c>
      <c r="AT17" s="29">
        <f t="shared" si="67"/>
        <v>0</v>
      </c>
      <c r="AU17" s="7">
        <f t="shared" si="68"/>
        <v>0</v>
      </c>
      <c r="AV17" s="151" t="e">
        <f t="shared" si="49"/>
        <v>#DIV/0!</v>
      </c>
      <c r="AW17" s="7">
        <f t="shared" si="69"/>
        <v>0.3666666666666667</v>
      </c>
      <c r="AX17" s="7">
        <f t="shared" si="70"/>
        <v>5.7735026918962623E-3</v>
      </c>
      <c r="AY17" s="7">
        <f t="shared" si="50"/>
        <v>1.574591643244435E-2</v>
      </c>
      <c r="AZ17" s="29">
        <f t="shared" si="71"/>
        <v>25.45</v>
      </c>
      <c r="BA17" s="7">
        <f t="shared" si="72"/>
        <v>0.25238858928247915</v>
      </c>
      <c r="BB17" s="151">
        <f t="shared" si="51"/>
        <v>9.9170369069736409E-3</v>
      </c>
      <c r="BC17" s="7">
        <f t="shared" si="73"/>
        <v>8.3333333333333329E-2</v>
      </c>
      <c r="BD17" s="7">
        <f t="shared" si="74"/>
        <v>5.7735026918962545E-3</v>
      </c>
      <c r="BE17" s="7">
        <f t="shared" si="52"/>
        <v>6.9282032302755064E-2</v>
      </c>
      <c r="BF17" s="29">
        <f t="shared" si="75"/>
        <v>64.513333333333335</v>
      </c>
      <c r="BG17" s="7">
        <f t="shared" si="76"/>
        <v>1.0421292306299315</v>
      </c>
      <c r="BH17" s="151">
        <f t="shared" si="53"/>
        <v>1.6153703068563573E-2</v>
      </c>
      <c r="BI17" s="7">
        <f t="shared" si="77"/>
        <v>0</v>
      </c>
      <c r="BJ17" s="7">
        <f t="shared" si="78"/>
        <v>0</v>
      </c>
      <c r="BK17" s="7" t="e">
        <f t="shared" si="54"/>
        <v>#DIV/0!</v>
      </c>
      <c r="BL17" s="29">
        <f t="shared" si="79"/>
        <v>0</v>
      </c>
      <c r="BM17" s="7">
        <f t="shared" si="80"/>
        <v>0</v>
      </c>
      <c r="BN17" s="151" t="e">
        <f t="shared" si="55"/>
        <v>#DIV/0!</v>
      </c>
      <c r="BO17" s="7">
        <f t="shared" si="81"/>
        <v>0</v>
      </c>
      <c r="BP17" s="7">
        <f t="shared" si="82"/>
        <v>0</v>
      </c>
      <c r="BQ17" s="151" t="e">
        <f t="shared" si="56"/>
        <v>#DIV/0!</v>
      </c>
    </row>
    <row r="18" spans="1:69" x14ac:dyDescent="0.35">
      <c r="A18" s="11">
        <f>'OD660'!$A$13</f>
        <v>44665.34375</v>
      </c>
      <c r="B18" s="4">
        <f t="shared" si="57"/>
        <v>91.749999999941792</v>
      </c>
      <c r="C18" s="5">
        <f t="shared" si="58"/>
        <v>3.8229166666642413</v>
      </c>
      <c r="D18" s="176">
        <v>228.46</v>
      </c>
      <c r="E18" s="176">
        <v>134.37</v>
      </c>
      <c r="F18" s="176">
        <v>193.97</v>
      </c>
      <c r="G18" s="176">
        <v>111.25</v>
      </c>
      <c r="H18" s="176">
        <v>214.74</v>
      </c>
      <c r="I18" s="176">
        <v>142.16999999999999</v>
      </c>
      <c r="J18" s="73">
        <v>1.17</v>
      </c>
      <c r="K18" s="74">
        <v>0</v>
      </c>
      <c r="L18" s="74">
        <v>0.4</v>
      </c>
      <c r="M18" s="74">
        <v>30.6</v>
      </c>
      <c r="N18" s="74">
        <v>0.09</v>
      </c>
      <c r="O18" s="74">
        <v>71.569999999999993</v>
      </c>
      <c r="P18" s="74">
        <v>0</v>
      </c>
      <c r="Q18" s="74">
        <v>0</v>
      </c>
      <c r="R18" s="75">
        <v>0</v>
      </c>
      <c r="S18" s="73">
        <v>1.04</v>
      </c>
      <c r="T18" s="74">
        <v>0</v>
      </c>
      <c r="U18" s="74">
        <v>0.39</v>
      </c>
      <c r="V18" s="74">
        <v>30.28</v>
      </c>
      <c r="W18" s="74">
        <v>0.09</v>
      </c>
      <c r="X18" s="74">
        <v>70.209999999999994</v>
      </c>
      <c r="Y18" s="74">
        <v>0</v>
      </c>
      <c r="Z18" s="74">
        <v>0</v>
      </c>
      <c r="AA18" s="75">
        <v>0</v>
      </c>
      <c r="AB18" s="73">
        <v>1.1000000000000001</v>
      </c>
      <c r="AC18" s="74">
        <v>0</v>
      </c>
      <c r="AD18" s="74">
        <v>0.38</v>
      </c>
      <c r="AE18" s="74">
        <v>29.34</v>
      </c>
      <c r="AF18" s="74">
        <v>0.09</v>
      </c>
      <c r="AG18" s="74">
        <v>67.14</v>
      </c>
      <c r="AH18" s="74">
        <v>0</v>
      </c>
      <c r="AI18" s="74">
        <v>0</v>
      </c>
      <c r="AJ18" s="75">
        <v>0</v>
      </c>
      <c r="AK18" s="7">
        <f t="shared" si="59"/>
        <v>212.39000000000001</v>
      </c>
      <c r="AL18" s="7">
        <f t="shared" si="60"/>
        <v>17.364673909981729</v>
      </c>
      <c r="AM18" s="7">
        <f t="shared" si="61"/>
        <v>8.1758434530729923E-2</v>
      </c>
      <c r="AN18" s="29">
        <f t="shared" si="62"/>
        <v>129.26333333333332</v>
      </c>
      <c r="AO18" s="7">
        <f t="shared" si="63"/>
        <v>16.080116085816499</v>
      </c>
      <c r="AP18" s="151">
        <f t="shared" si="64"/>
        <v>0.12439812335916219</v>
      </c>
      <c r="AQ18" s="29">
        <f t="shared" si="65"/>
        <v>1.1033333333333333</v>
      </c>
      <c r="AR18" s="7">
        <f t="shared" si="66"/>
        <v>6.5064070986477054E-2</v>
      </c>
      <c r="AS18" s="7">
        <f t="shared" si="48"/>
        <v>5.897045708744144E-2</v>
      </c>
      <c r="AT18" s="29">
        <f t="shared" si="67"/>
        <v>0</v>
      </c>
      <c r="AU18" s="7">
        <f t="shared" si="68"/>
        <v>0</v>
      </c>
      <c r="AV18" s="151" t="e">
        <f t="shared" si="49"/>
        <v>#DIV/0!</v>
      </c>
      <c r="AW18" s="7">
        <f t="shared" si="69"/>
        <v>0.38999999999999996</v>
      </c>
      <c r="AX18" s="7">
        <f t="shared" si="70"/>
        <v>1.0000000000000009E-2</v>
      </c>
      <c r="AY18" s="7">
        <f t="shared" si="50"/>
        <v>2.5641025641025668E-2</v>
      </c>
      <c r="AZ18" s="29">
        <f t="shared" si="71"/>
        <v>30.073333333333334</v>
      </c>
      <c r="BA18" s="7">
        <f t="shared" si="72"/>
        <v>0.65493002170715486</v>
      </c>
      <c r="BB18" s="151">
        <f t="shared" si="51"/>
        <v>2.1777766184010911E-2</v>
      </c>
      <c r="BC18" s="7">
        <f t="shared" si="73"/>
        <v>9.0000000000000011E-2</v>
      </c>
      <c r="BD18" s="7">
        <f t="shared" si="74"/>
        <v>1.6996749443881478E-17</v>
      </c>
      <c r="BE18" s="7">
        <f t="shared" si="52"/>
        <v>1.8885277159868307E-16</v>
      </c>
      <c r="BF18" s="29">
        <f t="shared" si="75"/>
        <v>69.639999999999986</v>
      </c>
      <c r="BG18" s="7">
        <f t="shared" si="76"/>
        <v>2.2693391108426217</v>
      </c>
      <c r="BH18" s="151">
        <f t="shared" si="53"/>
        <v>3.258671899544259E-2</v>
      </c>
      <c r="BI18" s="7">
        <f t="shared" si="77"/>
        <v>0</v>
      </c>
      <c r="BJ18" s="7">
        <f t="shared" si="78"/>
        <v>0</v>
      </c>
      <c r="BK18" s="7" t="e">
        <f t="shared" si="54"/>
        <v>#DIV/0!</v>
      </c>
      <c r="BL18" s="29">
        <f t="shared" si="79"/>
        <v>0</v>
      </c>
      <c r="BM18" s="7">
        <f t="shared" si="80"/>
        <v>0</v>
      </c>
      <c r="BN18" s="151" t="e">
        <f t="shared" si="55"/>
        <v>#DIV/0!</v>
      </c>
      <c r="BO18" s="7">
        <f t="shared" si="81"/>
        <v>0</v>
      </c>
      <c r="BP18" s="7">
        <f t="shared" si="82"/>
        <v>0</v>
      </c>
      <c r="BQ18" s="151" t="e">
        <f t="shared" si="56"/>
        <v>#DIV/0!</v>
      </c>
    </row>
    <row r="19" spans="1:69" s="111" customFormat="1" ht="15" thickBot="1" x14ac:dyDescent="0.4">
      <c r="A19" s="11">
        <f>'OD660'!$A$15</f>
        <v>44666.385416666664</v>
      </c>
      <c r="B19" s="9">
        <f t="shared" si="57"/>
        <v>116.74999999988358</v>
      </c>
      <c r="C19" s="19">
        <f t="shared" si="58"/>
        <v>4.8645833333284827</v>
      </c>
      <c r="D19" s="136">
        <v>95.09</v>
      </c>
      <c r="E19" s="138">
        <v>71.89</v>
      </c>
      <c r="F19" s="136">
        <v>105.29</v>
      </c>
      <c r="G19" s="138">
        <v>80.430000000000007</v>
      </c>
      <c r="H19" s="136">
        <v>105.1</v>
      </c>
      <c r="I19" s="138">
        <v>79.08</v>
      </c>
      <c r="J19" s="136">
        <v>1.31</v>
      </c>
      <c r="K19" s="137">
        <v>0</v>
      </c>
      <c r="L19" s="137">
        <v>0.43</v>
      </c>
      <c r="M19" s="137">
        <v>32.99</v>
      </c>
      <c r="N19" s="137">
        <v>0.1</v>
      </c>
      <c r="O19" s="137">
        <v>72.05</v>
      </c>
      <c r="P19" s="137">
        <v>0</v>
      </c>
      <c r="Q19" s="137">
        <v>0</v>
      </c>
      <c r="R19" s="138">
        <v>0</v>
      </c>
      <c r="S19" s="136">
        <v>1.38</v>
      </c>
      <c r="T19" s="137">
        <v>0</v>
      </c>
      <c r="U19" s="137">
        <v>0.41</v>
      </c>
      <c r="V19" s="137">
        <v>32.25</v>
      </c>
      <c r="W19" s="137">
        <v>0.1</v>
      </c>
      <c r="X19" s="137">
        <v>69.36</v>
      </c>
      <c r="Y19" s="137">
        <v>0</v>
      </c>
      <c r="Z19" s="137">
        <v>0</v>
      </c>
      <c r="AA19" s="138">
        <v>0</v>
      </c>
      <c r="AB19" s="136">
        <v>1.29</v>
      </c>
      <c r="AC19" s="137">
        <v>0</v>
      </c>
      <c r="AD19" s="137">
        <v>0.41</v>
      </c>
      <c r="AE19" s="137">
        <v>32.340000000000003</v>
      </c>
      <c r="AF19" s="137">
        <v>0.1</v>
      </c>
      <c r="AG19" s="137">
        <v>69.3</v>
      </c>
      <c r="AH19" s="137">
        <v>0</v>
      </c>
      <c r="AI19" s="137">
        <v>0</v>
      </c>
      <c r="AJ19" s="138">
        <v>0</v>
      </c>
      <c r="AK19" s="21">
        <f t="shared" si="59"/>
        <v>101.82666666666667</v>
      </c>
      <c r="AL19" s="21">
        <f t="shared" si="60"/>
        <v>5.834897885424672</v>
      </c>
      <c r="AM19" s="21">
        <f t="shared" si="61"/>
        <v>5.7302257615143432E-2</v>
      </c>
      <c r="AN19" s="30">
        <f t="shared" si="62"/>
        <v>77.133333333333326</v>
      </c>
      <c r="AO19" s="21">
        <f t="shared" si="63"/>
        <v>4.5907552029413798</v>
      </c>
      <c r="AP19" s="152">
        <f t="shared" si="64"/>
        <v>5.9517137462507093E-2</v>
      </c>
      <c r="AQ19" s="30">
        <f t="shared" si="65"/>
        <v>1.3266666666666667</v>
      </c>
      <c r="AR19" s="21">
        <f t="shared" si="66"/>
        <v>4.7258156262526003E-2</v>
      </c>
      <c r="AS19" s="21">
        <f t="shared" si="48"/>
        <v>3.5621725826024624E-2</v>
      </c>
      <c r="AT19" s="30">
        <f t="shared" si="67"/>
        <v>0</v>
      </c>
      <c r="AU19" s="21">
        <f t="shared" si="68"/>
        <v>0</v>
      </c>
      <c r="AV19" s="152" t="e">
        <f t="shared" si="49"/>
        <v>#DIV/0!</v>
      </c>
      <c r="AW19" s="21">
        <f t="shared" si="69"/>
        <v>0.41666666666666669</v>
      </c>
      <c r="AX19" s="21">
        <f t="shared" si="70"/>
        <v>1.1547005383792525E-2</v>
      </c>
      <c r="AY19" s="21">
        <f t="shared" si="50"/>
        <v>2.7712812921102059E-2</v>
      </c>
      <c r="AZ19" s="30">
        <f t="shared" si="71"/>
        <v>32.526666666666671</v>
      </c>
      <c r="BA19" s="21">
        <f t="shared" si="72"/>
        <v>0.40377386410382438</v>
      </c>
      <c r="BB19" s="152">
        <f t="shared" si="51"/>
        <v>1.2413625664188081E-2</v>
      </c>
      <c r="BC19" s="21">
        <f t="shared" si="73"/>
        <v>0.10000000000000002</v>
      </c>
      <c r="BD19" s="21">
        <f t="shared" si="74"/>
        <v>1.6996749443881478E-17</v>
      </c>
      <c r="BE19" s="21">
        <f t="shared" si="52"/>
        <v>1.6996749443881474E-16</v>
      </c>
      <c r="BF19" s="30">
        <f t="shared" si="75"/>
        <v>70.236666666666665</v>
      </c>
      <c r="BG19" s="21">
        <f t="shared" si="76"/>
        <v>1.5706792585799723</v>
      </c>
      <c r="BH19" s="152">
        <f t="shared" si="53"/>
        <v>2.2362668006928561E-2</v>
      </c>
      <c r="BI19" s="21">
        <f t="shared" si="77"/>
        <v>0</v>
      </c>
      <c r="BJ19" s="21">
        <f t="shared" si="78"/>
        <v>0</v>
      </c>
      <c r="BK19" s="21" t="e">
        <f t="shared" si="54"/>
        <v>#DIV/0!</v>
      </c>
      <c r="BL19" s="30">
        <f t="shared" si="79"/>
        <v>0</v>
      </c>
      <c r="BM19" s="21">
        <f t="shared" si="80"/>
        <v>0</v>
      </c>
      <c r="BN19" s="152" t="e">
        <f t="shared" si="55"/>
        <v>#DIV/0!</v>
      </c>
      <c r="BO19" s="21">
        <f t="shared" si="81"/>
        <v>0</v>
      </c>
      <c r="BP19" s="21">
        <f t="shared" si="82"/>
        <v>0</v>
      </c>
      <c r="BQ19" s="152" t="e">
        <f t="shared" si="56"/>
        <v>#DIV/0!</v>
      </c>
    </row>
    <row r="20" spans="1:69" ht="15" thickBot="1" x14ac:dyDescent="0.4">
      <c r="S20" s="177"/>
      <c r="T20" s="9"/>
      <c r="U20" s="9"/>
      <c r="V20" s="9"/>
      <c r="W20" s="9"/>
      <c r="X20" s="9"/>
      <c r="Y20" s="9"/>
      <c r="Z20" s="9"/>
      <c r="AA20" s="9"/>
      <c r="AB20" s="95"/>
    </row>
    <row r="21" spans="1:69" ht="15" thickBot="1" x14ac:dyDescent="0.4">
      <c r="D21" s="191" t="str">
        <f>Overview!B15</f>
        <v>IMI505</v>
      </c>
      <c r="E21" s="192"/>
      <c r="F21" s="192"/>
      <c r="G21" s="192"/>
      <c r="H21" s="192"/>
      <c r="I21" s="192"/>
      <c r="J21" s="192"/>
      <c r="K21" s="192"/>
      <c r="L21" s="192"/>
      <c r="M21" s="192"/>
      <c r="N21" s="192"/>
      <c r="O21" s="192"/>
      <c r="P21" s="192"/>
      <c r="Q21" s="192"/>
      <c r="R21" s="192"/>
      <c r="S21" s="224"/>
      <c r="T21" s="224"/>
      <c r="U21" s="224"/>
      <c r="V21" s="224"/>
      <c r="W21" s="224"/>
      <c r="X21" s="224"/>
      <c r="Y21" s="224"/>
      <c r="Z21" s="224"/>
      <c r="AA21" s="225"/>
      <c r="AB21" s="119"/>
      <c r="AC21" s="119"/>
      <c r="AD21" s="119"/>
      <c r="AE21" s="119"/>
      <c r="AF21" s="119"/>
      <c r="AG21" s="119"/>
      <c r="AH21" s="119"/>
      <c r="AI21" s="119"/>
      <c r="AJ21" s="119"/>
    </row>
    <row r="22" spans="1:69" ht="15" thickBot="1" x14ac:dyDescent="0.4">
      <c r="D22" s="188" t="s">
        <v>29</v>
      </c>
      <c r="E22" s="189"/>
      <c r="F22" s="189"/>
      <c r="G22" s="189"/>
      <c r="H22" s="189"/>
      <c r="I22" s="190"/>
      <c r="J22" s="188" t="s">
        <v>30</v>
      </c>
      <c r="K22" s="189"/>
      <c r="L22" s="189"/>
      <c r="M22" s="189"/>
      <c r="N22" s="189"/>
      <c r="O22" s="189"/>
      <c r="P22" s="189"/>
      <c r="Q22" s="189"/>
      <c r="R22" s="189"/>
      <c r="S22" s="189"/>
      <c r="T22" s="189"/>
      <c r="U22" s="189"/>
      <c r="V22" s="189"/>
      <c r="W22" s="189"/>
      <c r="X22" s="189"/>
      <c r="Y22" s="189"/>
      <c r="Z22" s="189"/>
      <c r="AA22" s="190"/>
      <c r="AB22" s="112"/>
      <c r="AC22" s="112"/>
      <c r="AD22" s="112"/>
      <c r="AE22" s="112"/>
      <c r="AF22" s="112"/>
      <c r="AG22" s="112"/>
      <c r="AH22" s="112"/>
      <c r="AI22" s="112"/>
      <c r="AJ22" s="112"/>
      <c r="AK22" s="215" t="s">
        <v>15</v>
      </c>
      <c r="AL22" s="215"/>
      <c r="AM22" s="216"/>
      <c r="AN22" s="214" t="s">
        <v>16</v>
      </c>
      <c r="AO22" s="215"/>
      <c r="AP22" s="216"/>
      <c r="AQ22" s="214" t="s">
        <v>17</v>
      </c>
      <c r="AR22" s="215"/>
      <c r="AS22" s="216"/>
      <c r="AT22" s="214" t="s">
        <v>18</v>
      </c>
      <c r="AU22" s="215"/>
      <c r="AV22" s="216"/>
      <c r="AW22" s="214" t="s">
        <v>19</v>
      </c>
      <c r="AX22" s="215"/>
      <c r="AY22" s="216"/>
      <c r="AZ22" s="214" t="s">
        <v>20</v>
      </c>
      <c r="BA22" s="215"/>
      <c r="BB22" s="216"/>
      <c r="BC22" s="214" t="s">
        <v>24</v>
      </c>
      <c r="BD22" s="215"/>
      <c r="BE22" s="216"/>
      <c r="BF22" s="214" t="s">
        <v>21</v>
      </c>
      <c r="BG22" s="215"/>
      <c r="BH22" s="216"/>
      <c r="BI22" s="214" t="s">
        <v>22</v>
      </c>
      <c r="BJ22" s="215"/>
      <c r="BK22" s="216"/>
      <c r="BL22" s="214" t="s">
        <v>25</v>
      </c>
      <c r="BM22" s="215"/>
      <c r="BN22" s="216"/>
      <c r="BO22" s="214" t="s">
        <v>23</v>
      </c>
      <c r="BP22" s="215"/>
      <c r="BQ22" s="216"/>
    </row>
    <row r="23" spans="1:69" ht="15" thickBot="1" x14ac:dyDescent="0.4">
      <c r="A23" s="57" t="s">
        <v>0</v>
      </c>
      <c r="B23" s="58" t="s">
        <v>1</v>
      </c>
      <c r="C23" s="59" t="s">
        <v>2</v>
      </c>
      <c r="D23" s="205">
        <v>1</v>
      </c>
      <c r="E23" s="217"/>
      <c r="F23" s="218">
        <v>2</v>
      </c>
      <c r="G23" s="207"/>
      <c r="H23" s="218">
        <v>3</v>
      </c>
      <c r="I23" s="207"/>
      <c r="J23" s="219">
        <v>1</v>
      </c>
      <c r="K23" s="220"/>
      <c r="L23" s="220"/>
      <c r="M23" s="220"/>
      <c r="N23" s="220"/>
      <c r="O23" s="220"/>
      <c r="P23" s="220"/>
      <c r="Q23" s="220"/>
      <c r="R23" s="221"/>
      <c r="S23" s="222">
        <v>2</v>
      </c>
      <c r="T23" s="220"/>
      <c r="U23" s="220"/>
      <c r="V23" s="220"/>
      <c r="W23" s="220"/>
      <c r="X23" s="220"/>
      <c r="Y23" s="220"/>
      <c r="Z23" s="220"/>
      <c r="AA23" s="223"/>
      <c r="AB23" s="222">
        <v>3</v>
      </c>
      <c r="AC23" s="220"/>
      <c r="AD23" s="220"/>
      <c r="AE23" s="220"/>
      <c r="AF23" s="220"/>
      <c r="AG23" s="220"/>
      <c r="AH23" s="220"/>
      <c r="AI23" s="220"/>
      <c r="AJ23" s="223"/>
      <c r="AK23" s="120" t="s">
        <v>8</v>
      </c>
      <c r="AL23" s="120" t="s">
        <v>5</v>
      </c>
      <c r="AM23" s="121" t="s">
        <v>6</v>
      </c>
      <c r="AN23" s="122" t="s">
        <v>8</v>
      </c>
      <c r="AO23" s="120" t="s">
        <v>5</v>
      </c>
      <c r="AP23" s="121" t="s">
        <v>6</v>
      </c>
      <c r="AQ23" s="122" t="s">
        <v>8</v>
      </c>
      <c r="AR23" s="120" t="s">
        <v>5</v>
      </c>
      <c r="AS23" s="121" t="s">
        <v>6</v>
      </c>
      <c r="AT23" s="122" t="s">
        <v>8</v>
      </c>
      <c r="AU23" s="120" t="s">
        <v>5</v>
      </c>
      <c r="AV23" s="121" t="s">
        <v>6</v>
      </c>
      <c r="AW23" s="122" t="s">
        <v>8</v>
      </c>
      <c r="AX23" s="120" t="s">
        <v>5</v>
      </c>
      <c r="AY23" s="121" t="s">
        <v>6</v>
      </c>
      <c r="AZ23" s="122" t="s">
        <v>8</v>
      </c>
      <c r="BA23" s="120" t="s">
        <v>5</v>
      </c>
      <c r="BB23" s="121" t="s">
        <v>6</v>
      </c>
      <c r="BC23" s="122" t="s">
        <v>8</v>
      </c>
      <c r="BD23" s="120" t="s">
        <v>5</v>
      </c>
      <c r="BE23" s="121" t="s">
        <v>6</v>
      </c>
      <c r="BF23" s="122" t="s">
        <v>8</v>
      </c>
      <c r="BG23" s="120" t="s">
        <v>5</v>
      </c>
      <c r="BH23" s="121" t="s">
        <v>6</v>
      </c>
      <c r="BI23" s="122" t="s">
        <v>8</v>
      </c>
      <c r="BJ23" s="120" t="s">
        <v>5</v>
      </c>
      <c r="BK23" s="121" t="s">
        <v>6</v>
      </c>
      <c r="BL23" s="122" t="s">
        <v>8</v>
      </c>
      <c r="BM23" s="120" t="s">
        <v>5</v>
      </c>
      <c r="BN23" s="121" t="s">
        <v>6</v>
      </c>
      <c r="BO23" s="122" t="s">
        <v>8</v>
      </c>
      <c r="BP23" s="120" t="s">
        <v>5</v>
      </c>
      <c r="BQ23" s="121" t="s">
        <v>6</v>
      </c>
    </row>
    <row r="24" spans="1:69" x14ac:dyDescent="0.35">
      <c r="A24" s="11">
        <f>'OD660'!$A$5</f>
        <v>44661.520833333336</v>
      </c>
      <c r="B24" s="4">
        <f>C24*24</f>
        <v>0</v>
      </c>
      <c r="C24" s="4">
        <f>A24-$A$4</f>
        <v>0</v>
      </c>
      <c r="D24" s="76">
        <v>39.380000000000003</v>
      </c>
      <c r="E24" s="78">
        <v>22.02</v>
      </c>
      <c r="F24" s="73">
        <v>45.48</v>
      </c>
      <c r="G24" s="75">
        <v>25.47</v>
      </c>
      <c r="H24" s="73">
        <v>41.07</v>
      </c>
      <c r="I24" s="75">
        <v>25.41</v>
      </c>
      <c r="J24" s="123">
        <v>0</v>
      </c>
      <c r="K24" s="95">
        <v>0</v>
      </c>
      <c r="L24" s="95">
        <v>0</v>
      </c>
      <c r="M24" s="95">
        <v>0</v>
      </c>
      <c r="N24" s="95">
        <v>0</v>
      </c>
      <c r="O24" s="95">
        <v>0</v>
      </c>
      <c r="P24" s="95">
        <v>0</v>
      </c>
      <c r="Q24" s="95">
        <v>0</v>
      </c>
      <c r="R24" s="96">
        <v>0</v>
      </c>
      <c r="S24" s="123">
        <v>0</v>
      </c>
      <c r="T24" s="95">
        <v>0</v>
      </c>
      <c r="U24" s="95">
        <v>0</v>
      </c>
      <c r="V24" s="95">
        <v>0</v>
      </c>
      <c r="W24" s="95">
        <v>0</v>
      </c>
      <c r="X24" s="95">
        <v>0</v>
      </c>
      <c r="Y24" s="95">
        <v>0</v>
      </c>
      <c r="Z24" s="95">
        <v>0</v>
      </c>
      <c r="AA24" s="96">
        <v>0</v>
      </c>
      <c r="AB24" s="123">
        <v>0</v>
      </c>
      <c r="AC24" s="95">
        <v>0</v>
      </c>
      <c r="AD24" s="95">
        <v>0</v>
      </c>
      <c r="AE24" s="95">
        <v>0</v>
      </c>
      <c r="AF24" s="95">
        <v>0</v>
      </c>
      <c r="AG24" s="95">
        <v>0</v>
      </c>
      <c r="AH24" s="95">
        <v>0</v>
      </c>
      <c r="AI24" s="95">
        <v>0</v>
      </c>
      <c r="AJ24" s="96">
        <v>0</v>
      </c>
      <c r="AK24" s="144">
        <f>IF(D24="",#N/A,AVERAGE(D24,F24,H24))</f>
        <v>41.976666666666667</v>
      </c>
      <c r="AL24" s="144">
        <f>_xlfn.STDEV.S(D24,F24,H24)</f>
        <v>3.1494496873792595</v>
      </c>
      <c r="AM24" s="144">
        <f t="shared" ref="AM24" si="83">AL24/AK24</f>
        <v>7.5028579862922093E-2</v>
      </c>
      <c r="AN24" s="143">
        <f>IF(E24="",#N/A,AVERAGE(E24,G24,I24))</f>
        <v>24.299999999999997</v>
      </c>
      <c r="AO24" s="144">
        <f>_xlfn.STDEV.S(E24,G24,I24)</f>
        <v>1.9747658088998805</v>
      </c>
      <c r="AP24" s="150">
        <f t="shared" ref="AP24" si="84">AO24/AN24</f>
        <v>8.1266082670776979E-2</v>
      </c>
      <c r="AQ24" s="143">
        <f>IF(J24="",#N/A,AVERAGE(J24,S24,AB24))</f>
        <v>0</v>
      </c>
      <c r="AR24" s="144">
        <f>_xlfn.STDEV.S(J24,S24,AB24)</f>
        <v>0</v>
      </c>
      <c r="AS24" s="144" t="e">
        <f t="shared" ref="AS24:AS29" si="85">AR24/AQ24</f>
        <v>#DIV/0!</v>
      </c>
      <c r="AT24" s="143">
        <f>IF(K24="",#N/A,AVERAGE(K24,T24,AC24))</f>
        <v>0</v>
      </c>
      <c r="AU24" s="144">
        <f>_xlfn.STDEV.S(K24,T24,AC24)</f>
        <v>0</v>
      </c>
      <c r="AV24" s="150" t="e">
        <f t="shared" ref="AV24:AV29" si="86">AU24/AT24</f>
        <v>#DIV/0!</v>
      </c>
      <c r="AW24" s="144">
        <f>IF(L24="",#N/A,AVERAGE(L24,U24,AD24))</f>
        <v>0</v>
      </c>
      <c r="AX24" s="144">
        <f>_xlfn.STDEV.S(L24,U24,AD24)</f>
        <v>0</v>
      </c>
      <c r="AY24" s="144" t="e">
        <f t="shared" ref="AY24:AY29" si="87">AX24/AW24</f>
        <v>#DIV/0!</v>
      </c>
      <c r="AZ24" s="143">
        <f>IF(M24="",#N/A,AVERAGE(M24,V24,AE24))</f>
        <v>0</v>
      </c>
      <c r="BA24" s="144">
        <f>_xlfn.STDEV.S(M24,V24,AE24)</f>
        <v>0</v>
      </c>
      <c r="BB24" s="150" t="e">
        <f t="shared" ref="BB24:BB29" si="88">BA24/AZ24</f>
        <v>#DIV/0!</v>
      </c>
      <c r="BC24" s="144">
        <f>IF(N24="",#N/A,AVERAGE(N24,W24,AF24))</f>
        <v>0</v>
      </c>
      <c r="BD24" s="144">
        <f>_xlfn.STDEV.S(N24,W24,AF24)</f>
        <v>0</v>
      </c>
      <c r="BE24" s="144" t="e">
        <f t="shared" ref="BE24:BE29" si="89">BD24/BC24</f>
        <v>#DIV/0!</v>
      </c>
      <c r="BF24" s="143">
        <f>IF(O24="",#N/A,AVERAGE(O24,X24,AG24))</f>
        <v>0</v>
      </c>
      <c r="BG24" s="144">
        <f>_xlfn.STDEV.S(O24,X24,AG24)</f>
        <v>0</v>
      </c>
      <c r="BH24" s="150" t="e">
        <f t="shared" ref="BH24:BH29" si="90">BG24/BF24</f>
        <v>#DIV/0!</v>
      </c>
      <c r="BI24" s="144">
        <f>IF(P24="",#N/A,AVERAGE(P24,Y24,AH24))</f>
        <v>0</v>
      </c>
      <c r="BJ24" s="144">
        <f>_xlfn.STDEV.S(P24,Y24,AH24)</f>
        <v>0</v>
      </c>
      <c r="BK24" s="144" t="e">
        <f t="shared" ref="BK24:BK29" si="91">BJ24/BI24</f>
        <v>#DIV/0!</v>
      </c>
      <c r="BL24" s="143">
        <f>IF(Q24="",#N/A,AVERAGE(Q24,Z24,AI24))</f>
        <v>0</v>
      </c>
      <c r="BM24" s="144">
        <f>_xlfn.STDEV.S(Q24,Z24,AI24)</f>
        <v>0</v>
      </c>
      <c r="BN24" s="150" t="e">
        <f t="shared" ref="BN24:BN29" si="92">BM24/BL24</f>
        <v>#DIV/0!</v>
      </c>
      <c r="BO24" s="144">
        <f>IF(R24="",#N/A,AVERAGE(R24,AA24,AJ24))</f>
        <v>0</v>
      </c>
      <c r="BP24" s="144">
        <f>_xlfn.STDEV.S(R24,AA24,AJ24)</f>
        <v>0</v>
      </c>
      <c r="BQ24" s="150" t="e">
        <f t="shared" ref="BQ24:BQ29" si="93">BP24/BO24</f>
        <v>#DIV/0!</v>
      </c>
    </row>
    <row r="25" spans="1:69" x14ac:dyDescent="0.35">
      <c r="A25" s="11">
        <f>'OD660'!$A$7</f>
        <v>44662.34375</v>
      </c>
      <c r="B25" s="4">
        <f t="shared" ref="B25:B29" si="94">C25*24</f>
        <v>19.749999999941792</v>
      </c>
      <c r="C25" s="5">
        <f t="shared" ref="C25:C29" si="95">A25-$A$4</f>
        <v>0.82291666666424135</v>
      </c>
      <c r="D25" s="73">
        <v>117.69</v>
      </c>
      <c r="E25" s="75">
        <v>115.37</v>
      </c>
      <c r="F25" s="73">
        <v>116.46</v>
      </c>
      <c r="G25" s="75">
        <v>117.84</v>
      </c>
      <c r="H25" s="73">
        <v>132</v>
      </c>
      <c r="I25" s="75">
        <v>126.11</v>
      </c>
      <c r="J25" s="73">
        <v>0</v>
      </c>
      <c r="K25" s="74">
        <v>0</v>
      </c>
      <c r="L25" s="74">
        <v>0</v>
      </c>
      <c r="M25" s="74">
        <v>0</v>
      </c>
      <c r="N25" s="74">
        <v>0</v>
      </c>
      <c r="O25" s="74">
        <v>4.12</v>
      </c>
      <c r="P25" s="74">
        <v>0</v>
      </c>
      <c r="Q25" s="74">
        <v>0</v>
      </c>
      <c r="R25" s="75">
        <v>0</v>
      </c>
      <c r="S25" s="73">
        <v>0.26</v>
      </c>
      <c r="T25" s="74">
        <v>0</v>
      </c>
      <c r="U25" s="74">
        <v>0</v>
      </c>
      <c r="V25" s="74">
        <v>0</v>
      </c>
      <c r="W25" s="74">
        <v>0</v>
      </c>
      <c r="X25" s="74">
        <v>4.2</v>
      </c>
      <c r="Y25" s="74">
        <v>0</v>
      </c>
      <c r="Z25" s="74">
        <v>0</v>
      </c>
      <c r="AA25" s="75">
        <v>0</v>
      </c>
      <c r="AB25" s="73">
        <v>0</v>
      </c>
      <c r="AC25" s="74">
        <v>0</v>
      </c>
      <c r="AD25" s="74">
        <v>0</v>
      </c>
      <c r="AE25" s="74">
        <v>0</v>
      </c>
      <c r="AF25" s="74">
        <v>0</v>
      </c>
      <c r="AG25" s="74">
        <v>4.7699999999999996</v>
      </c>
      <c r="AH25" s="74">
        <v>0</v>
      </c>
      <c r="AI25" s="74">
        <v>0</v>
      </c>
      <c r="AJ25" s="75">
        <v>0</v>
      </c>
      <c r="AK25" s="7">
        <f t="shared" ref="AK25:AK29" si="96">IF(D25="",#N/A,AVERAGE(D25,F25,H25))</f>
        <v>122.05</v>
      </c>
      <c r="AL25" s="7">
        <f t="shared" ref="AL25:AL29" si="97">_xlfn.STDEV.S(D25,F25,H25)</f>
        <v>8.6388714540731559</v>
      </c>
      <c r="AM25" s="7">
        <f t="shared" ref="AM25:AM29" si="98">AL25/AK25</f>
        <v>7.0781412978886987E-2</v>
      </c>
      <c r="AN25" s="29">
        <f t="shared" ref="AN25:AN29" si="99">IF(E25="",#N/A,AVERAGE(E25,G25,I25))</f>
        <v>119.77333333333333</v>
      </c>
      <c r="AO25" s="7">
        <f t="shared" ref="AO25:AO29" si="100">_xlfn.STDEV.S(E25,G25,I25)</f>
        <v>5.6249651850774427</v>
      </c>
      <c r="AP25" s="151">
        <f t="shared" ref="AP25:AP29" si="101">AO25/AN25</f>
        <v>4.69634185551384E-2</v>
      </c>
      <c r="AQ25" s="29">
        <f t="shared" ref="AQ25:AQ29" si="102">IF(J25="",#N/A,AVERAGE(J25,S25,AB25))</f>
        <v>8.666666666666667E-2</v>
      </c>
      <c r="AR25" s="7">
        <f t="shared" ref="AR25:AR29" si="103">_xlfn.STDEV.S(J25,S25,AB25)</f>
        <v>0.15011106998930271</v>
      </c>
      <c r="AS25" s="7">
        <f t="shared" si="85"/>
        <v>1.7320508075688774</v>
      </c>
      <c r="AT25" s="29">
        <f t="shared" ref="AT25:AT29" si="104">IF(K25="",#N/A,AVERAGE(K25,T25,AC25))</f>
        <v>0</v>
      </c>
      <c r="AU25" s="7">
        <f t="shared" ref="AU25:AU29" si="105">_xlfn.STDEV.S(K25,T25,AC25)</f>
        <v>0</v>
      </c>
      <c r="AV25" s="151" t="e">
        <f t="shared" si="86"/>
        <v>#DIV/0!</v>
      </c>
      <c r="AW25" s="7">
        <f t="shared" ref="AW25:AW29" si="106">IF(L25="",#N/A,AVERAGE(L25,U25,AD25))</f>
        <v>0</v>
      </c>
      <c r="AX25" s="7">
        <f t="shared" ref="AX25:AX29" si="107">_xlfn.STDEV.S(L25,U25,AD25)</f>
        <v>0</v>
      </c>
      <c r="AY25" s="7" t="e">
        <f t="shared" si="87"/>
        <v>#DIV/0!</v>
      </c>
      <c r="AZ25" s="29">
        <f t="shared" ref="AZ25:AZ29" si="108">IF(M25="",#N/A,AVERAGE(M25,V25,AE25))</f>
        <v>0</v>
      </c>
      <c r="BA25" s="7">
        <f t="shared" ref="BA25:BA29" si="109">_xlfn.STDEV.S(M25,V25,AE25)</f>
        <v>0</v>
      </c>
      <c r="BB25" s="151" t="e">
        <f t="shared" si="88"/>
        <v>#DIV/0!</v>
      </c>
      <c r="BC25" s="7">
        <f t="shared" ref="BC25:BC29" si="110">IF(N25="",#N/A,AVERAGE(N25,W25,AF25))</f>
        <v>0</v>
      </c>
      <c r="BD25" s="7">
        <f t="shared" ref="BD25:BD29" si="111">_xlfn.STDEV.S(N25,W25,AF25)</f>
        <v>0</v>
      </c>
      <c r="BE25" s="7" t="e">
        <f t="shared" si="89"/>
        <v>#DIV/0!</v>
      </c>
      <c r="BF25" s="29">
        <f t="shared" ref="BF25:BF29" si="112">IF(O25="",#N/A,AVERAGE(O25,X25,AG25))</f>
        <v>4.3633333333333333</v>
      </c>
      <c r="BG25" s="7">
        <f t="shared" ref="BG25:BG29" si="113">_xlfn.STDEV.S(O25,X25,AG25)</f>
        <v>0.35444792753426152</v>
      </c>
      <c r="BH25" s="151">
        <f t="shared" si="90"/>
        <v>8.1233291260716933E-2</v>
      </c>
      <c r="BI25" s="7">
        <f t="shared" ref="BI25:BI29" si="114">IF(P25="",#N/A,AVERAGE(P25,Y25,AH25))</f>
        <v>0</v>
      </c>
      <c r="BJ25" s="7">
        <f t="shared" ref="BJ25:BJ29" si="115">_xlfn.STDEV.S(P25,Y25,AH25)</f>
        <v>0</v>
      </c>
      <c r="BK25" s="7" t="e">
        <f t="shared" si="91"/>
        <v>#DIV/0!</v>
      </c>
      <c r="BL25" s="29">
        <f t="shared" ref="BL25:BL29" si="116">IF(Q25="",#N/A,AVERAGE(Q25,Z25,AI25))</f>
        <v>0</v>
      </c>
      <c r="BM25" s="7">
        <f t="shared" ref="BM25:BM29" si="117">_xlfn.STDEV.S(Q25,Z25,AI25)</f>
        <v>0</v>
      </c>
      <c r="BN25" s="151" t="e">
        <f t="shared" si="92"/>
        <v>#DIV/0!</v>
      </c>
      <c r="BO25" s="7">
        <f t="shared" ref="BO25:BO29" si="118">IF(R25="",#N/A,AVERAGE(R25,AA25,AJ25))</f>
        <v>0</v>
      </c>
      <c r="BP25" s="7">
        <f t="shared" ref="BP25:BP29" si="119">_xlfn.STDEV.S(R25,AA25,AJ25)</f>
        <v>0</v>
      </c>
      <c r="BQ25" s="151" t="e">
        <f t="shared" si="93"/>
        <v>#DIV/0!</v>
      </c>
    </row>
    <row r="26" spans="1:69" x14ac:dyDescent="0.35">
      <c r="A26" s="11">
        <f>'OD660'!$A$9</f>
        <v>44663.354166666664</v>
      </c>
      <c r="B26" s="4">
        <f t="shared" si="94"/>
        <v>43.999999999883585</v>
      </c>
      <c r="C26" s="5">
        <f t="shared" si="95"/>
        <v>1.8333333333284827</v>
      </c>
      <c r="D26" s="73">
        <v>214.88</v>
      </c>
      <c r="E26" s="75">
        <v>168.75</v>
      </c>
      <c r="F26" s="73">
        <v>212.94</v>
      </c>
      <c r="G26" s="75">
        <v>169.95</v>
      </c>
      <c r="H26" s="73">
        <v>227.23</v>
      </c>
      <c r="I26" s="75">
        <v>169.8</v>
      </c>
      <c r="J26" s="73">
        <v>0.22</v>
      </c>
      <c r="K26" s="74">
        <v>0</v>
      </c>
      <c r="L26" s="74">
        <v>0.18</v>
      </c>
      <c r="M26" s="74">
        <v>8.0299999999999994</v>
      </c>
      <c r="N26" s="74">
        <v>0</v>
      </c>
      <c r="O26" s="74">
        <v>24.91</v>
      </c>
      <c r="P26" s="74">
        <v>0</v>
      </c>
      <c r="Q26" s="74">
        <v>0</v>
      </c>
      <c r="R26" s="75">
        <v>0</v>
      </c>
      <c r="S26" s="73">
        <v>0.32</v>
      </c>
      <c r="T26" s="74">
        <v>0</v>
      </c>
      <c r="U26" s="74">
        <v>0.18</v>
      </c>
      <c r="V26" s="74">
        <v>7.09</v>
      </c>
      <c r="W26" s="74">
        <v>0</v>
      </c>
      <c r="X26" s="74">
        <v>23.7</v>
      </c>
      <c r="Y26" s="74">
        <v>0</v>
      </c>
      <c r="Z26" s="74">
        <v>0</v>
      </c>
      <c r="AA26" s="75">
        <v>0</v>
      </c>
      <c r="AB26" s="73">
        <v>0.25</v>
      </c>
      <c r="AC26" s="74">
        <v>0</v>
      </c>
      <c r="AD26" s="74">
        <v>0.22</v>
      </c>
      <c r="AE26" s="74">
        <v>9.5</v>
      </c>
      <c r="AF26" s="74">
        <v>0</v>
      </c>
      <c r="AG26" s="74">
        <v>27.35</v>
      </c>
      <c r="AH26" s="74">
        <v>0</v>
      </c>
      <c r="AI26" s="74">
        <v>0</v>
      </c>
      <c r="AJ26" s="75">
        <v>0</v>
      </c>
      <c r="AK26" s="7">
        <f>IF(D26="",#N/A,AVERAGE(D26,F26,H26))</f>
        <v>218.35</v>
      </c>
      <c r="AL26" s="7">
        <f>_xlfn.STDEV.S(D26,F26,H26)</f>
        <v>7.7512386106995788</v>
      </c>
      <c r="AM26" s="7">
        <f t="shared" si="98"/>
        <v>3.5499146373710003E-2</v>
      </c>
      <c r="AN26" s="29">
        <f>IF(E26="",#N/A,AVERAGE(E26,G26,I26))</f>
        <v>169.5</v>
      </c>
      <c r="AO26" s="7">
        <f>_xlfn.STDEV.S(E26,G26,I26)</f>
        <v>0.65383484153109972</v>
      </c>
      <c r="AP26" s="151">
        <f t="shared" si="101"/>
        <v>3.8574326933988184E-3</v>
      </c>
      <c r="AQ26" s="29">
        <f t="shared" si="102"/>
        <v>0.26333333333333336</v>
      </c>
      <c r="AR26" s="7">
        <f t="shared" si="103"/>
        <v>5.1316014394468583E-2</v>
      </c>
      <c r="AS26" s="7">
        <f t="shared" si="85"/>
        <v>0.19487094073848826</v>
      </c>
      <c r="AT26" s="29">
        <f t="shared" si="104"/>
        <v>0</v>
      </c>
      <c r="AU26" s="7">
        <f t="shared" si="105"/>
        <v>0</v>
      </c>
      <c r="AV26" s="151" t="e">
        <f t="shared" si="86"/>
        <v>#DIV/0!</v>
      </c>
      <c r="AW26" s="7">
        <f t="shared" si="106"/>
        <v>0.19333333333333333</v>
      </c>
      <c r="AX26" s="7">
        <f t="shared" si="107"/>
        <v>2.3094010767585035E-2</v>
      </c>
      <c r="AY26" s="7">
        <f t="shared" si="87"/>
        <v>0.11945177983233639</v>
      </c>
      <c r="AZ26" s="29">
        <f t="shared" si="108"/>
        <v>8.2066666666666652</v>
      </c>
      <c r="BA26" s="7">
        <f t="shared" si="109"/>
        <v>1.214674167558256</v>
      </c>
      <c r="BB26" s="151">
        <f t="shared" si="88"/>
        <v>0.14801066217200523</v>
      </c>
      <c r="BC26" s="7">
        <f t="shared" si="110"/>
        <v>0</v>
      </c>
      <c r="BD26" s="7">
        <f t="shared" si="111"/>
        <v>0</v>
      </c>
      <c r="BE26" s="7" t="e">
        <f t="shared" si="89"/>
        <v>#DIV/0!</v>
      </c>
      <c r="BF26" s="29">
        <f t="shared" si="112"/>
        <v>25.320000000000004</v>
      </c>
      <c r="BG26" s="7">
        <f t="shared" si="113"/>
        <v>1.8592202666709514</v>
      </c>
      <c r="BH26" s="151">
        <f t="shared" si="90"/>
        <v>7.3428920484634716E-2</v>
      </c>
      <c r="BI26" s="7">
        <f t="shared" si="114"/>
        <v>0</v>
      </c>
      <c r="BJ26" s="7">
        <f t="shared" si="115"/>
        <v>0</v>
      </c>
      <c r="BK26" s="7" t="e">
        <f t="shared" si="91"/>
        <v>#DIV/0!</v>
      </c>
      <c r="BL26" s="29">
        <f t="shared" si="116"/>
        <v>0</v>
      </c>
      <c r="BM26" s="7">
        <f t="shared" si="117"/>
        <v>0</v>
      </c>
      <c r="BN26" s="151" t="e">
        <f t="shared" si="92"/>
        <v>#DIV/0!</v>
      </c>
      <c r="BO26" s="7">
        <f t="shared" si="118"/>
        <v>0</v>
      </c>
      <c r="BP26" s="7">
        <f t="shared" si="119"/>
        <v>0</v>
      </c>
      <c r="BQ26" s="151" t="e">
        <f t="shared" si="93"/>
        <v>#DIV/0!</v>
      </c>
    </row>
    <row r="27" spans="1:69" x14ac:dyDescent="0.35">
      <c r="A27" s="11">
        <f>'OD660'!$A$11</f>
        <v>44664.361111111109</v>
      </c>
      <c r="B27" s="4">
        <f t="shared" si="94"/>
        <v>68.166666666569654</v>
      </c>
      <c r="C27" s="5">
        <f t="shared" si="95"/>
        <v>2.8402777777737356</v>
      </c>
      <c r="D27" s="73">
        <v>1059.1099999999999</v>
      </c>
      <c r="E27" s="75">
        <v>984.52</v>
      </c>
      <c r="F27" s="73">
        <v>1304.6600000000001</v>
      </c>
      <c r="G27" s="75">
        <v>1106.1199999999999</v>
      </c>
      <c r="H27" s="73">
        <v>1154.5999999999999</v>
      </c>
      <c r="I27" s="75">
        <v>1028.08</v>
      </c>
      <c r="J27" s="73">
        <v>1.02</v>
      </c>
      <c r="K27" s="74">
        <v>0</v>
      </c>
      <c r="L27" s="74">
        <v>0.39</v>
      </c>
      <c r="M27" s="74">
        <v>24.86</v>
      </c>
      <c r="N27" s="74">
        <v>0.1</v>
      </c>
      <c r="O27" s="74">
        <v>58.13</v>
      </c>
      <c r="P27" s="74">
        <v>0</v>
      </c>
      <c r="Q27" s="74">
        <v>0</v>
      </c>
      <c r="R27" s="75">
        <v>0</v>
      </c>
      <c r="S27" s="73">
        <v>1.1000000000000001</v>
      </c>
      <c r="T27" s="74">
        <v>0</v>
      </c>
      <c r="U27" s="74">
        <v>0.4</v>
      </c>
      <c r="V27" s="74">
        <v>25.36</v>
      </c>
      <c r="W27" s="74">
        <v>0.08</v>
      </c>
      <c r="X27" s="74">
        <v>58.06</v>
      </c>
      <c r="Y27" s="74">
        <v>0</v>
      </c>
      <c r="Z27" s="74">
        <v>0</v>
      </c>
      <c r="AA27" s="75">
        <v>0</v>
      </c>
      <c r="AB27" s="73">
        <v>0.97</v>
      </c>
      <c r="AC27" s="74">
        <v>0</v>
      </c>
      <c r="AD27" s="74">
        <v>0.4</v>
      </c>
      <c r="AE27" s="74">
        <v>25.1</v>
      </c>
      <c r="AF27" s="74">
        <v>0.09</v>
      </c>
      <c r="AG27" s="74">
        <v>59.17</v>
      </c>
      <c r="AH27" s="74">
        <v>0</v>
      </c>
      <c r="AI27" s="74">
        <v>0</v>
      </c>
      <c r="AJ27" s="75">
        <v>0</v>
      </c>
      <c r="AK27" s="7">
        <f>IF(D27="",#N/A,AVERAGE(D27,F27,H27))</f>
        <v>1172.79</v>
      </c>
      <c r="AL27" s="7">
        <f>_xlfn.STDEV.S(D27,F27,H27)</f>
        <v>123.78149175058452</v>
      </c>
      <c r="AM27" s="7">
        <f t="shared" si="98"/>
        <v>0.10554446384313008</v>
      </c>
      <c r="AN27" s="29">
        <f>IF(E27="",#N/A,AVERAGE(E27,G27,I27))</f>
        <v>1039.5733333333333</v>
      </c>
      <c r="AO27" s="7">
        <f>_xlfn.STDEV.S(E27,G27,I27)</f>
        <v>61.609354268108731</v>
      </c>
      <c r="AP27" s="151">
        <f t="shared" si="101"/>
        <v>5.9264077186899182E-2</v>
      </c>
      <c r="AQ27" s="29">
        <f t="shared" si="102"/>
        <v>1.03</v>
      </c>
      <c r="AR27" s="7">
        <f t="shared" si="103"/>
        <v>6.5574385243020061E-2</v>
      </c>
      <c r="AS27" s="7">
        <f t="shared" si="85"/>
        <v>6.3664451692252488E-2</v>
      </c>
      <c r="AT27" s="29">
        <f t="shared" si="104"/>
        <v>0</v>
      </c>
      <c r="AU27" s="7">
        <f t="shared" si="105"/>
        <v>0</v>
      </c>
      <c r="AV27" s="151" t="e">
        <f t="shared" si="86"/>
        <v>#DIV/0!</v>
      </c>
      <c r="AW27" s="7">
        <f t="shared" si="106"/>
        <v>0.39666666666666667</v>
      </c>
      <c r="AX27" s="7">
        <f t="shared" si="107"/>
        <v>5.7735026918962623E-3</v>
      </c>
      <c r="AY27" s="7">
        <f t="shared" si="87"/>
        <v>1.455504880309982E-2</v>
      </c>
      <c r="AZ27" s="29">
        <f t="shared" si="108"/>
        <v>25.106666666666666</v>
      </c>
      <c r="BA27" s="7">
        <f t="shared" si="109"/>
        <v>0.25006665778014731</v>
      </c>
      <c r="BB27" s="151">
        <f t="shared" si="88"/>
        <v>9.9601695876319965E-3</v>
      </c>
      <c r="BC27" s="7">
        <f t="shared" si="110"/>
        <v>9.0000000000000011E-2</v>
      </c>
      <c r="BD27" s="7">
        <f t="shared" si="111"/>
        <v>1.0000000000000002E-2</v>
      </c>
      <c r="BE27" s="7">
        <f t="shared" si="89"/>
        <v>0.11111111111111112</v>
      </c>
      <c r="BF27" s="29">
        <f t="shared" si="112"/>
        <v>58.45333333333334</v>
      </c>
      <c r="BG27" s="7">
        <f t="shared" si="113"/>
        <v>0.62163762219908536</v>
      </c>
      <c r="BH27" s="151">
        <f t="shared" si="90"/>
        <v>1.0634767715540921E-2</v>
      </c>
      <c r="BI27" s="7">
        <f t="shared" si="114"/>
        <v>0</v>
      </c>
      <c r="BJ27" s="7">
        <f t="shared" si="115"/>
        <v>0</v>
      </c>
      <c r="BK27" s="7" t="e">
        <f t="shared" si="91"/>
        <v>#DIV/0!</v>
      </c>
      <c r="BL27" s="29">
        <f t="shared" si="116"/>
        <v>0</v>
      </c>
      <c r="BM27" s="7">
        <f t="shared" si="117"/>
        <v>0</v>
      </c>
      <c r="BN27" s="151" t="e">
        <f t="shared" si="92"/>
        <v>#DIV/0!</v>
      </c>
      <c r="BO27" s="7">
        <f t="shared" si="118"/>
        <v>0</v>
      </c>
      <c r="BP27" s="7">
        <f t="shared" si="119"/>
        <v>0</v>
      </c>
      <c r="BQ27" s="151" t="e">
        <f t="shared" si="93"/>
        <v>#DIV/0!</v>
      </c>
    </row>
    <row r="28" spans="1:69" x14ac:dyDescent="0.35">
      <c r="A28" s="11">
        <f>'OD660'!$A$13</f>
        <v>44665.34375</v>
      </c>
      <c r="B28" s="4">
        <f t="shared" si="94"/>
        <v>91.749999999941792</v>
      </c>
      <c r="C28" s="5">
        <f t="shared" si="95"/>
        <v>3.8229166666642413</v>
      </c>
      <c r="D28" s="176">
        <v>194.23</v>
      </c>
      <c r="E28" s="176">
        <v>113.89</v>
      </c>
      <c r="F28" s="176">
        <v>173</v>
      </c>
      <c r="G28" s="176">
        <v>66.3</v>
      </c>
      <c r="H28" s="176">
        <v>204.07</v>
      </c>
      <c r="I28" s="176">
        <v>108.37</v>
      </c>
      <c r="J28" s="73">
        <v>1.34</v>
      </c>
      <c r="K28" s="74">
        <v>0</v>
      </c>
      <c r="L28" s="74">
        <v>0.43</v>
      </c>
      <c r="M28" s="74">
        <v>29.9</v>
      </c>
      <c r="N28" s="74">
        <v>0.1</v>
      </c>
      <c r="O28" s="74">
        <v>64.48</v>
      </c>
      <c r="P28" s="74">
        <v>0</v>
      </c>
      <c r="Q28" s="74">
        <v>0</v>
      </c>
      <c r="R28" s="75">
        <v>0</v>
      </c>
      <c r="S28" s="73">
        <v>1.3</v>
      </c>
      <c r="T28" s="74">
        <v>0</v>
      </c>
      <c r="U28" s="74">
        <v>0.44</v>
      </c>
      <c r="V28" s="74">
        <v>30.12</v>
      </c>
      <c r="W28" s="74">
        <v>0.1</v>
      </c>
      <c r="X28" s="74">
        <v>63.8</v>
      </c>
      <c r="Y28" s="74">
        <v>0</v>
      </c>
      <c r="Z28" s="74">
        <v>0</v>
      </c>
      <c r="AA28" s="75">
        <v>0</v>
      </c>
      <c r="AB28" s="73">
        <v>1.35</v>
      </c>
      <c r="AC28" s="74">
        <v>0</v>
      </c>
      <c r="AD28" s="74">
        <v>0.44</v>
      </c>
      <c r="AE28" s="74">
        <v>30.57</v>
      </c>
      <c r="AF28" s="74">
        <v>0.11</v>
      </c>
      <c r="AG28" s="74">
        <v>65.92</v>
      </c>
      <c r="AH28" s="74">
        <v>0</v>
      </c>
      <c r="AI28" s="74">
        <v>0</v>
      </c>
      <c r="AJ28" s="75">
        <v>0</v>
      </c>
      <c r="AK28" s="7">
        <f t="shared" si="96"/>
        <v>190.43333333333331</v>
      </c>
      <c r="AL28" s="7">
        <f t="shared" si="97"/>
        <v>15.879144603325873</v>
      </c>
      <c r="AM28" s="7">
        <f t="shared" si="98"/>
        <v>8.3384270628352228E-2</v>
      </c>
      <c r="AN28" s="29">
        <f t="shared" si="99"/>
        <v>96.186666666666667</v>
      </c>
      <c r="AO28" s="7">
        <f t="shared" si="100"/>
        <v>26.029353302249639</v>
      </c>
      <c r="AP28" s="151">
        <f t="shared" si="101"/>
        <v>0.27061290513844233</v>
      </c>
      <c r="AQ28" s="29">
        <f t="shared" si="102"/>
        <v>1.33</v>
      </c>
      <c r="AR28" s="7">
        <f t="shared" si="103"/>
        <v>2.6457513110645928E-2</v>
      </c>
      <c r="AS28" s="7">
        <f t="shared" si="85"/>
        <v>1.9892867000485658E-2</v>
      </c>
      <c r="AT28" s="29">
        <f t="shared" si="104"/>
        <v>0</v>
      </c>
      <c r="AU28" s="7">
        <f t="shared" si="105"/>
        <v>0</v>
      </c>
      <c r="AV28" s="151" t="e">
        <f t="shared" si="86"/>
        <v>#DIV/0!</v>
      </c>
      <c r="AW28" s="7">
        <f t="shared" si="106"/>
        <v>0.4366666666666667</v>
      </c>
      <c r="AX28" s="7">
        <f t="shared" si="107"/>
        <v>5.7735026918962623E-3</v>
      </c>
      <c r="AY28" s="7">
        <f t="shared" si="87"/>
        <v>1.3221761889838767E-2</v>
      </c>
      <c r="AZ28" s="29">
        <f t="shared" si="108"/>
        <v>30.196666666666669</v>
      </c>
      <c r="BA28" s="7">
        <f t="shared" si="109"/>
        <v>0.34151622704248447</v>
      </c>
      <c r="BB28" s="151">
        <f t="shared" si="88"/>
        <v>1.1309732654017588E-2</v>
      </c>
      <c r="BC28" s="7">
        <f t="shared" si="110"/>
        <v>0.10333333333333333</v>
      </c>
      <c r="BD28" s="7">
        <f t="shared" si="111"/>
        <v>5.7735026918962545E-3</v>
      </c>
      <c r="BE28" s="7">
        <f t="shared" si="89"/>
        <v>5.5872606695770204E-2</v>
      </c>
      <c r="BF28" s="29">
        <f t="shared" si="112"/>
        <v>64.733333333333334</v>
      </c>
      <c r="BG28" s="7">
        <f t="shared" si="113"/>
        <v>1.0824663197223907</v>
      </c>
      <c r="BH28" s="151">
        <f t="shared" si="90"/>
        <v>1.6721930788708404E-2</v>
      </c>
      <c r="BI28" s="7">
        <f t="shared" si="114"/>
        <v>0</v>
      </c>
      <c r="BJ28" s="7">
        <f t="shared" si="115"/>
        <v>0</v>
      </c>
      <c r="BK28" s="7" t="e">
        <f t="shared" si="91"/>
        <v>#DIV/0!</v>
      </c>
      <c r="BL28" s="29">
        <f t="shared" si="116"/>
        <v>0</v>
      </c>
      <c r="BM28" s="7">
        <f t="shared" si="117"/>
        <v>0</v>
      </c>
      <c r="BN28" s="151" t="e">
        <f t="shared" si="92"/>
        <v>#DIV/0!</v>
      </c>
      <c r="BO28" s="7">
        <f t="shared" si="118"/>
        <v>0</v>
      </c>
      <c r="BP28" s="7">
        <f t="shared" si="119"/>
        <v>0</v>
      </c>
      <c r="BQ28" s="151" t="e">
        <f t="shared" si="93"/>
        <v>#DIV/0!</v>
      </c>
    </row>
    <row r="29" spans="1:69" s="111" customFormat="1" ht="15" thickBot="1" x14ac:dyDescent="0.4">
      <c r="A29" s="11">
        <f>'OD660'!$A$15</f>
        <v>44666.385416666664</v>
      </c>
      <c r="B29" s="9">
        <f t="shared" si="94"/>
        <v>116.74999999988358</v>
      </c>
      <c r="C29" s="19">
        <f t="shared" si="95"/>
        <v>4.8645833333284827</v>
      </c>
      <c r="D29" s="136">
        <v>121.39</v>
      </c>
      <c r="E29" s="138">
        <v>98.5</v>
      </c>
      <c r="F29" s="136">
        <v>139.66999999999999</v>
      </c>
      <c r="G29" s="138">
        <v>102.94</v>
      </c>
      <c r="H29" s="136">
        <v>123.02</v>
      </c>
      <c r="I29" s="138">
        <v>94.7</v>
      </c>
      <c r="J29" s="136">
        <v>1.79</v>
      </c>
      <c r="K29" s="137">
        <v>0</v>
      </c>
      <c r="L29" s="137">
        <v>0.48</v>
      </c>
      <c r="M29" s="137">
        <v>31.52</v>
      </c>
      <c r="N29" s="137">
        <v>0.13</v>
      </c>
      <c r="O29" s="137">
        <v>65.069999999999993</v>
      </c>
      <c r="P29" s="137">
        <v>0</v>
      </c>
      <c r="Q29" s="137">
        <v>0</v>
      </c>
      <c r="R29" s="138">
        <v>0</v>
      </c>
      <c r="S29" s="136">
        <v>1.89</v>
      </c>
      <c r="T29" s="137">
        <v>0</v>
      </c>
      <c r="U29" s="137">
        <v>0.49</v>
      </c>
      <c r="V29" s="137">
        <v>32.57</v>
      </c>
      <c r="W29" s="137">
        <v>0.13</v>
      </c>
      <c r="X29" s="137">
        <v>65.02</v>
      </c>
      <c r="Y29" s="137">
        <v>0</v>
      </c>
      <c r="Z29" s="137">
        <v>0</v>
      </c>
      <c r="AA29" s="138">
        <v>0</v>
      </c>
      <c r="AB29" s="136">
        <v>1.6</v>
      </c>
      <c r="AC29" s="137">
        <v>0</v>
      </c>
      <c r="AD29" s="137">
        <v>0.48</v>
      </c>
      <c r="AE29" s="137">
        <v>32.119999999999997</v>
      </c>
      <c r="AF29" s="137">
        <v>0.13</v>
      </c>
      <c r="AG29" s="137">
        <v>66.349999999999994</v>
      </c>
      <c r="AH29" s="137">
        <v>0</v>
      </c>
      <c r="AI29" s="137">
        <v>0</v>
      </c>
      <c r="AJ29" s="138">
        <v>0</v>
      </c>
      <c r="AK29" s="21">
        <f t="shared" si="96"/>
        <v>128.02666666666667</v>
      </c>
      <c r="AL29" s="21">
        <f t="shared" si="97"/>
        <v>10.11630532029027</v>
      </c>
      <c r="AM29" s="21">
        <f t="shared" si="98"/>
        <v>7.9017173403641963E-2</v>
      </c>
      <c r="AN29" s="30">
        <f t="shared" si="99"/>
        <v>98.713333333333324</v>
      </c>
      <c r="AO29" s="21">
        <f t="shared" si="100"/>
        <v>4.1241403144574642</v>
      </c>
      <c r="AP29" s="152">
        <f t="shared" si="101"/>
        <v>4.1778959084799061E-2</v>
      </c>
      <c r="AQ29" s="30">
        <f t="shared" si="102"/>
        <v>1.7599999999999998</v>
      </c>
      <c r="AR29" s="21">
        <f t="shared" si="103"/>
        <v>0.14730919862656228</v>
      </c>
      <c r="AS29" s="21">
        <f t="shared" si="85"/>
        <v>8.3698408310546757E-2</v>
      </c>
      <c r="AT29" s="30">
        <f t="shared" si="104"/>
        <v>0</v>
      </c>
      <c r="AU29" s="21">
        <f t="shared" si="105"/>
        <v>0</v>
      </c>
      <c r="AV29" s="152" t="e">
        <f t="shared" si="86"/>
        <v>#DIV/0!</v>
      </c>
      <c r="AW29" s="21">
        <f t="shared" si="106"/>
        <v>0.48333333333333334</v>
      </c>
      <c r="AX29" s="21">
        <f t="shared" si="107"/>
        <v>5.7735026918962623E-3</v>
      </c>
      <c r="AY29" s="21">
        <f t="shared" si="87"/>
        <v>1.1945177983233647E-2</v>
      </c>
      <c r="AZ29" s="30">
        <f t="shared" si="108"/>
        <v>32.07</v>
      </c>
      <c r="BA29" s="21">
        <f t="shared" si="109"/>
        <v>0.52678268764263714</v>
      </c>
      <c r="BB29" s="152">
        <f t="shared" si="88"/>
        <v>1.6426027054650363E-2</v>
      </c>
      <c r="BC29" s="21">
        <f t="shared" si="110"/>
        <v>0.13</v>
      </c>
      <c r="BD29" s="21">
        <f t="shared" si="111"/>
        <v>0</v>
      </c>
      <c r="BE29" s="21">
        <f t="shared" si="89"/>
        <v>0</v>
      </c>
      <c r="BF29" s="30">
        <f t="shared" si="112"/>
        <v>65.47999999999999</v>
      </c>
      <c r="BG29" s="21">
        <f t="shared" si="113"/>
        <v>0.7538567503179896</v>
      </c>
      <c r="BH29" s="152">
        <f t="shared" si="90"/>
        <v>1.1512778715913099E-2</v>
      </c>
      <c r="BI29" s="21">
        <f t="shared" si="114"/>
        <v>0</v>
      </c>
      <c r="BJ29" s="21">
        <f t="shared" si="115"/>
        <v>0</v>
      </c>
      <c r="BK29" s="21" t="e">
        <f t="shared" si="91"/>
        <v>#DIV/0!</v>
      </c>
      <c r="BL29" s="30">
        <f t="shared" si="116"/>
        <v>0</v>
      </c>
      <c r="BM29" s="21">
        <f t="shared" si="117"/>
        <v>0</v>
      </c>
      <c r="BN29" s="152" t="e">
        <f t="shared" si="92"/>
        <v>#DIV/0!</v>
      </c>
      <c r="BO29" s="21">
        <f t="shared" si="118"/>
        <v>0</v>
      </c>
      <c r="BP29" s="21">
        <f t="shared" si="119"/>
        <v>0</v>
      </c>
      <c r="BQ29" s="152" t="e">
        <f t="shared" si="93"/>
        <v>#DIV/0!</v>
      </c>
    </row>
    <row r="30" spans="1:69" ht="15" thickBot="1" x14ac:dyDescent="0.4"/>
    <row r="31" spans="1:69" ht="15" thickBot="1" x14ac:dyDescent="0.4">
      <c r="D31" s="191" t="str">
        <f>Overview!B16</f>
        <v>IMI506</v>
      </c>
      <c r="E31" s="192"/>
      <c r="F31" s="192"/>
      <c r="G31" s="192"/>
      <c r="H31" s="192"/>
      <c r="I31" s="192"/>
      <c r="J31" s="192"/>
      <c r="K31" s="192"/>
      <c r="L31" s="192"/>
      <c r="M31" s="192"/>
      <c r="N31" s="192"/>
      <c r="O31" s="192"/>
      <c r="P31" s="192"/>
      <c r="Q31" s="192"/>
      <c r="R31" s="192"/>
      <c r="S31" s="192"/>
      <c r="T31" s="192"/>
      <c r="U31" s="192"/>
      <c r="V31" s="192"/>
      <c r="W31" s="192"/>
      <c r="X31" s="192"/>
      <c r="Y31" s="192"/>
      <c r="Z31" s="192"/>
      <c r="AA31" s="193"/>
      <c r="AB31" s="119"/>
      <c r="AC31" s="119"/>
      <c r="AD31" s="119"/>
      <c r="AE31" s="119"/>
      <c r="AF31" s="119"/>
      <c r="AG31" s="119"/>
      <c r="AH31" s="119"/>
      <c r="AI31" s="119"/>
      <c r="AJ31" s="119"/>
    </row>
    <row r="32" spans="1:69" ht="15" thickBot="1" x14ac:dyDescent="0.4">
      <c r="D32" s="188" t="s">
        <v>29</v>
      </c>
      <c r="E32" s="189"/>
      <c r="F32" s="189"/>
      <c r="G32" s="189"/>
      <c r="H32" s="189"/>
      <c r="I32" s="190"/>
      <c r="J32" s="188" t="s">
        <v>30</v>
      </c>
      <c r="K32" s="189"/>
      <c r="L32" s="189"/>
      <c r="M32" s="189"/>
      <c r="N32" s="189"/>
      <c r="O32" s="189"/>
      <c r="P32" s="189"/>
      <c r="Q32" s="189"/>
      <c r="R32" s="189"/>
      <c r="S32" s="189"/>
      <c r="T32" s="189"/>
      <c r="U32" s="189"/>
      <c r="V32" s="189"/>
      <c r="W32" s="189"/>
      <c r="X32" s="189"/>
      <c r="Y32" s="189"/>
      <c r="Z32" s="189"/>
      <c r="AA32" s="190"/>
      <c r="AB32" s="112"/>
      <c r="AC32" s="112"/>
      <c r="AD32" s="112"/>
      <c r="AE32" s="112"/>
      <c r="AF32" s="112"/>
      <c r="AG32" s="112"/>
      <c r="AH32" s="112"/>
      <c r="AI32" s="112"/>
      <c r="AJ32" s="112"/>
      <c r="AK32" s="215" t="s">
        <v>15</v>
      </c>
      <c r="AL32" s="215"/>
      <c r="AM32" s="216"/>
      <c r="AN32" s="214" t="s">
        <v>16</v>
      </c>
      <c r="AO32" s="215"/>
      <c r="AP32" s="216"/>
      <c r="AQ32" s="214" t="s">
        <v>17</v>
      </c>
      <c r="AR32" s="215"/>
      <c r="AS32" s="216"/>
      <c r="AT32" s="214" t="s">
        <v>18</v>
      </c>
      <c r="AU32" s="215"/>
      <c r="AV32" s="216"/>
      <c r="AW32" s="214" t="s">
        <v>19</v>
      </c>
      <c r="AX32" s="215"/>
      <c r="AY32" s="216"/>
      <c r="AZ32" s="214" t="s">
        <v>20</v>
      </c>
      <c r="BA32" s="215"/>
      <c r="BB32" s="216"/>
      <c r="BC32" s="214" t="s">
        <v>24</v>
      </c>
      <c r="BD32" s="215"/>
      <c r="BE32" s="216"/>
      <c r="BF32" s="214" t="s">
        <v>21</v>
      </c>
      <c r="BG32" s="215"/>
      <c r="BH32" s="216"/>
      <c r="BI32" s="214" t="s">
        <v>22</v>
      </c>
      <c r="BJ32" s="215"/>
      <c r="BK32" s="216"/>
      <c r="BL32" s="214" t="s">
        <v>25</v>
      </c>
      <c r="BM32" s="215"/>
      <c r="BN32" s="216"/>
      <c r="BO32" s="214" t="s">
        <v>23</v>
      </c>
      <c r="BP32" s="215"/>
      <c r="BQ32" s="216"/>
    </row>
    <row r="33" spans="1:69" ht="15" thickBot="1" x14ac:dyDescent="0.4">
      <c r="A33" s="57" t="s">
        <v>0</v>
      </c>
      <c r="B33" s="58" t="s">
        <v>1</v>
      </c>
      <c r="C33" s="59" t="s">
        <v>2</v>
      </c>
      <c r="D33" s="205">
        <v>1</v>
      </c>
      <c r="E33" s="217"/>
      <c r="F33" s="218">
        <v>2</v>
      </c>
      <c r="G33" s="207"/>
      <c r="H33" s="218">
        <v>3</v>
      </c>
      <c r="I33" s="207"/>
      <c r="J33" s="219">
        <v>1</v>
      </c>
      <c r="K33" s="220"/>
      <c r="L33" s="220"/>
      <c r="M33" s="220"/>
      <c r="N33" s="220"/>
      <c r="O33" s="220"/>
      <c r="P33" s="220"/>
      <c r="Q33" s="220"/>
      <c r="R33" s="221"/>
      <c r="S33" s="222">
        <v>2</v>
      </c>
      <c r="T33" s="220"/>
      <c r="U33" s="220"/>
      <c r="V33" s="220"/>
      <c r="W33" s="220"/>
      <c r="X33" s="220"/>
      <c r="Y33" s="220"/>
      <c r="Z33" s="220"/>
      <c r="AA33" s="223"/>
      <c r="AB33" s="222">
        <v>3</v>
      </c>
      <c r="AC33" s="220"/>
      <c r="AD33" s="220"/>
      <c r="AE33" s="220"/>
      <c r="AF33" s="220"/>
      <c r="AG33" s="220"/>
      <c r="AH33" s="220"/>
      <c r="AI33" s="220"/>
      <c r="AJ33" s="223"/>
      <c r="AK33" s="120" t="s">
        <v>8</v>
      </c>
      <c r="AL33" s="120" t="s">
        <v>5</v>
      </c>
      <c r="AM33" s="121" t="s">
        <v>6</v>
      </c>
      <c r="AN33" s="122" t="s">
        <v>8</v>
      </c>
      <c r="AO33" s="120" t="s">
        <v>5</v>
      </c>
      <c r="AP33" s="121" t="s">
        <v>6</v>
      </c>
      <c r="AQ33" s="122" t="s">
        <v>8</v>
      </c>
      <c r="AR33" s="120" t="s">
        <v>5</v>
      </c>
      <c r="AS33" s="121" t="s">
        <v>6</v>
      </c>
      <c r="AT33" s="122" t="s">
        <v>8</v>
      </c>
      <c r="AU33" s="120" t="s">
        <v>5</v>
      </c>
      <c r="AV33" s="121" t="s">
        <v>6</v>
      </c>
      <c r="AW33" s="122" t="s">
        <v>8</v>
      </c>
      <c r="AX33" s="120" t="s">
        <v>5</v>
      </c>
      <c r="AY33" s="121" t="s">
        <v>6</v>
      </c>
      <c r="AZ33" s="122" t="s">
        <v>8</v>
      </c>
      <c r="BA33" s="120" t="s">
        <v>5</v>
      </c>
      <c r="BB33" s="121" t="s">
        <v>6</v>
      </c>
      <c r="BC33" s="122" t="s">
        <v>8</v>
      </c>
      <c r="BD33" s="120" t="s">
        <v>5</v>
      </c>
      <c r="BE33" s="121" t="s">
        <v>6</v>
      </c>
      <c r="BF33" s="122" t="s">
        <v>8</v>
      </c>
      <c r="BG33" s="120" t="s">
        <v>5</v>
      </c>
      <c r="BH33" s="121" t="s">
        <v>6</v>
      </c>
      <c r="BI33" s="122" t="s">
        <v>8</v>
      </c>
      <c r="BJ33" s="120" t="s">
        <v>5</v>
      </c>
      <c r="BK33" s="121" t="s">
        <v>6</v>
      </c>
      <c r="BL33" s="122" t="s">
        <v>8</v>
      </c>
      <c r="BM33" s="120" t="s">
        <v>5</v>
      </c>
      <c r="BN33" s="121" t="s">
        <v>6</v>
      </c>
      <c r="BO33" s="122" t="s">
        <v>8</v>
      </c>
      <c r="BP33" s="120" t="s">
        <v>5</v>
      </c>
      <c r="BQ33" s="121" t="s">
        <v>6</v>
      </c>
    </row>
    <row r="34" spans="1:69" x14ac:dyDescent="0.35">
      <c r="A34" s="11">
        <f>'OD660'!$A$5</f>
        <v>44661.520833333336</v>
      </c>
      <c r="B34" s="4">
        <f>C34*24</f>
        <v>0</v>
      </c>
      <c r="C34" s="4">
        <f>A34-$A$4</f>
        <v>0</v>
      </c>
      <c r="D34" s="76">
        <v>39.380000000000003</v>
      </c>
      <c r="E34" s="78">
        <v>22.02</v>
      </c>
      <c r="F34" s="73">
        <v>45.48</v>
      </c>
      <c r="G34" s="75">
        <v>25.47</v>
      </c>
      <c r="H34" s="73">
        <v>41.07</v>
      </c>
      <c r="I34" s="75">
        <v>25.41</v>
      </c>
      <c r="J34" s="123">
        <v>0</v>
      </c>
      <c r="K34" s="95">
        <v>0</v>
      </c>
      <c r="L34" s="95">
        <v>0</v>
      </c>
      <c r="M34" s="95">
        <v>0</v>
      </c>
      <c r="N34" s="95">
        <v>0</v>
      </c>
      <c r="O34" s="95">
        <v>0</v>
      </c>
      <c r="P34" s="95">
        <v>0</v>
      </c>
      <c r="Q34" s="95">
        <v>0</v>
      </c>
      <c r="R34" s="96">
        <v>0</v>
      </c>
      <c r="S34" s="123">
        <v>0</v>
      </c>
      <c r="T34" s="95">
        <v>0</v>
      </c>
      <c r="U34" s="95">
        <v>0</v>
      </c>
      <c r="V34" s="95">
        <v>0</v>
      </c>
      <c r="W34" s="95">
        <v>0</v>
      </c>
      <c r="X34" s="95">
        <v>0</v>
      </c>
      <c r="Y34" s="95">
        <v>0</v>
      </c>
      <c r="Z34" s="95">
        <v>0</v>
      </c>
      <c r="AA34" s="96">
        <v>0</v>
      </c>
      <c r="AB34" s="123">
        <v>0</v>
      </c>
      <c r="AC34" s="95">
        <v>0</v>
      </c>
      <c r="AD34" s="95">
        <v>0</v>
      </c>
      <c r="AE34" s="95">
        <v>0</v>
      </c>
      <c r="AF34" s="95">
        <v>0</v>
      </c>
      <c r="AG34" s="95">
        <v>0</v>
      </c>
      <c r="AH34" s="95">
        <v>0</v>
      </c>
      <c r="AI34" s="95">
        <v>0</v>
      </c>
      <c r="AJ34" s="96">
        <v>0</v>
      </c>
      <c r="AK34" s="144">
        <f>IF(D34="",#N/A,AVERAGE(D34,F34,H34))</f>
        <v>41.976666666666667</v>
      </c>
      <c r="AL34" s="144">
        <f>_xlfn.STDEV.S(D34,F34,H34)</f>
        <v>3.1494496873792595</v>
      </c>
      <c r="AM34" s="144">
        <f t="shared" ref="AM34" si="120">AL34/AK34</f>
        <v>7.5028579862922093E-2</v>
      </c>
      <c r="AN34" s="143">
        <f>IF(E34="",#N/A,AVERAGE(E34,G34,I34))</f>
        <v>24.299999999999997</v>
      </c>
      <c r="AO34" s="144">
        <f>_xlfn.STDEV.S(E34,G34,I34)</f>
        <v>1.9747658088998805</v>
      </c>
      <c r="AP34" s="150">
        <f t="shared" ref="AP34" si="121">AO34/AN34</f>
        <v>8.1266082670776979E-2</v>
      </c>
      <c r="AQ34" s="143">
        <f>IF(J34="",#N/A,AVERAGE(J34,S34,AB34))</f>
        <v>0</v>
      </c>
      <c r="AR34" s="144">
        <f>_xlfn.STDEV.S(J34,S34,AB34)</f>
        <v>0</v>
      </c>
      <c r="AS34" s="144" t="e">
        <f t="shared" ref="AS34:AS39" si="122">AR34/AQ34</f>
        <v>#DIV/0!</v>
      </c>
      <c r="AT34" s="143">
        <f>IF(K34="",#N/A,AVERAGE(K34,T34,AC34))</f>
        <v>0</v>
      </c>
      <c r="AU34" s="144">
        <f>_xlfn.STDEV.S(K34,T34,AC34)</f>
        <v>0</v>
      </c>
      <c r="AV34" s="150" t="e">
        <f t="shared" ref="AV34:AV39" si="123">AU34/AT34</f>
        <v>#DIV/0!</v>
      </c>
      <c r="AW34" s="144">
        <f>IF(L34="",#N/A,AVERAGE(L34,U34,AD34))</f>
        <v>0</v>
      </c>
      <c r="AX34" s="144">
        <f>_xlfn.STDEV.S(L34,U34,AD34)</f>
        <v>0</v>
      </c>
      <c r="AY34" s="144" t="e">
        <f t="shared" ref="AY34:AY39" si="124">AX34/AW34</f>
        <v>#DIV/0!</v>
      </c>
      <c r="AZ34" s="143">
        <f>IF(M34="",#N/A,AVERAGE(M34,V34,AE34))</f>
        <v>0</v>
      </c>
      <c r="BA34" s="144">
        <f>_xlfn.STDEV.S(M34,V34,AE34)</f>
        <v>0</v>
      </c>
      <c r="BB34" s="150" t="e">
        <f t="shared" ref="BB34:BB39" si="125">BA34/AZ34</f>
        <v>#DIV/0!</v>
      </c>
      <c r="BC34" s="144">
        <f>IF(N34="",#N/A,AVERAGE(N34,W34,AF34))</f>
        <v>0</v>
      </c>
      <c r="BD34" s="144">
        <f>_xlfn.STDEV.S(N34,W34,AF34)</f>
        <v>0</v>
      </c>
      <c r="BE34" s="144" t="e">
        <f t="shared" ref="BE34:BE39" si="126">BD34/BC34</f>
        <v>#DIV/0!</v>
      </c>
      <c r="BF34" s="143">
        <f>IF(O34="",#N/A,AVERAGE(O34,X34,AG34))</f>
        <v>0</v>
      </c>
      <c r="BG34" s="144">
        <f>_xlfn.STDEV.S(O34,X34,AG34)</f>
        <v>0</v>
      </c>
      <c r="BH34" s="150" t="e">
        <f t="shared" ref="BH34:BH39" si="127">BG34/BF34</f>
        <v>#DIV/0!</v>
      </c>
      <c r="BI34" s="144">
        <f>IF(P34="",#N/A,AVERAGE(P34,Y34,AH34))</f>
        <v>0</v>
      </c>
      <c r="BJ34" s="144">
        <f>_xlfn.STDEV.S(P34,Y34,AH34)</f>
        <v>0</v>
      </c>
      <c r="BK34" s="144" t="e">
        <f t="shared" ref="BK34:BK39" si="128">BJ34/BI34</f>
        <v>#DIV/0!</v>
      </c>
      <c r="BL34" s="143">
        <f>IF(Q34="",#N/A,AVERAGE(Q34,Z34,AI34))</f>
        <v>0</v>
      </c>
      <c r="BM34" s="144">
        <f>_xlfn.STDEV.S(Q34,Z34,AI34)</f>
        <v>0</v>
      </c>
      <c r="BN34" s="150" t="e">
        <f t="shared" ref="BN34:BN39" si="129">BM34/BL34</f>
        <v>#DIV/0!</v>
      </c>
      <c r="BO34" s="144">
        <f>IF(R34="",#N/A,AVERAGE(R34,AA34,AJ34))</f>
        <v>0</v>
      </c>
      <c r="BP34" s="144">
        <f>_xlfn.STDEV.S(R34,AA34,AJ34)</f>
        <v>0</v>
      </c>
      <c r="BQ34" s="150" t="e">
        <f t="shared" ref="BQ34:BQ39" si="130">BP34/BO34</f>
        <v>#DIV/0!</v>
      </c>
    </row>
    <row r="35" spans="1:69" x14ac:dyDescent="0.35">
      <c r="A35" s="11">
        <f>'OD660'!$A$7</f>
        <v>44662.34375</v>
      </c>
      <c r="B35" s="4">
        <f t="shared" ref="B35:B39" si="131">C35*24</f>
        <v>19.749999999941792</v>
      </c>
      <c r="C35" s="5">
        <f t="shared" ref="C35:C39" si="132">A35-$A$4</f>
        <v>0.82291666666424135</v>
      </c>
      <c r="D35" s="73">
        <v>122.79</v>
      </c>
      <c r="E35" s="75">
        <v>118.77</v>
      </c>
      <c r="F35" s="73">
        <v>114.45</v>
      </c>
      <c r="G35" s="75">
        <v>112.51</v>
      </c>
      <c r="H35" s="73">
        <v>124.7</v>
      </c>
      <c r="I35" s="75">
        <v>119.49</v>
      </c>
      <c r="J35" s="73">
        <v>0</v>
      </c>
      <c r="K35" s="74">
        <v>0</v>
      </c>
      <c r="L35" s="74">
        <v>0</v>
      </c>
      <c r="M35" s="74">
        <v>0</v>
      </c>
      <c r="N35" s="74">
        <v>0</v>
      </c>
      <c r="O35" s="74">
        <v>3.5</v>
      </c>
      <c r="P35" s="74">
        <v>0</v>
      </c>
      <c r="Q35" s="74">
        <v>0</v>
      </c>
      <c r="R35" s="75">
        <v>0</v>
      </c>
      <c r="S35" s="73">
        <v>0</v>
      </c>
      <c r="T35" s="74">
        <v>0</v>
      </c>
      <c r="U35" s="74">
        <v>0</v>
      </c>
      <c r="V35" s="74">
        <v>0</v>
      </c>
      <c r="W35" s="74">
        <v>0</v>
      </c>
      <c r="X35" s="74">
        <v>3.34</v>
      </c>
      <c r="Y35" s="74">
        <v>0</v>
      </c>
      <c r="Z35" s="74">
        <v>0</v>
      </c>
      <c r="AA35" s="75">
        <v>0</v>
      </c>
      <c r="AB35" s="73">
        <v>0</v>
      </c>
      <c r="AC35" s="74">
        <v>0</v>
      </c>
      <c r="AD35" s="74">
        <v>0</v>
      </c>
      <c r="AE35" s="74">
        <v>0</v>
      </c>
      <c r="AF35" s="74">
        <v>0</v>
      </c>
      <c r="AG35" s="74">
        <v>3.56</v>
      </c>
      <c r="AH35" s="74">
        <v>0</v>
      </c>
      <c r="AI35" s="74">
        <v>0</v>
      </c>
      <c r="AJ35" s="75">
        <v>0</v>
      </c>
      <c r="AK35" s="7">
        <f t="shared" ref="AK35:AK39" si="133">IF(D35="",#N/A,AVERAGE(D35,F35,H35))</f>
        <v>120.64666666666666</v>
      </c>
      <c r="AL35" s="7">
        <f t="shared" ref="AL35:AL39" si="134">_xlfn.STDEV.S(D35,F35,H35)</f>
        <v>5.4507828183971281</v>
      </c>
      <c r="AM35" s="7">
        <f t="shared" ref="AM35:AM39" si="135">AL35/AK35</f>
        <v>4.5179721653288901E-2</v>
      </c>
      <c r="AN35" s="29">
        <f t="shared" ref="AN35:AN39" si="136">IF(E35="",#N/A,AVERAGE(E35,G35,I35))</f>
        <v>116.92333333333333</v>
      </c>
      <c r="AO35" s="7">
        <f t="shared" ref="AO35:AO39" si="137">_xlfn.STDEV.S(E35,G35,I35)</f>
        <v>3.8389755577931584</v>
      </c>
      <c r="AP35" s="151">
        <f t="shared" ref="AP35:AP39" si="138">AO35/AN35</f>
        <v>3.2833271583600297E-2</v>
      </c>
      <c r="AQ35" s="29">
        <f t="shared" ref="AQ35:AQ39" si="139">IF(J35="",#N/A,AVERAGE(J35,S35,AB35))</f>
        <v>0</v>
      </c>
      <c r="AR35" s="7">
        <f t="shared" ref="AR35:AR39" si="140">_xlfn.STDEV.S(J35,S35,AB35)</f>
        <v>0</v>
      </c>
      <c r="AS35" s="7" t="e">
        <f t="shared" si="122"/>
        <v>#DIV/0!</v>
      </c>
      <c r="AT35" s="29">
        <f t="shared" ref="AT35:AT39" si="141">IF(K35="",#N/A,AVERAGE(K35,T35,AC35))</f>
        <v>0</v>
      </c>
      <c r="AU35" s="7">
        <f t="shared" ref="AU35:AU39" si="142">_xlfn.STDEV.S(K35,T35,AC35)</f>
        <v>0</v>
      </c>
      <c r="AV35" s="151" t="e">
        <f t="shared" si="123"/>
        <v>#DIV/0!</v>
      </c>
      <c r="AW35" s="7">
        <f t="shared" ref="AW35:AW39" si="143">IF(L35="",#N/A,AVERAGE(L35,U35,AD35))</f>
        <v>0</v>
      </c>
      <c r="AX35" s="7">
        <f t="shared" ref="AX35:AX39" si="144">_xlfn.STDEV.S(L35,U35,AD35)</f>
        <v>0</v>
      </c>
      <c r="AY35" s="7" t="e">
        <f t="shared" si="124"/>
        <v>#DIV/0!</v>
      </c>
      <c r="AZ35" s="29">
        <f t="shared" ref="AZ35:AZ39" si="145">IF(M35="",#N/A,AVERAGE(M35,V35,AE35))</f>
        <v>0</v>
      </c>
      <c r="BA35" s="7">
        <f t="shared" ref="BA35:BA39" si="146">_xlfn.STDEV.S(M35,V35,AE35)</f>
        <v>0</v>
      </c>
      <c r="BB35" s="151" t="e">
        <f t="shared" si="125"/>
        <v>#DIV/0!</v>
      </c>
      <c r="BC35" s="7">
        <f t="shared" ref="BC35:BC39" si="147">IF(N35="",#N/A,AVERAGE(N35,W35,AF35))</f>
        <v>0</v>
      </c>
      <c r="BD35" s="7">
        <f t="shared" ref="BD35:BD39" si="148">_xlfn.STDEV.S(N35,W35,AF35)</f>
        <v>0</v>
      </c>
      <c r="BE35" s="7" t="e">
        <f t="shared" si="126"/>
        <v>#DIV/0!</v>
      </c>
      <c r="BF35" s="29">
        <f t="shared" ref="BF35:BF39" si="149">IF(O35="",#N/A,AVERAGE(O35,X35,AG35))</f>
        <v>3.4666666666666668</v>
      </c>
      <c r="BG35" s="7">
        <f t="shared" ref="BG35:BG39" si="150">_xlfn.STDEV.S(O35,X35,AG35)</f>
        <v>0.11372481406154664</v>
      </c>
      <c r="BH35" s="151">
        <f t="shared" si="127"/>
        <v>3.2805234825446145E-2</v>
      </c>
      <c r="BI35" s="7">
        <f t="shared" ref="BI35:BI39" si="151">IF(P35="",#N/A,AVERAGE(P35,Y35,AH35))</f>
        <v>0</v>
      </c>
      <c r="BJ35" s="7">
        <f t="shared" ref="BJ35:BJ39" si="152">_xlfn.STDEV.S(P35,Y35,AH35)</f>
        <v>0</v>
      </c>
      <c r="BK35" s="7" t="e">
        <f t="shared" si="128"/>
        <v>#DIV/0!</v>
      </c>
      <c r="BL35" s="29">
        <f t="shared" ref="BL35:BL39" si="153">IF(Q35="",#N/A,AVERAGE(Q35,Z35,AI35))</f>
        <v>0</v>
      </c>
      <c r="BM35" s="7">
        <f t="shared" ref="BM35:BM39" si="154">_xlfn.STDEV.S(Q35,Z35,AI35)</f>
        <v>0</v>
      </c>
      <c r="BN35" s="151" t="e">
        <f t="shared" si="129"/>
        <v>#DIV/0!</v>
      </c>
      <c r="BO35" s="7">
        <f t="shared" ref="BO35:BO39" si="155">IF(R35="",#N/A,AVERAGE(R35,AA35,AJ35))</f>
        <v>0</v>
      </c>
      <c r="BP35" s="7">
        <f t="shared" ref="BP35:BP39" si="156">_xlfn.STDEV.S(R35,AA35,AJ35)</f>
        <v>0</v>
      </c>
      <c r="BQ35" s="151" t="e">
        <f t="shared" si="130"/>
        <v>#DIV/0!</v>
      </c>
    </row>
    <row r="36" spans="1:69" x14ac:dyDescent="0.35">
      <c r="A36" s="11">
        <f>'OD660'!$A$9</f>
        <v>44663.354166666664</v>
      </c>
      <c r="B36" s="4">
        <f t="shared" si="131"/>
        <v>43.999999999883585</v>
      </c>
      <c r="C36" s="5">
        <f t="shared" si="132"/>
        <v>1.8333333333284827</v>
      </c>
      <c r="D36" s="73">
        <v>214.12</v>
      </c>
      <c r="E36" s="75">
        <v>155.66</v>
      </c>
      <c r="F36" s="73">
        <v>196.69</v>
      </c>
      <c r="G36" s="75">
        <v>144.21</v>
      </c>
      <c r="H36" s="73">
        <v>197.48</v>
      </c>
      <c r="I36" s="75">
        <v>146.30000000000001</v>
      </c>
      <c r="J36" s="73">
        <v>0.24</v>
      </c>
      <c r="K36" s="74">
        <v>0</v>
      </c>
      <c r="L36" s="74">
        <v>0.21</v>
      </c>
      <c r="M36" s="74">
        <v>9.3000000000000007</v>
      </c>
      <c r="N36" s="74">
        <v>0</v>
      </c>
      <c r="O36" s="74">
        <v>27.45</v>
      </c>
      <c r="P36" s="74">
        <v>0</v>
      </c>
      <c r="Q36" s="74">
        <v>0</v>
      </c>
      <c r="R36" s="75">
        <v>0</v>
      </c>
      <c r="S36" s="73">
        <v>0.3</v>
      </c>
      <c r="T36" s="74">
        <v>0</v>
      </c>
      <c r="U36" s="74">
        <v>0.19</v>
      </c>
      <c r="V36" s="74">
        <v>8.19</v>
      </c>
      <c r="W36" s="74">
        <v>0</v>
      </c>
      <c r="X36" s="74">
        <v>26.13</v>
      </c>
      <c r="Y36" s="74">
        <v>0</v>
      </c>
      <c r="Z36" s="74">
        <v>0</v>
      </c>
      <c r="AA36" s="75">
        <v>0</v>
      </c>
      <c r="AB36" s="73">
        <v>0.22</v>
      </c>
      <c r="AC36" s="74">
        <v>0</v>
      </c>
      <c r="AD36" s="74">
        <v>0.19</v>
      </c>
      <c r="AE36" s="74">
        <v>8.27</v>
      </c>
      <c r="AF36" s="74">
        <v>0</v>
      </c>
      <c r="AG36" s="74">
        <v>26</v>
      </c>
      <c r="AH36" s="74">
        <v>0</v>
      </c>
      <c r="AI36" s="74">
        <v>0</v>
      </c>
      <c r="AJ36" s="75">
        <v>0</v>
      </c>
      <c r="AK36" s="7">
        <f t="shared" si="133"/>
        <v>202.76333333333332</v>
      </c>
      <c r="AL36" s="7">
        <f t="shared" si="134"/>
        <v>9.8430906392927948</v>
      </c>
      <c r="AM36" s="7">
        <f t="shared" si="135"/>
        <v>4.8544726886646808E-2</v>
      </c>
      <c r="AN36" s="29">
        <f t="shared" si="136"/>
        <v>148.72333333333333</v>
      </c>
      <c r="AO36" s="7">
        <f t="shared" si="137"/>
        <v>6.0975432211123559</v>
      </c>
      <c r="AP36" s="151">
        <f t="shared" si="138"/>
        <v>4.0999237204063628E-2</v>
      </c>
      <c r="AQ36" s="29">
        <f t="shared" si="139"/>
        <v>0.25333333333333335</v>
      </c>
      <c r="AR36" s="7">
        <f t="shared" si="140"/>
        <v>4.1633319989322695E-2</v>
      </c>
      <c r="AS36" s="7">
        <f t="shared" si="122"/>
        <v>0.16434205258943169</v>
      </c>
      <c r="AT36" s="29">
        <f t="shared" si="141"/>
        <v>0</v>
      </c>
      <c r="AU36" s="7">
        <f t="shared" si="142"/>
        <v>0</v>
      </c>
      <c r="AV36" s="151" t="e">
        <f t="shared" si="123"/>
        <v>#DIV/0!</v>
      </c>
      <c r="AW36" s="7">
        <f t="shared" si="143"/>
        <v>0.19666666666666668</v>
      </c>
      <c r="AX36" s="7">
        <f t="shared" si="144"/>
        <v>1.1547005383792509E-2</v>
      </c>
      <c r="AY36" s="7">
        <f t="shared" si="124"/>
        <v>5.8713586697250041E-2</v>
      </c>
      <c r="AZ36" s="29">
        <f t="shared" si="145"/>
        <v>8.5866666666666678</v>
      </c>
      <c r="BA36" s="7">
        <f t="shared" si="146"/>
        <v>0.61905842481411577</v>
      </c>
      <c r="BB36" s="151">
        <f t="shared" si="125"/>
        <v>7.2095313448848883E-2</v>
      </c>
      <c r="BC36" s="7">
        <f t="shared" si="147"/>
        <v>0</v>
      </c>
      <c r="BD36" s="7">
        <f t="shared" si="148"/>
        <v>0</v>
      </c>
      <c r="BE36" s="7" t="e">
        <f t="shared" si="126"/>
        <v>#DIV/0!</v>
      </c>
      <c r="BF36" s="29">
        <f t="shared" si="149"/>
        <v>26.526666666666667</v>
      </c>
      <c r="BG36" s="7">
        <f t="shared" si="150"/>
        <v>0.80226761952189807</v>
      </c>
      <c r="BH36" s="151">
        <f t="shared" si="127"/>
        <v>3.0243815764836569E-2</v>
      </c>
      <c r="BI36" s="7">
        <f t="shared" si="151"/>
        <v>0</v>
      </c>
      <c r="BJ36" s="7">
        <f t="shared" si="152"/>
        <v>0</v>
      </c>
      <c r="BK36" s="7" t="e">
        <f t="shared" si="128"/>
        <v>#DIV/0!</v>
      </c>
      <c r="BL36" s="29">
        <f t="shared" si="153"/>
        <v>0</v>
      </c>
      <c r="BM36" s="7">
        <f t="shared" si="154"/>
        <v>0</v>
      </c>
      <c r="BN36" s="151" t="e">
        <f t="shared" si="129"/>
        <v>#DIV/0!</v>
      </c>
      <c r="BO36" s="7">
        <f t="shared" si="155"/>
        <v>0</v>
      </c>
      <c r="BP36" s="7">
        <f t="shared" si="156"/>
        <v>0</v>
      </c>
      <c r="BQ36" s="151" t="e">
        <f t="shared" si="130"/>
        <v>#DIV/0!</v>
      </c>
    </row>
    <row r="37" spans="1:69" x14ac:dyDescent="0.35">
      <c r="A37" s="11">
        <f>'OD660'!$A$11</f>
        <v>44664.361111111109</v>
      </c>
      <c r="B37" s="4">
        <f t="shared" si="131"/>
        <v>68.166666666569654</v>
      </c>
      <c r="C37" s="5">
        <f t="shared" si="132"/>
        <v>2.8402777777737356</v>
      </c>
      <c r="D37" s="73">
        <v>826.14</v>
      </c>
      <c r="E37" s="75">
        <v>773.57</v>
      </c>
      <c r="F37" s="73">
        <v>821.18</v>
      </c>
      <c r="G37" s="75">
        <v>802.84</v>
      </c>
      <c r="H37" s="73">
        <v>854.86</v>
      </c>
      <c r="I37" s="75">
        <v>827.95</v>
      </c>
      <c r="J37" s="73">
        <v>0.91</v>
      </c>
      <c r="K37" s="74">
        <v>0</v>
      </c>
      <c r="L37" s="74">
        <v>0.34</v>
      </c>
      <c r="M37" s="74">
        <v>22.3</v>
      </c>
      <c r="N37" s="74">
        <v>0.08</v>
      </c>
      <c r="O37" s="74">
        <v>56.47</v>
      </c>
      <c r="P37" s="74">
        <v>0</v>
      </c>
      <c r="Q37" s="74">
        <v>0</v>
      </c>
      <c r="R37" s="75">
        <v>0</v>
      </c>
      <c r="S37" s="73">
        <v>0.93</v>
      </c>
      <c r="T37" s="74">
        <v>0</v>
      </c>
      <c r="U37" s="74">
        <v>0.37</v>
      </c>
      <c r="V37" s="74">
        <v>24.01</v>
      </c>
      <c r="W37" s="74">
        <v>0.09</v>
      </c>
      <c r="X37" s="74">
        <v>59.04</v>
      </c>
      <c r="Y37" s="74">
        <v>0</v>
      </c>
      <c r="Z37" s="74">
        <v>0</v>
      </c>
      <c r="AA37" s="75">
        <v>0</v>
      </c>
      <c r="AB37" s="73">
        <v>1.02</v>
      </c>
      <c r="AC37" s="74">
        <v>0</v>
      </c>
      <c r="AD37" s="74">
        <v>0.39</v>
      </c>
      <c r="AE37" s="74">
        <v>24.92</v>
      </c>
      <c r="AF37" s="74">
        <v>0.09</v>
      </c>
      <c r="AG37" s="74">
        <v>60.55</v>
      </c>
      <c r="AH37" s="74">
        <v>0</v>
      </c>
      <c r="AI37" s="74">
        <v>0</v>
      </c>
      <c r="AJ37" s="75">
        <v>0</v>
      </c>
      <c r="AK37" s="7">
        <f t="shared" si="133"/>
        <v>834.06</v>
      </c>
      <c r="AL37" s="7">
        <f t="shared" si="134"/>
        <v>18.183245034921601</v>
      </c>
      <c r="AM37" s="7">
        <f t="shared" si="135"/>
        <v>2.1800883671344511E-2</v>
      </c>
      <c r="AN37" s="29">
        <f t="shared" si="136"/>
        <v>801.45333333333338</v>
      </c>
      <c r="AO37" s="7">
        <f t="shared" si="137"/>
        <v>27.216506633536444</v>
      </c>
      <c r="AP37" s="151">
        <f t="shared" si="138"/>
        <v>3.3958941215379283E-2</v>
      </c>
      <c r="AQ37" s="29">
        <f t="shared" si="139"/>
        <v>0.95333333333333348</v>
      </c>
      <c r="AR37" s="7">
        <f t="shared" si="140"/>
        <v>5.8594652770823138E-2</v>
      </c>
      <c r="AS37" s="7">
        <f t="shared" si="122"/>
        <v>6.146292248687741E-2</v>
      </c>
      <c r="AT37" s="29">
        <f t="shared" si="141"/>
        <v>0</v>
      </c>
      <c r="AU37" s="7">
        <f t="shared" si="142"/>
        <v>0</v>
      </c>
      <c r="AV37" s="151" t="e">
        <f t="shared" si="123"/>
        <v>#DIV/0!</v>
      </c>
      <c r="AW37" s="7">
        <f t="shared" si="143"/>
        <v>0.3666666666666667</v>
      </c>
      <c r="AX37" s="7">
        <f t="shared" si="144"/>
        <v>2.5166114784235825E-2</v>
      </c>
      <c r="AY37" s="7">
        <f t="shared" si="124"/>
        <v>6.8634858502461343E-2</v>
      </c>
      <c r="AZ37" s="29">
        <f t="shared" si="145"/>
        <v>23.743333333333336</v>
      </c>
      <c r="BA37" s="7">
        <f t="shared" si="146"/>
        <v>1.3302004861423464</v>
      </c>
      <c r="BB37" s="151">
        <f t="shared" si="125"/>
        <v>5.6024167603917437E-2</v>
      </c>
      <c r="BC37" s="7">
        <f t="shared" si="147"/>
        <v>8.666666666666667E-2</v>
      </c>
      <c r="BD37" s="7">
        <f t="shared" si="148"/>
        <v>5.7735026918962545E-3</v>
      </c>
      <c r="BE37" s="7">
        <f t="shared" si="126"/>
        <v>6.6617338752649094E-2</v>
      </c>
      <c r="BF37" s="29">
        <f t="shared" si="149"/>
        <v>58.686666666666667</v>
      </c>
      <c r="BG37" s="7">
        <f t="shared" si="150"/>
        <v>2.0628216920842504</v>
      </c>
      <c r="BH37" s="151">
        <f t="shared" si="127"/>
        <v>3.5149750518304844E-2</v>
      </c>
      <c r="BI37" s="7">
        <f t="shared" si="151"/>
        <v>0</v>
      </c>
      <c r="BJ37" s="7">
        <f t="shared" si="152"/>
        <v>0</v>
      </c>
      <c r="BK37" s="7" t="e">
        <f t="shared" si="128"/>
        <v>#DIV/0!</v>
      </c>
      <c r="BL37" s="29">
        <f t="shared" si="153"/>
        <v>0</v>
      </c>
      <c r="BM37" s="7">
        <f t="shared" si="154"/>
        <v>0</v>
      </c>
      <c r="BN37" s="151" t="e">
        <f t="shared" si="129"/>
        <v>#DIV/0!</v>
      </c>
      <c r="BO37" s="7">
        <f t="shared" si="155"/>
        <v>0</v>
      </c>
      <c r="BP37" s="7">
        <f t="shared" si="156"/>
        <v>0</v>
      </c>
      <c r="BQ37" s="151" t="e">
        <f t="shared" si="130"/>
        <v>#DIV/0!</v>
      </c>
    </row>
    <row r="38" spans="1:69" x14ac:dyDescent="0.35">
      <c r="A38" s="11">
        <f>'OD660'!$A$13</f>
        <v>44665.34375</v>
      </c>
      <c r="B38" s="4">
        <f t="shared" si="131"/>
        <v>91.749999999941792</v>
      </c>
      <c r="C38" s="5">
        <f t="shared" si="132"/>
        <v>3.8229166666642413</v>
      </c>
      <c r="D38" s="176">
        <v>167.99</v>
      </c>
      <c r="E38" s="176">
        <v>89.57</v>
      </c>
      <c r="F38" s="176">
        <v>216.1</v>
      </c>
      <c r="G38" s="176">
        <v>157.08000000000001</v>
      </c>
      <c r="H38" s="176">
        <v>206.17</v>
      </c>
      <c r="I38" s="176">
        <v>133.29</v>
      </c>
      <c r="J38" s="73">
        <v>1.19</v>
      </c>
      <c r="K38" s="74">
        <v>0</v>
      </c>
      <c r="L38" s="74">
        <v>0.41</v>
      </c>
      <c r="M38" s="74">
        <v>29.33</v>
      </c>
      <c r="N38" s="74">
        <v>0.1</v>
      </c>
      <c r="O38" s="74">
        <v>67.7</v>
      </c>
      <c r="P38" s="74">
        <v>0</v>
      </c>
      <c r="Q38" s="74">
        <v>0</v>
      </c>
      <c r="R38" s="75">
        <v>0</v>
      </c>
      <c r="S38" s="73">
        <v>1.17</v>
      </c>
      <c r="T38" s="74">
        <v>0</v>
      </c>
      <c r="U38" s="74">
        <v>0.4</v>
      </c>
      <c r="V38" s="74">
        <v>28.72</v>
      </c>
      <c r="W38" s="74">
        <v>0.09</v>
      </c>
      <c r="X38" s="74">
        <v>65.260000000000005</v>
      </c>
      <c r="Y38" s="74">
        <v>0</v>
      </c>
      <c r="Z38" s="74">
        <v>0</v>
      </c>
      <c r="AA38" s="75">
        <v>0</v>
      </c>
      <c r="AB38" s="73">
        <v>1.06</v>
      </c>
      <c r="AC38" s="74">
        <v>0</v>
      </c>
      <c r="AD38" s="74">
        <v>0.4</v>
      </c>
      <c r="AE38" s="74">
        <v>28.91</v>
      </c>
      <c r="AF38" s="74">
        <v>0.1</v>
      </c>
      <c r="AG38" s="74">
        <v>64.8</v>
      </c>
      <c r="AH38" s="74">
        <v>0</v>
      </c>
      <c r="AI38" s="74">
        <v>0</v>
      </c>
      <c r="AJ38" s="75">
        <v>0</v>
      </c>
      <c r="AK38" s="7">
        <f t="shared" si="133"/>
        <v>196.75333333333333</v>
      </c>
      <c r="AL38" s="7">
        <f t="shared" si="134"/>
        <v>25.399768371647419</v>
      </c>
      <c r="AM38" s="7">
        <f t="shared" si="135"/>
        <v>0.12909447551069403</v>
      </c>
      <c r="AN38" s="29">
        <f t="shared" si="136"/>
        <v>126.64666666666666</v>
      </c>
      <c r="AO38" s="7">
        <f t="shared" si="137"/>
        <v>34.241793664078614</v>
      </c>
      <c r="AP38" s="151">
        <f t="shared" si="138"/>
        <v>0.27037264039647274</v>
      </c>
      <c r="AQ38" s="29">
        <f t="shared" si="139"/>
        <v>1.1399999999999999</v>
      </c>
      <c r="AR38" s="7">
        <f t="shared" si="140"/>
        <v>6.9999999999999937E-2</v>
      </c>
      <c r="AS38" s="7">
        <f t="shared" si="122"/>
        <v>6.1403508771929773E-2</v>
      </c>
      <c r="AT38" s="29">
        <f t="shared" si="141"/>
        <v>0</v>
      </c>
      <c r="AU38" s="7">
        <f t="shared" si="142"/>
        <v>0</v>
      </c>
      <c r="AV38" s="151" t="e">
        <f t="shared" si="123"/>
        <v>#DIV/0!</v>
      </c>
      <c r="AW38" s="7">
        <f t="shared" si="143"/>
        <v>0.40333333333333332</v>
      </c>
      <c r="AX38" s="7">
        <f t="shared" si="144"/>
        <v>5.7735026918962311E-3</v>
      </c>
      <c r="AY38" s="7">
        <f t="shared" si="124"/>
        <v>1.4314469484040243E-2</v>
      </c>
      <c r="AZ38" s="29">
        <f t="shared" si="145"/>
        <v>28.986666666666665</v>
      </c>
      <c r="BA38" s="7">
        <f t="shared" si="146"/>
        <v>0.31214312956291868</v>
      </c>
      <c r="BB38" s="151">
        <f t="shared" si="125"/>
        <v>1.076850722963151E-2</v>
      </c>
      <c r="BC38" s="7">
        <f t="shared" si="147"/>
        <v>9.6666666666666679E-2</v>
      </c>
      <c r="BD38" s="7">
        <f t="shared" si="148"/>
        <v>5.7735026918962632E-3</v>
      </c>
      <c r="BE38" s="7">
        <f t="shared" si="126"/>
        <v>5.9725889916168236E-2</v>
      </c>
      <c r="BF38" s="29">
        <f t="shared" si="149"/>
        <v>65.92</v>
      </c>
      <c r="BG38" s="7">
        <f t="shared" si="150"/>
        <v>1.5585891055695229</v>
      </c>
      <c r="BH38" s="151">
        <f t="shared" si="127"/>
        <v>2.3643645412159024E-2</v>
      </c>
      <c r="BI38" s="7">
        <f t="shared" si="151"/>
        <v>0</v>
      </c>
      <c r="BJ38" s="7">
        <f t="shared" si="152"/>
        <v>0</v>
      </c>
      <c r="BK38" s="7" t="e">
        <f t="shared" si="128"/>
        <v>#DIV/0!</v>
      </c>
      <c r="BL38" s="29">
        <f t="shared" si="153"/>
        <v>0</v>
      </c>
      <c r="BM38" s="7">
        <f t="shared" si="154"/>
        <v>0</v>
      </c>
      <c r="BN38" s="151" t="e">
        <f t="shared" si="129"/>
        <v>#DIV/0!</v>
      </c>
      <c r="BO38" s="7">
        <f t="shared" si="155"/>
        <v>0</v>
      </c>
      <c r="BP38" s="7">
        <f t="shared" si="156"/>
        <v>0</v>
      </c>
      <c r="BQ38" s="151" t="e">
        <f t="shared" si="130"/>
        <v>#DIV/0!</v>
      </c>
    </row>
    <row r="39" spans="1:69" s="111" customFormat="1" ht="15" thickBot="1" x14ac:dyDescent="0.4">
      <c r="A39" s="11">
        <f>'OD660'!$A$15</f>
        <v>44666.385416666664</v>
      </c>
      <c r="B39" s="9">
        <f t="shared" si="131"/>
        <v>116.74999999988358</v>
      </c>
      <c r="C39" s="19">
        <f t="shared" si="132"/>
        <v>4.8645833333284827</v>
      </c>
      <c r="D39" s="136">
        <v>105.53</v>
      </c>
      <c r="E39" s="138">
        <v>82.94</v>
      </c>
      <c r="F39" s="136">
        <v>95.69</v>
      </c>
      <c r="G39" s="138">
        <v>79.989999999999995</v>
      </c>
      <c r="H39" s="136">
        <v>110.17</v>
      </c>
      <c r="I39" s="138">
        <v>89.6</v>
      </c>
      <c r="J39" s="136">
        <v>1.45</v>
      </c>
      <c r="K39" s="137">
        <v>0</v>
      </c>
      <c r="L39" s="137">
        <v>0.43</v>
      </c>
      <c r="M39" s="137">
        <v>31.04</v>
      </c>
      <c r="N39" s="137">
        <v>0.11</v>
      </c>
      <c r="O39" s="137">
        <v>67.77</v>
      </c>
      <c r="P39" s="137">
        <v>0</v>
      </c>
      <c r="Q39" s="137">
        <v>0</v>
      </c>
      <c r="R39" s="138">
        <v>0</v>
      </c>
      <c r="S39" s="136">
        <v>1.45</v>
      </c>
      <c r="T39" s="137">
        <v>0</v>
      </c>
      <c r="U39" s="137">
        <v>0.43</v>
      </c>
      <c r="V39" s="137">
        <v>31.69</v>
      </c>
      <c r="W39" s="137">
        <v>0.11</v>
      </c>
      <c r="X39" s="137">
        <v>68.45</v>
      </c>
      <c r="Y39" s="137">
        <v>0</v>
      </c>
      <c r="Z39" s="137">
        <v>0</v>
      </c>
      <c r="AA39" s="138">
        <v>0</v>
      </c>
      <c r="AB39" s="136">
        <v>1.48</v>
      </c>
      <c r="AC39" s="137">
        <v>0</v>
      </c>
      <c r="AD39" s="137">
        <v>0.44</v>
      </c>
      <c r="AE39" s="137">
        <v>31.86</v>
      </c>
      <c r="AF39" s="137">
        <v>0.11</v>
      </c>
      <c r="AG39" s="137">
        <v>67.510000000000005</v>
      </c>
      <c r="AH39" s="137">
        <v>0</v>
      </c>
      <c r="AI39" s="137">
        <v>0</v>
      </c>
      <c r="AJ39" s="138">
        <v>0</v>
      </c>
      <c r="AK39" s="21">
        <f t="shared" si="133"/>
        <v>103.79666666666667</v>
      </c>
      <c r="AL39" s="21">
        <f t="shared" si="134"/>
        <v>7.3939795329263234</v>
      </c>
      <c r="AM39" s="21">
        <f t="shared" si="135"/>
        <v>7.1235231056806486E-2</v>
      </c>
      <c r="AN39" s="30">
        <f t="shared" si="136"/>
        <v>84.176666666666662</v>
      </c>
      <c r="AO39" s="21">
        <f t="shared" si="137"/>
        <v>4.9229090315923294</v>
      </c>
      <c r="AP39" s="152">
        <f t="shared" si="138"/>
        <v>5.8483059813792378E-2</v>
      </c>
      <c r="AQ39" s="30">
        <f t="shared" si="139"/>
        <v>1.46</v>
      </c>
      <c r="AR39" s="21">
        <f t="shared" si="140"/>
        <v>1.732050807568879E-2</v>
      </c>
      <c r="AS39" s="21">
        <f t="shared" si="122"/>
        <v>1.1863361695677255E-2</v>
      </c>
      <c r="AT39" s="30">
        <f t="shared" si="141"/>
        <v>0</v>
      </c>
      <c r="AU39" s="21">
        <f t="shared" si="142"/>
        <v>0</v>
      </c>
      <c r="AV39" s="152" t="e">
        <f t="shared" si="123"/>
        <v>#DIV/0!</v>
      </c>
      <c r="AW39" s="21">
        <f t="shared" si="143"/>
        <v>0.43333333333333335</v>
      </c>
      <c r="AX39" s="21">
        <f t="shared" si="144"/>
        <v>5.7735026918962623E-3</v>
      </c>
      <c r="AY39" s="21">
        <f t="shared" si="124"/>
        <v>1.3323467750529836E-2</v>
      </c>
      <c r="AZ39" s="30">
        <f t="shared" si="145"/>
        <v>31.53</v>
      </c>
      <c r="BA39" s="21">
        <f t="shared" si="146"/>
        <v>0.43278170016764855</v>
      </c>
      <c r="BB39" s="152">
        <f t="shared" si="125"/>
        <v>1.3726029183877213E-2</v>
      </c>
      <c r="BC39" s="21">
        <f t="shared" si="147"/>
        <v>0.11</v>
      </c>
      <c r="BD39" s="21">
        <f t="shared" si="148"/>
        <v>0</v>
      </c>
      <c r="BE39" s="21">
        <f t="shared" si="126"/>
        <v>0</v>
      </c>
      <c r="BF39" s="30">
        <f t="shared" si="149"/>
        <v>67.910000000000011</v>
      </c>
      <c r="BG39" s="21">
        <f t="shared" si="150"/>
        <v>0.48538644398046393</v>
      </c>
      <c r="BH39" s="152">
        <f t="shared" si="127"/>
        <v>7.1474958618828431E-3</v>
      </c>
      <c r="BI39" s="21">
        <f t="shared" si="151"/>
        <v>0</v>
      </c>
      <c r="BJ39" s="21">
        <f t="shared" si="152"/>
        <v>0</v>
      </c>
      <c r="BK39" s="21" t="e">
        <f t="shared" si="128"/>
        <v>#DIV/0!</v>
      </c>
      <c r="BL39" s="30">
        <f t="shared" si="153"/>
        <v>0</v>
      </c>
      <c r="BM39" s="21">
        <f t="shared" si="154"/>
        <v>0</v>
      </c>
      <c r="BN39" s="152" t="e">
        <f t="shared" si="129"/>
        <v>#DIV/0!</v>
      </c>
      <c r="BO39" s="21">
        <f t="shared" si="155"/>
        <v>0</v>
      </c>
      <c r="BP39" s="21">
        <f t="shared" si="156"/>
        <v>0</v>
      </c>
      <c r="BQ39" s="152" t="e">
        <f t="shared" si="130"/>
        <v>#DIV/0!</v>
      </c>
    </row>
    <row r="40" spans="1:69" ht="15" thickBot="1" x14ac:dyDescent="0.4"/>
    <row r="41" spans="1:69" ht="15" thickBot="1" x14ac:dyDescent="0.4">
      <c r="D41" s="191" t="str">
        <f>Overview!B17</f>
        <v>IMI507</v>
      </c>
      <c r="E41" s="192"/>
      <c r="F41" s="192"/>
      <c r="G41" s="192"/>
      <c r="H41" s="192"/>
      <c r="I41" s="192"/>
      <c r="J41" s="192"/>
      <c r="K41" s="192"/>
      <c r="L41" s="192"/>
      <c r="M41" s="192"/>
      <c r="N41" s="192"/>
      <c r="O41" s="192"/>
      <c r="P41" s="192"/>
      <c r="Q41" s="192"/>
      <c r="R41" s="192"/>
      <c r="S41" s="192"/>
      <c r="T41" s="192"/>
      <c r="U41" s="192"/>
      <c r="V41" s="192"/>
      <c r="W41" s="192"/>
      <c r="X41" s="192"/>
      <c r="Y41" s="192"/>
      <c r="Z41" s="192"/>
      <c r="AA41" s="193"/>
      <c r="AB41" s="119"/>
      <c r="AC41" s="119"/>
      <c r="AD41" s="119"/>
      <c r="AE41" s="119"/>
      <c r="AF41" s="119"/>
      <c r="AG41" s="119"/>
      <c r="AH41" s="119"/>
      <c r="AI41" s="119"/>
      <c r="AJ41" s="119"/>
    </row>
    <row r="42" spans="1:69" ht="15" thickBot="1" x14ac:dyDescent="0.4">
      <c r="D42" s="188" t="s">
        <v>29</v>
      </c>
      <c r="E42" s="189"/>
      <c r="F42" s="189"/>
      <c r="G42" s="189"/>
      <c r="H42" s="189"/>
      <c r="I42" s="190"/>
      <c r="J42" s="188" t="s">
        <v>30</v>
      </c>
      <c r="K42" s="189"/>
      <c r="L42" s="189"/>
      <c r="M42" s="189"/>
      <c r="N42" s="189"/>
      <c r="O42" s="189"/>
      <c r="P42" s="189"/>
      <c r="Q42" s="189"/>
      <c r="R42" s="189"/>
      <c r="S42" s="189"/>
      <c r="T42" s="189"/>
      <c r="U42" s="189"/>
      <c r="V42" s="189"/>
      <c r="W42" s="189"/>
      <c r="X42" s="189"/>
      <c r="Y42" s="189"/>
      <c r="Z42" s="189"/>
      <c r="AA42" s="190"/>
      <c r="AB42" s="112"/>
      <c r="AC42" s="112"/>
      <c r="AD42" s="112"/>
      <c r="AE42" s="112"/>
      <c r="AF42" s="112"/>
      <c r="AG42" s="112"/>
      <c r="AH42" s="112"/>
      <c r="AI42" s="112"/>
      <c r="AJ42" s="112"/>
      <c r="AK42" s="215" t="s">
        <v>15</v>
      </c>
      <c r="AL42" s="215"/>
      <c r="AM42" s="216"/>
      <c r="AN42" s="214" t="s">
        <v>16</v>
      </c>
      <c r="AO42" s="215"/>
      <c r="AP42" s="216"/>
      <c r="AQ42" s="214" t="s">
        <v>17</v>
      </c>
      <c r="AR42" s="215"/>
      <c r="AS42" s="216"/>
      <c r="AT42" s="214" t="s">
        <v>18</v>
      </c>
      <c r="AU42" s="215"/>
      <c r="AV42" s="216"/>
      <c r="AW42" s="214" t="s">
        <v>19</v>
      </c>
      <c r="AX42" s="215"/>
      <c r="AY42" s="216"/>
      <c r="AZ42" s="214" t="s">
        <v>20</v>
      </c>
      <c r="BA42" s="215"/>
      <c r="BB42" s="216"/>
      <c r="BC42" s="214" t="s">
        <v>24</v>
      </c>
      <c r="BD42" s="215"/>
      <c r="BE42" s="216"/>
      <c r="BF42" s="214" t="s">
        <v>21</v>
      </c>
      <c r="BG42" s="215"/>
      <c r="BH42" s="216"/>
      <c r="BI42" s="214" t="s">
        <v>22</v>
      </c>
      <c r="BJ42" s="215"/>
      <c r="BK42" s="216"/>
      <c r="BL42" s="214" t="s">
        <v>25</v>
      </c>
      <c r="BM42" s="215"/>
      <c r="BN42" s="216"/>
      <c r="BO42" s="214" t="s">
        <v>23</v>
      </c>
      <c r="BP42" s="215"/>
      <c r="BQ42" s="216"/>
    </row>
    <row r="43" spans="1:69" ht="15" thickBot="1" x14ac:dyDescent="0.4">
      <c r="A43" s="57" t="s">
        <v>0</v>
      </c>
      <c r="B43" s="58" t="s">
        <v>1</v>
      </c>
      <c r="C43" s="59" t="s">
        <v>2</v>
      </c>
      <c r="D43" s="205">
        <v>1</v>
      </c>
      <c r="E43" s="217"/>
      <c r="F43" s="218">
        <v>2</v>
      </c>
      <c r="G43" s="207"/>
      <c r="H43" s="218">
        <v>3</v>
      </c>
      <c r="I43" s="207"/>
      <c r="J43" s="219">
        <v>1</v>
      </c>
      <c r="K43" s="220"/>
      <c r="L43" s="220"/>
      <c r="M43" s="220"/>
      <c r="N43" s="220"/>
      <c r="O43" s="220"/>
      <c r="P43" s="220"/>
      <c r="Q43" s="220"/>
      <c r="R43" s="221"/>
      <c r="S43" s="222">
        <v>2</v>
      </c>
      <c r="T43" s="220"/>
      <c r="U43" s="220"/>
      <c r="V43" s="220"/>
      <c r="W43" s="220"/>
      <c r="X43" s="220"/>
      <c r="Y43" s="220"/>
      <c r="Z43" s="220"/>
      <c r="AA43" s="223"/>
      <c r="AB43" s="222">
        <v>3</v>
      </c>
      <c r="AC43" s="220"/>
      <c r="AD43" s="220"/>
      <c r="AE43" s="220"/>
      <c r="AF43" s="220"/>
      <c r="AG43" s="220"/>
      <c r="AH43" s="220"/>
      <c r="AI43" s="220"/>
      <c r="AJ43" s="223"/>
      <c r="AK43" s="120" t="s">
        <v>8</v>
      </c>
      <c r="AL43" s="120" t="s">
        <v>5</v>
      </c>
      <c r="AM43" s="121" t="s">
        <v>6</v>
      </c>
      <c r="AN43" s="122" t="s">
        <v>8</v>
      </c>
      <c r="AO43" s="120" t="s">
        <v>5</v>
      </c>
      <c r="AP43" s="121" t="s">
        <v>6</v>
      </c>
      <c r="AQ43" s="122" t="s">
        <v>8</v>
      </c>
      <c r="AR43" s="120" t="s">
        <v>5</v>
      </c>
      <c r="AS43" s="121" t="s">
        <v>6</v>
      </c>
      <c r="AT43" s="122" t="s">
        <v>8</v>
      </c>
      <c r="AU43" s="120" t="s">
        <v>5</v>
      </c>
      <c r="AV43" s="121" t="s">
        <v>6</v>
      </c>
      <c r="AW43" s="122" t="s">
        <v>8</v>
      </c>
      <c r="AX43" s="120" t="s">
        <v>5</v>
      </c>
      <c r="AY43" s="121" t="s">
        <v>6</v>
      </c>
      <c r="AZ43" s="122" t="s">
        <v>8</v>
      </c>
      <c r="BA43" s="120" t="s">
        <v>5</v>
      </c>
      <c r="BB43" s="121" t="s">
        <v>6</v>
      </c>
      <c r="BC43" s="122" t="s">
        <v>8</v>
      </c>
      <c r="BD43" s="120" t="s">
        <v>5</v>
      </c>
      <c r="BE43" s="121" t="s">
        <v>6</v>
      </c>
      <c r="BF43" s="122" t="s">
        <v>8</v>
      </c>
      <c r="BG43" s="120" t="s">
        <v>5</v>
      </c>
      <c r="BH43" s="121" t="s">
        <v>6</v>
      </c>
      <c r="BI43" s="122" t="s">
        <v>8</v>
      </c>
      <c r="BJ43" s="120" t="s">
        <v>5</v>
      </c>
      <c r="BK43" s="121" t="s">
        <v>6</v>
      </c>
      <c r="BL43" s="122" t="s">
        <v>8</v>
      </c>
      <c r="BM43" s="120" t="s">
        <v>5</v>
      </c>
      <c r="BN43" s="121" t="s">
        <v>6</v>
      </c>
      <c r="BO43" s="122" t="s">
        <v>8</v>
      </c>
      <c r="BP43" s="120" t="s">
        <v>5</v>
      </c>
      <c r="BQ43" s="121" t="s">
        <v>6</v>
      </c>
    </row>
    <row r="44" spans="1:69" x14ac:dyDescent="0.35">
      <c r="A44" s="11">
        <f>'OD660'!$A$5</f>
        <v>44661.520833333336</v>
      </c>
      <c r="B44" s="4">
        <f>C44*24</f>
        <v>0</v>
      </c>
      <c r="C44" s="4">
        <f>A44-$A$4</f>
        <v>0</v>
      </c>
      <c r="D44" s="76">
        <v>39.380000000000003</v>
      </c>
      <c r="E44" s="78">
        <v>22.02</v>
      </c>
      <c r="F44" s="73">
        <v>45.48</v>
      </c>
      <c r="G44" s="75">
        <v>25.47</v>
      </c>
      <c r="H44" s="73">
        <v>41.07</v>
      </c>
      <c r="I44" s="75">
        <v>25.41</v>
      </c>
      <c r="J44" s="123">
        <v>0</v>
      </c>
      <c r="K44" s="95">
        <v>0</v>
      </c>
      <c r="L44" s="95">
        <v>0</v>
      </c>
      <c r="M44" s="95">
        <v>0</v>
      </c>
      <c r="N44" s="95">
        <v>0</v>
      </c>
      <c r="O44" s="95">
        <v>0</v>
      </c>
      <c r="P44" s="95">
        <v>0</v>
      </c>
      <c r="Q44" s="95">
        <v>0</v>
      </c>
      <c r="R44" s="96">
        <v>0</v>
      </c>
      <c r="S44" s="123">
        <v>0</v>
      </c>
      <c r="T44" s="95">
        <v>0</v>
      </c>
      <c r="U44" s="95">
        <v>0</v>
      </c>
      <c r="V44" s="95">
        <v>0</v>
      </c>
      <c r="W44" s="95">
        <v>0</v>
      </c>
      <c r="X44" s="95">
        <v>0</v>
      </c>
      <c r="Y44" s="95">
        <v>0</v>
      </c>
      <c r="Z44" s="95">
        <v>0</v>
      </c>
      <c r="AA44" s="96">
        <v>0</v>
      </c>
      <c r="AB44" s="123">
        <v>0</v>
      </c>
      <c r="AC44" s="95">
        <v>0</v>
      </c>
      <c r="AD44" s="95">
        <v>0</v>
      </c>
      <c r="AE44" s="95">
        <v>0</v>
      </c>
      <c r="AF44" s="95">
        <v>0</v>
      </c>
      <c r="AG44" s="95">
        <v>0</v>
      </c>
      <c r="AH44" s="95">
        <v>0</v>
      </c>
      <c r="AI44" s="95">
        <v>0</v>
      </c>
      <c r="AJ44" s="96">
        <v>0</v>
      </c>
      <c r="AK44" s="144">
        <f>IF(D44="",#N/A,AVERAGE(D44,F44,H44))</f>
        <v>41.976666666666667</v>
      </c>
      <c r="AL44" s="144">
        <f>_xlfn.STDEV.S(D44,F44,H44)</f>
        <v>3.1494496873792595</v>
      </c>
      <c r="AM44" s="144">
        <f t="shared" ref="AM44" si="157">AL44/AK44</f>
        <v>7.5028579862922093E-2</v>
      </c>
      <c r="AN44" s="143">
        <f>IF(E44="",#N/A,AVERAGE(E44,G44,I44))</f>
        <v>24.299999999999997</v>
      </c>
      <c r="AO44" s="144">
        <f>_xlfn.STDEV.S(E44,G44,I44)</f>
        <v>1.9747658088998805</v>
      </c>
      <c r="AP44" s="150">
        <f t="shared" ref="AP44" si="158">AO44/AN44</f>
        <v>8.1266082670776979E-2</v>
      </c>
      <c r="AQ44" s="143">
        <f>IF(J44="",#N/A,AVERAGE(J44,S44,AB44))</f>
        <v>0</v>
      </c>
      <c r="AR44" s="144">
        <f>_xlfn.STDEV.S(J44,S44,AB44)</f>
        <v>0</v>
      </c>
      <c r="AS44" s="144" t="e">
        <f t="shared" ref="AS44:AS49" si="159">AR44/AQ44</f>
        <v>#DIV/0!</v>
      </c>
      <c r="AT44" s="143">
        <f>IF(K44="",#N/A,AVERAGE(K44,T44,AC44))</f>
        <v>0</v>
      </c>
      <c r="AU44" s="144">
        <f>_xlfn.STDEV.S(K44,T44,AC44)</f>
        <v>0</v>
      </c>
      <c r="AV44" s="150" t="e">
        <f t="shared" ref="AV44:AV49" si="160">AU44/AT44</f>
        <v>#DIV/0!</v>
      </c>
      <c r="AW44" s="144">
        <f>IF(L44="",#N/A,AVERAGE(L44,U44,AD44))</f>
        <v>0</v>
      </c>
      <c r="AX44" s="144">
        <f>_xlfn.STDEV.S(L44,U44,AD44)</f>
        <v>0</v>
      </c>
      <c r="AY44" s="144" t="e">
        <f t="shared" ref="AY44:AY49" si="161">AX44/AW44</f>
        <v>#DIV/0!</v>
      </c>
      <c r="AZ44" s="143">
        <f>IF(M44="",#N/A,AVERAGE(M44,V44,AE44))</f>
        <v>0</v>
      </c>
      <c r="BA44" s="144">
        <f>_xlfn.STDEV.S(M44,V44,AE44)</f>
        <v>0</v>
      </c>
      <c r="BB44" s="150" t="e">
        <f t="shared" ref="BB44:BB49" si="162">BA44/AZ44</f>
        <v>#DIV/0!</v>
      </c>
      <c r="BC44" s="144">
        <f>IF(N44="",#N/A,AVERAGE(N44,W44,AF44))</f>
        <v>0</v>
      </c>
      <c r="BD44" s="144">
        <f>_xlfn.STDEV.S(N44,W44,AF44)</f>
        <v>0</v>
      </c>
      <c r="BE44" s="144" t="e">
        <f t="shared" ref="BE44:BE49" si="163">BD44/BC44</f>
        <v>#DIV/0!</v>
      </c>
      <c r="BF44" s="143">
        <f>IF(O44="",#N/A,AVERAGE(O44,X44,AG44))</f>
        <v>0</v>
      </c>
      <c r="BG44" s="144">
        <f>_xlfn.STDEV.S(O44,X44,AG44)</f>
        <v>0</v>
      </c>
      <c r="BH44" s="150" t="e">
        <f t="shared" ref="BH44:BH49" si="164">BG44/BF44</f>
        <v>#DIV/0!</v>
      </c>
      <c r="BI44" s="144">
        <f>IF(P44="",#N/A,AVERAGE(P44,Y44,AH44))</f>
        <v>0</v>
      </c>
      <c r="BJ44" s="144">
        <f>_xlfn.STDEV.S(P44,Y44,AH44)</f>
        <v>0</v>
      </c>
      <c r="BK44" s="144" t="e">
        <f t="shared" ref="BK44:BK49" si="165">BJ44/BI44</f>
        <v>#DIV/0!</v>
      </c>
      <c r="BL44" s="143">
        <f>IF(Q44="",#N/A,AVERAGE(Q44,Z44,AI44))</f>
        <v>0</v>
      </c>
      <c r="BM44" s="144">
        <f>_xlfn.STDEV.S(Q44,Z44,AI44)</f>
        <v>0</v>
      </c>
      <c r="BN44" s="150" t="e">
        <f t="shared" ref="BN44:BN49" si="166">BM44/BL44</f>
        <v>#DIV/0!</v>
      </c>
      <c r="BO44" s="144">
        <f>IF(R44="",#N/A,AVERAGE(R44,AA44,AJ44))</f>
        <v>0</v>
      </c>
      <c r="BP44" s="144">
        <f>_xlfn.STDEV.S(R44,AA44,AJ44)</f>
        <v>0</v>
      </c>
      <c r="BQ44" s="150" t="e">
        <f t="shared" ref="BQ44:BQ49" si="167">BP44/BO44</f>
        <v>#DIV/0!</v>
      </c>
    </row>
    <row r="45" spans="1:69" x14ac:dyDescent="0.35">
      <c r="A45" s="11">
        <f>'OD660'!$A$7</f>
        <v>44662.34375</v>
      </c>
      <c r="B45" s="4">
        <f t="shared" ref="B45:B49" si="168">C45*24</f>
        <v>19.749999999941792</v>
      </c>
      <c r="C45" s="5">
        <f t="shared" ref="C45:C49" si="169">A45-$A$4</f>
        <v>0.82291666666424135</v>
      </c>
      <c r="D45" s="73">
        <v>80.819999999999993</v>
      </c>
      <c r="E45" s="75">
        <v>77.900000000000006</v>
      </c>
      <c r="F45" s="73">
        <v>87.27</v>
      </c>
      <c r="G45" s="75">
        <v>80.3</v>
      </c>
      <c r="H45" s="73">
        <v>88.12</v>
      </c>
      <c r="I45" s="75">
        <v>81.010000000000005</v>
      </c>
      <c r="J45" s="73">
        <v>0</v>
      </c>
      <c r="K45" s="74">
        <v>0</v>
      </c>
      <c r="L45" s="74">
        <v>0</v>
      </c>
      <c r="M45" s="74">
        <v>0</v>
      </c>
      <c r="N45" s="74">
        <v>0</v>
      </c>
      <c r="O45" s="74">
        <v>3.48</v>
      </c>
      <c r="P45" s="74">
        <v>0</v>
      </c>
      <c r="Q45" s="74">
        <v>0</v>
      </c>
      <c r="R45" s="75">
        <v>0</v>
      </c>
      <c r="S45" s="73">
        <v>0</v>
      </c>
      <c r="T45" s="74">
        <v>0</v>
      </c>
      <c r="U45" s="74">
        <v>0</v>
      </c>
      <c r="V45" s="74">
        <v>0</v>
      </c>
      <c r="W45" s="74">
        <v>0</v>
      </c>
      <c r="X45" s="74">
        <v>3.51</v>
      </c>
      <c r="Y45" s="74">
        <v>0</v>
      </c>
      <c r="Z45" s="74">
        <v>0</v>
      </c>
      <c r="AA45" s="75">
        <v>0</v>
      </c>
      <c r="AB45" s="73">
        <v>0</v>
      </c>
      <c r="AC45" s="74">
        <v>0</v>
      </c>
      <c r="AD45" s="74">
        <v>0</v>
      </c>
      <c r="AE45" s="74">
        <v>0</v>
      </c>
      <c r="AF45" s="74">
        <v>0</v>
      </c>
      <c r="AG45" s="74">
        <v>3.47</v>
      </c>
      <c r="AH45" s="74">
        <v>0</v>
      </c>
      <c r="AI45" s="74">
        <v>0</v>
      </c>
      <c r="AJ45" s="75">
        <v>0</v>
      </c>
      <c r="AK45" s="7">
        <f t="shared" ref="AK45:AK49" si="170">IF(D45="",#N/A,AVERAGE(D45,F45,H45))</f>
        <v>85.403333333333322</v>
      </c>
      <c r="AL45" s="7">
        <f t="shared" ref="AL45:AL49" si="171">_xlfn.STDEV.S(D45,F45,H45)</f>
        <v>3.9919711087798935</v>
      </c>
      <c r="AM45" s="7">
        <f t="shared" ref="AM45:AM49" si="172">AL45/AK45</f>
        <v>4.6742567918268925E-2</v>
      </c>
      <c r="AN45" s="29">
        <f t="shared" ref="AN45:AN49" si="173">IF(E45="",#N/A,AVERAGE(E45,G45,I45))</f>
        <v>79.736666666666665</v>
      </c>
      <c r="AO45" s="7">
        <f t="shared" ref="AO45:AO49" si="174">_xlfn.STDEV.S(E45,G45,I45)</f>
        <v>1.629734129646099</v>
      </c>
      <c r="AP45" s="151">
        <f t="shared" ref="AP45:AP49" si="175">AO45/AN45</f>
        <v>2.0438954846947441E-2</v>
      </c>
      <c r="AQ45" s="29">
        <f t="shared" ref="AQ45:AQ49" si="176">IF(J45="",#N/A,AVERAGE(J45,S45,AB45))</f>
        <v>0</v>
      </c>
      <c r="AR45" s="7">
        <f t="shared" ref="AR45:AR49" si="177">_xlfn.STDEV.S(J45,S45,AB45)</f>
        <v>0</v>
      </c>
      <c r="AS45" s="7" t="e">
        <f t="shared" si="159"/>
        <v>#DIV/0!</v>
      </c>
      <c r="AT45" s="29">
        <f t="shared" ref="AT45:AT49" si="178">IF(K45="",#N/A,AVERAGE(K45,T45,AC45))</f>
        <v>0</v>
      </c>
      <c r="AU45" s="7">
        <f t="shared" ref="AU45:AU49" si="179">_xlfn.STDEV.S(K45,T45,AC45)</f>
        <v>0</v>
      </c>
      <c r="AV45" s="151" t="e">
        <f t="shared" si="160"/>
        <v>#DIV/0!</v>
      </c>
      <c r="AW45" s="7">
        <f t="shared" ref="AW45:AW49" si="180">IF(L45="",#N/A,AVERAGE(L45,U45,AD45))</f>
        <v>0</v>
      </c>
      <c r="AX45" s="7">
        <f t="shared" ref="AX45:AX49" si="181">_xlfn.STDEV.S(L45,U45,AD45)</f>
        <v>0</v>
      </c>
      <c r="AY45" s="7" t="e">
        <f t="shared" si="161"/>
        <v>#DIV/0!</v>
      </c>
      <c r="AZ45" s="29">
        <f t="shared" ref="AZ45:AZ49" si="182">IF(M45="",#N/A,AVERAGE(M45,V45,AE45))</f>
        <v>0</v>
      </c>
      <c r="BA45" s="7">
        <f t="shared" ref="BA45:BA49" si="183">_xlfn.STDEV.S(M45,V45,AE45)</f>
        <v>0</v>
      </c>
      <c r="BB45" s="151" t="e">
        <f t="shared" si="162"/>
        <v>#DIV/0!</v>
      </c>
      <c r="BC45" s="7">
        <f t="shared" ref="BC45:BC49" si="184">IF(N45="",#N/A,AVERAGE(N45,W45,AF45))</f>
        <v>0</v>
      </c>
      <c r="BD45" s="7">
        <f t="shared" ref="BD45:BD49" si="185">_xlfn.STDEV.S(N45,W45,AF45)</f>
        <v>0</v>
      </c>
      <c r="BE45" s="7" t="e">
        <f t="shared" si="163"/>
        <v>#DIV/0!</v>
      </c>
      <c r="BF45" s="29">
        <f t="shared" ref="BF45:BF49" si="186">IF(O45="",#N/A,AVERAGE(O45,X45,AG45))</f>
        <v>3.4866666666666668</v>
      </c>
      <c r="BG45" s="7">
        <f t="shared" ref="BG45:BG49" si="187">_xlfn.STDEV.S(O45,X45,AG45)</f>
        <v>2.0816659994661132E-2</v>
      </c>
      <c r="BH45" s="151">
        <f t="shared" si="164"/>
        <v>5.9703613751418156E-3</v>
      </c>
      <c r="BI45" s="7">
        <f t="shared" ref="BI45:BI49" si="188">IF(P45="",#N/A,AVERAGE(P45,Y45,AH45))</f>
        <v>0</v>
      </c>
      <c r="BJ45" s="7">
        <f t="shared" ref="BJ45:BJ49" si="189">_xlfn.STDEV.S(P45,Y45,AH45)</f>
        <v>0</v>
      </c>
      <c r="BK45" s="7" t="e">
        <f t="shared" si="165"/>
        <v>#DIV/0!</v>
      </c>
      <c r="BL45" s="29">
        <f t="shared" ref="BL45:BL49" si="190">IF(Q45="",#N/A,AVERAGE(Q45,Z45,AI45))</f>
        <v>0</v>
      </c>
      <c r="BM45" s="7">
        <f t="shared" ref="BM45:BM49" si="191">_xlfn.STDEV.S(Q45,Z45,AI45)</f>
        <v>0</v>
      </c>
      <c r="BN45" s="151" t="e">
        <f t="shared" si="166"/>
        <v>#DIV/0!</v>
      </c>
      <c r="BO45" s="7">
        <f t="shared" ref="BO45:BO49" si="192">IF(R45="",#N/A,AVERAGE(R45,AA45,AJ45))</f>
        <v>0</v>
      </c>
      <c r="BP45" s="7">
        <f t="shared" ref="BP45:BP49" si="193">_xlfn.STDEV.S(R45,AA45,AJ45)</f>
        <v>0</v>
      </c>
      <c r="BQ45" s="151" t="e">
        <f t="shared" si="167"/>
        <v>#DIV/0!</v>
      </c>
    </row>
    <row r="46" spans="1:69" x14ac:dyDescent="0.35">
      <c r="A46" s="11">
        <f>'OD660'!$A$9</f>
        <v>44663.354166666664</v>
      </c>
      <c r="B46" s="4">
        <f t="shared" si="168"/>
        <v>43.999999999883585</v>
      </c>
      <c r="C46" s="5">
        <f t="shared" si="169"/>
        <v>1.8333333333284827</v>
      </c>
      <c r="D46" s="73">
        <v>224.78</v>
      </c>
      <c r="E46" s="75">
        <v>189.28</v>
      </c>
      <c r="F46" s="73">
        <v>200.01</v>
      </c>
      <c r="G46" s="75">
        <v>172.51</v>
      </c>
      <c r="H46" s="73">
        <v>204.72</v>
      </c>
      <c r="I46" s="75">
        <v>178.49</v>
      </c>
      <c r="J46" s="73">
        <v>0.21</v>
      </c>
      <c r="K46" s="74">
        <v>0</v>
      </c>
      <c r="L46" s="74">
        <v>0.16</v>
      </c>
      <c r="M46" s="74">
        <v>1.95</v>
      </c>
      <c r="N46" s="74">
        <v>0</v>
      </c>
      <c r="O46" s="74">
        <v>15.56</v>
      </c>
      <c r="P46" s="74">
        <v>0</v>
      </c>
      <c r="Q46" s="74">
        <v>0</v>
      </c>
      <c r="R46" s="75">
        <v>0</v>
      </c>
      <c r="S46" s="73">
        <v>0.21</v>
      </c>
      <c r="T46" s="74">
        <v>0</v>
      </c>
      <c r="U46" s="74">
        <v>0.16</v>
      </c>
      <c r="V46" s="74">
        <v>1.98</v>
      </c>
      <c r="W46" s="74">
        <v>0</v>
      </c>
      <c r="X46" s="74">
        <v>15.31</v>
      </c>
      <c r="Y46" s="74">
        <v>0</v>
      </c>
      <c r="Z46" s="74">
        <v>0</v>
      </c>
      <c r="AA46" s="75">
        <v>0</v>
      </c>
      <c r="AB46" s="73">
        <v>0</v>
      </c>
      <c r="AC46" s="74">
        <v>0</v>
      </c>
      <c r="AD46" s="74">
        <v>0.18</v>
      </c>
      <c r="AE46" s="74">
        <v>2.06</v>
      </c>
      <c r="AF46" s="74">
        <v>0</v>
      </c>
      <c r="AG46" s="74">
        <v>16.07</v>
      </c>
      <c r="AH46" s="74">
        <v>0</v>
      </c>
      <c r="AI46" s="74">
        <v>0</v>
      </c>
      <c r="AJ46" s="75">
        <v>0</v>
      </c>
      <c r="AK46" s="7">
        <f t="shared" si="170"/>
        <v>209.83666666666667</v>
      </c>
      <c r="AL46" s="7">
        <f t="shared" si="171"/>
        <v>13.153837209473647</v>
      </c>
      <c r="AM46" s="7">
        <f t="shared" si="172"/>
        <v>6.2686075881909636E-2</v>
      </c>
      <c r="AN46" s="29">
        <f t="shared" si="173"/>
        <v>180.09333333333333</v>
      </c>
      <c r="AO46" s="7">
        <f t="shared" si="174"/>
        <v>8.4991901574993243</v>
      </c>
      <c r="AP46" s="151">
        <f t="shared" si="175"/>
        <v>4.7193252521836773E-2</v>
      </c>
      <c r="AQ46" s="29">
        <f t="shared" si="176"/>
        <v>0.13999999999999999</v>
      </c>
      <c r="AR46" s="7">
        <f t="shared" si="177"/>
        <v>0.1212435565298214</v>
      </c>
      <c r="AS46" s="7">
        <f t="shared" si="159"/>
        <v>0.8660254037844386</v>
      </c>
      <c r="AT46" s="29">
        <f t="shared" si="178"/>
        <v>0</v>
      </c>
      <c r="AU46" s="7">
        <f t="shared" si="179"/>
        <v>0</v>
      </c>
      <c r="AV46" s="151" t="e">
        <f t="shared" si="160"/>
        <v>#DIV/0!</v>
      </c>
      <c r="AW46" s="7">
        <f t="shared" si="180"/>
        <v>0.16666666666666666</v>
      </c>
      <c r="AX46" s="7">
        <f t="shared" si="181"/>
        <v>1.1547005383792509E-2</v>
      </c>
      <c r="AY46" s="7">
        <f t="shared" si="161"/>
        <v>6.9282032302755064E-2</v>
      </c>
      <c r="AZ46" s="29">
        <f t="shared" si="182"/>
        <v>1.9966666666666668</v>
      </c>
      <c r="BA46" s="7">
        <f t="shared" si="183"/>
        <v>5.6862407030773318E-2</v>
      </c>
      <c r="BB46" s="151">
        <f t="shared" si="162"/>
        <v>2.8478667961989973E-2</v>
      </c>
      <c r="BC46" s="7">
        <f t="shared" si="184"/>
        <v>0</v>
      </c>
      <c r="BD46" s="7">
        <f t="shared" si="185"/>
        <v>0</v>
      </c>
      <c r="BE46" s="7" t="e">
        <f t="shared" si="163"/>
        <v>#DIV/0!</v>
      </c>
      <c r="BF46" s="29">
        <f t="shared" si="186"/>
        <v>15.646666666666667</v>
      </c>
      <c r="BG46" s="7">
        <f t="shared" si="187"/>
        <v>0.38734136537856789</v>
      </c>
      <c r="BH46" s="151">
        <f t="shared" si="164"/>
        <v>2.4755519730202465E-2</v>
      </c>
      <c r="BI46" s="7">
        <f t="shared" si="188"/>
        <v>0</v>
      </c>
      <c r="BJ46" s="7">
        <f t="shared" si="189"/>
        <v>0</v>
      </c>
      <c r="BK46" s="7" t="e">
        <f t="shared" si="165"/>
        <v>#DIV/0!</v>
      </c>
      <c r="BL46" s="29">
        <f t="shared" si="190"/>
        <v>0</v>
      </c>
      <c r="BM46" s="7">
        <f t="shared" si="191"/>
        <v>0</v>
      </c>
      <c r="BN46" s="151" t="e">
        <f t="shared" si="166"/>
        <v>#DIV/0!</v>
      </c>
      <c r="BO46" s="7">
        <f t="shared" si="192"/>
        <v>0</v>
      </c>
      <c r="BP46" s="7">
        <f t="shared" si="193"/>
        <v>0</v>
      </c>
      <c r="BQ46" s="151" t="e">
        <f t="shared" si="167"/>
        <v>#DIV/0!</v>
      </c>
    </row>
    <row r="47" spans="1:69" x14ac:dyDescent="0.35">
      <c r="A47" s="11">
        <f>'OD660'!$A$11</f>
        <v>44664.361111111109</v>
      </c>
      <c r="B47" s="4">
        <f t="shared" si="168"/>
        <v>68.166666666569654</v>
      </c>
      <c r="C47" s="5">
        <f t="shared" si="169"/>
        <v>2.8402777777737356</v>
      </c>
      <c r="D47" s="73">
        <v>723.53</v>
      </c>
      <c r="E47" s="75">
        <v>769.89</v>
      </c>
      <c r="F47" s="73">
        <v>780.09</v>
      </c>
      <c r="G47" s="75">
        <v>799.13</v>
      </c>
      <c r="H47" s="73">
        <v>704.44</v>
      </c>
      <c r="I47" s="75">
        <v>741.22</v>
      </c>
      <c r="J47" s="73">
        <v>0.72</v>
      </c>
      <c r="K47" s="74">
        <v>0</v>
      </c>
      <c r="L47" s="74">
        <v>0.37</v>
      </c>
      <c r="M47" s="74">
        <v>19.71</v>
      </c>
      <c r="N47" s="74">
        <v>7.0000000000000007E-2</v>
      </c>
      <c r="O47" s="74">
        <v>50.56</v>
      </c>
      <c r="P47" s="74">
        <v>0</v>
      </c>
      <c r="Q47" s="74">
        <v>0</v>
      </c>
      <c r="R47" s="75">
        <v>0</v>
      </c>
      <c r="S47" s="73">
        <v>0.88</v>
      </c>
      <c r="T47" s="74">
        <v>0</v>
      </c>
      <c r="U47" s="74">
        <v>0.36</v>
      </c>
      <c r="V47" s="74">
        <v>19.489999999999998</v>
      </c>
      <c r="W47" s="74">
        <v>7.0000000000000007E-2</v>
      </c>
      <c r="X47" s="74">
        <v>49.28</v>
      </c>
      <c r="Y47" s="74">
        <v>0</v>
      </c>
      <c r="Z47" s="74">
        <v>0</v>
      </c>
      <c r="AA47" s="75">
        <v>0</v>
      </c>
      <c r="AB47" s="73">
        <v>0.8</v>
      </c>
      <c r="AC47" s="74">
        <v>0</v>
      </c>
      <c r="AD47" s="74">
        <v>0.35</v>
      </c>
      <c r="AE47" s="74">
        <v>18.77</v>
      </c>
      <c r="AF47" s="74">
        <v>7.0000000000000007E-2</v>
      </c>
      <c r="AG47" s="74">
        <v>46.49</v>
      </c>
      <c r="AH47" s="74">
        <v>0</v>
      </c>
      <c r="AI47" s="74">
        <v>0</v>
      </c>
      <c r="AJ47" s="75">
        <v>0</v>
      </c>
      <c r="AK47" s="7">
        <f t="shared" si="170"/>
        <v>736.02</v>
      </c>
      <c r="AL47" s="7">
        <f t="shared" si="171"/>
        <v>39.341208674874238</v>
      </c>
      <c r="AM47" s="7">
        <f t="shared" si="172"/>
        <v>5.3451276697473217E-2</v>
      </c>
      <c r="AN47" s="29">
        <f t="shared" si="173"/>
        <v>770.07999999999993</v>
      </c>
      <c r="AO47" s="7">
        <f t="shared" si="174"/>
        <v>28.955467532056861</v>
      </c>
      <c r="AP47" s="151">
        <f t="shared" si="175"/>
        <v>3.7600596732880825E-2</v>
      </c>
      <c r="AQ47" s="29">
        <f t="shared" si="176"/>
        <v>0.80000000000000016</v>
      </c>
      <c r="AR47" s="7">
        <f t="shared" si="177"/>
        <v>8.0000000000000016E-2</v>
      </c>
      <c r="AS47" s="7">
        <f t="shared" si="159"/>
        <v>0.1</v>
      </c>
      <c r="AT47" s="29">
        <f t="shared" si="178"/>
        <v>0</v>
      </c>
      <c r="AU47" s="7">
        <f t="shared" si="179"/>
        <v>0</v>
      </c>
      <c r="AV47" s="151" t="e">
        <f t="shared" si="160"/>
        <v>#DIV/0!</v>
      </c>
      <c r="AW47" s="7">
        <f t="shared" si="180"/>
        <v>0.36000000000000004</v>
      </c>
      <c r="AX47" s="7">
        <f t="shared" si="181"/>
        <v>1.0000000000000009E-2</v>
      </c>
      <c r="AY47" s="7">
        <f t="shared" si="161"/>
        <v>2.7777777777777801E-2</v>
      </c>
      <c r="AZ47" s="29">
        <f t="shared" si="182"/>
        <v>19.323333333333334</v>
      </c>
      <c r="BA47" s="7">
        <f t="shared" si="183"/>
        <v>0.49166384179979478</v>
      </c>
      <c r="BB47" s="151">
        <f t="shared" si="162"/>
        <v>2.544404908399835E-2</v>
      </c>
      <c r="BC47" s="7">
        <f t="shared" si="184"/>
        <v>7.0000000000000007E-2</v>
      </c>
      <c r="BD47" s="7">
        <f t="shared" si="185"/>
        <v>0</v>
      </c>
      <c r="BE47" s="7">
        <f t="shared" si="163"/>
        <v>0</v>
      </c>
      <c r="BF47" s="29">
        <f t="shared" si="186"/>
        <v>48.776666666666671</v>
      </c>
      <c r="BG47" s="7">
        <f t="shared" si="187"/>
        <v>2.0811615346563883</v>
      </c>
      <c r="BH47" s="151">
        <f t="shared" si="164"/>
        <v>4.2667153720830756E-2</v>
      </c>
      <c r="BI47" s="7">
        <f t="shared" si="188"/>
        <v>0</v>
      </c>
      <c r="BJ47" s="7">
        <f t="shared" si="189"/>
        <v>0</v>
      </c>
      <c r="BK47" s="7" t="e">
        <f t="shared" si="165"/>
        <v>#DIV/0!</v>
      </c>
      <c r="BL47" s="29">
        <f t="shared" si="190"/>
        <v>0</v>
      </c>
      <c r="BM47" s="7">
        <f t="shared" si="191"/>
        <v>0</v>
      </c>
      <c r="BN47" s="151" t="e">
        <f t="shared" si="166"/>
        <v>#DIV/0!</v>
      </c>
      <c r="BO47" s="7">
        <f t="shared" si="192"/>
        <v>0</v>
      </c>
      <c r="BP47" s="7">
        <f t="shared" si="193"/>
        <v>0</v>
      </c>
      <c r="BQ47" s="151" t="e">
        <f t="shared" si="167"/>
        <v>#DIV/0!</v>
      </c>
    </row>
    <row r="48" spans="1:69" x14ac:dyDescent="0.35">
      <c r="A48" s="11">
        <f>'OD660'!$A$13</f>
        <v>44665.34375</v>
      </c>
      <c r="B48" s="4">
        <f t="shared" si="168"/>
        <v>91.749999999941792</v>
      </c>
      <c r="C48" s="5">
        <f t="shared" si="169"/>
        <v>3.8229166666642413</v>
      </c>
      <c r="D48" s="176">
        <v>247.1</v>
      </c>
      <c r="E48" s="176">
        <v>199.45</v>
      </c>
      <c r="F48" s="176">
        <v>255.59</v>
      </c>
      <c r="G48" s="176">
        <v>201.93</v>
      </c>
      <c r="H48" s="176">
        <v>225.22</v>
      </c>
      <c r="I48" s="176">
        <v>152.99</v>
      </c>
      <c r="J48" s="73">
        <v>0.93</v>
      </c>
      <c r="K48" s="74">
        <v>0</v>
      </c>
      <c r="L48" s="74">
        <v>0.38</v>
      </c>
      <c r="M48" s="74">
        <v>22.16</v>
      </c>
      <c r="N48" s="74">
        <v>0.08</v>
      </c>
      <c r="O48" s="74">
        <v>56.56</v>
      </c>
      <c r="P48" s="74">
        <v>0</v>
      </c>
      <c r="Q48" s="74">
        <v>0.05</v>
      </c>
      <c r="R48" s="75">
        <v>0</v>
      </c>
      <c r="S48" s="73">
        <v>0.94</v>
      </c>
      <c r="T48" s="74">
        <v>0</v>
      </c>
      <c r="U48" s="74">
        <v>0.38</v>
      </c>
      <c r="V48" s="74">
        <v>22.25</v>
      </c>
      <c r="W48" s="74">
        <v>0.09</v>
      </c>
      <c r="X48" s="74">
        <v>56.18</v>
      </c>
      <c r="Y48" s="74">
        <v>0</v>
      </c>
      <c r="Z48" s="74">
        <v>0</v>
      </c>
      <c r="AA48" s="75">
        <v>0</v>
      </c>
      <c r="AB48" s="73">
        <v>0.97</v>
      </c>
      <c r="AC48" s="74">
        <v>0</v>
      </c>
      <c r="AD48" s="74">
        <v>0.38</v>
      </c>
      <c r="AE48" s="74">
        <v>22.19</v>
      </c>
      <c r="AF48" s="74">
        <v>0.08</v>
      </c>
      <c r="AG48" s="74">
        <v>54.54</v>
      </c>
      <c r="AH48" s="74">
        <v>0</v>
      </c>
      <c r="AI48" s="74">
        <v>0.05</v>
      </c>
      <c r="AJ48" s="75">
        <v>0</v>
      </c>
      <c r="AK48" s="7">
        <f t="shared" si="170"/>
        <v>242.63666666666666</v>
      </c>
      <c r="AL48" s="7">
        <f t="shared" si="171"/>
        <v>15.669244823326149</v>
      </c>
      <c r="AM48" s="7">
        <f t="shared" si="172"/>
        <v>6.4579047505843368E-2</v>
      </c>
      <c r="AN48" s="29">
        <f t="shared" si="173"/>
        <v>184.79</v>
      </c>
      <c r="AO48" s="7">
        <f t="shared" si="174"/>
        <v>27.567509862154694</v>
      </c>
      <c r="AP48" s="151">
        <f t="shared" si="175"/>
        <v>0.14918290958468908</v>
      </c>
      <c r="AQ48" s="29">
        <f t="shared" si="176"/>
        <v>0.94666666666666666</v>
      </c>
      <c r="AR48" s="7">
        <f t="shared" si="177"/>
        <v>2.0816659994661302E-2</v>
      </c>
      <c r="AS48" s="7">
        <f t="shared" si="159"/>
        <v>2.1989429571825321E-2</v>
      </c>
      <c r="AT48" s="29">
        <f t="shared" si="178"/>
        <v>0</v>
      </c>
      <c r="AU48" s="7">
        <f t="shared" si="179"/>
        <v>0</v>
      </c>
      <c r="AV48" s="151" t="e">
        <f t="shared" si="160"/>
        <v>#DIV/0!</v>
      </c>
      <c r="AW48" s="7">
        <f t="shared" si="180"/>
        <v>0.38000000000000006</v>
      </c>
      <c r="AX48" s="7">
        <f t="shared" si="181"/>
        <v>6.7986997775525911E-17</v>
      </c>
      <c r="AY48" s="7">
        <f t="shared" si="161"/>
        <v>1.7891315204085764E-16</v>
      </c>
      <c r="AZ48" s="29">
        <f t="shared" si="182"/>
        <v>22.2</v>
      </c>
      <c r="BA48" s="7">
        <f t="shared" si="183"/>
        <v>4.5825756949558198E-2</v>
      </c>
      <c r="BB48" s="151">
        <f t="shared" si="162"/>
        <v>2.0642232860161353E-3</v>
      </c>
      <c r="BC48" s="7">
        <f t="shared" si="184"/>
        <v>8.3333333333333329E-2</v>
      </c>
      <c r="BD48" s="7">
        <f t="shared" si="185"/>
        <v>5.7735026918962545E-3</v>
      </c>
      <c r="BE48" s="7">
        <f t="shared" si="163"/>
        <v>6.9282032302755064E-2</v>
      </c>
      <c r="BF48" s="29">
        <f t="shared" si="186"/>
        <v>55.76</v>
      </c>
      <c r="BG48" s="7">
        <f t="shared" si="187"/>
        <v>1.0734989520255727</v>
      </c>
      <c r="BH48" s="151">
        <f t="shared" si="164"/>
        <v>1.9252133285967945E-2</v>
      </c>
      <c r="BI48" s="7">
        <f t="shared" si="188"/>
        <v>0</v>
      </c>
      <c r="BJ48" s="7">
        <f t="shared" si="189"/>
        <v>0</v>
      </c>
      <c r="BK48" s="7" t="e">
        <f t="shared" si="165"/>
        <v>#DIV/0!</v>
      </c>
      <c r="BL48" s="29">
        <f t="shared" si="190"/>
        <v>3.3333333333333333E-2</v>
      </c>
      <c r="BM48" s="7">
        <f t="shared" si="191"/>
        <v>2.8867513459481291E-2</v>
      </c>
      <c r="BN48" s="151">
        <f t="shared" si="166"/>
        <v>0.86602540378443871</v>
      </c>
      <c r="BO48" s="7">
        <f t="shared" si="192"/>
        <v>0</v>
      </c>
      <c r="BP48" s="7">
        <f t="shared" si="193"/>
        <v>0</v>
      </c>
      <c r="BQ48" s="151" t="e">
        <f t="shared" si="167"/>
        <v>#DIV/0!</v>
      </c>
    </row>
    <row r="49" spans="1:69" s="111" customFormat="1" ht="15" thickBot="1" x14ac:dyDescent="0.4">
      <c r="A49" s="11">
        <f>'OD660'!$A$15</f>
        <v>44666.385416666664</v>
      </c>
      <c r="B49" s="9">
        <f t="shared" si="168"/>
        <v>116.74999999988358</v>
      </c>
      <c r="C49" s="19">
        <f t="shared" si="169"/>
        <v>4.8645833333284827</v>
      </c>
      <c r="D49" s="136">
        <v>104.75</v>
      </c>
      <c r="E49" s="138">
        <v>98.32</v>
      </c>
      <c r="F49" s="136">
        <v>122.63</v>
      </c>
      <c r="G49" s="138">
        <v>113.62</v>
      </c>
      <c r="H49" s="136">
        <v>116.93</v>
      </c>
      <c r="I49" s="138">
        <v>107.56</v>
      </c>
      <c r="J49" s="136">
        <v>1.1599999999999999</v>
      </c>
      <c r="K49" s="137">
        <v>0</v>
      </c>
      <c r="L49" s="137">
        <v>0.39</v>
      </c>
      <c r="M49" s="137">
        <v>22.48</v>
      </c>
      <c r="N49" s="137">
        <v>0.09</v>
      </c>
      <c r="O49" s="137">
        <v>56.98</v>
      </c>
      <c r="P49" s="137">
        <v>0</v>
      </c>
      <c r="Q49" s="137">
        <v>0</v>
      </c>
      <c r="R49" s="138">
        <v>0</v>
      </c>
      <c r="S49" s="136">
        <v>1.1299999999999999</v>
      </c>
      <c r="T49" s="137">
        <v>0</v>
      </c>
      <c r="U49" s="137">
        <v>0.39</v>
      </c>
      <c r="V49" s="137">
        <v>23.01</v>
      </c>
      <c r="W49" s="137">
        <v>0.09</v>
      </c>
      <c r="X49" s="137">
        <v>57.78</v>
      </c>
      <c r="Y49" s="137">
        <v>0</v>
      </c>
      <c r="Z49" s="137">
        <v>0</v>
      </c>
      <c r="AA49" s="138">
        <v>0</v>
      </c>
      <c r="AB49" s="136">
        <v>1.28</v>
      </c>
      <c r="AC49" s="137">
        <v>0</v>
      </c>
      <c r="AD49" s="137">
        <v>0.4</v>
      </c>
      <c r="AE49" s="137">
        <v>23.32</v>
      </c>
      <c r="AF49" s="137">
        <v>0.09</v>
      </c>
      <c r="AG49" s="137">
        <v>56.18</v>
      </c>
      <c r="AH49" s="137">
        <v>0</v>
      </c>
      <c r="AI49" s="137">
        <v>0</v>
      </c>
      <c r="AJ49" s="138">
        <v>0</v>
      </c>
      <c r="AK49" s="21">
        <f t="shared" si="170"/>
        <v>114.77</v>
      </c>
      <c r="AL49" s="21">
        <f t="shared" si="171"/>
        <v>9.1336082683679827</v>
      </c>
      <c r="AM49" s="21">
        <f t="shared" si="172"/>
        <v>7.9581844283070344E-2</v>
      </c>
      <c r="AN49" s="30">
        <f t="shared" si="173"/>
        <v>106.5</v>
      </c>
      <c r="AO49" s="21">
        <f t="shared" si="174"/>
        <v>7.7048815694986565</v>
      </c>
      <c r="AP49" s="152">
        <f t="shared" si="175"/>
        <v>7.2346305816888792E-2</v>
      </c>
      <c r="AQ49" s="30">
        <f t="shared" si="176"/>
        <v>1.1900000000000002</v>
      </c>
      <c r="AR49" s="21">
        <f t="shared" si="177"/>
        <v>7.9372539331937789E-2</v>
      </c>
      <c r="AS49" s="21">
        <f t="shared" si="159"/>
        <v>6.6699612883981324E-2</v>
      </c>
      <c r="AT49" s="30">
        <f t="shared" si="178"/>
        <v>0</v>
      </c>
      <c r="AU49" s="21">
        <f t="shared" si="179"/>
        <v>0</v>
      </c>
      <c r="AV49" s="152" t="e">
        <f t="shared" si="160"/>
        <v>#DIV/0!</v>
      </c>
      <c r="AW49" s="21">
        <f t="shared" si="180"/>
        <v>0.39333333333333337</v>
      </c>
      <c r="AX49" s="21">
        <f t="shared" si="181"/>
        <v>5.7735026918962623E-3</v>
      </c>
      <c r="AY49" s="21">
        <f t="shared" si="161"/>
        <v>1.4678396674312529E-2</v>
      </c>
      <c r="AZ49" s="30">
        <f t="shared" si="182"/>
        <v>22.936666666666667</v>
      </c>
      <c r="BA49" s="21">
        <f t="shared" si="183"/>
        <v>0.42477444995354108</v>
      </c>
      <c r="BB49" s="152">
        <f t="shared" si="162"/>
        <v>1.8519449932576999E-2</v>
      </c>
      <c r="BC49" s="21">
        <f t="shared" si="184"/>
        <v>9.0000000000000011E-2</v>
      </c>
      <c r="BD49" s="21">
        <f t="shared" si="185"/>
        <v>1.6996749443881478E-17</v>
      </c>
      <c r="BE49" s="21">
        <f t="shared" si="163"/>
        <v>1.8885277159868307E-16</v>
      </c>
      <c r="BF49" s="30">
        <f t="shared" si="186"/>
        <v>56.98</v>
      </c>
      <c r="BG49" s="21">
        <f t="shared" si="187"/>
        <v>0.80000000000000071</v>
      </c>
      <c r="BH49" s="152">
        <f t="shared" si="164"/>
        <v>1.4040014040014053E-2</v>
      </c>
      <c r="BI49" s="21">
        <f t="shared" si="188"/>
        <v>0</v>
      </c>
      <c r="BJ49" s="21">
        <f t="shared" si="189"/>
        <v>0</v>
      </c>
      <c r="BK49" s="21" t="e">
        <f t="shared" si="165"/>
        <v>#DIV/0!</v>
      </c>
      <c r="BL49" s="30">
        <f t="shared" si="190"/>
        <v>0</v>
      </c>
      <c r="BM49" s="21">
        <f t="shared" si="191"/>
        <v>0</v>
      </c>
      <c r="BN49" s="152" t="e">
        <f t="shared" si="166"/>
        <v>#DIV/0!</v>
      </c>
      <c r="BO49" s="21">
        <f t="shared" si="192"/>
        <v>0</v>
      </c>
      <c r="BP49" s="21">
        <f t="shared" si="193"/>
        <v>0</v>
      </c>
      <c r="BQ49" s="152" t="e">
        <f t="shared" si="167"/>
        <v>#DIV/0!</v>
      </c>
    </row>
    <row r="50" spans="1:69" ht="15" thickBot="1" x14ac:dyDescent="0.4">
      <c r="F50" s="176"/>
      <c r="G50" s="176"/>
    </row>
    <row r="51" spans="1:69" ht="15" thickBot="1" x14ac:dyDescent="0.4">
      <c r="D51" s="191" t="str">
        <f>Overview!B18</f>
        <v>IMI507c2</v>
      </c>
      <c r="E51" s="192"/>
      <c r="F51" s="192"/>
      <c r="G51" s="192"/>
      <c r="H51" s="192"/>
      <c r="I51" s="192"/>
      <c r="J51" s="192"/>
      <c r="K51" s="192"/>
      <c r="L51" s="192"/>
      <c r="M51" s="192"/>
      <c r="N51" s="192"/>
      <c r="O51" s="192"/>
      <c r="P51" s="192"/>
      <c r="Q51" s="192"/>
      <c r="R51" s="192"/>
      <c r="S51" s="192"/>
      <c r="T51" s="192"/>
      <c r="U51" s="192"/>
      <c r="V51" s="192"/>
      <c r="W51" s="192"/>
      <c r="X51" s="192"/>
      <c r="Y51" s="192"/>
      <c r="Z51" s="192"/>
      <c r="AA51" s="193"/>
      <c r="AB51" s="119"/>
      <c r="AC51" s="119"/>
      <c r="AD51" s="119"/>
      <c r="AE51" s="119"/>
      <c r="AF51" s="119"/>
      <c r="AG51" s="119"/>
      <c r="AH51" s="119"/>
      <c r="AI51" s="119"/>
      <c r="AJ51" s="119"/>
    </row>
    <row r="52" spans="1:69" ht="15" thickBot="1" x14ac:dyDescent="0.4">
      <c r="D52" s="188" t="s">
        <v>29</v>
      </c>
      <c r="E52" s="189"/>
      <c r="F52" s="189"/>
      <c r="G52" s="189"/>
      <c r="H52" s="189"/>
      <c r="I52" s="190"/>
      <c r="J52" s="188" t="s">
        <v>30</v>
      </c>
      <c r="K52" s="189"/>
      <c r="L52" s="189"/>
      <c r="M52" s="189"/>
      <c r="N52" s="189"/>
      <c r="O52" s="189"/>
      <c r="P52" s="189"/>
      <c r="Q52" s="189"/>
      <c r="R52" s="189"/>
      <c r="S52" s="189"/>
      <c r="T52" s="189"/>
      <c r="U52" s="189"/>
      <c r="V52" s="189"/>
      <c r="W52" s="189"/>
      <c r="X52" s="189"/>
      <c r="Y52" s="189"/>
      <c r="Z52" s="189"/>
      <c r="AA52" s="190"/>
      <c r="AB52" s="112"/>
      <c r="AC52" s="112"/>
      <c r="AD52" s="112"/>
      <c r="AE52" s="112"/>
      <c r="AF52" s="112"/>
      <c r="AG52" s="112"/>
      <c r="AH52" s="112"/>
      <c r="AI52" s="112"/>
      <c r="AJ52" s="112"/>
      <c r="AK52" s="215" t="s">
        <v>15</v>
      </c>
      <c r="AL52" s="215"/>
      <c r="AM52" s="216"/>
      <c r="AN52" s="214" t="s">
        <v>16</v>
      </c>
      <c r="AO52" s="215"/>
      <c r="AP52" s="216"/>
      <c r="AQ52" s="214" t="s">
        <v>17</v>
      </c>
      <c r="AR52" s="215"/>
      <c r="AS52" s="216"/>
      <c r="AT52" s="214" t="s">
        <v>18</v>
      </c>
      <c r="AU52" s="215"/>
      <c r="AV52" s="216"/>
      <c r="AW52" s="214" t="s">
        <v>19</v>
      </c>
      <c r="AX52" s="215"/>
      <c r="AY52" s="216"/>
      <c r="AZ52" s="214" t="s">
        <v>20</v>
      </c>
      <c r="BA52" s="215"/>
      <c r="BB52" s="216"/>
      <c r="BC52" s="214" t="s">
        <v>24</v>
      </c>
      <c r="BD52" s="215"/>
      <c r="BE52" s="216"/>
      <c r="BF52" s="214" t="s">
        <v>21</v>
      </c>
      <c r="BG52" s="215"/>
      <c r="BH52" s="216"/>
      <c r="BI52" s="214" t="s">
        <v>22</v>
      </c>
      <c r="BJ52" s="215"/>
      <c r="BK52" s="216"/>
      <c r="BL52" s="214" t="s">
        <v>25</v>
      </c>
      <c r="BM52" s="215"/>
      <c r="BN52" s="216"/>
      <c r="BO52" s="214" t="s">
        <v>23</v>
      </c>
      <c r="BP52" s="215"/>
      <c r="BQ52" s="216"/>
    </row>
    <row r="53" spans="1:69" ht="15" thickBot="1" x14ac:dyDescent="0.4">
      <c r="A53" s="57" t="s">
        <v>0</v>
      </c>
      <c r="B53" s="58" t="s">
        <v>1</v>
      </c>
      <c r="C53" s="59" t="s">
        <v>2</v>
      </c>
      <c r="D53" s="208">
        <v>1</v>
      </c>
      <c r="E53" s="226"/>
      <c r="F53" s="227">
        <v>2</v>
      </c>
      <c r="G53" s="210"/>
      <c r="H53" s="227">
        <v>3</v>
      </c>
      <c r="I53" s="210"/>
      <c r="J53" s="228">
        <v>1</v>
      </c>
      <c r="K53" s="229"/>
      <c r="L53" s="229"/>
      <c r="M53" s="229"/>
      <c r="N53" s="229"/>
      <c r="O53" s="229"/>
      <c r="P53" s="229"/>
      <c r="Q53" s="229"/>
      <c r="R53" s="230"/>
      <c r="S53" s="231">
        <v>2</v>
      </c>
      <c r="T53" s="229"/>
      <c r="U53" s="229"/>
      <c r="V53" s="229"/>
      <c r="W53" s="229"/>
      <c r="X53" s="229"/>
      <c r="Y53" s="229"/>
      <c r="Z53" s="229"/>
      <c r="AA53" s="232"/>
      <c r="AB53" s="231">
        <v>3</v>
      </c>
      <c r="AC53" s="229"/>
      <c r="AD53" s="229"/>
      <c r="AE53" s="229"/>
      <c r="AF53" s="229"/>
      <c r="AG53" s="229"/>
      <c r="AH53" s="229"/>
      <c r="AI53" s="229"/>
      <c r="AJ53" s="232"/>
      <c r="AK53" s="120" t="s">
        <v>8</v>
      </c>
      <c r="AL53" s="120" t="s">
        <v>5</v>
      </c>
      <c r="AM53" s="121" t="s">
        <v>6</v>
      </c>
      <c r="AN53" s="122" t="s">
        <v>8</v>
      </c>
      <c r="AO53" s="120" t="s">
        <v>5</v>
      </c>
      <c r="AP53" s="121" t="s">
        <v>6</v>
      </c>
      <c r="AQ53" s="122" t="s">
        <v>8</v>
      </c>
      <c r="AR53" s="120" t="s">
        <v>5</v>
      </c>
      <c r="AS53" s="121" t="s">
        <v>6</v>
      </c>
      <c r="AT53" s="122" t="s">
        <v>8</v>
      </c>
      <c r="AU53" s="120" t="s">
        <v>5</v>
      </c>
      <c r="AV53" s="121" t="s">
        <v>6</v>
      </c>
      <c r="AW53" s="122" t="s">
        <v>8</v>
      </c>
      <c r="AX53" s="120" t="s">
        <v>5</v>
      </c>
      <c r="AY53" s="121" t="s">
        <v>6</v>
      </c>
      <c r="AZ53" s="122" t="s">
        <v>8</v>
      </c>
      <c r="BA53" s="120" t="s">
        <v>5</v>
      </c>
      <c r="BB53" s="121" t="s">
        <v>6</v>
      </c>
      <c r="BC53" s="122" t="s">
        <v>8</v>
      </c>
      <c r="BD53" s="120" t="s">
        <v>5</v>
      </c>
      <c r="BE53" s="121" t="s">
        <v>6</v>
      </c>
      <c r="BF53" s="122" t="s">
        <v>8</v>
      </c>
      <c r="BG53" s="120" t="s">
        <v>5</v>
      </c>
      <c r="BH53" s="121" t="s">
        <v>6</v>
      </c>
      <c r="BI53" s="122" t="s">
        <v>8</v>
      </c>
      <c r="BJ53" s="120" t="s">
        <v>5</v>
      </c>
      <c r="BK53" s="121" t="s">
        <v>6</v>
      </c>
      <c r="BL53" s="122" t="s">
        <v>8</v>
      </c>
      <c r="BM53" s="120" t="s">
        <v>5</v>
      </c>
      <c r="BN53" s="121" t="s">
        <v>6</v>
      </c>
      <c r="BO53" s="122" t="s">
        <v>8</v>
      </c>
      <c r="BP53" s="120" t="s">
        <v>5</v>
      </c>
      <c r="BQ53" s="121" t="s">
        <v>6</v>
      </c>
    </row>
    <row r="54" spans="1:69" x14ac:dyDescent="0.35">
      <c r="A54" s="11">
        <f>'OD660'!$A$5</f>
        <v>44661.520833333336</v>
      </c>
      <c r="B54" s="4">
        <f>C54*24</f>
        <v>0</v>
      </c>
      <c r="C54" s="4">
        <f>A54-$A$4</f>
        <v>0</v>
      </c>
      <c r="D54" s="76">
        <v>39.380000000000003</v>
      </c>
      <c r="E54" s="78">
        <v>22.02</v>
      </c>
      <c r="F54" s="73">
        <v>45.48</v>
      </c>
      <c r="G54" s="75">
        <v>25.47</v>
      </c>
      <c r="H54" s="73">
        <v>41.07</v>
      </c>
      <c r="I54" s="75">
        <v>25.41</v>
      </c>
      <c r="J54" s="123">
        <v>0</v>
      </c>
      <c r="K54" s="95">
        <v>0</v>
      </c>
      <c r="L54" s="95">
        <v>0</v>
      </c>
      <c r="M54" s="95">
        <v>0</v>
      </c>
      <c r="N54" s="95">
        <v>0</v>
      </c>
      <c r="O54" s="95">
        <v>0</v>
      </c>
      <c r="P54" s="95">
        <v>0</v>
      </c>
      <c r="Q54" s="95">
        <v>0</v>
      </c>
      <c r="R54" s="96">
        <v>0</v>
      </c>
      <c r="S54" s="123">
        <v>0</v>
      </c>
      <c r="T54" s="95">
        <v>0</v>
      </c>
      <c r="U54" s="95">
        <v>0</v>
      </c>
      <c r="V54" s="95">
        <v>0</v>
      </c>
      <c r="W54" s="95">
        <v>0</v>
      </c>
      <c r="X54" s="95">
        <v>0</v>
      </c>
      <c r="Y54" s="95">
        <v>0</v>
      </c>
      <c r="Z54" s="95">
        <v>0</v>
      </c>
      <c r="AA54" s="96">
        <v>0</v>
      </c>
      <c r="AB54" s="123">
        <v>0</v>
      </c>
      <c r="AC54" s="95">
        <v>0</v>
      </c>
      <c r="AD54" s="95">
        <v>0</v>
      </c>
      <c r="AE54" s="95">
        <v>0</v>
      </c>
      <c r="AF54" s="95">
        <v>0</v>
      </c>
      <c r="AG54" s="95">
        <v>0</v>
      </c>
      <c r="AH54" s="95">
        <v>0</v>
      </c>
      <c r="AI54" s="95">
        <v>0</v>
      </c>
      <c r="AJ54" s="96">
        <v>0</v>
      </c>
      <c r="AK54" s="144">
        <f>IF(D54="",#N/A,AVERAGE(D54,F54,H54))</f>
        <v>41.976666666666667</v>
      </c>
      <c r="AL54" s="144">
        <f>_xlfn.STDEV.S(D54,F54,H54)</f>
        <v>3.1494496873792595</v>
      </c>
      <c r="AM54" s="144">
        <f t="shared" ref="AM54" si="194">AL54/AK54</f>
        <v>7.5028579862922093E-2</v>
      </c>
      <c r="AN54" s="143">
        <f>IF(E54="",#N/A,AVERAGE(E54,G54,I54))</f>
        <v>24.299999999999997</v>
      </c>
      <c r="AO54" s="144">
        <f>_xlfn.STDEV.S(E54,G54,I54)</f>
        <v>1.9747658088998805</v>
      </c>
      <c r="AP54" s="150">
        <f t="shared" ref="AP54" si="195">AO54/AN54</f>
        <v>8.1266082670776979E-2</v>
      </c>
      <c r="AQ54" s="143">
        <f>IF(J54="",#N/A,AVERAGE(J54,S54,AB54))</f>
        <v>0</v>
      </c>
      <c r="AR54" s="144">
        <f>_xlfn.STDEV.S(J54,S54,AB54)</f>
        <v>0</v>
      </c>
      <c r="AS54" s="144" t="e">
        <f t="shared" ref="AS54:AS59" si="196">AR54/AQ54</f>
        <v>#DIV/0!</v>
      </c>
      <c r="AT54" s="143">
        <f>IF(K54="",#N/A,AVERAGE(K54,T54,AC54))</f>
        <v>0</v>
      </c>
      <c r="AU54" s="144">
        <f>_xlfn.STDEV.S(K54,T54,AC54)</f>
        <v>0</v>
      </c>
      <c r="AV54" s="150" t="e">
        <f t="shared" ref="AV54:AV59" si="197">AU54/AT54</f>
        <v>#DIV/0!</v>
      </c>
      <c r="AW54" s="144">
        <f>IF(L54="",#N/A,AVERAGE(L54,U54,AD54))</f>
        <v>0</v>
      </c>
      <c r="AX54" s="144">
        <f>_xlfn.STDEV.S(L54,U54,AD54)</f>
        <v>0</v>
      </c>
      <c r="AY54" s="144" t="e">
        <f t="shared" ref="AY54:AY59" si="198">AX54/AW54</f>
        <v>#DIV/0!</v>
      </c>
      <c r="AZ54" s="143">
        <f>IF(M54="",#N/A,AVERAGE(M54,V54,AE54))</f>
        <v>0</v>
      </c>
      <c r="BA54" s="144">
        <f>_xlfn.STDEV.S(M54,V54,AE54)</f>
        <v>0</v>
      </c>
      <c r="BB54" s="150" t="e">
        <f t="shared" ref="BB54:BB59" si="199">BA54/AZ54</f>
        <v>#DIV/0!</v>
      </c>
      <c r="BC54" s="144">
        <f>IF(N54="",#N/A,AVERAGE(N54,W54,AF54))</f>
        <v>0</v>
      </c>
      <c r="BD54" s="144">
        <f>_xlfn.STDEV.S(N54,W54,AF54)</f>
        <v>0</v>
      </c>
      <c r="BE54" s="144" t="e">
        <f t="shared" ref="BE54:BE59" si="200">BD54/BC54</f>
        <v>#DIV/0!</v>
      </c>
      <c r="BF54" s="143">
        <f>IF(O54="",#N/A,AVERAGE(O54,X54,AG54))</f>
        <v>0</v>
      </c>
      <c r="BG54" s="144">
        <f>_xlfn.STDEV.S(O54,X54,AG54)</f>
        <v>0</v>
      </c>
      <c r="BH54" s="150" t="e">
        <f t="shared" ref="BH54:BH59" si="201">BG54/BF54</f>
        <v>#DIV/0!</v>
      </c>
      <c r="BI54" s="144">
        <f>IF(P54="",#N/A,AVERAGE(P54,Y54,AH54))</f>
        <v>0</v>
      </c>
      <c r="BJ54" s="144">
        <f>_xlfn.STDEV.S(P54,Y54,AH54)</f>
        <v>0</v>
      </c>
      <c r="BK54" s="144" t="e">
        <f t="shared" ref="BK54:BK59" si="202">BJ54/BI54</f>
        <v>#DIV/0!</v>
      </c>
      <c r="BL54" s="143">
        <f>IF(Q54="",#N/A,AVERAGE(Q54,Z54,AI54))</f>
        <v>0</v>
      </c>
      <c r="BM54" s="144">
        <f>_xlfn.STDEV.S(Q54,Z54,AI54)</f>
        <v>0</v>
      </c>
      <c r="BN54" s="150" t="e">
        <f t="shared" ref="BN54:BN59" si="203">BM54/BL54</f>
        <v>#DIV/0!</v>
      </c>
      <c r="BO54" s="144">
        <f>IF(R54="",#N/A,AVERAGE(R54,AA54,AJ54))</f>
        <v>0</v>
      </c>
      <c r="BP54" s="144">
        <f>_xlfn.STDEV.S(R54,AA54,AJ54)</f>
        <v>0</v>
      </c>
      <c r="BQ54" s="150" t="e">
        <f t="shared" ref="BQ54:BQ59" si="204">BP54/BO54</f>
        <v>#DIV/0!</v>
      </c>
    </row>
    <row r="55" spans="1:69" x14ac:dyDescent="0.35">
      <c r="A55" s="11">
        <f>'OD660'!$A$7</f>
        <v>44662.34375</v>
      </c>
      <c r="B55" s="4">
        <f t="shared" ref="B55:B59" si="205">C55*24</f>
        <v>19.749999999941792</v>
      </c>
      <c r="C55" s="5">
        <f t="shared" ref="C55:C59" si="206">A55-$A$4</f>
        <v>0.82291666666424135</v>
      </c>
      <c r="D55" s="73">
        <v>1278.17</v>
      </c>
      <c r="E55" s="75">
        <v>168.35</v>
      </c>
      <c r="F55" s="73">
        <v>1329.6</v>
      </c>
      <c r="G55" s="75">
        <v>175.72</v>
      </c>
      <c r="H55" s="73">
        <v>1392.18</v>
      </c>
      <c r="I55" s="75">
        <v>184.89</v>
      </c>
      <c r="J55" s="73">
        <v>0</v>
      </c>
      <c r="K55" s="74">
        <v>0</v>
      </c>
      <c r="L55" s="74">
        <v>0</v>
      </c>
      <c r="M55" s="74">
        <v>0</v>
      </c>
      <c r="N55" s="74">
        <v>0</v>
      </c>
      <c r="O55" s="74">
        <v>3.1</v>
      </c>
      <c r="P55" s="74">
        <v>0</v>
      </c>
      <c r="Q55" s="74">
        <v>0</v>
      </c>
      <c r="R55" s="75">
        <v>0</v>
      </c>
      <c r="S55" s="73">
        <v>0</v>
      </c>
      <c r="T55" s="74">
        <v>0</v>
      </c>
      <c r="U55" s="74">
        <v>0</v>
      </c>
      <c r="V55" s="74">
        <v>0</v>
      </c>
      <c r="W55" s="74">
        <v>0</v>
      </c>
      <c r="X55" s="74">
        <v>3.15</v>
      </c>
      <c r="Y55" s="74">
        <v>0</v>
      </c>
      <c r="Z55" s="74">
        <v>0</v>
      </c>
      <c r="AA55" s="75">
        <v>0</v>
      </c>
      <c r="AB55" s="73">
        <v>0</v>
      </c>
      <c r="AC55" s="74">
        <v>0</v>
      </c>
      <c r="AD55" s="74">
        <v>0</v>
      </c>
      <c r="AE55" s="74">
        <v>0</v>
      </c>
      <c r="AF55" s="74">
        <v>0</v>
      </c>
      <c r="AG55" s="74">
        <v>3.29</v>
      </c>
      <c r="AH55" s="74">
        <v>0</v>
      </c>
      <c r="AI55" s="74">
        <v>0</v>
      </c>
      <c r="AJ55" s="75">
        <v>0</v>
      </c>
      <c r="AK55" s="7">
        <f t="shared" ref="AK55:AK59" si="207">IF(D55="",#N/A,AVERAGE(D55,F55,H55))</f>
        <v>1333.3166666666666</v>
      </c>
      <c r="AL55" s="7">
        <f t="shared" ref="AL55:AL59" si="208">_xlfn.STDEV.S(D55,F55,H55)</f>
        <v>57.095798736275974</v>
      </c>
      <c r="AM55" s="7">
        <f t="shared" ref="AM55:AM59" si="209">AL55/AK55</f>
        <v>4.2822384332011132E-2</v>
      </c>
      <c r="AN55" s="29">
        <f t="shared" ref="AN55:AN59" si="210">IF(E55="",#N/A,AVERAGE(E55,G55,I55))</f>
        <v>176.32000000000002</v>
      </c>
      <c r="AO55" s="7">
        <f t="shared" ref="AO55:AO59" si="211">_xlfn.STDEV.S(E55,G55,I55)</f>
        <v>8.2863079836559255</v>
      </c>
      <c r="AP55" s="151">
        <f t="shared" ref="AP55:AP59" si="212">AO55/AN55</f>
        <v>4.6995848364654744E-2</v>
      </c>
      <c r="AQ55" s="29">
        <f t="shared" ref="AQ55:AQ59" si="213">IF(J55="",#N/A,AVERAGE(J55,S55,AB55))</f>
        <v>0</v>
      </c>
      <c r="AR55" s="7">
        <f t="shared" ref="AR55:AR59" si="214">_xlfn.STDEV.S(J55,S55,AB55)</f>
        <v>0</v>
      </c>
      <c r="AS55" s="7" t="e">
        <f t="shared" si="196"/>
        <v>#DIV/0!</v>
      </c>
      <c r="AT55" s="29">
        <f t="shared" ref="AT55:AT59" si="215">IF(K55="",#N/A,AVERAGE(K55,T55,AC55))</f>
        <v>0</v>
      </c>
      <c r="AU55" s="7">
        <f t="shared" ref="AU55:AU59" si="216">_xlfn.STDEV.S(K55,T55,AC55)</f>
        <v>0</v>
      </c>
      <c r="AV55" s="151" t="e">
        <f t="shared" si="197"/>
        <v>#DIV/0!</v>
      </c>
      <c r="AW55" s="7">
        <f t="shared" ref="AW55:AW59" si="217">IF(L55="",#N/A,AVERAGE(L55,U55,AD55))</f>
        <v>0</v>
      </c>
      <c r="AX55" s="7">
        <f t="shared" ref="AX55:AX59" si="218">_xlfn.STDEV.S(L55,U55,AD55)</f>
        <v>0</v>
      </c>
      <c r="AY55" s="7" t="e">
        <f t="shared" si="198"/>
        <v>#DIV/0!</v>
      </c>
      <c r="AZ55" s="29">
        <f t="shared" ref="AZ55:AZ59" si="219">IF(M55="",#N/A,AVERAGE(M55,V55,AE55))</f>
        <v>0</v>
      </c>
      <c r="BA55" s="7">
        <f t="shared" ref="BA55:BA59" si="220">_xlfn.STDEV.S(M55,V55,AE55)</f>
        <v>0</v>
      </c>
      <c r="BB55" s="151" t="e">
        <f t="shared" si="199"/>
        <v>#DIV/0!</v>
      </c>
      <c r="BC55" s="7">
        <f t="shared" ref="BC55:BC59" si="221">IF(N55="",#N/A,AVERAGE(N55,W55,AF55))</f>
        <v>0</v>
      </c>
      <c r="BD55" s="7">
        <f t="shared" ref="BD55:BD59" si="222">_xlfn.STDEV.S(N55,W55,AF55)</f>
        <v>0</v>
      </c>
      <c r="BE55" s="7" t="e">
        <f t="shared" si="200"/>
        <v>#DIV/0!</v>
      </c>
      <c r="BF55" s="29">
        <f t="shared" ref="BF55:BF59" si="223">IF(O55="",#N/A,AVERAGE(O55,X55,AG55))</f>
        <v>3.1799999999999997</v>
      </c>
      <c r="BG55" s="7">
        <f t="shared" ref="BG55:BG59" si="224">_xlfn.STDEV.S(O55,X55,AG55)</f>
        <v>9.8488578017961043E-2</v>
      </c>
      <c r="BH55" s="151">
        <f t="shared" si="201"/>
        <v>3.0971250949044356E-2</v>
      </c>
      <c r="BI55" s="7">
        <f t="shared" ref="BI55:BI59" si="225">IF(P55="",#N/A,AVERAGE(P55,Y55,AH55))</f>
        <v>0</v>
      </c>
      <c r="BJ55" s="7">
        <f t="shared" ref="BJ55:BJ59" si="226">_xlfn.STDEV.S(P55,Y55,AH55)</f>
        <v>0</v>
      </c>
      <c r="BK55" s="7" t="e">
        <f t="shared" si="202"/>
        <v>#DIV/0!</v>
      </c>
      <c r="BL55" s="29">
        <f t="shared" ref="BL55:BL59" si="227">IF(Q55="",#N/A,AVERAGE(Q55,Z55,AI55))</f>
        <v>0</v>
      </c>
      <c r="BM55" s="7">
        <f t="shared" ref="BM55:BM59" si="228">_xlfn.STDEV.S(Q55,Z55,AI55)</f>
        <v>0</v>
      </c>
      <c r="BN55" s="151" t="e">
        <f t="shared" si="203"/>
        <v>#DIV/0!</v>
      </c>
      <c r="BO55" s="7">
        <f t="shared" ref="BO55:BO59" si="229">IF(R55="",#N/A,AVERAGE(R55,AA55,AJ55))</f>
        <v>0</v>
      </c>
      <c r="BP55" s="7">
        <f t="shared" ref="BP55:BP59" si="230">_xlfn.STDEV.S(R55,AA55,AJ55)</f>
        <v>0</v>
      </c>
      <c r="BQ55" s="151" t="e">
        <f t="shared" si="204"/>
        <v>#DIV/0!</v>
      </c>
    </row>
    <row r="56" spans="1:69" x14ac:dyDescent="0.35">
      <c r="A56" s="11">
        <f>'OD660'!$A$9</f>
        <v>44663.354166666664</v>
      </c>
      <c r="B56" s="4">
        <f t="shared" si="205"/>
        <v>43.999999999883585</v>
      </c>
      <c r="C56" s="5">
        <f t="shared" si="206"/>
        <v>1.8333333333284827</v>
      </c>
      <c r="D56" s="73">
        <v>2987.68</v>
      </c>
      <c r="E56" s="75">
        <v>395.6</v>
      </c>
      <c r="F56" s="73">
        <v>3115.83</v>
      </c>
      <c r="G56" s="75">
        <v>414.72</v>
      </c>
      <c r="H56" s="73">
        <v>3020.81</v>
      </c>
      <c r="I56" s="75">
        <v>408.99</v>
      </c>
      <c r="J56" s="73">
        <v>0</v>
      </c>
      <c r="K56" s="74">
        <v>0</v>
      </c>
      <c r="L56" s="74">
        <v>0.12</v>
      </c>
      <c r="M56" s="74">
        <v>1.88</v>
      </c>
      <c r="N56" s="74">
        <v>0</v>
      </c>
      <c r="O56" s="74">
        <v>10.07</v>
      </c>
      <c r="P56" s="74">
        <v>0</v>
      </c>
      <c r="Q56" s="74">
        <v>0</v>
      </c>
      <c r="R56" s="75">
        <v>0</v>
      </c>
      <c r="S56" s="73">
        <v>0</v>
      </c>
      <c r="T56" s="74">
        <v>0</v>
      </c>
      <c r="U56" s="74">
        <v>0.12</v>
      </c>
      <c r="V56" s="74">
        <v>1.91</v>
      </c>
      <c r="W56" s="74">
        <v>0</v>
      </c>
      <c r="X56" s="74">
        <v>9.82</v>
      </c>
      <c r="Y56" s="74">
        <v>0</v>
      </c>
      <c r="Z56" s="74">
        <v>0</v>
      </c>
      <c r="AA56" s="75">
        <v>0</v>
      </c>
      <c r="AB56" s="73">
        <v>0</v>
      </c>
      <c r="AC56" s="74">
        <v>0</v>
      </c>
      <c r="AD56" s="74">
        <v>0.12</v>
      </c>
      <c r="AE56" s="74">
        <v>1.91</v>
      </c>
      <c r="AF56" s="74">
        <v>0</v>
      </c>
      <c r="AG56" s="74">
        <v>9.9700000000000006</v>
      </c>
      <c r="AH56" s="74">
        <v>0</v>
      </c>
      <c r="AI56" s="74">
        <v>0</v>
      </c>
      <c r="AJ56" s="75">
        <v>0</v>
      </c>
      <c r="AK56" s="7">
        <f t="shared" si="207"/>
        <v>3041.44</v>
      </c>
      <c r="AL56" s="7">
        <f t="shared" si="208"/>
        <v>66.519194974082524</v>
      </c>
      <c r="AM56" s="7">
        <f t="shared" si="209"/>
        <v>2.1870954210532683E-2</v>
      </c>
      <c r="AN56" s="29">
        <f t="shared" si="210"/>
        <v>406.43666666666667</v>
      </c>
      <c r="AO56" s="7">
        <f t="shared" si="211"/>
        <v>9.8124020164959269</v>
      </c>
      <c r="AP56" s="151">
        <f t="shared" si="212"/>
        <v>2.4142511789034603E-2</v>
      </c>
      <c r="AQ56" s="29">
        <f t="shared" si="213"/>
        <v>0</v>
      </c>
      <c r="AR56" s="7">
        <f t="shared" si="214"/>
        <v>0</v>
      </c>
      <c r="AS56" s="7" t="e">
        <f t="shared" si="196"/>
        <v>#DIV/0!</v>
      </c>
      <c r="AT56" s="29">
        <f t="shared" si="215"/>
        <v>0</v>
      </c>
      <c r="AU56" s="7">
        <f t="shared" si="216"/>
        <v>0</v>
      </c>
      <c r="AV56" s="151" t="e">
        <f t="shared" si="197"/>
        <v>#DIV/0!</v>
      </c>
      <c r="AW56" s="7">
        <f t="shared" si="217"/>
        <v>0.12</v>
      </c>
      <c r="AX56" s="7">
        <f t="shared" si="218"/>
        <v>0</v>
      </c>
      <c r="AY56" s="7">
        <f t="shared" si="198"/>
        <v>0</v>
      </c>
      <c r="AZ56" s="29">
        <f t="shared" si="219"/>
        <v>1.9000000000000001</v>
      </c>
      <c r="BA56" s="7">
        <f t="shared" si="220"/>
        <v>1.7320508075688787E-2</v>
      </c>
      <c r="BB56" s="151">
        <f t="shared" si="199"/>
        <v>9.1160568819414669E-3</v>
      </c>
      <c r="BC56" s="7">
        <f t="shared" si="221"/>
        <v>0</v>
      </c>
      <c r="BD56" s="7">
        <f t="shared" si="222"/>
        <v>0</v>
      </c>
      <c r="BE56" s="7" t="e">
        <f t="shared" si="200"/>
        <v>#DIV/0!</v>
      </c>
      <c r="BF56" s="29">
        <f t="shared" si="223"/>
        <v>9.9533333333333331</v>
      </c>
      <c r="BG56" s="7">
        <f t="shared" si="224"/>
        <v>0.12583057392117919</v>
      </c>
      <c r="BH56" s="151">
        <f t="shared" si="201"/>
        <v>1.2642053642449349E-2</v>
      </c>
      <c r="BI56" s="7">
        <f t="shared" si="225"/>
        <v>0</v>
      </c>
      <c r="BJ56" s="7">
        <f t="shared" si="226"/>
        <v>0</v>
      </c>
      <c r="BK56" s="7" t="e">
        <f t="shared" si="202"/>
        <v>#DIV/0!</v>
      </c>
      <c r="BL56" s="29">
        <f t="shared" si="227"/>
        <v>0</v>
      </c>
      <c r="BM56" s="7">
        <f t="shared" si="228"/>
        <v>0</v>
      </c>
      <c r="BN56" s="151" t="e">
        <f t="shared" si="203"/>
        <v>#DIV/0!</v>
      </c>
      <c r="BO56" s="7">
        <f t="shared" si="229"/>
        <v>0</v>
      </c>
      <c r="BP56" s="7">
        <f t="shared" si="230"/>
        <v>0</v>
      </c>
      <c r="BQ56" s="151" t="e">
        <f t="shared" si="204"/>
        <v>#DIV/0!</v>
      </c>
    </row>
    <row r="57" spans="1:69" x14ac:dyDescent="0.35">
      <c r="A57" s="11">
        <f>'OD660'!$A$11</f>
        <v>44664.361111111109</v>
      </c>
      <c r="B57" s="4">
        <f t="shared" si="205"/>
        <v>68.166666666569654</v>
      </c>
      <c r="C57" s="5">
        <f t="shared" si="206"/>
        <v>2.8402777777737356</v>
      </c>
      <c r="D57" s="73">
        <v>5322.74</v>
      </c>
      <c r="E57" s="75">
        <v>771.35</v>
      </c>
      <c r="F57" s="73">
        <v>5646.93</v>
      </c>
      <c r="G57" s="75">
        <v>794.87</v>
      </c>
      <c r="H57" s="73">
        <v>5469.67</v>
      </c>
      <c r="I57" s="75">
        <v>789.59</v>
      </c>
      <c r="J57" s="73">
        <v>0.34</v>
      </c>
      <c r="K57" s="74">
        <v>0</v>
      </c>
      <c r="L57" s="74">
        <v>0.27</v>
      </c>
      <c r="M57" s="74">
        <v>6.58</v>
      </c>
      <c r="N57" s="74">
        <v>0</v>
      </c>
      <c r="O57" s="74">
        <v>24.21</v>
      </c>
      <c r="P57" s="74">
        <v>0</v>
      </c>
      <c r="Q57" s="74">
        <v>0</v>
      </c>
      <c r="R57" s="75">
        <v>0</v>
      </c>
      <c r="S57" s="73">
        <v>0.27</v>
      </c>
      <c r="T57" s="74">
        <v>0</v>
      </c>
      <c r="U57" s="74">
        <v>0.3</v>
      </c>
      <c r="V57" s="74">
        <v>6.35</v>
      </c>
      <c r="W57" s="74">
        <v>0</v>
      </c>
      <c r="X57" s="74">
        <v>23.15</v>
      </c>
      <c r="Y57" s="74">
        <v>0</v>
      </c>
      <c r="Z57" s="74">
        <v>0</v>
      </c>
      <c r="AA57" s="75">
        <v>0</v>
      </c>
      <c r="AB57" s="73">
        <v>0.38</v>
      </c>
      <c r="AC57" s="74">
        <v>0</v>
      </c>
      <c r="AD57" s="74">
        <v>0.26</v>
      </c>
      <c r="AE57" s="74">
        <v>6.4</v>
      </c>
      <c r="AF57" s="74">
        <v>0</v>
      </c>
      <c r="AG57" s="74">
        <v>23.29</v>
      </c>
      <c r="AH57" s="74">
        <v>0</v>
      </c>
      <c r="AI57" s="74">
        <v>0</v>
      </c>
      <c r="AJ57" s="75">
        <v>0</v>
      </c>
      <c r="AK57" s="7">
        <f t="shared" si="207"/>
        <v>5479.78</v>
      </c>
      <c r="AL57" s="7">
        <f t="shared" si="208"/>
        <v>162.33129119180961</v>
      </c>
      <c r="AM57" s="7">
        <f t="shared" si="209"/>
        <v>2.9623687664798518E-2</v>
      </c>
      <c r="AN57" s="29">
        <f t="shared" si="210"/>
        <v>785.27</v>
      </c>
      <c r="AO57" s="7">
        <f t="shared" si="211"/>
        <v>12.340761726895138</v>
      </c>
      <c r="AP57" s="151">
        <f t="shared" si="212"/>
        <v>1.5715310309696206E-2</v>
      </c>
      <c r="AQ57" s="29">
        <f t="shared" si="213"/>
        <v>0.33</v>
      </c>
      <c r="AR57" s="7">
        <f t="shared" si="214"/>
        <v>5.5677643628300147E-2</v>
      </c>
      <c r="AS57" s="7">
        <f t="shared" si="196"/>
        <v>0.16872013220697013</v>
      </c>
      <c r="AT57" s="29">
        <f t="shared" si="215"/>
        <v>0</v>
      </c>
      <c r="AU57" s="7">
        <f t="shared" si="216"/>
        <v>0</v>
      </c>
      <c r="AV57" s="151" t="e">
        <f t="shared" si="197"/>
        <v>#DIV/0!</v>
      </c>
      <c r="AW57" s="7">
        <f t="shared" si="217"/>
        <v>0.27666666666666667</v>
      </c>
      <c r="AX57" s="7">
        <f t="shared" si="218"/>
        <v>2.0816659994661313E-2</v>
      </c>
      <c r="AY57" s="7">
        <f t="shared" si="198"/>
        <v>7.5240939739739679E-2</v>
      </c>
      <c r="AZ57" s="29">
        <f t="shared" si="219"/>
        <v>6.4433333333333325</v>
      </c>
      <c r="BA57" s="7">
        <f t="shared" si="220"/>
        <v>0.12096831541082714</v>
      </c>
      <c r="BB57" s="151">
        <f t="shared" si="199"/>
        <v>1.8774182422787455E-2</v>
      </c>
      <c r="BC57" s="7">
        <f t="shared" si="221"/>
        <v>0</v>
      </c>
      <c r="BD57" s="7">
        <f t="shared" si="222"/>
        <v>0</v>
      </c>
      <c r="BE57" s="7" t="e">
        <f t="shared" si="200"/>
        <v>#DIV/0!</v>
      </c>
      <c r="BF57" s="29">
        <f t="shared" si="223"/>
        <v>23.55</v>
      </c>
      <c r="BG57" s="7">
        <f t="shared" si="224"/>
        <v>0.57584720195551986</v>
      </c>
      <c r="BH57" s="151">
        <f t="shared" si="201"/>
        <v>2.4452110486433965E-2</v>
      </c>
      <c r="BI57" s="7">
        <f t="shared" si="225"/>
        <v>0</v>
      </c>
      <c r="BJ57" s="7">
        <f t="shared" si="226"/>
        <v>0</v>
      </c>
      <c r="BK57" s="7" t="e">
        <f t="shared" si="202"/>
        <v>#DIV/0!</v>
      </c>
      <c r="BL57" s="29">
        <f t="shared" si="227"/>
        <v>0</v>
      </c>
      <c r="BM57" s="7">
        <f t="shared" si="228"/>
        <v>0</v>
      </c>
      <c r="BN57" s="151" t="e">
        <f t="shared" si="203"/>
        <v>#DIV/0!</v>
      </c>
      <c r="BO57" s="7">
        <f t="shared" si="229"/>
        <v>0</v>
      </c>
      <c r="BP57" s="7">
        <f t="shared" si="230"/>
        <v>0</v>
      </c>
      <c r="BQ57" s="151" t="e">
        <f t="shared" si="204"/>
        <v>#DIV/0!</v>
      </c>
    </row>
    <row r="58" spans="1:69" x14ac:dyDescent="0.35">
      <c r="A58" s="11">
        <f>'OD660'!$A$13</f>
        <v>44665.34375</v>
      </c>
      <c r="B58" s="4">
        <f t="shared" si="205"/>
        <v>91.749999999941792</v>
      </c>
      <c r="C58" s="5">
        <f t="shared" si="206"/>
        <v>3.8229166666642413</v>
      </c>
      <c r="D58" s="176">
        <v>9745.5400000000009</v>
      </c>
      <c r="E58" s="176">
        <v>1918.8</v>
      </c>
      <c r="F58" s="176">
        <v>10406.379999999999</v>
      </c>
      <c r="G58" s="176">
        <v>1977.71</v>
      </c>
      <c r="H58" s="176">
        <v>9931.5300000000007</v>
      </c>
      <c r="I58" s="176">
        <v>1942.36</v>
      </c>
      <c r="J58" s="73">
        <v>0.52</v>
      </c>
      <c r="K58" s="74">
        <v>0</v>
      </c>
      <c r="L58" s="74">
        <v>0.44</v>
      </c>
      <c r="M58" s="74">
        <v>21.2</v>
      </c>
      <c r="N58" s="74">
        <v>0</v>
      </c>
      <c r="O58" s="74">
        <v>36.31</v>
      </c>
      <c r="P58" s="74">
        <v>0</v>
      </c>
      <c r="Q58" s="74">
        <v>0</v>
      </c>
      <c r="R58" s="75">
        <v>0</v>
      </c>
      <c r="S58" s="73">
        <v>0.46</v>
      </c>
      <c r="T58" s="74">
        <v>0</v>
      </c>
      <c r="U58" s="74">
        <v>0.51</v>
      </c>
      <c r="V58" s="74">
        <v>22.33</v>
      </c>
      <c r="W58" s="74">
        <v>0.06</v>
      </c>
      <c r="X58" s="74">
        <v>37.71</v>
      </c>
      <c r="Y58" s="74">
        <v>0</v>
      </c>
      <c r="Z58" s="74">
        <v>0</v>
      </c>
      <c r="AA58" s="75">
        <v>0</v>
      </c>
      <c r="AB58" s="73">
        <v>0.56999999999999995</v>
      </c>
      <c r="AC58" s="74">
        <v>0</v>
      </c>
      <c r="AD58" s="74">
        <v>0.45</v>
      </c>
      <c r="AE58" s="74">
        <v>21.87</v>
      </c>
      <c r="AF58" s="74">
        <v>0.06</v>
      </c>
      <c r="AG58" s="74">
        <v>37.340000000000003</v>
      </c>
      <c r="AH58" s="74">
        <v>0</v>
      </c>
      <c r="AI58" s="74">
        <v>0</v>
      </c>
      <c r="AJ58" s="75">
        <v>0</v>
      </c>
      <c r="AK58" s="7">
        <f t="shared" si="207"/>
        <v>10027.816666666666</v>
      </c>
      <c r="AL58" s="7">
        <f t="shared" si="208"/>
        <v>340.77957396729744</v>
      </c>
      <c r="AM58" s="7">
        <f t="shared" si="209"/>
        <v>3.3983426831094586E-2</v>
      </c>
      <c r="AN58" s="29">
        <f t="shared" si="210"/>
        <v>1946.29</v>
      </c>
      <c r="AO58" s="7">
        <f t="shared" si="211"/>
        <v>29.65098143400995</v>
      </c>
      <c r="AP58" s="151">
        <f t="shared" si="212"/>
        <v>1.5234616338782992E-2</v>
      </c>
      <c r="AQ58" s="29">
        <f t="shared" si="213"/>
        <v>0.51666666666666661</v>
      </c>
      <c r="AR58" s="7">
        <f t="shared" si="214"/>
        <v>5.5075705472860989E-2</v>
      </c>
      <c r="AS58" s="7">
        <f t="shared" si="196"/>
        <v>0.10659813962489224</v>
      </c>
      <c r="AT58" s="29">
        <f t="shared" si="215"/>
        <v>0</v>
      </c>
      <c r="AU58" s="7">
        <f t="shared" si="216"/>
        <v>0</v>
      </c>
      <c r="AV58" s="151" t="e">
        <f t="shared" si="197"/>
        <v>#DIV/0!</v>
      </c>
      <c r="AW58" s="7">
        <f t="shared" si="217"/>
        <v>0.46666666666666662</v>
      </c>
      <c r="AX58" s="7">
        <f t="shared" si="218"/>
        <v>3.7859388972001827E-2</v>
      </c>
      <c r="AY58" s="7">
        <f t="shared" si="198"/>
        <v>8.1127262082861071E-2</v>
      </c>
      <c r="AZ58" s="29">
        <f t="shared" si="219"/>
        <v>21.8</v>
      </c>
      <c r="BA58" s="7">
        <f t="shared" si="220"/>
        <v>0.56824290580701453</v>
      </c>
      <c r="BB58" s="151">
        <f t="shared" si="199"/>
        <v>2.6066188339771309E-2</v>
      </c>
      <c r="BC58" s="7">
        <f t="shared" si="221"/>
        <v>0.04</v>
      </c>
      <c r="BD58" s="7">
        <f t="shared" si="222"/>
        <v>3.4641016151377546E-2</v>
      </c>
      <c r="BE58" s="7">
        <f t="shared" si="200"/>
        <v>0.8660254037844386</v>
      </c>
      <c r="BF58" s="29">
        <f t="shared" si="223"/>
        <v>37.120000000000005</v>
      </c>
      <c r="BG58" s="7">
        <f t="shared" si="224"/>
        <v>0.72546536788464233</v>
      </c>
      <c r="BH58" s="151">
        <f t="shared" si="201"/>
        <v>1.9543786850340576E-2</v>
      </c>
      <c r="BI58" s="7">
        <f t="shared" si="225"/>
        <v>0</v>
      </c>
      <c r="BJ58" s="7">
        <f t="shared" si="226"/>
        <v>0</v>
      </c>
      <c r="BK58" s="7" t="e">
        <f t="shared" si="202"/>
        <v>#DIV/0!</v>
      </c>
      <c r="BL58" s="29">
        <f t="shared" si="227"/>
        <v>0</v>
      </c>
      <c r="BM58" s="7">
        <f t="shared" si="228"/>
        <v>0</v>
      </c>
      <c r="BN58" s="151" t="e">
        <f t="shared" si="203"/>
        <v>#DIV/0!</v>
      </c>
      <c r="BO58" s="7">
        <f t="shared" si="229"/>
        <v>0</v>
      </c>
      <c r="BP58" s="7">
        <f t="shared" si="230"/>
        <v>0</v>
      </c>
      <c r="BQ58" s="151" t="e">
        <f t="shared" si="204"/>
        <v>#DIV/0!</v>
      </c>
    </row>
    <row r="59" spans="1:69" ht="15" thickBot="1" x14ac:dyDescent="0.4">
      <c r="A59" s="11">
        <f>'OD660'!$A$15</f>
        <v>44666.385416666664</v>
      </c>
      <c r="B59" s="9">
        <f t="shared" si="205"/>
        <v>116.74999999988358</v>
      </c>
      <c r="C59" s="19">
        <f t="shared" si="206"/>
        <v>4.8645833333284827</v>
      </c>
      <c r="D59" s="136">
        <v>6701.1</v>
      </c>
      <c r="E59" s="138">
        <v>1322.84</v>
      </c>
      <c r="F59" s="136">
        <v>7149.32</v>
      </c>
      <c r="G59" s="138">
        <v>1355.47</v>
      </c>
      <c r="H59" s="136">
        <v>7230.38</v>
      </c>
      <c r="I59" s="138">
        <v>1439.59</v>
      </c>
      <c r="J59" s="136">
        <v>0.73</v>
      </c>
      <c r="K59" s="137">
        <v>0</v>
      </c>
      <c r="L59" s="137">
        <v>0.6</v>
      </c>
      <c r="M59" s="137">
        <v>28.97</v>
      </c>
      <c r="N59" s="137">
        <v>0.08</v>
      </c>
      <c r="O59" s="137">
        <v>44.91</v>
      </c>
      <c r="P59" s="137">
        <v>0</v>
      </c>
      <c r="Q59" s="137">
        <v>0</v>
      </c>
      <c r="R59" s="138">
        <v>0</v>
      </c>
      <c r="S59" s="136">
        <v>0.74</v>
      </c>
      <c r="T59" s="137">
        <v>0</v>
      </c>
      <c r="U59" s="137">
        <v>0.6</v>
      </c>
      <c r="V59" s="137">
        <v>28.96</v>
      </c>
      <c r="W59" s="137">
        <v>0.08</v>
      </c>
      <c r="X59" s="137">
        <v>44.65</v>
      </c>
      <c r="Y59" s="137">
        <v>0</v>
      </c>
      <c r="Z59" s="137">
        <v>0</v>
      </c>
      <c r="AA59" s="138">
        <v>0</v>
      </c>
      <c r="AB59" s="136">
        <v>0.77</v>
      </c>
      <c r="AC59" s="137">
        <v>0</v>
      </c>
      <c r="AD59" s="137">
        <v>0.59</v>
      </c>
      <c r="AE59" s="137">
        <v>28.43</v>
      </c>
      <c r="AF59" s="137">
        <v>0.08</v>
      </c>
      <c r="AG59" s="137">
        <v>44</v>
      </c>
      <c r="AH59" s="137">
        <v>0</v>
      </c>
      <c r="AI59" s="137">
        <v>0</v>
      </c>
      <c r="AJ59" s="138">
        <v>0</v>
      </c>
      <c r="AK59" s="21">
        <f t="shared" si="207"/>
        <v>7026.9333333333334</v>
      </c>
      <c r="AL59" s="21">
        <f t="shared" si="208"/>
        <v>285.07578243921949</v>
      </c>
      <c r="AM59" s="21">
        <f t="shared" si="209"/>
        <v>4.0569017651970442E-2</v>
      </c>
      <c r="AN59" s="30">
        <f t="shared" si="210"/>
        <v>1372.6333333333332</v>
      </c>
      <c r="AO59" s="21">
        <f t="shared" si="211"/>
        <v>60.237659593756895</v>
      </c>
      <c r="AP59" s="152">
        <f t="shared" si="212"/>
        <v>4.3884741927018793E-2</v>
      </c>
      <c r="AQ59" s="30">
        <f t="shared" si="213"/>
        <v>0.7466666666666667</v>
      </c>
      <c r="AR59" s="21">
        <f t="shared" si="214"/>
        <v>2.0816659994661344E-2</v>
      </c>
      <c r="AS59" s="21">
        <f t="shared" si="196"/>
        <v>2.7879455349992869E-2</v>
      </c>
      <c r="AT59" s="30">
        <f t="shared" si="215"/>
        <v>0</v>
      </c>
      <c r="AU59" s="21">
        <f t="shared" si="216"/>
        <v>0</v>
      </c>
      <c r="AV59" s="152" t="e">
        <f t="shared" si="197"/>
        <v>#DIV/0!</v>
      </c>
      <c r="AW59" s="21">
        <f t="shared" si="217"/>
        <v>0.59666666666666668</v>
      </c>
      <c r="AX59" s="21">
        <f t="shared" si="218"/>
        <v>5.7735026918962623E-3</v>
      </c>
      <c r="AY59" s="21">
        <f t="shared" si="198"/>
        <v>9.6762614947982044E-3</v>
      </c>
      <c r="AZ59" s="30">
        <f t="shared" si="219"/>
        <v>28.786666666666665</v>
      </c>
      <c r="BA59" s="21">
        <f t="shared" si="220"/>
        <v>0.30892285984260437</v>
      </c>
      <c r="BB59" s="152">
        <f t="shared" si="199"/>
        <v>1.0731456455857031E-2</v>
      </c>
      <c r="BC59" s="21">
        <f t="shared" si="221"/>
        <v>0.08</v>
      </c>
      <c r="BD59" s="21">
        <f t="shared" si="222"/>
        <v>0</v>
      </c>
      <c r="BE59" s="21">
        <f t="shared" si="200"/>
        <v>0</v>
      </c>
      <c r="BF59" s="30">
        <f t="shared" si="223"/>
        <v>44.52</v>
      </c>
      <c r="BG59" s="21">
        <f t="shared" si="224"/>
        <v>0.46872166581031699</v>
      </c>
      <c r="BH59" s="152">
        <f t="shared" si="201"/>
        <v>1.0528339303915476E-2</v>
      </c>
      <c r="BI59" s="21">
        <f t="shared" si="225"/>
        <v>0</v>
      </c>
      <c r="BJ59" s="21">
        <f t="shared" si="226"/>
        <v>0</v>
      </c>
      <c r="BK59" s="21" t="e">
        <f t="shared" si="202"/>
        <v>#DIV/0!</v>
      </c>
      <c r="BL59" s="30">
        <f t="shared" si="227"/>
        <v>0</v>
      </c>
      <c r="BM59" s="21">
        <f t="shared" si="228"/>
        <v>0</v>
      </c>
      <c r="BN59" s="152" t="e">
        <f t="shared" si="203"/>
        <v>#DIV/0!</v>
      </c>
      <c r="BO59" s="21">
        <f t="shared" si="229"/>
        <v>0</v>
      </c>
      <c r="BP59" s="21">
        <f t="shared" si="230"/>
        <v>0</v>
      </c>
      <c r="BQ59" s="152" t="e">
        <f t="shared" si="204"/>
        <v>#DIV/0!</v>
      </c>
    </row>
    <row r="60" spans="1:69" ht="15" thickBot="1" x14ac:dyDescent="0.4">
      <c r="AK60" s="162"/>
      <c r="AL60" s="162"/>
      <c r="AM60" s="162"/>
      <c r="AN60" s="162"/>
      <c r="AO60" s="162"/>
      <c r="AP60" s="162"/>
      <c r="AQ60" s="162"/>
      <c r="AR60" s="162"/>
      <c r="AS60" s="162"/>
      <c r="AT60" s="162"/>
      <c r="AU60" s="162"/>
      <c r="AV60" s="162"/>
      <c r="AW60" s="162"/>
      <c r="AX60" s="162"/>
      <c r="AY60" s="162"/>
      <c r="AZ60" s="162"/>
      <c r="BA60" s="162"/>
      <c r="BB60" s="162"/>
      <c r="BC60" s="162"/>
      <c r="BD60" s="162"/>
      <c r="BE60" s="162"/>
      <c r="BF60" s="162"/>
      <c r="BG60" s="162"/>
      <c r="BH60" s="162"/>
      <c r="BI60" s="162"/>
      <c r="BJ60" s="162"/>
      <c r="BK60" s="162"/>
      <c r="BL60" s="162"/>
      <c r="BM60" s="162"/>
      <c r="BN60" s="162"/>
      <c r="BO60" s="162"/>
      <c r="BP60" s="162"/>
      <c r="BQ60" s="162"/>
    </row>
    <row r="61" spans="1:69" ht="15" thickBot="1" x14ac:dyDescent="0.4">
      <c r="D61" s="191" t="str">
        <f>Overview!B19</f>
        <v>IMI507c3</v>
      </c>
      <c r="E61" s="192"/>
      <c r="F61" s="192"/>
      <c r="G61" s="192"/>
      <c r="H61" s="192"/>
      <c r="I61" s="192"/>
      <c r="J61" s="192"/>
      <c r="K61" s="192"/>
      <c r="L61" s="192"/>
      <c r="M61" s="192"/>
      <c r="N61" s="192"/>
      <c r="O61" s="192"/>
      <c r="P61" s="192"/>
      <c r="Q61" s="192"/>
      <c r="R61" s="192"/>
      <c r="S61" s="192"/>
      <c r="T61" s="192"/>
      <c r="U61" s="192"/>
      <c r="V61" s="192"/>
      <c r="W61" s="192"/>
      <c r="X61" s="192"/>
      <c r="Y61" s="192"/>
      <c r="Z61" s="192"/>
      <c r="AA61" s="193"/>
      <c r="AB61" s="119"/>
      <c r="AC61" s="119"/>
      <c r="AD61" s="119"/>
      <c r="AE61" s="119"/>
      <c r="AF61" s="119"/>
      <c r="AG61" s="119"/>
      <c r="AH61" s="119"/>
      <c r="AI61" s="119"/>
      <c r="AJ61" s="119"/>
    </row>
    <row r="62" spans="1:69" ht="15" thickBot="1" x14ac:dyDescent="0.4">
      <c r="D62" s="188" t="s">
        <v>29</v>
      </c>
      <c r="E62" s="189"/>
      <c r="F62" s="189"/>
      <c r="G62" s="189"/>
      <c r="H62" s="189"/>
      <c r="I62" s="190"/>
      <c r="J62" s="188" t="s">
        <v>30</v>
      </c>
      <c r="K62" s="189"/>
      <c r="L62" s="189"/>
      <c r="M62" s="189"/>
      <c r="N62" s="189"/>
      <c r="O62" s="189"/>
      <c r="P62" s="189"/>
      <c r="Q62" s="189"/>
      <c r="R62" s="189"/>
      <c r="S62" s="189"/>
      <c r="T62" s="189"/>
      <c r="U62" s="189"/>
      <c r="V62" s="189"/>
      <c r="W62" s="189"/>
      <c r="X62" s="189"/>
      <c r="Y62" s="189"/>
      <c r="Z62" s="189"/>
      <c r="AA62" s="190"/>
      <c r="AB62" s="112"/>
      <c r="AC62" s="112"/>
      <c r="AD62" s="112"/>
      <c r="AE62" s="112"/>
      <c r="AF62" s="112"/>
      <c r="AG62" s="112"/>
      <c r="AH62" s="112"/>
      <c r="AI62" s="112"/>
      <c r="AJ62" s="112"/>
      <c r="AK62" s="215" t="s">
        <v>15</v>
      </c>
      <c r="AL62" s="215"/>
      <c r="AM62" s="216"/>
      <c r="AN62" s="214" t="s">
        <v>16</v>
      </c>
      <c r="AO62" s="215"/>
      <c r="AP62" s="216"/>
      <c r="AQ62" s="214" t="s">
        <v>17</v>
      </c>
      <c r="AR62" s="215"/>
      <c r="AS62" s="216"/>
      <c r="AT62" s="214" t="s">
        <v>18</v>
      </c>
      <c r="AU62" s="215"/>
      <c r="AV62" s="216"/>
      <c r="AW62" s="214" t="s">
        <v>19</v>
      </c>
      <c r="AX62" s="215"/>
      <c r="AY62" s="216"/>
      <c r="AZ62" s="214" t="s">
        <v>20</v>
      </c>
      <c r="BA62" s="215"/>
      <c r="BB62" s="216"/>
      <c r="BC62" s="214" t="s">
        <v>24</v>
      </c>
      <c r="BD62" s="215"/>
      <c r="BE62" s="216"/>
      <c r="BF62" s="214" t="s">
        <v>21</v>
      </c>
      <c r="BG62" s="215"/>
      <c r="BH62" s="216"/>
      <c r="BI62" s="214" t="s">
        <v>22</v>
      </c>
      <c r="BJ62" s="215"/>
      <c r="BK62" s="216"/>
      <c r="BL62" s="214" t="s">
        <v>25</v>
      </c>
      <c r="BM62" s="215"/>
      <c r="BN62" s="216"/>
      <c r="BO62" s="214" t="s">
        <v>23</v>
      </c>
      <c r="BP62" s="215"/>
      <c r="BQ62" s="216"/>
    </row>
    <row r="63" spans="1:69" ht="15" thickBot="1" x14ac:dyDescent="0.4">
      <c r="A63" s="57" t="s">
        <v>0</v>
      </c>
      <c r="B63" s="58" t="s">
        <v>1</v>
      </c>
      <c r="C63" s="59" t="s">
        <v>2</v>
      </c>
      <c r="D63" s="205">
        <v>1</v>
      </c>
      <c r="E63" s="217"/>
      <c r="F63" s="218">
        <v>2</v>
      </c>
      <c r="G63" s="207"/>
      <c r="H63" s="218">
        <v>3</v>
      </c>
      <c r="I63" s="207"/>
      <c r="J63" s="219">
        <v>1</v>
      </c>
      <c r="K63" s="220"/>
      <c r="L63" s="220"/>
      <c r="M63" s="220"/>
      <c r="N63" s="220"/>
      <c r="O63" s="220"/>
      <c r="P63" s="220"/>
      <c r="Q63" s="220"/>
      <c r="R63" s="221"/>
      <c r="S63" s="222">
        <v>2</v>
      </c>
      <c r="T63" s="220"/>
      <c r="U63" s="220"/>
      <c r="V63" s="220"/>
      <c r="W63" s="220"/>
      <c r="X63" s="220"/>
      <c r="Y63" s="220"/>
      <c r="Z63" s="220"/>
      <c r="AA63" s="223"/>
      <c r="AB63" s="222">
        <v>3</v>
      </c>
      <c r="AC63" s="220"/>
      <c r="AD63" s="220"/>
      <c r="AE63" s="220"/>
      <c r="AF63" s="220"/>
      <c r="AG63" s="220"/>
      <c r="AH63" s="220"/>
      <c r="AI63" s="220"/>
      <c r="AJ63" s="223"/>
      <c r="AK63" s="120" t="s">
        <v>8</v>
      </c>
      <c r="AL63" s="120" t="s">
        <v>5</v>
      </c>
      <c r="AM63" s="121" t="s">
        <v>6</v>
      </c>
      <c r="AN63" s="122" t="s">
        <v>8</v>
      </c>
      <c r="AO63" s="120" t="s">
        <v>5</v>
      </c>
      <c r="AP63" s="121" t="s">
        <v>6</v>
      </c>
      <c r="AQ63" s="122" t="s">
        <v>8</v>
      </c>
      <c r="AR63" s="120" t="s">
        <v>5</v>
      </c>
      <c r="AS63" s="121" t="s">
        <v>6</v>
      </c>
      <c r="AT63" s="122" t="s">
        <v>8</v>
      </c>
      <c r="AU63" s="120" t="s">
        <v>5</v>
      </c>
      <c r="AV63" s="121" t="s">
        <v>6</v>
      </c>
      <c r="AW63" s="122" t="s">
        <v>8</v>
      </c>
      <c r="AX63" s="120" t="s">
        <v>5</v>
      </c>
      <c r="AY63" s="121" t="s">
        <v>6</v>
      </c>
      <c r="AZ63" s="122" t="s">
        <v>8</v>
      </c>
      <c r="BA63" s="120" t="s">
        <v>5</v>
      </c>
      <c r="BB63" s="121" t="s">
        <v>6</v>
      </c>
      <c r="BC63" s="122" t="s">
        <v>8</v>
      </c>
      <c r="BD63" s="120" t="s">
        <v>5</v>
      </c>
      <c r="BE63" s="121" t="s">
        <v>6</v>
      </c>
      <c r="BF63" s="122" t="s">
        <v>8</v>
      </c>
      <c r="BG63" s="120" t="s">
        <v>5</v>
      </c>
      <c r="BH63" s="121" t="s">
        <v>6</v>
      </c>
      <c r="BI63" s="122" t="s">
        <v>8</v>
      </c>
      <c r="BJ63" s="120" t="s">
        <v>5</v>
      </c>
      <c r="BK63" s="121" t="s">
        <v>6</v>
      </c>
      <c r="BL63" s="122" t="s">
        <v>8</v>
      </c>
      <c r="BM63" s="120" t="s">
        <v>5</v>
      </c>
      <c r="BN63" s="121" t="s">
        <v>6</v>
      </c>
      <c r="BO63" s="122" t="s">
        <v>8</v>
      </c>
      <c r="BP63" s="120" t="s">
        <v>5</v>
      </c>
      <c r="BQ63" s="121" t="s">
        <v>6</v>
      </c>
    </row>
    <row r="64" spans="1:69" x14ac:dyDescent="0.35">
      <c r="A64" s="11">
        <f>'OD660'!$A$5</f>
        <v>44661.520833333336</v>
      </c>
      <c r="B64" s="4">
        <f>C64*24</f>
        <v>0</v>
      </c>
      <c r="C64" s="4">
        <f>A64-$A$4</f>
        <v>0</v>
      </c>
      <c r="D64" s="76">
        <v>39.380000000000003</v>
      </c>
      <c r="E64" s="78">
        <v>22.02</v>
      </c>
      <c r="F64" s="73">
        <v>45.48</v>
      </c>
      <c r="G64" s="75">
        <v>25.47</v>
      </c>
      <c r="H64" s="73">
        <v>41.07</v>
      </c>
      <c r="I64" s="75">
        <v>25.41</v>
      </c>
      <c r="J64" s="123">
        <v>0</v>
      </c>
      <c r="K64" s="95">
        <v>0</v>
      </c>
      <c r="L64" s="95">
        <v>0</v>
      </c>
      <c r="M64" s="95">
        <v>0</v>
      </c>
      <c r="N64" s="95">
        <v>0</v>
      </c>
      <c r="O64" s="95">
        <v>0</v>
      </c>
      <c r="P64" s="95">
        <v>0</v>
      </c>
      <c r="Q64" s="95">
        <v>0</v>
      </c>
      <c r="R64" s="96">
        <v>0</v>
      </c>
      <c r="S64" s="123">
        <v>0</v>
      </c>
      <c r="T64" s="95">
        <v>0</v>
      </c>
      <c r="U64" s="95">
        <v>0</v>
      </c>
      <c r="V64" s="95">
        <v>0</v>
      </c>
      <c r="W64" s="95">
        <v>0</v>
      </c>
      <c r="X64" s="95">
        <v>0</v>
      </c>
      <c r="Y64" s="95">
        <v>0</v>
      </c>
      <c r="Z64" s="95">
        <v>0</v>
      </c>
      <c r="AA64" s="96">
        <v>0</v>
      </c>
      <c r="AB64" s="123">
        <v>0</v>
      </c>
      <c r="AC64" s="95">
        <v>0</v>
      </c>
      <c r="AD64" s="95">
        <v>0</v>
      </c>
      <c r="AE64" s="95">
        <v>0</v>
      </c>
      <c r="AF64" s="95">
        <v>0</v>
      </c>
      <c r="AG64" s="95">
        <v>0</v>
      </c>
      <c r="AH64" s="95">
        <v>0</v>
      </c>
      <c r="AI64" s="95">
        <v>0</v>
      </c>
      <c r="AJ64" s="96">
        <v>0</v>
      </c>
      <c r="AK64" s="154">
        <f>IF(D64="",#N/A,AVERAGE(D64,F64,H64))</f>
        <v>41.976666666666667</v>
      </c>
      <c r="AL64" s="154">
        <f>_xlfn.STDEV.S(D64,F64,H64)</f>
        <v>3.1494496873792595</v>
      </c>
      <c r="AM64" s="154">
        <f t="shared" ref="AM64" si="231">AL64/AK64</f>
        <v>7.5028579862922093E-2</v>
      </c>
      <c r="AN64" s="153">
        <f>IF(E64="",#N/A,AVERAGE(E64,G64,I64))</f>
        <v>24.299999999999997</v>
      </c>
      <c r="AO64" s="154">
        <f>_xlfn.STDEV.S(E64,G64,I64)</f>
        <v>1.9747658088998805</v>
      </c>
      <c r="AP64" s="155">
        <f t="shared" ref="AP64" si="232">AO64/AN64</f>
        <v>8.1266082670776979E-2</v>
      </c>
      <c r="AQ64" s="143">
        <f>IF(J64="",#N/A,AVERAGE(J64,S64,AB64))</f>
        <v>0</v>
      </c>
      <c r="AR64" s="144">
        <f>_xlfn.STDEV.S(J64,S64,AB64)</f>
        <v>0</v>
      </c>
      <c r="AS64" s="144" t="e">
        <f t="shared" ref="AS64:AS69" si="233">AR64/AQ64</f>
        <v>#DIV/0!</v>
      </c>
      <c r="AT64" s="143">
        <f>IF(K64="",#N/A,AVERAGE(K64,T64,AC64))</f>
        <v>0</v>
      </c>
      <c r="AU64" s="144">
        <f>_xlfn.STDEV.S(K64,T64,AC64)</f>
        <v>0</v>
      </c>
      <c r="AV64" s="150" t="e">
        <f t="shared" ref="AV64:AV69" si="234">AU64/AT64</f>
        <v>#DIV/0!</v>
      </c>
      <c r="AW64" s="144">
        <f>IF(L64="",#N/A,AVERAGE(L64,U64,AD64))</f>
        <v>0</v>
      </c>
      <c r="AX64" s="144">
        <f>_xlfn.STDEV.S(L64,U64,AD64)</f>
        <v>0</v>
      </c>
      <c r="AY64" s="144" t="e">
        <f t="shared" ref="AY64:AY69" si="235">AX64/AW64</f>
        <v>#DIV/0!</v>
      </c>
      <c r="AZ64" s="143">
        <f>IF(M64="",#N/A,AVERAGE(M64,V64,AE64))</f>
        <v>0</v>
      </c>
      <c r="BA64" s="144">
        <f>_xlfn.STDEV.S(M64,V64,AE64)</f>
        <v>0</v>
      </c>
      <c r="BB64" s="150" t="e">
        <f t="shared" ref="BB64:BB69" si="236">BA64/AZ64</f>
        <v>#DIV/0!</v>
      </c>
      <c r="BC64" s="144">
        <f>IF(N64="",#N/A,AVERAGE(N64,W64,AF64))</f>
        <v>0</v>
      </c>
      <c r="BD64" s="144">
        <f>_xlfn.STDEV.S(N64,W64,AF64)</f>
        <v>0</v>
      </c>
      <c r="BE64" s="144" t="e">
        <f t="shared" ref="BE64:BE69" si="237">BD64/BC64</f>
        <v>#DIV/0!</v>
      </c>
      <c r="BF64" s="143">
        <f>IF(O64="",#N/A,AVERAGE(O64,X64,AG64))</f>
        <v>0</v>
      </c>
      <c r="BG64" s="144">
        <f>_xlfn.STDEV.S(O64,X64,AG64)</f>
        <v>0</v>
      </c>
      <c r="BH64" s="150" t="e">
        <f t="shared" ref="BH64:BH69" si="238">BG64/BF64</f>
        <v>#DIV/0!</v>
      </c>
      <c r="BI64" s="144">
        <f>IF(P64="",#N/A,AVERAGE(P64,Y64,AH64))</f>
        <v>0</v>
      </c>
      <c r="BJ64" s="144">
        <f>_xlfn.STDEV.S(P64,Y64,AH64)</f>
        <v>0</v>
      </c>
      <c r="BK64" s="144" t="e">
        <f t="shared" ref="BK64:BK69" si="239">BJ64/BI64</f>
        <v>#DIV/0!</v>
      </c>
      <c r="BL64" s="143">
        <f>IF(Q64="",#N/A,AVERAGE(Q64,Z64,AI64))</f>
        <v>0</v>
      </c>
      <c r="BM64" s="144">
        <f>_xlfn.STDEV.S(Q64,Z64,AI64)</f>
        <v>0</v>
      </c>
      <c r="BN64" s="150" t="e">
        <f t="shared" ref="BN64:BN69" si="240">BM64/BL64</f>
        <v>#DIV/0!</v>
      </c>
      <c r="BO64" s="144">
        <f>IF(R64="",#N/A,AVERAGE(R64,AA64,AJ64))</f>
        <v>0</v>
      </c>
      <c r="BP64" s="144">
        <f>_xlfn.STDEV.S(R64,AA64,AJ64)</f>
        <v>0</v>
      </c>
      <c r="BQ64" s="150" t="e">
        <f t="shared" ref="BQ64:BQ69" si="241">BP64/BO64</f>
        <v>#DIV/0!</v>
      </c>
    </row>
    <row r="65" spans="1:69" x14ac:dyDescent="0.35">
      <c r="A65" s="11">
        <f>'OD660'!$A$7</f>
        <v>44662.34375</v>
      </c>
      <c r="B65" s="4">
        <f t="shared" ref="B65:B69" si="242">C65*24</f>
        <v>19.749999999941792</v>
      </c>
      <c r="C65" s="5">
        <f t="shared" ref="C65:C69" si="243">A65-$A$4</f>
        <v>0.82291666666424135</v>
      </c>
      <c r="D65" s="73">
        <v>74.52</v>
      </c>
      <c r="E65" s="75">
        <v>60.85</v>
      </c>
      <c r="F65" s="73">
        <v>79.84</v>
      </c>
      <c r="G65" s="75">
        <v>66.28</v>
      </c>
      <c r="H65" s="73">
        <v>71.95</v>
      </c>
      <c r="I65" s="75">
        <v>60.1</v>
      </c>
      <c r="J65" s="73">
        <v>0</v>
      </c>
      <c r="K65" s="74">
        <v>0</v>
      </c>
      <c r="L65" s="74">
        <v>0</v>
      </c>
      <c r="M65" s="74">
        <v>0</v>
      </c>
      <c r="N65" s="74">
        <v>0</v>
      </c>
      <c r="O65" s="74">
        <v>3.59</v>
      </c>
      <c r="P65" s="74">
        <v>0</v>
      </c>
      <c r="Q65" s="74">
        <v>0</v>
      </c>
      <c r="R65" s="75">
        <v>0</v>
      </c>
      <c r="S65" s="73">
        <v>0</v>
      </c>
      <c r="T65" s="74">
        <v>0</v>
      </c>
      <c r="U65" s="74">
        <v>0</v>
      </c>
      <c r="V65" s="74">
        <v>0</v>
      </c>
      <c r="W65" s="74">
        <v>0</v>
      </c>
      <c r="X65" s="74">
        <v>3.69</v>
      </c>
      <c r="Y65" s="74">
        <v>0</v>
      </c>
      <c r="Z65" s="74">
        <v>0</v>
      </c>
      <c r="AA65" s="75">
        <v>0</v>
      </c>
      <c r="AB65" s="73">
        <v>0</v>
      </c>
      <c r="AC65" s="74">
        <v>0</v>
      </c>
      <c r="AD65" s="74">
        <v>0</v>
      </c>
      <c r="AE65" s="74">
        <v>0</v>
      </c>
      <c r="AF65" s="74">
        <v>0</v>
      </c>
      <c r="AG65" s="74">
        <v>3.69</v>
      </c>
      <c r="AH65" s="74">
        <v>0</v>
      </c>
      <c r="AI65" s="74">
        <v>0</v>
      </c>
      <c r="AJ65" s="75">
        <v>0</v>
      </c>
      <c r="AK65" s="157">
        <f t="shared" ref="AK65:AK69" si="244">IF(D65="",#N/A,AVERAGE(D65,F65,H65))</f>
        <v>75.436666666666667</v>
      </c>
      <c r="AL65" s="157">
        <f t="shared" ref="AL65:AL69" si="245">_xlfn.STDEV.S(D65,F65,H65)</f>
        <v>4.0240816757781328</v>
      </c>
      <c r="AM65" s="157">
        <f t="shared" ref="AM65:AM69" si="246">AL65/AK65</f>
        <v>5.3343842637684581E-2</v>
      </c>
      <c r="AN65" s="156">
        <f t="shared" ref="AN65:AN69" si="247">IF(E65="",#N/A,AVERAGE(E65,G65,I65))</f>
        <v>62.41</v>
      </c>
      <c r="AO65" s="157">
        <f t="shared" ref="AO65:AO69" si="248">_xlfn.STDEV.S(E65,G65,I65)</f>
        <v>3.3724323566233316</v>
      </c>
      <c r="AP65" s="158">
        <f t="shared" ref="AP65:AP69" si="249">AO65/AN65</f>
        <v>5.4036730598034481E-2</v>
      </c>
      <c r="AQ65" s="29">
        <f t="shared" ref="AQ65:AQ69" si="250">IF(J65="",#N/A,AVERAGE(J65,S65,AB65))</f>
        <v>0</v>
      </c>
      <c r="AR65" s="7">
        <f t="shared" ref="AR65:AR69" si="251">_xlfn.STDEV.S(J65,S65,AB65)</f>
        <v>0</v>
      </c>
      <c r="AS65" s="7" t="e">
        <f t="shared" si="233"/>
        <v>#DIV/0!</v>
      </c>
      <c r="AT65" s="29">
        <f t="shared" ref="AT65:AT69" si="252">IF(K65="",#N/A,AVERAGE(K65,T65,AC65))</f>
        <v>0</v>
      </c>
      <c r="AU65" s="7">
        <f t="shared" ref="AU65:AU69" si="253">_xlfn.STDEV.S(K65,T65,AC65)</f>
        <v>0</v>
      </c>
      <c r="AV65" s="151" t="e">
        <f t="shared" si="234"/>
        <v>#DIV/0!</v>
      </c>
      <c r="AW65" s="7">
        <f t="shared" ref="AW65:AW69" si="254">IF(L65="",#N/A,AVERAGE(L65,U65,AD65))</f>
        <v>0</v>
      </c>
      <c r="AX65" s="7">
        <f t="shared" ref="AX65:AX69" si="255">_xlfn.STDEV.S(L65,U65,AD65)</f>
        <v>0</v>
      </c>
      <c r="AY65" s="7" t="e">
        <f t="shared" si="235"/>
        <v>#DIV/0!</v>
      </c>
      <c r="AZ65" s="29">
        <f t="shared" ref="AZ65:AZ69" si="256">IF(M65="",#N/A,AVERAGE(M65,V65,AE65))</f>
        <v>0</v>
      </c>
      <c r="BA65" s="7">
        <f t="shared" ref="BA65:BA69" si="257">_xlfn.STDEV.S(M65,V65,AE65)</f>
        <v>0</v>
      </c>
      <c r="BB65" s="151" t="e">
        <f t="shared" si="236"/>
        <v>#DIV/0!</v>
      </c>
      <c r="BC65" s="7">
        <f t="shared" ref="BC65:BC69" si="258">IF(N65="",#N/A,AVERAGE(N65,W65,AF65))</f>
        <v>0</v>
      </c>
      <c r="BD65" s="7">
        <f t="shared" ref="BD65:BD69" si="259">_xlfn.STDEV.S(N65,W65,AF65)</f>
        <v>0</v>
      </c>
      <c r="BE65" s="7" t="e">
        <f t="shared" si="237"/>
        <v>#DIV/0!</v>
      </c>
      <c r="BF65" s="29">
        <f t="shared" ref="BF65:BF69" si="260">IF(O65="",#N/A,AVERAGE(O65,X65,AG65))</f>
        <v>3.6566666666666663</v>
      </c>
      <c r="BG65" s="7">
        <f t="shared" ref="BG65:BG69" si="261">_xlfn.STDEV.S(O65,X65,AG65)</f>
        <v>5.773502691896263E-2</v>
      </c>
      <c r="BH65" s="151">
        <f t="shared" si="238"/>
        <v>1.5788977279570456E-2</v>
      </c>
      <c r="BI65" s="7">
        <f t="shared" ref="BI65:BI69" si="262">IF(P65="",#N/A,AVERAGE(P65,Y65,AH65))</f>
        <v>0</v>
      </c>
      <c r="BJ65" s="7">
        <f t="shared" ref="BJ65:BJ69" si="263">_xlfn.STDEV.S(P65,Y65,AH65)</f>
        <v>0</v>
      </c>
      <c r="BK65" s="7" t="e">
        <f t="shared" si="239"/>
        <v>#DIV/0!</v>
      </c>
      <c r="BL65" s="29">
        <f t="shared" ref="BL65:BL69" si="264">IF(Q65="",#N/A,AVERAGE(Q65,Z65,AI65))</f>
        <v>0</v>
      </c>
      <c r="BM65" s="7">
        <f t="shared" ref="BM65:BM69" si="265">_xlfn.STDEV.S(Q65,Z65,AI65)</f>
        <v>0</v>
      </c>
      <c r="BN65" s="151" t="e">
        <f t="shared" si="240"/>
        <v>#DIV/0!</v>
      </c>
      <c r="BO65" s="7">
        <f t="shared" ref="BO65:BO69" si="266">IF(R65="",#N/A,AVERAGE(R65,AA65,AJ65))</f>
        <v>0</v>
      </c>
      <c r="BP65" s="7">
        <f t="shared" ref="BP65:BP69" si="267">_xlfn.STDEV.S(R65,AA65,AJ65)</f>
        <v>0</v>
      </c>
      <c r="BQ65" s="151" t="e">
        <f t="shared" si="241"/>
        <v>#DIV/0!</v>
      </c>
    </row>
    <row r="66" spans="1:69" x14ac:dyDescent="0.35">
      <c r="A66" s="11">
        <f>'OD660'!$A$9</f>
        <v>44663.354166666664</v>
      </c>
      <c r="B66" s="4">
        <f t="shared" si="242"/>
        <v>43.999999999883585</v>
      </c>
      <c r="C66" s="5">
        <f t="shared" si="243"/>
        <v>1.8333333333284827</v>
      </c>
      <c r="D66" s="73">
        <v>194.23</v>
      </c>
      <c r="E66" s="75">
        <v>161.03</v>
      </c>
      <c r="F66" s="73">
        <v>200.33</v>
      </c>
      <c r="G66" s="75">
        <v>167.91</v>
      </c>
      <c r="H66" s="73">
        <v>179.37</v>
      </c>
      <c r="I66" s="75">
        <v>148.16999999999999</v>
      </c>
      <c r="J66" s="73">
        <v>0.23</v>
      </c>
      <c r="K66" s="74">
        <v>0</v>
      </c>
      <c r="L66" s="74">
        <v>0.16</v>
      </c>
      <c r="M66" s="74">
        <v>1.97</v>
      </c>
      <c r="N66" s="74">
        <v>0</v>
      </c>
      <c r="O66" s="74">
        <v>16.63</v>
      </c>
      <c r="P66" s="74">
        <v>0</v>
      </c>
      <c r="Q66" s="74">
        <v>0</v>
      </c>
      <c r="R66" s="75">
        <v>0</v>
      </c>
      <c r="S66" s="73">
        <v>0.25</v>
      </c>
      <c r="T66" s="74">
        <v>0</v>
      </c>
      <c r="U66" s="74">
        <v>0.19</v>
      </c>
      <c r="V66" s="74">
        <v>2.25</v>
      </c>
      <c r="W66" s="74">
        <v>0</v>
      </c>
      <c r="X66" s="74">
        <v>18.350000000000001</v>
      </c>
      <c r="Y66" s="74">
        <v>0</v>
      </c>
      <c r="Z66" s="74">
        <v>0</v>
      </c>
      <c r="AA66" s="75">
        <v>0</v>
      </c>
      <c r="AB66" s="73">
        <v>0.26</v>
      </c>
      <c r="AC66" s="74">
        <v>0</v>
      </c>
      <c r="AD66" s="74">
        <v>0.15</v>
      </c>
      <c r="AE66" s="74">
        <v>2.0099999999999998</v>
      </c>
      <c r="AF66" s="74">
        <v>0</v>
      </c>
      <c r="AG66" s="74">
        <v>17.12</v>
      </c>
      <c r="AH66" s="74">
        <v>0</v>
      </c>
      <c r="AI66" s="74">
        <v>0</v>
      </c>
      <c r="AJ66" s="75">
        <v>0</v>
      </c>
      <c r="AK66" s="157">
        <f t="shared" si="244"/>
        <v>191.31000000000003</v>
      </c>
      <c r="AL66" s="157">
        <f t="shared" si="245"/>
        <v>10.780779192618686</v>
      </c>
      <c r="AM66" s="157">
        <f t="shared" si="246"/>
        <v>5.6352408094813053E-2</v>
      </c>
      <c r="AN66" s="156">
        <f t="shared" si="247"/>
        <v>159.03666666666666</v>
      </c>
      <c r="AO66" s="157">
        <f t="shared" si="248"/>
        <v>10.019827011148118</v>
      </c>
      <c r="AP66" s="158">
        <f t="shared" si="249"/>
        <v>6.3003250892759224E-2</v>
      </c>
      <c r="AQ66" s="29">
        <f t="shared" si="250"/>
        <v>0.24666666666666667</v>
      </c>
      <c r="AR66" s="7">
        <f t="shared" si="251"/>
        <v>1.5275252316519465E-2</v>
      </c>
      <c r="AS66" s="7">
        <f t="shared" si="233"/>
        <v>6.1926698580484316E-2</v>
      </c>
      <c r="AT66" s="29">
        <f t="shared" si="252"/>
        <v>0</v>
      </c>
      <c r="AU66" s="7">
        <f t="shared" si="253"/>
        <v>0</v>
      </c>
      <c r="AV66" s="151" t="e">
        <f t="shared" si="234"/>
        <v>#DIV/0!</v>
      </c>
      <c r="AW66" s="7">
        <f t="shared" si="254"/>
        <v>0.16666666666666666</v>
      </c>
      <c r="AX66" s="7">
        <f t="shared" si="255"/>
        <v>2.0816659994661348E-2</v>
      </c>
      <c r="AY66" s="7">
        <f t="shared" si="235"/>
        <v>0.12489995996796809</v>
      </c>
      <c r="AZ66" s="29">
        <f t="shared" si="256"/>
        <v>2.0766666666666667</v>
      </c>
      <c r="BA66" s="7">
        <f t="shared" si="257"/>
        <v>0.15143755588800736</v>
      </c>
      <c r="BB66" s="151">
        <f t="shared" si="236"/>
        <v>7.2923381647515578E-2</v>
      </c>
      <c r="BC66" s="7">
        <f t="shared" si="258"/>
        <v>0</v>
      </c>
      <c r="BD66" s="7">
        <f t="shared" si="259"/>
        <v>0</v>
      </c>
      <c r="BE66" s="7" t="e">
        <f t="shared" si="237"/>
        <v>#DIV/0!</v>
      </c>
      <c r="BF66" s="29">
        <f t="shared" si="260"/>
        <v>17.366666666666671</v>
      </c>
      <c r="BG66" s="7">
        <f t="shared" si="261"/>
        <v>0.8861339251678243</v>
      </c>
      <c r="BH66" s="151">
        <f t="shared" si="238"/>
        <v>5.1024986094116549E-2</v>
      </c>
      <c r="BI66" s="7">
        <f t="shared" si="262"/>
        <v>0</v>
      </c>
      <c r="BJ66" s="7">
        <f t="shared" si="263"/>
        <v>0</v>
      </c>
      <c r="BK66" s="7" t="e">
        <f t="shared" si="239"/>
        <v>#DIV/0!</v>
      </c>
      <c r="BL66" s="29">
        <f t="shared" si="264"/>
        <v>0</v>
      </c>
      <c r="BM66" s="7">
        <f t="shared" si="265"/>
        <v>0</v>
      </c>
      <c r="BN66" s="151" t="e">
        <f t="shared" si="240"/>
        <v>#DIV/0!</v>
      </c>
      <c r="BO66" s="7">
        <f t="shared" si="266"/>
        <v>0</v>
      </c>
      <c r="BP66" s="7">
        <f t="shared" si="267"/>
        <v>0</v>
      </c>
      <c r="BQ66" s="151" t="e">
        <f t="shared" si="241"/>
        <v>#DIV/0!</v>
      </c>
    </row>
    <row r="67" spans="1:69" x14ac:dyDescent="0.35">
      <c r="A67" s="11">
        <f>'OD660'!$A$11</f>
        <v>44664.361111111109</v>
      </c>
      <c r="B67" s="4">
        <f t="shared" si="242"/>
        <v>68.166666666569654</v>
      </c>
      <c r="C67" s="5">
        <f t="shared" si="243"/>
        <v>2.8402777777737356</v>
      </c>
      <c r="D67" s="73">
        <v>834.44</v>
      </c>
      <c r="E67" s="75">
        <v>866.4</v>
      </c>
      <c r="F67" s="73">
        <v>822.74</v>
      </c>
      <c r="G67" s="75">
        <v>835.03</v>
      </c>
      <c r="H67" s="73">
        <v>836.68</v>
      </c>
      <c r="I67" s="75">
        <v>848.03</v>
      </c>
      <c r="J67" s="73">
        <v>0.7</v>
      </c>
      <c r="K67" s="74">
        <v>0</v>
      </c>
      <c r="L67" s="74">
        <v>0.37</v>
      </c>
      <c r="M67" s="74">
        <v>20.62</v>
      </c>
      <c r="N67" s="74">
        <v>0.08</v>
      </c>
      <c r="O67" s="74">
        <v>52.93</v>
      </c>
      <c r="P67" s="74">
        <v>0</v>
      </c>
      <c r="Q67" s="74">
        <v>0</v>
      </c>
      <c r="R67" s="75">
        <v>0</v>
      </c>
      <c r="S67" s="73">
        <v>0.75</v>
      </c>
      <c r="T67" s="74">
        <v>0</v>
      </c>
      <c r="U67" s="74">
        <v>0.39</v>
      </c>
      <c r="V67" s="74">
        <v>21.47</v>
      </c>
      <c r="W67" s="74">
        <v>0.08</v>
      </c>
      <c r="X67" s="74">
        <v>56.17</v>
      </c>
      <c r="Y67" s="74">
        <v>0</v>
      </c>
      <c r="Z67" s="74">
        <v>0</v>
      </c>
      <c r="AA67" s="75">
        <v>0</v>
      </c>
      <c r="AB67" s="73">
        <v>0.83</v>
      </c>
      <c r="AC67" s="74">
        <v>0</v>
      </c>
      <c r="AD67" s="74">
        <v>0.38</v>
      </c>
      <c r="AE67" s="74">
        <v>21.32</v>
      </c>
      <c r="AF67" s="74">
        <v>0.08</v>
      </c>
      <c r="AG67" s="74">
        <v>54.7</v>
      </c>
      <c r="AH67" s="74">
        <v>0</v>
      </c>
      <c r="AI67" s="74">
        <v>0</v>
      </c>
      <c r="AJ67" s="75">
        <v>0</v>
      </c>
      <c r="AK67" s="157">
        <f t="shared" si="244"/>
        <v>831.28666666666675</v>
      </c>
      <c r="AL67" s="157">
        <f t="shared" si="245"/>
        <v>7.485888947435245</v>
      </c>
      <c r="AM67" s="157">
        <f t="shared" si="246"/>
        <v>9.0051834675185186E-3</v>
      </c>
      <c r="AN67" s="156">
        <f t="shared" si="247"/>
        <v>849.82</v>
      </c>
      <c r="AO67" s="157">
        <f t="shared" si="248"/>
        <v>15.761418083408614</v>
      </c>
      <c r="AP67" s="158">
        <f t="shared" si="249"/>
        <v>1.8546772355803126E-2</v>
      </c>
      <c r="AQ67" s="29">
        <f t="shared" si="250"/>
        <v>0.7599999999999999</v>
      </c>
      <c r="AR67" s="7">
        <f t="shared" si="251"/>
        <v>6.5574385243020006E-2</v>
      </c>
      <c r="AS67" s="7">
        <f t="shared" si="233"/>
        <v>8.6282085846078965E-2</v>
      </c>
      <c r="AT67" s="29">
        <f t="shared" si="252"/>
        <v>0</v>
      </c>
      <c r="AU67" s="7">
        <f t="shared" si="253"/>
        <v>0</v>
      </c>
      <c r="AV67" s="151" t="e">
        <f t="shared" si="234"/>
        <v>#DIV/0!</v>
      </c>
      <c r="AW67" s="7">
        <f t="shared" si="254"/>
        <v>0.38000000000000006</v>
      </c>
      <c r="AX67" s="7">
        <f t="shared" si="255"/>
        <v>1.0000000000000009E-2</v>
      </c>
      <c r="AY67" s="7">
        <f t="shared" si="235"/>
        <v>2.631578947368423E-2</v>
      </c>
      <c r="AZ67" s="29">
        <f t="shared" si="256"/>
        <v>21.136666666666667</v>
      </c>
      <c r="BA67" s="7">
        <f t="shared" si="257"/>
        <v>0.45368858629387243</v>
      </c>
      <c r="BB67" s="151">
        <f t="shared" si="236"/>
        <v>2.146452860560822E-2</v>
      </c>
      <c r="BC67" s="7">
        <f t="shared" si="258"/>
        <v>0.08</v>
      </c>
      <c r="BD67" s="7">
        <f t="shared" si="259"/>
        <v>0</v>
      </c>
      <c r="BE67" s="7">
        <f t="shared" si="237"/>
        <v>0</v>
      </c>
      <c r="BF67" s="29">
        <f t="shared" si="260"/>
        <v>54.6</v>
      </c>
      <c r="BG67" s="7">
        <f t="shared" si="261"/>
        <v>1.6223131633565708</v>
      </c>
      <c r="BH67" s="151">
        <f t="shared" si="238"/>
        <v>2.9712695299570893E-2</v>
      </c>
      <c r="BI67" s="7">
        <f t="shared" si="262"/>
        <v>0</v>
      </c>
      <c r="BJ67" s="7">
        <f t="shared" si="263"/>
        <v>0</v>
      </c>
      <c r="BK67" s="7" t="e">
        <f t="shared" si="239"/>
        <v>#DIV/0!</v>
      </c>
      <c r="BL67" s="29">
        <f t="shared" si="264"/>
        <v>0</v>
      </c>
      <c r="BM67" s="7">
        <f t="shared" si="265"/>
        <v>0</v>
      </c>
      <c r="BN67" s="151" t="e">
        <f t="shared" si="240"/>
        <v>#DIV/0!</v>
      </c>
      <c r="BO67" s="7">
        <f t="shared" si="266"/>
        <v>0</v>
      </c>
      <c r="BP67" s="7">
        <f t="shared" si="267"/>
        <v>0</v>
      </c>
      <c r="BQ67" s="151" t="e">
        <f t="shared" si="241"/>
        <v>#DIV/0!</v>
      </c>
    </row>
    <row r="68" spans="1:69" x14ac:dyDescent="0.35">
      <c r="A68" s="11">
        <f>'OD660'!$A$13</f>
        <v>44665.34375</v>
      </c>
      <c r="B68" s="4">
        <f t="shared" si="242"/>
        <v>91.749999999941792</v>
      </c>
      <c r="C68" s="5">
        <f t="shared" si="243"/>
        <v>3.8229166666642413</v>
      </c>
      <c r="D68" s="176">
        <v>282.29000000000002</v>
      </c>
      <c r="E68" s="176">
        <v>180.37</v>
      </c>
      <c r="F68" s="176">
        <v>327.22000000000003</v>
      </c>
      <c r="G68" s="176">
        <v>246.95</v>
      </c>
      <c r="H68" s="176">
        <v>324.14999999999998</v>
      </c>
      <c r="I68" s="176">
        <v>230.87</v>
      </c>
      <c r="J68" s="73">
        <v>0.92</v>
      </c>
      <c r="K68" s="74">
        <v>0</v>
      </c>
      <c r="L68" s="74">
        <v>0.44</v>
      </c>
      <c r="M68" s="74">
        <v>29.3</v>
      </c>
      <c r="N68" s="74">
        <v>0.11</v>
      </c>
      <c r="O68" s="74">
        <v>68.17</v>
      </c>
      <c r="P68" s="74">
        <v>0</v>
      </c>
      <c r="Q68" s="74">
        <v>0.05</v>
      </c>
      <c r="R68" s="75">
        <v>0</v>
      </c>
      <c r="S68" s="73">
        <v>1.08</v>
      </c>
      <c r="T68" s="74">
        <v>0</v>
      </c>
      <c r="U68" s="74">
        <v>0.43</v>
      </c>
      <c r="V68" s="74">
        <v>29.23</v>
      </c>
      <c r="W68" s="74">
        <v>0.11</v>
      </c>
      <c r="X68" s="74">
        <v>68.95</v>
      </c>
      <c r="Y68" s="74">
        <v>0</v>
      </c>
      <c r="Z68" s="74">
        <v>0.05</v>
      </c>
      <c r="AA68" s="75">
        <v>0</v>
      </c>
      <c r="AB68" s="73">
        <v>0.99</v>
      </c>
      <c r="AC68" s="74">
        <v>0</v>
      </c>
      <c r="AD68" s="74">
        <v>0.42</v>
      </c>
      <c r="AE68" s="74">
        <v>29.06</v>
      </c>
      <c r="AF68" s="74">
        <v>0.1</v>
      </c>
      <c r="AG68" s="74">
        <v>68.34</v>
      </c>
      <c r="AH68" s="74">
        <v>0</v>
      </c>
      <c r="AI68" s="74">
        <v>0.06</v>
      </c>
      <c r="AJ68" s="75">
        <v>0</v>
      </c>
      <c r="AK68" s="157">
        <f t="shared" si="244"/>
        <v>311.21999999999997</v>
      </c>
      <c r="AL68" s="157">
        <f t="shared" si="245"/>
        <v>25.101093601674005</v>
      </c>
      <c r="AM68" s="157">
        <f t="shared" si="246"/>
        <v>8.0653857726604994E-2</v>
      </c>
      <c r="AN68" s="156">
        <f t="shared" si="247"/>
        <v>219.39666666666668</v>
      </c>
      <c r="AO68" s="157">
        <f t="shared" si="248"/>
        <v>34.741216635767451</v>
      </c>
      <c r="AP68" s="158">
        <f t="shared" si="249"/>
        <v>0.15834888088136001</v>
      </c>
      <c r="AQ68" s="29">
        <f t="shared" si="250"/>
        <v>0.9966666666666667</v>
      </c>
      <c r="AR68" s="7">
        <f t="shared" si="251"/>
        <v>8.0208062770106447E-2</v>
      </c>
      <c r="AS68" s="7">
        <f t="shared" si="233"/>
        <v>8.0476317160641922E-2</v>
      </c>
      <c r="AT68" s="29">
        <f t="shared" si="252"/>
        <v>0</v>
      </c>
      <c r="AU68" s="7">
        <f t="shared" si="253"/>
        <v>0</v>
      </c>
      <c r="AV68" s="151" t="e">
        <f t="shared" si="234"/>
        <v>#DIV/0!</v>
      </c>
      <c r="AW68" s="7">
        <f t="shared" si="254"/>
        <v>0.43</v>
      </c>
      <c r="AX68" s="7">
        <f t="shared" si="255"/>
        <v>1.0000000000000009E-2</v>
      </c>
      <c r="AY68" s="7">
        <f t="shared" si="235"/>
        <v>2.3255813953488393E-2</v>
      </c>
      <c r="AZ68" s="29">
        <f t="shared" si="256"/>
        <v>29.196666666666669</v>
      </c>
      <c r="BA68" s="7">
        <f t="shared" si="257"/>
        <v>0.12342339054382519</v>
      </c>
      <c r="BB68" s="151">
        <f t="shared" si="236"/>
        <v>4.2273110130320304E-3</v>
      </c>
      <c r="BC68" s="7">
        <f t="shared" si="258"/>
        <v>0.10666666666666667</v>
      </c>
      <c r="BD68" s="7">
        <f t="shared" si="259"/>
        <v>5.7735026918962545E-3</v>
      </c>
      <c r="BE68" s="7">
        <f t="shared" si="237"/>
        <v>5.4126587736527385E-2</v>
      </c>
      <c r="BF68" s="29">
        <f t="shared" si="260"/>
        <v>68.486666666666665</v>
      </c>
      <c r="BG68" s="7">
        <f t="shared" si="261"/>
        <v>0.4101625693957624</v>
      </c>
      <c r="BH68" s="151">
        <f t="shared" si="238"/>
        <v>5.9889404662089325E-3</v>
      </c>
      <c r="BI68" s="7">
        <f t="shared" si="262"/>
        <v>0</v>
      </c>
      <c r="BJ68" s="7">
        <f t="shared" si="263"/>
        <v>0</v>
      </c>
      <c r="BK68" s="7" t="e">
        <f t="shared" si="239"/>
        <v>#DIV/0!</v>
      </c>
      <c r="BL68" s="29">
        <f t="shared" si="264"/>
        <v>5.3333333333333337E-2</v>
      </c>
      <c r="BM68" s="7">
        <f t="shared" si="265"/>
        <v>5.7735026918962545E-3</v>
      </c>
      <c r="BN68" s="151">
        <f t="shared" si="240"/>
        <v>0.10825317547305477</v>
      </c>
      <c r="BO68" s="7">
        <f t="shared" si="266"/>
        <v>0</v>
      </c>
      <c r="BP68" s="7">
        <f t="shared" si="267"/>
        <v>0</v>
      </c>
      <c r="BQ68" s="151" t="e">
        <f t="shared" si="241"/>
        <v>#DIV/0!</v>
      </c>
    </row>
    <row r="69" spans="1:69" ht="15" thickBot="1" x14ac:dyDescent="0.4">
      <c r="A69" s="11">
        <f>'OD660'!$A$15</f>
        <v>44666.385416666664</v>
      </c>
      <c r="B69" s="9">
        <f t="shared" si="242"/>
        <v>116.74999999988358</v>
      </c>
      <c r="C69" s="19">
        <f t="shared" si="243"/>
        <v>4.8645833333284827</v>
      </c>
      <c r="D69" s="136">
        <v>117.29</v>
      </c>
      <c r="E69" s="138">
        <v>90.85</v>
      </c>
      <c r="F69" s="136">
        <v>113.53</v>
      </c>
      <c r="G69" s="138">
        <v>93.55</v>
      </c>
      <c r="H69" s="136">
        <v>117.75</v>
      </c>
      <c r="I69" s="138">
        <v>89.06</v>
      </c>
      <c r="J69" s="136">
        <v>1.1599999999999999</v>
      </c>
      <c r="K69" s="137">
        <v>0</v>
      </c>
      <c r="L69" s="137">
        <v>0.46</v>
      </c>
      <c r="M69" s="137">
        <v>31.82</v>
      </c>
      <c r="N69" s="137">
        <v>0.11</v>
      </c>
      <c r="O69" s="137">
        <v>70.599999999999994</v>
      </c>
      <c r="P69" s="137">
        <v>0</v>
      </c>
      <c r="Q69" s="137">
        <v>0</v>
      </c>
      <c r="R69" s="138">
        <v>0</v>
      </c>
      <c r="S69" s="136">
        <v>1.23</v>
      </c>
      <c r="T69" s="137">
        <v>0</v>
      </c>
      <c r="U69" s="137">
        <v>0.46</v>
      </c>
      <c r="V69" s="137">
        <v>32</v>
      </c>
      <c r="W69" s="137">
        <v>0.11</v>
      </c>
      <c r="X69" s="137">
        <v>71.959999999999994</v>
      </c>
      <c r="Y69" s="137">
        <v>0</v>
      </c>
      <c r="Z69" s="137">
        <v>0</v>
      </c>
      <c r="AA69" s="138">
        <v>0</v>
      </c>
      <c r="AB69" s="136">
        <v>1.08</v>
      </c>
      <c r="AC69" s="137">
        <v>0</v>
      </c>
      <c r="AD69" s="137">
        <v>0.43</v>
      </c>
      <c r="AE69" s="137">
        <v>30.75</v>
      </c>
      <c r="AF69" s="137">
        <v>0.11</v>
      </c>
      <c r="AG69" s="137">
        <v>68.75</v>
      </c>
      <c r="AH69" s="137">
        <v>0</v>
      </c>
      <c r="AI69" s="137">
        <v>0</v>
      </c>
      <c r="AJ69" s="138">
        <v>0</v>
      </c>
      <c r="AK69" s="160">
        <f t="shared" si="244"/>
        <v>116.19</v>
      </c>
      <c r="AL69" s="160">
        <f t="shared" si="245"/>
        <v>2.315080992103733</v>
      </c>
      <c r="AM69" s="160">
        <f t="shared" si="246"/>
        <v>1.9924959050724958E-2</v>
      </c>
      <c r="AN69" s="159">
        <f t="shared" si="247"/>
        <v>91.153333333333322</v>
      </c>
      <c r="AO69" s="160">
        <f t="shared" si="248"/>
        <v>2.2603170869002702</v>
      </c>
      <c r="AP69" s="161">
        <f t="shared" si="249"/>
        <v>2.4796867039789408E-2</v>
      </c>
      <c r="AQ69" s="30">
        <f t="shared" si="250"/>
        <v>1.1566666666666665</v>
      </c>
      <c r="AR69" s="21">
        <f t="shared" si="251"/>
        <v>7.5055534994651313E-2</v>
      </c>
      <c r="AS69" s="21">
        <f t="shared" si="233"/>
        <v>6.488951152275331E-2</v>
      </c>
      <c r="AT69" s="30">
        <f t="shared" si="252"/>
        <v>0</v>
      </c>
      <c r="AU69" s="21">
        <f t="shared" si="253"/>
        <v>0</v>
      </c>
      <c r="AV69" s="152" t="e">
        <f t="shared" si="234"/>
        <v>#DIV/0!</v>
      </c>
      <c r="AW69" s="21">
        <f t="shared" si="254"/>
        <v>0.45</v>
      </c>
      <c r="AX69" s="21">
        <f t="shared" si="255"/>
        <v>1.732050807568879E-2</v>
      </c>
      <c r="AY69" s="21">
        <f t="shared" si="235"/>
        <v>3.8490017945975091E-2</v>
      </c>
      <c r="AZ69" s="30">
        <f t="shared" si="256"/>
        <v>31.52333333333333</v>
      </c>
      <c r="BA69" s="21">
        <f t="shared" si="257"/>
        <v>0.67574650079251863</v>
      </c>
      <c r="BB69" s="152">
        <f t="shared" si="236"/>
        <v>2.1436391058237879E-2</v>
      </c>
      <c r="BC69" s="21">
        <f t="shared" si="258"/>
        <v>0.11</v>
      </c>
      <c r="BD69" s="21">
        <f t="shared" si="259"/>
        <v>0</v>
      </c>
      <c r="BE69" s="21">
        <f t="shared" si="237"/>
        <v>0</v>
      </c>
      <c r="BF69" s="30">
        <f t="shared" si="260"/>
        <v>70.436666666666667</v>
      </c>
      <c r="BG69" s="21">
        <f t="shared" si="261"/>
        <v>1.6112210690446309</v>
      </c>
      <c r="BH69" s="152">
        <f t="shared" si="238"/>
        <v>2.2874748980804945E-2</v>
      </c>
      <c r="BI69" s="21">
        <f t="shared" si="262"/>
        <v>0</v>
      </c>
      <c r="BJ69" s="21">
        <f t="shared" si="263"/>
        <v>0</v>
      </c>
      <c r="BK69" s="21" t="e">
        <f t="shared" si="239"/>
        <v>#DIV/0!</v>
      </c>
      <c r="BL69" s="30">
        <f t="shared" si="264"/>
        <v>0</v>
      </c>
      <c r="BM69" s="21">
        <f t="shared" si="265"/>
        <v>0</v>
      </c>
      <c r="BN69" s="152" t="e">
        <f t="shared" si="240"/>
        <v>#DIV/0!</v>
      </c>
      <c r="BO69" s="21">
        <f t="shared" si="266"/>
        <v>0</v>
      </c>
      <c r="BP69" s="21">
        <f t="shared" si="267"/>
        <v>0</v>
      </c>
      <c r="BQ69" s="152" t="e">
        <f t="shared" si="241"/>
        <v>#DIV/0!</v>
      </c>
    </row>
    <row r="70" spans="1:69" ht="15" thickBot="1" x14ac:dyDescent="0.4"/>
    <row r="71" spans="1:69" ht="15" thickBot="1" x14ac:dyDescent="0.4">
      <c r="D71" s="191" t="str">
        <f>Overview!B20</f>
        <v>IMI508</v>
      </c>
      <c r="E71" s="192"/>
      <c r="F71" s="192"/>
      <c r="G71" s="192"/>
      <c r="H71" s="192"/>
      <c r="I71" s="192"/>
      <c r="J71" s="192"/>
      <c r="K71" s="192"/>
      <c r="L71" s="192"/>
      <c r="M71" s="192"/>
      <c r="N71" s="192"/>
      <c r="O71" s="192"/>
      <c r="P71" s="192"/>
      <c r="Q71" s="192"/>
      <c r="R71" s="192"/>
      <c r="S71" s="192"/>
      <c r="T71" s="192"/>
      <c r="U71" s="192"/>
      <c r="V71" s="192"/>
      <c r="W71" s="192"/>
      <c r="X71" s="192"/>
      <c r="Y71" s="192"/>
      <c r="Z71" s="192"/>
      <c r="AA71" s="193"/>
      <c r="AB71" s="119"/>
      <c r="AC71" s="119"/>
      <c r="AD71" s="119"/>
      <c r="AE71" s="119"/>
      <c r="AF71" s="119"/>
      <c r="AG71" s="119"/>
      <c r="AH71" s="119"/>
      <c r="AI71" s="119"/>
      <c r="AJ71" s="119"/>
    </row>
    <row r="72" spans="1:69" ht="15" thickBot="1" x14ac:dyDescent="0.4">
      <c r="D72" s="188" t="s">
        <v>29</v>
      </c>
      <c r="E72" s="189"/>
      <c r="F72" s="189"/>
      <c r="G72" s="189"/>
      <c r="H72" s="189"/>
      <c r="I72" s="190"/>
      <c r="J72" s="188" t="s">
        <v>30</v>
      </c>
      <c r="K72" s="189"/>
      <c r="L72" s="189"/>
      <c r="M72" s="189"/>
      <c r="N72" s="189"/>
      <c r="O72" s="189"/>
      <c r="P72" s="189"/>
      <c r="Q72" s="189"/>
      <c r="R72" s="189"/>
      <c r="S72" s="189"/>
      <c r="T72" s="189"/>
      <c r="U72" s="189"/>
      <c r="V72" s="189"/>
      <c r="W72" s="189"/>
      <c r="X72" s="189"/>
      <c r="Y72" s="189"/>
      <c r="Z72" s="189"/>
      <c r="AA72" s="190"/>
      <c r="AB72" s="112"/>
      <c r="AC72" s="112"/>
      <c r="AD72" s="112"/>
      <c r="AE72" s="112"/>
      <c r="AF72" s="112"/>
      <c r="AG72" s="112"/>
      <c r="AH72" s="112"/>
      <c r="AI72" s="112"/>
      <c r="AJ72" s="112"/>
      <c r="AK72" s="215" t="s">
        <v>15</v>
      </c>
      <c r="AL72" s="215"/>
      <c r="AM72" s="216"/>
      <c r="AN72" s="214" t="s">
        <v>16</v>
      </c>
      <c r="AO72" s="215"/>
      <c r="AP72" s="216"/>
      <c r="AQ72" s="214" t="s">
        <v>17</v>
      </c>
      <c r="AR72" s="215"/>
      <c r="AS72" s="216"/>
      <c r="AT72" s="214" t="s">
        <v>18</v>
      </c>
      <c r="AU72" s="215"/>
      <c r="AV72" s="216"/>
      <c r="AW72" s="214" t="s">
        <v>19</v>
      </c>
      <c r="AX72" s="215"/>
      <c r="AY72" s="216"/>
      <c r="AZ72" s="214" t="s">
        <v>20</v>
      </c>
      <c r="BA72" s="215"/>
      <c r="BB72" s="216"/>
      <c r="BC72" s="214" t="s">
        <v>24</v>
      </c>
      <c r="BD72" s="215"/>
      <c r="BE72" s="216"/>
      <c r="BF72" s="214" t="s">
        <v>21</v>
      </c>
      <c r="BG72" s="215"/>
      <c r="BH72" s="216"/>
      <c r="BI72" s="214" t="s">
        <v>22</v>
      </c>
      <c r="BJ72" s="215"/>
      <c r="BK72" s="216"/>
      <c r="BL72" s="214" t="s">
        <v>25</v>
      </c>
      <c r="BM72" s="215"/>
      <c r="BN72" s="216"/>
      <c r="BO72" s="214" t="s">
        <v>23</v>
      </c>
      <c r="BP72" s="215"/>
      <c r="BQ72" s="216"/>
    </row>
    <row r="73" spans="1:69" ht="15" thickBot="1" x14ac:dyDescent="0.4">
      <c r="A73" s="57" t="s">
        <v>0</v>
      </c>
      <c r="B73" s="58" t="s">
        <v>1</v>
      </c>
      <c r="C73" s="59" t="s">
        <v>2</v>
      </c>
      <c r="D73" s="205">
        <v>1</v>
      </c>
      <c r="E73" s="217"/>
      <c r="F73" s="218">
        <v>2</v>
      </c>
      <c r="G73" s="207"/>
      <c r="H73" s="218">
        <v>3</v>
      </c>
      <c r="I73" s="207"/>
      <c r="J73" s="219">
        <v>1</v>
      </c>
      <c r="K73" s="220"/>
      <c r="L73" s="220"/>
      <c r="M73" s="220"/>
      <c r="N73" s="220"/>
      <c r="O73" s="220"/>
      <c r="P73" s="220"/>
      <c r="Q73" s="220"/>
      <c r="R73" s="221"/>
      <c r="S73" s="222">
        <v>2</v>
      </c>
      <c r="T73" s="220"/>
      <c r="U73" s="220"/>
      <c r="V73" s="220"/>
      <c r="W73" s="220"/>
      <c r="X73" s="220"/>
      <c r="Y73" s="220"/>
      <c r="Z73" s="220"/>
      <c r="AA73" s="223"/>
      <c r="AB73" s="222">
        <v>3</v>
      </c>
      <c r="AC73" s="220"/>
      <c r="AD73" s="220"/>
      <c r="AE73" s="220"/>
      <c r="AF73" s="220"/>
      <c r="AG73" s="220"/>
      <c r="AH73" s="220"/>
      <c r="AI73" s="220"/>
      <c r="AJ73" s="223"/>
      <c r="AK73" s="120" t="s">
        <v>8</v>
      </c>
      <c r="AL73" s="120" t="s">
        <v>5</v>
      </c>
      <c r="AM73" s="121" t="s">
        <v>6</v>
      </c>
      <c r="AN73" s="122" t="s">
        <v>8</v>
      </c>
      <c r="AO73" s="120" t="s">
        <v>5</v>
      </c>
      <c r="AP73" s="121" t="s">
        <v>6</v>
      </c>
      <c r="AQ73" s="122" t="s">
        <v>8</v>
      </c>
      <c r="AR73" s="120" t="s">
        <v>5</v>
      </c>
      <c r="AS73" s="121" t="s">
        <v>6</v>
      </c>
      <c r="AT73" s="122" t="s">
        <v>8</v>
      </c>
      <c r="AU73" s="120" t="s">
        <v>5</v>
      </c>
      <c r="AV73" s="121" t="s">
        <v>6</v>
      </c>
      <c r="AW73" s="122" t="s">
        <v>8</v>
      </c>
      <c r="AX73" s="120" t="s">
        <v>5</v>
      </c>
      <c r="AY73" s="121" t="s">
        <v>6</v>
      </c>
      <c r="AZ73" s="122" t="s">
        <v>8</v>
      </c>
      <c r="BA73" s="120" t="s">
        <v>5</v>
      </c>
      <c r="BB73" s="121" t="s">
        <v>6</v>
      </c>
      <c r="BC73" s="122" t="s">
        <v>8</v>
      </c>
      <c r="BD73" s="120" t="s">
        <v>5</v>
      </c>
      <c r="BE73" s="121" t="s">
        <v>6</v>
      </c>
      <c r="BF73" s="122" t="s">
        <v>8</v>
      </c>
      <c r="BG73" s="120" t="s">
        <v>5</v>
      </c>
      <c r="BH73" s="121" t="s">
        <v>6</v>
      </c>
      <c r="BI73" s="122" t="s">
        <v>8</v>
      </c>
      <c r="BJ73" s="120" t="s">
        <v>5</v>
      </c>
      <c r="BK73" s="121" t="s">
        <v>6</v>
      </c>
      <c r="BL73" s="122" t="s">
        <v>8</v>
      </c>
      <c r="BM73" s="120" t="s">
        <v>5</v>
      </c>
      <c r="BN73" s="121" t="s">
        <v>6</v>
      </c>
      <c r="BO73" s="122" t="s">
        <v>8</v>
      </c>
      <c r="BP73" s="120" t="s">
        <v>5</v>
      </c>
      <c r="BQ73" s="121" t="s">
        <v>6</v>
      </c>
    </row>
    <row r="74" spans="1:69" x14ac:dyDescent="0.35">
      <c r="A74" s="11">
        <f>'OD660'!$A$5</f>
        <v>44661.520833333336</v>
      </c>
      <c r="B74" s="4">
        <f>C74*24</f>
        <v>0</v>
      </c>
      <c r="C74" s="4">
        <f>A74-$A$4</f>
        <v>0</v>
      </c>
      <c r="D74" s="76">
        <v>39.380000000000003</v>
      </c>
      <c r="E74" s="78">
        <v>22.02</v>
      </c>
      <c r="F74" s="73">
        <v>45.48</v>
      </c>
      <c r="G74" s="75">
        <v>25.47</v>
      </c>
      <c r="H74" s="73">
        <v>41.07</v>
      </c>
      <c r="I74" s="75">
        <v>25.41</v>
      </c>
      <c r="J74" s="123">
        <v>0</v>
      </c>
      <c r="K74" s="95">
        <v>0</v>
      </c>
      <c r="L74" s="95">
        <v>0</v>
      </c>
      <c r="M74" s="95">
        <v>0</v>
      </c>
      <c r="N74" s="95">
        <v>0</v>
      </c>
      <c r="O74" s="95">
        <v>0</v>
      </c>
      <c r="P74" s="95">
        <v>0</v>
      </c>
      <c r="Q74" s="95">
        <v>0</v>
      </c>
      <c r="R74" s="96">
        <v>0</v>
      </c>
      <c r="S74" s="123">
        <v>0</v>
      </c>
      <c r="T74" s="95">
        <v>0</v>
      </c>
      <c r="U74" s="95">
        <v>0</v>
      </c>
      <c r="V74" s="95">
        <v>0</v>
      </c>
      <c r="W74" s="95">
        <v>0</v>
      </c>
      <c r="X74" s="95">
        <v>0</v>
      </c>
      <c r="Y74" s="95">
        <v>0</v>
      </c>
      <c r="Z74" s="95">
        <v>0</v>
      </c>
      <c r="AA74" s="96">
        <v>0</v>
      </c>
      <c r="AB74" s="123">
        <v>0</v>
      </c>
      <c r="AC74" s="95">
        <v>0</v>
      </c>
      <c r="AD74" s="95">
        <v>0</v>
      </c>
      <c r="AE74" s="95">
        <v>0</v>
      </c>
      <c r="AF74" s="95">
        <v>0</v>
      </c>
      <c r="AG74" s="95">
        <v>0</v>
      </c>
      <c r="AH74" s="95">
        <v>0</v>
      </c>
      <c r="AI74" s="95">
        <v>0</v>
      </c>
      <c r="AJ74" s="96">
        <v>0</v>
      </c>
      <c r="AK74" s="154">
        <f>IF(D74="",#N/A,AVERAGE(D74,F74,H74))</f>
        <v>41.976666666666667</v>
      </c>
      <c r="AL74" s="154">
        <f>_xlfn.STDEV.S(D74,F74,H74)</f>
        <v>3.1494496873792595</v>
      </c>
      <c r="AM74" s="154">
        <f t="shared" ref="AM74" si="268">AL74/AK74</f>
        <v>7.5028579862922093E-2</v>
      </c>
      <c r="AN74" s="153">
        <f>IF(E74="",#N/A,AVERAGE(E74,G74,I74))</f>
        <v>24.299999999999997</v>
      </c>
      <c r="AO74" s="154">
        <f>_xlfn.STDEV.S(E74,G74,I74)</f>
        <v>1.9747658088998805</v>
      </c>
      <c r="AP74" s="155">
        <f t="shared" ref="AP74" si="269">AO74/AN74</f>
        <v>8.1266082670776979E-2</v>
      </c>
      <c r="AQ74" s="143">
        <f>IF(J74="",#N/A,AVERAGE(J74,S74,AB74))</f>
        <v>0</v>
      </c>
      <c r="AR74" s="144">
        <f>_xlfn.STDEV.S(J74,S74,AB74)</f>
        <v>0</v>
      </c>
      <c r="AS74" s="144" t="e">
        <f t="shared" ref="AS74:AS79" si="270">AR74/AQ74</f>
        <v>#DIV/0!</v>
      </c>
      <c r="AT74" s="143">
        <f>IF(K74="",#N/A,AVERAGE(K74,T74,AC74))</f>
        <v>0</v>
      </c>
      <c r="AU74" s="144">
        <f>_xlfn.STDEV.S(K74,T74,AC74)</f>
        <v>0</v>
      </c>
      <c r="AV74" s="150" t="e">
        <f t="shared" ref="AV74:AV79" si="271">AU74/AT74</f>
        <v>#DIV/0!</v>
      </c>
      <c r="AW74" s="144">
        <f>IF(L74="",#N/A,AVERAGE(L74,U74,AD74))</f>
        <v>0</v>
      </c>
      <c r="AX74" s="144">
        <f>_xlfn.STDEV.S(L74,U74,AD74)</f>
        <v>0</v>
      </c>
      <c r="AY74" s="144" t="e">
        <f t="shared" ref="AY74:AY79" si="272">AX74/AW74</f>
        <v>#DIV/0!</v>
      </c>
      <c r="AZ74" s="143">
        <f>IF(M74="",#N/A,AVERAGE(M74,V74,AE74))</f>
        <v>0</v>
      </c>
      <c r="BA74" s="144">
        <f>_xlfn.STDEV.S(M74,V74,AE74)</f>
        <v>0</v>
      </c>
      <c r="BB74" s="150" t="e">
        <f t="shared" ref="BB74:BB79" si="273">BA74/AZ74</f>
        <v>#DIV/0!</v>
      </c>
      <c r="BC74" s="144">
        <f>IF(N74="",#N/A,AVERAGE(N74,W74,AF74))</f>
        <v>0</v>
      </c>
      <c r="BD74" s="144">
        <f>_xlfn.STDEV.S(N74,W74,AF74)</f>
        <v>0</v>
      </c>
      <c r="BE74" s="144" t="e">
        <f t="shared" ref="BE74:BE79" si="274">BD74/BC74</f>
        <v>#DIV/0!</v>
      </c>
      <c r="BF74" s="143">
        <f>IF(O74="",#N/A,AVERAGE(O74,X74,AG74))</f>
        <v>0</v>
      </c>
      <c r="BG74" s="144">
        <f>_xlfn.STDEV.S(O74,X74,AG74)</f>
        <v>0</v>
      </c>
      <c r="BH74" s="150" t="e">
        <f t="shared" ref="BH74:BH79" si="275">BG74/BF74</f>
        <v>#DIV/0!</v>
      </c>
      <c r="BI74" s="144">
        <f>IF(P74="",#N/A,AVERAGE(P74,Y74,AH74))</f>
        <v>0</v>
      </c>
      <c r="BJ74" s="144">
        <f>_xlfn.STDEV.S(P74,Y74,AH74)</f>
        <v>0</v>
      </c>
      <c r="BK74" s="144" t="e">
        <f t="shared" ref="BK74:BK79" si="276">BJ74/BI74</f>
        <v>#DIV/0!</v>
      </c>
      <c r="BL74" s="143">
        <f>IF(Q74="",#N/A,AVERAGE(Q74,Z74,AI74))</f>
        <v>0</v>
      </c>
      <c r="BM74" s="144">
        <f>_xlfn.STDEV.S(Q74,Z74,AI74)</f>
        <v>0</v>
      </c>
      <c r="BN74" s="150" t="e">
        <f t="shared" ref="BN74:BN79" si="277">BM74/BL74</f>
        <v>#DIV/0!</v>
      </c>
      <c r="BO74" s="144">
        <f>IF(R74="",#N/A,AVERAGE(R74,AA74,AJ74))</f>
        <v>0</v>
      </c>
      <c r="BP74" s="144">
        <f>_xlfn.STDEV.S(R74,AA74,AJ74)</f>
        <v>0</v>
      </c>
      <c r="BQ74" s="150" t="e">
        <f t="shared" ref="BQ74:BQ79" si="278">BP74/BO74</f>
        <v>#DIV/0!</v>
      </c>
    </row>
    <row r="75" spans="1:69" x14ac:dyDescent="0.35">
      <c r="A75" s="11">
        <f>'OD660'!$A$7</f>
        <v>44662.34375</v>
      </c>
      <c r="B75" s="4">
        <f t="shared" ref="B75:B79" si="279">C75*24</f>
        <v>19.749999999941792</v>
      </c>
      <c r="C75" s="5">
        <f t="shared" ref="C75:C79" si="280">A75-$A$4</f>
        <v>0.82291666666424135</v>
      </c>
      <c r="D75" s="73">
        <v>99.26</v>
      </c>
      <c r="E75" s="75">
        <v>98.51</v>
      </c>
      <c r="F75" s="73">
        <v>101.65</v>
      </c>
      <c r="G75" s="75">
        <v>100.42</v>
      </c>
      <c r="H75" s="73">
        <v>104.73</v>
      </c>
      <c r="I75" s="74">
        <v>101.77</v>
      </c>
      <c r="J75" s="73">
        <v>0</v>
      </c>
      <c r="K75" s="74">
        <v>0</v>
      </c>
      <c r="L75" s="74">
        <v>0</v>
      </c>
      <c r="M75" s="74">
        <v>0</v>
      </c>
      <c r="N75" s="74">
        <v>0</v>
      </c>
      <c r="O75" s="74">
        <v>3.28</v>
      </c>
      <c r="P75" s="74">
        <v>0</v>
      </c>
      <c r="Q75" s="74">
        <v>0</v>
      </c>
      <c r="R75" s="75">
        <v>0</v>
      </c>
      <c r="S75" s="73">
        <v>0</v>
      </c>
      <c r="T75" s="74">
        <v>0</v>
      </c>
      <c r="U75" s="74">
        <v>0</v>
      </c>
      <c r="V75" s="74">
        <v>0</v>
      </c>
      <c r="W75" s="74">
        <v>0</v>
      </c>
      <c r="X75" s="74">
        <v>3.32</v>
      </c>
      <c r="Y75" s="74">
        <v>0</v>
      </c>
      <c r="Z75" s="74">
        <v>0</v>
      </c>
      <c r="AA75" s="75">
        <v>0</v>
      </c>
      <c r="AB75" s="73">
        <v>0</v>
      </c>
      <c r="AC75" s="74">
        <v>0</v>
      </c>
      <c r="AD75" s="74">
        <v>0</v>
      </c>
      <c r="AE75" s="74">
        <v>0</v>
      </c>
      <c r="AF75" s="74">
        <v>0</v>
      </c>
      <c r="AG75" s="74">
        <v>3.38</v>
      </c>
      <c r="AH75" s="74">
        <v>0</v>
      </c>
      <c r="AI75" s="74">
        <v>0</v>
      </c>
      <c r="AJ75" s="75">
        <v>0</v>
      </c>
      <c r="AK75" s="157">
        <f t="shared" ref="AK75:AK79" si="281">IF(D75="",#N/A,AVERAGE(D75,F75,H75))</f>
        <v>101.88000000000001</v>
      </c>
      <c r="AL75" s="157">
        <f t="shared" ref="AL75:AL79" si="282">_xlfn.STDEV.S(D75,F75,H75)</f>
        <v>2.742243606975864</v>
      </c>
      <c r="AM75" s="157">
        <f t="shared" ref="AM75:AM79" si="283">AL75/AK75</f>
        <v>2.6916407606751704E-2</v>
      </c>
      <c r="AN75" s="156">
        <f t="shared" ref="AN75:AN79" si="284">IF(E75="",#N/A,AVERAGE(E75,G75,I75))</f>
        <v>100.23333333333333</v>
      </c>
      <c r="AO75" s="157">
        <f t="shared" ref="AO75:AO79" si="285">_xlfn.STDEV.S(E75,G75,I75)</f>
        <v>1.6379967439935035</v>
      </c>
      <c r="AP75" s="158">
        <f t="shared" ref="AP75:AP79" si="286">AO75/AN75</f>
        <v>1.63418364881294E-2</v>
      </c>
      <c r="AQ75" s="29">
        <f t="shared" ref="AQ75:AQ79" si="287">IF(J75="",#N/A,AVERAGE(J75,S75,AB75))</f>
        <v>0</v>
      </c>
      <c r="AR75" s="7">
        <f t="shared" ref="AR75:AR79" si="288">_xlfn.STDEV.S(J75,S75,AB75)</f>
        <v>0</v>
      </c>
      <c r="AS75" s="7" t="e">
        <f t="shared" si="270"/>
        <v>#DIV/0!</v>
      </c>
      <c r="AT75" s="29">
        <f t="shared" ref="AT75:AT79" si="289">IF(K75="",#N/A,AVERAGE(K75,T75,AC75))</f>
        <v>0</v>
      </c>
      <c r="AU75" s="7">
        <f t="shared" ref="AU75:AU79" si="290">_xlfn.STDEV.S(K75,T75,AC75)</f>
        <v>0</v>
      </c>
      <c r="AV75" s="151" t="e">
        <f t="shared" si="271"/>
        <v>#DIV/0!</v>
      </c>
      <c r="AW75" s="7">
        <f t="shared" ref="AW75:AW79" si="291">IF(L75="",#N/A,AVERAGE(L75,U75,AD75))</f>
        <v>0</v>
      </c>
      <c r="AX75" s="7">
        <f t="shared" ref="AX75:AX79" si="292">_xlfn.STDEV.S(L75,U75,AD75)</f>
        <v>0</v>
      </c>
      <c r="AY75" s="7" t="e">
        <f t="shared" si="272"/>
        <v>#DIV/0!</v>
      </c>
      <c r="AZ75" s="29">
        <f t="shared" ref="AZ75:AZ79" si="293">IF(M75="",#N/A,AVERAGE(M75,V75,AE75))</f>
        <v>0</v>
      </c>
      <c r="BA75" s="7">
        <f t="shared" ref="BA75:BA79" si="294">_xlfn.STDEV.S(M75,V75,AE75)</f>
        <v>0</v>
      </c>
      <c r="BB75" s="151" t="e">
        <f t="shared" si="273"/>
        <v>#DIV/0!</v>
      </c>
      <c r="BC75" s="7">
        <f t="shared" ref="BC75:BC79" si="295">IF(N75="",#N/A,AVERAGE(N75,W75,AF75))</f>
        <v>0</v>
      </c>
      <c r="BD75" s="7">
        <f t="shared" ref="BD75:BD79" si="296">_xlfn.STDEV.S(N75,W75,AF75)</f>
        <v>0</v>
      </c>
      <c r="BE75" s="7" t="e">
        <f t="shared" si="274"/>
        <v>#DIV/0!</v>
      </c>
      <c r="BF75" s="29">
        <f t="shared" ref="BF75:BF79" si="297">IF(O75="",#N/A,AVERAGE(O75,X75,AG75))</f>
        <v>3.3266666666666667</v>
      </c>
      <c r="BG75" s="7">
        <f t="shared" ref="BG75:BG79" si="298">_xlfn.STDEV.S(O75,X75,AG75)</f>
        <v>5.0332229568471713E-2</v>
      </c>
      <c r="BH75" s="151">
        <f t="shared" si="275"/>
        <v>1.5129928727997509E-2</v>
      </c>
      <c r="BI75" s="7">
        <f t="shared" ref="BI75:BI79" si="299">IF(P75="",#N/A,AVERAGE(P75,Y75,AH75))</f>
        <v>0</v>
      </c>
      <c r="BJ75" s="7">
        <f t="shared" ref="BJ75:BJ79" si="300">_xlfn.STDEV.S(P75,Y75,AH75)</f>
        <v>0</v>
      </c>
      <c r="BK75" s="7" t="e">
        <f t="shared" si="276"/>
        <v>#DIV/0!</v>
      </c>
      <c r="BL75" s="29">
        <f t="shared" ref="BL75:BL79" si="301">IF(Q75="",#N/A,AVERAGE(Q75,Z75,AI75))</f>
        <v>0</v>
      </c>
      <c r="BM75" s="7">
        <f t="shared" ref="BM75:BM79" si="302">_xlfn.STDEV.S(Q75,Z75,AI75)</f>
        <v>0</v>
      </c>
      <c r="BN75" s="151" t="e">
        <f t="shared" si="277"/>
        <v>#DIV/0!</v>
      </c>
      <c r="BO75" s="7">
        <f t="shared" ref="BO75:BO79" si="303">IF(R75="",#N/A,AVERAGE(R75,AA75,AJ75))</f>
        <v>0</v>
      </c>
      <c r="BP75" s="7">
        <f t="shared" ref="BP75:BP79" si="304">_xlfn.STDEV.S(R75,AA75,AJ75)</f>
        <v>0</v>
      </c>
      <c r="BQ75" s="151" t="e">
        <f t="shared" si="278"/>
        <v>#DIV/0!</v>
      </c>
    </row>
    <row r="76" spans="1:69" x14ac:dyDescent="0.35">
      <c r="A76" s="11">
        <f>'OD660'!$A$9</f>
        <v>44663.354166666664</v>
      </c>
      <c r="B76" s="4">
        <f t="shared" si="279"/>
        <v>43.999999999883585</v>
      </c>
      <c r="C76" s="5">
        <f t="shared" si="280"/>
        <v>1.8333333333284827</v>
      </c>
      <c r="D76" s="73">
        <v>194.8</v>
      </c>
      <c r="E76" s="75">
        <v>145.32</v>
      </c>
      <c r="F76" s="73">
        <v>184.89</v>
      </c>
      <c r="G76" s="75">
        <v>140</v>
      </c>
      <c r="H76" s="73">
        <v>183.23</v>
      </c>
      <c r="I76" s="74">
        <v>141.04</v>
      </c>
      <c r="J76" s="73">
        <v>0.26</v>
      </c>
      <c r="K76" s="74">
        <v>0</v>
      </c>
      <c r="L76" s="74">
        <v>0.17</v>
      </c>
      <c r="M76" s="74">
        <v>5.28</v>
      </c>
      <c r="N76" s="74">
        <v>0</v>
      </c>
      <c r="O76" s="74">
        <v>21.29</v>
      </c>
      <c r="P76" s="74">
        <v>0</v>
      </c>
      <c r="Q76" s="74">
        <v>0</v>
      </c>
      <c r="R76" s="75">
        <v>0</v>
      </c>
      <c r="S76" s="73">
        <v>0.23</v>
      </c>
      <c r="T76" s="74">
        <v>0</v>
      </c>
      <c r="U76" s="74">
        <v>0.2</v>
      </c>
      <c r="V76" s="74">
        <v>6</v>
      </c>
      <c r="W76" s="74">
        <v>0</v>
      </c>
      <c r="X76" s="74">
        <v>23.39</v>
      </c>
      <c r="Y76" s="74">
        <v>0</v>
      </c>
      <c r="Z76" s="74">
        <v>0</v>
      </c>
      <c r="AA76" s="75">
        <v>0</v>
      </c>
      <c r="AB76" s="73">
        <v>0.28000000000000003</v>
      </c>
      <c r="AC76" s="74">
        <v>0</v>
      </c>
      <c r="AD76" s="74">
        <v>0.18</v>
      </c>
      <c r="AE76" s="74">
        <v>5.8</v>
      </c>
      <c r="AF76" s="74">
        <v>0</v>
      </c>
      <c r="AG76" s="74">
        <v>23.39</v>
      </c>
      <c r="AH76" s="74">
        <v>0</v>
      </c>
      <c r="AI76" s="74">
        <v>0</v>
      </c>
      <c r="AJ76" s="75">
        <v>0</v>
      </c>
      <c r="AK76" s="157">
        <f t="shared" si="281"/>
        <v>187.64</v>
      </c>
      <c r="AL76" s="157">
        <f t="shared" si="282"/>
        <v>6.2560450765639599</v>
      </c>
      <c r="AM76" s="157">
        <f t="shared" si="283"/>
        <v>3.334067936774654E-2</v>
      </c>
      <c r="AN76" s="156">
        <f t="shared" si="284"/>
        <v>142.12</v>
      </c>
      <c r="AO76" s="157">
        <f t="shared" si="285"/>
        <v>2.8196453677723352</v>
      </c>
      <c r="AP76" s="158">
        <f t="shared" si="286"/>
        <v>1.9839891414103118E-2</v>
      </c>
      <c r="AQ76" s="29">
        <f t="shared" si="287"/>
        <v>0.25666666666666665</v>
      </c>
      <c r="AR76" s="7">
        <f t="shared" si="288"/>
        <v>2.5166114784235839E-2</v>
      </c>
      <c r="AS76" s="7">
        <f t="shared" si="270"/>
        <v>9.8049797860659121E-2</v>
      </c>
      <c r="AT76" s="29">
        <f t="shared" si="289"/>
        <v>0</v>
      </c>
      <c r="AU76" s="7">
        <f t="shared" si="290"/>
        <v>0</v>
      </c>
      <c r="AV76" s="151" t="e">
        <f t="shared" si="271"/>
        <v>#DIV/0!</v>
      </c>
      <c r="AW76" s="7">
        <f t="shared" si="291"/>
        <v>0.18333333333333335</v>
      </c>
      <c r="AX76" s="7">
        <f t="shared" si="292"/>
        <v>1.5275252316519468E-2</v>
      </c>
      <c r="AY76" s="7">
        <f t="shared" si="272"/>
        <v>8.3319558090106188E-2</v>
      </c>
      <c r="AZ76" s="29">
        <f t="shared" si="293"/>
        <v>5.6933333333333342</v>
      </c>
      <c r="BA76" s="7">
        <f t="shared" si="294"/>
        <v>0.37166292972710263</v>
      </c>
      <c r="BB76" s="151">
        <f t="shared" si="273"/>
        <v>6.5280374073847056E-2</v>
      </c>
      <c r="BC76" s="7">
        <f t="shared" si="295"/>
        <v>0</v>
      </c>
      <c r="BD76" s="7">
        <f t="shared" si="296"/>
        <v>0</v>
      </c>
      <c r="BE76" s="7" t="e">
        <f t="shared" si="274"/>
        <v>#DIV/0!</v>
      </c>
      <c r="BF76" s="29">
        <f t="shared" si="297"/>
        <v>22.689999999999998</v>
      </c>
      <c r="BG76" s="7">
        <f t="shared" si="298"/>
        <v>1.2124355652982148</v>
      </c>
      <c r="BH76" s="151">
        <f t="shared" si="275"/>
        <v>5.3434797941745923E-2</v>
      </c>
      <c r="BI76" s="7">
        <f t="shared" si="299"/>
        <v>0</v>
      </c>
      <c r="BJ76" s="7">
        <f t="shared" si="300"/>
        <v>0</v>
      </c>
      <c r="BK76" s="7" t="e">
        <f t="shared" si="276"/>
        <v>#DIV/0!</v>
      </c>
      <c r="BL76" s="29">
        <f t="shared" si="301"/>
        <v>0</v>
      </c>
      <c r="BM76" s="7">
        <f t="shared" si="302"/>
        <v>0</v>
      </c>
      <c r="BN76" s="151" t="e">
        <f t="shared" si="277"/>
        <v>#DIV/0!</v>
      </c>
      <c r="BO76" s="7">
        <f t="shared" si="303"/>
        <v>0</v>
      </c>
      <c r="BP76" s="7">
        <f t="shared" si="304"/>
        <v>0</v>
      </c>
      <c r="BQ76" s="151" t="e">
        <f t="shared" si="278"/>
        <v>#DIV/0!</v>
      </c>
    </row>
    <row r="77" spans="1:69" x14ac:dyDescent="0.35">
      <c r="A77" s="11">
        <f>'OD660'!$A$11</f>
        <v>44664.361111111109</v>
      </c>
      <c r="B77" s="4">
        <f t="shared" si="279"/>
        <v>68.166666666569654</v>
      </c>
      <c r="C77" s="5">
        <f t="shared" si="280"/>
        <v>2.8402777777737356</v>
      </c>
      <c r="D77" s="73">
        <v>843.63</v>
      </c>
      <c r="E77" s="75">
        <v>825.2</v>
      </c>
      <c r="F77" s="73">
        <v>751.75</v>
      </c>
      <c r="G77" s="75">
        <v>754.8</v>
      </c>
      <c r="H77" s="73">
        <v>743.85</v>
      </c>
      <c r="I77" s="74">
        <v>758.22</v>
      </c>
      <c r="J77" s="73">
        <v>0.92</v>
      </c>
      <c r="K77" s="74">
        <v>0</v>
      </c>
      <c r="L77" s="74">
        <v>0.35</v>
      </c>
      <c r="M77" s="74">
        <v>23.62</v>
      </c>
      <c r="N77" s="74">
        <v>7.0000000000000007E-2</v>
      </c>
      <c r="O77" s="74">
        <v>54.57</v>
      </c>
      <c r="P77" s="74">
        <v>0</v>
      </c>
      <c r="Q77" s="74">
        <v>0</v>
      </c>
      <c r="R77" s="75">
        <v>0</v>
      </c>
      <c r="S77" s="73">
        <v>0.91</v>
      </c>
      <c r="T77" s="74">
        <v>0</v>
      </c>
      <c r="U77" s="74">
        <v>0.36</v>
      </c>
      <c r="V77" s="74">
        <v>23.81</v>
      </c>
      <c r="W77" s="74">
        <v>0.08</v>
      </c>
      <c r="X77" s="74">
        <v>55.8</v>
      </c>
      <c r="Y77" s="74">
        <v>0</v>
      </c>
      <c r="Z77" s="74">
        <v>0</v>
      </c>
      <c r="AA77" s="75">
        <v>0</v>
      </c>
      <c r="AB77" s="73">
        <v>0.94</v>
      </c>
      <c r="AC77" s="74">
        <v>0</v>
      </c>
      <c r="AD77" s="74">
        <v>0.39</v>
      </c>
      <c r="AE77" s="74">
        <v>25.74</v>
      </c>
      <c r="AF77" s="74">
        <v>0.08</v>
      </c>
      <c r="AG77" s="74">
        <v>59.77</v>
      </c>
      <c r="AH77" s="74">
        <v>0</v>
      </c>
      <c r="AI77" s="74">
        <v>0</v>
      </c>
      <c r="AJ77" s="75">
        <v>0</v>
      </c>
      <c r="AK77" s="157">
        <f t="shared" si="281"/>
        <v>779.74333333333334</v>
      </c>
      <c r="AL77" s="157">
        <f t="shared" si="282"/>
        <v>55.468298453561133</v>
      </c>
      <c r="AM77" s="157">
        <f t="shared" si="283"/>
        <v>7.1136611346760859E-2</v>
      </c>
      <c r="AN77" s="156">
        <f t="shared" si="284"/>
        <v>779.40666666666675</v>
      </c>
      <c r="AO77" s="157">
        <f t="shared" si="285"/>
        <v>39.695039152686775</v>
      </c>
      <c r="AP77" s="158">
        <f t="shared" si="286"/>
        <v>5.0929817321749157E-2</v>
      </c>
      <c r="AQ77" s="29">
        <f t="shared" si="287"/>
        <v>0.92333333333333334</v>
      </c>
      <c r="AR77" s="7">
        <f t="shared" si="288"/>
        <v>1.527525231651942E-2</v>
      </c>
      <c r="AS77" s="7">
        <f t="shared" si="270"/>
        <v>1.6543594566627531E-2</v>
      </c>
      <c r="AT77" s="29">
        <f t="shared" si="289"/>
        <v>0</v>
      </c>
      <c r="AU77" s="7">
        <f t="shared" si="290"/>
        <v>0</v>
      </c>
      <c r="AV77" s="151" t="e">
        <f t="shared" si="271"/>
        <v>#DIV/0!</v>
      </c>
      <c r="AW77" s="7">
        <f t="shared" si="291"/>
        <v>0.3666666666666667</v>
      </c>
      <c r="AX77" s="7">
        <f t="shared" si="292"/>
        <v>2.0816659994661344E-2</v>
      </c>
      <c r="AY77" s="7">
        <f t="shared" si="272"/>
        <v>5.6772709076349119E-2</v>
      </c>
      <c r="AZ77" s="29">
        <f t="shared" si="293"/>
        <v>24.39</v>
      </c>
      <c r="BA77" s="7">
        <f t="shared" si="294"/>
        <v>1.172987638468538</v>
      </c>
      <c r="BB77" s="151">
        <f t="shared" si="273"/>
        <v>4.8092974106951125E-2</v>
      </c>
      <c r="BC77" s="7">
        <f t="shared" si="295"/>
        <v>7.6666666666666675E-2</v>
      </c>
      <c r="BD77" s="7">
        <f t="shared" si="296"/>
        <v>5.7735026918962545E-3</v>
      </c>
      <c r="BE77" s="7">
        <f t="shared" si="274"/>
        <v>7.5306556850820702E-2</v>
      </c>
      <c r="BF77" s="29">
        <f t="shared" si="297"/>
        <v>56.713333333333338</v>
      </c>
      <c r="BG77" s="7">
        <f t="shared" si="298"/>
        <v>2.7176521729855985</v>
      </c>
      <c r="BH77" s="151">
        <f t="shared" si="275"/>
        <v>4.7919104966244241E-2</v>
      </c>
      <c r="BI77" s="7">
        <f t="shared" si="299"/>
        <v>0</v>
      </c>
      <c r="BJ77" s="7">
        <f t="shared" si="300"/>
        <v>0</v>
      </c>
      <c r="BK77" s="7" t="e">
        <f t="shared" si="276"/>
        <v>#DIV/0!</v>
      </c>
      <c r="BL77" s="29">
        <f t="shared" si="301"/>
        <v>0</v>
      </c>
      <c r="BM77" s="7">
        <f t="shared" si="302"/>
        <v>0</v>
      </c>
      <c r="BN77" s="151" t="e">
        <f t="shared" si="277"/>
        <v>#DIV/0!</v>
      </c>
      <c r="BO77" s="7">
        <f t="shared" si="303"/>
        <v>0</v>
      </c>
      <c r="BP77" s="7">
        <f t="shared" si="304"/>
        <v>0</v>
      </c>
      <c r="BQ77" s="151" t="e">
        <f t="shared" si="278"/>
        <v>#DIV/0!</v>
      </c>
    </row>
    <row r="78" spans="1:69" x14ac:dyDescent="0.35">
      <c r="A78" s="11">
        <f>'OD660'!$A$13</f>
        <v>44665.34375</v>
      </c>
      <c r="B78" s="4">
        <f t="shared" si="279"/>
        <v>91.749999999941792</v>
      </c>
      <c r="C78" s="5">
        <f t="shared" si="280"/>
        <v>3.8229166666642413</v>
      </c>
      <c r="D78" s="176">
        <v>270.29000000000002</v>
      </c>
      <c r="E78" s="176">
        <v>202.34</v>
      </c>
      <c r="F78" s="176">
        <v>239.9</v>
      </c>
      <c r="G78" s="176">
        <v>187.9</v>
      </c>
      <c r="H78" s="176">
        <v>191.82</v>
      </c>
      <c r="I78" s="176">
        <v>109.4</v>
      </c>
      <c r="J78" s="73">
        <v>1.2</v>
      </c>
      <c r="K78" s="74">
        <v>0</v>
      </c>
      <c r="L78" s="74">
        <v>0.4</v>
      </c>
      <c r="M78" s="74">
        <v>29.47</v>
      </c>
      <c r="N78" s="74">
        <v>0.1</v>
      </c>
      <c r="O78" s="74">
        <v>65.53</v>
      </c>
      <c r="P78" s="74">
        <v>0</v>
      </c>
      <c r="Q78" s="74">
        <v>0</v>
      </c>
      <c r="R78" s="75">
        <v>0</v>
      </c>
      <c r="S78" s="73">
        <v>1.06</v>
      </c>
      <c r="T78" s="74">
        <v>0</v>
      </c>
      <c r="U78" s="74">
        <v>0.38</v>
      </c>
      <c r="V78" s="74">
        <v>27.27</v>
      </c>
      <c r="W78" s="74">
        <v>0.09</v>
      </c>
      <c r="X78" s="74">
        <v>61.48</v>
      </c>
      <c r="Y78" s="74">
        <v>0</v>
      </c>
      <c r="Z78" s="74">
        <v>0</v>
      </c>
      <c r="AA78" s="75">
        <v>0</v>
      </c>
      <c r="AB78" s="73">
        <v>1.1200000000000001</v>
      </c>
      <c r="AC78" s="74">
        <v>0</v>
      </c>
      <c r="AD78" s="74">
        <v>0.4</v>
      </c>
      <c r="AE78" s="74">
        <v>29.12</v>
      </c>
      <c r="AF78" s="74">
        <v>0.09</v>
      </c>
      <c r="AG78" s="74">
        <v>64.5</v>
      </c>
      <c r="AH78" s="74">
        <v>0</v>
      </c>
      <c r="AI78" s="74">
        <v>0</v>
      </c>
      <c r="AJ78" s="75">
        <v>0</v>
      </c>
      <c r="AK78" s="157">
        <f t="shared" si="281"/>
        <v>234.00333333333333</v>
      </c>
      <c r="AL78" s="157">
        <f t="shared" si="282"/>
        <v>39.565935264231314</v>
      </c>
      <c r="AM78" s="157">
        <f t="shared" si="283"/>
        <v>0.16908278485020717</v>
      </c>
      <c r="AN78" s="156">
        <f t="shared" si="284"/>
        <v>166.54666666666665</v>
      </c>
      <c r="AO78" s="157">
        <f t="shared" si="285"/>
        <v>50.014343276037728</v>
      </c>
      <c r="AP78" s="158">
        <f t="shared" si="286"/>
        <v>0.30030227729587944</v>
      </c>
      <c r="AQ78" s="29">
        <f t="shared" si="287"/>
        <v>1.1266666666666667</v>
      </c>
      <c r="AR78" s="7">
        <f t="shared" si="288"/>
        <v>7.0237691685684875E-2</v>
      </c>
      <c r="AS78" s="7">
        <f t="shared" si="270"/>
        <v>6.2341146466584209E-2</v>
      </c>
      <c r="AT78" s="29">
        <f t="shared" si="289"/>
        <v>0</v>
      </c>
      <c r="AU78" s="7">
        <f t="shared" si="290"/>
        <v>0</v>
      </c>
      <c r="AV78" s="151" t="e">
        <f t="shared" si="271"/>
        <v>#DIV/0!</v>
      </c>
      <c r="AW78" s="7">
        <f t="shared" si="291"/>
        <v>0.39333333333333337</v>
      </c>
      <c r="AX78" s="7">
        <f t="shared" si="292"/>
        <v>1.1547005383792526E-2</v>
      </c>
      <c r="AY78" s="7">
        <f t="shared" si="272"/>
        <v>2.9356793348625065E-2</v>
      </c>
      <c r="AZ78" s="29">
        <f t="shared" si="293"/>
        <v>28.62</v>
      </c>
      <c r="BA78" s="7">
        <f t="shared" si="294"/>
        <v>1.1821590417536889</v>
      </c>
      <c r="BB78" s="151">
        <f t="shared" si="273"/>
        <v>4.130534737084867E-2</v>
      </c>
      <c r="BC78" s="7">
        <f t="shared" si="295"/>
        <v>9.3333333333333338E-2</v>
      </c>
      <c r="BD78" s="7">
        <f t="shared" si="296"/>
        <v>5.7735026918962632E-3</v>
      </c>
      <c r="BE78" s="7">
        <f t="shared" si="274"/>
        <v>6.1858957413174244E-2</v>
      </c>
      <c r="BF78" s="29">
        <f t="shared" si="297"/>
        <v>63.836666666666666</v>
      </c>
      <c r="BG78" s="7">
        <f t="shared" si="298"/>
        <v>2.1049069654816916</v>
      </c>
      <c r="BH78" s="151">
        <f t="shared" si="275"/>
        <v>3.2973322001175268E-2</v>
      </c>
      <c r="BI78" s="7">
        <f t="shared" si="299"/>
        <v>0</v>
      </c>
      <c r="BJ78" s="7">
        <f t="shared" si="300"/>
        <v>0</v>
      </c>
      <c r="BK78" s="7" t="e">
        <f t="shared" si="276"/>
        <v>#DIV/0!</v>
      </c>
      <c r="BL78" s="29">
        <f t="shared" si="301"/>
        <v>0</v>
      </c>
      <c r="BM78" s="7">
        <f t="shared" si="302"/>
        <v>0</v>
      </c>
      <c r="BN78" s="151" t="e">
        <f t="shared" si="277"/>
        <v>#DIV/0!</v>
      </c>
      <c r="BO78" s="7">
        <f t="shared" si="303"/>
        <v>0</v>
      </c>
      <c r="BP78" s="7">
        <f t="shared" si="304"/>
        <v>0</v>
      </c>
      <c r="BQ78" s="151" t="e">
        <f t="shared" si="278"/>
        <v>#DIV/0!</v>
      </c>
    </row>
    <row r="79" spans="1:69" ht="15" thickBot="1" x14ac:dyDescent="0.4">
      <c r="A79" s="11">
        <f>'OD660'!$A$15</f>
        <v>44666.385416666664</v>
      </c>
      <c r="B79" s="9">
        <f t="shared" si="279"/>
        <v>116.74999999988358</v>
      </c>
      <c r="C79" s="19">
        <f t="shared" si="280"/>
        <v>4.8645833333284827</v>
      </c>
      <c r="D79" s="136">
        <v>127.34</v>
      </c>
      <c r="E79" s="138">
        <v>107.67</v>
      </c>
      <c r="F79" s="136">
        <v>111.56</v>
      </c>
      <c r="G79" s="138">
        <v>96.45</v>
      </c>
      <c r="H79" s="136">
        <v>113.07</v>
      </c>
      <c r="I79" s="137">
        <v>95.57</v>
      </c>
      <c r="J79" s="136">
        <v>1.3</v>
      </c>
      <c r="K79" s="137">
        <v>0</v>
      </c>
      <c r="L79" s="137">
        <v>0.44</v>
      </c>
      <c r="M79" s="137">
        <v>32.79</v>
      </c>
      <c r="N79" s="137">
        <v>0.1</v>
      </c>
      <c r="O79" s="137">
        <v>67.959999999999994</v>
      </c>
      <c r="P79" s="137">
        <v>0</v>
      </c>
      <c r="Q79" s="137">
        <v>0</v>
      </c>
      <c r="R79" s="138">
        <v>0</v>
      </c>
      <c r="S79" s="136">
        <v>1.3</v>
      </c>
      <c r="T79" s="137">
        <v>0</v>
      </c>
      <c r="U79" s="137">
        <v>0.43</v>
      </c>
      <c r="V79" s="137">
        <v>30.83</v>
      </c>
      <c r="W79" s="137">
        <v>0.1</v>
      </c>
      <c r="X79" s="137">
        <v>64.39</v>
      </c>
      <c r="Y79" s="137">
        <v>0</v>
      </c>
      <c r="Z79" s="137">
        <v>0</v>
      </c>
      <c r="AA79" s="138">
        <v>0</v>
      </c>
      <c r="AB79" s="136">
        <v>1.37</v>
      </c>
      <c r="AC79" s="137">
        <v>0</v>
      </c>
      <c r="AD79" s="137">
        <v>0.45</v>
      </c>
      <c r="AE79" s="137">
        <v>32.9</v>
      </c>
      <c r="AF79" s="137">
        <v>0.1</v>
      </c>
      <c r="AG79" s="137">
        <v>67.94</v>
      </c>
      <c r="AH79" s="137">
        <v>0</v>
      </c>
      <c r="AI79" s="137">
        <v>0</v>
      </c>
      <c r="AJ79" s="138">
        <v>0</v>
      </c>
      <c r="AK79" s="160">
        <f t="shared" si="281"/>
        <v>117.32333333333334</v>
      </c>
      <c r="AL79" s="160">
        <f t="shared" si="282"/>
        <v>8.7074814575360069</v>
      </c>
      <c r="AM79" s="160">
        <f t="shared" si="283"/>
        <v>7.4217815076875929E-2</v>
      </c>
      <c r="AN79" s="159">
        <f t="shared" si="284"/>
        <v>99.896666666666661</v>
      </c>
      <c r="AO79" s="160">
        <f t="shared" si="285"/>
        <v>6.7462681041693981</v>
      </c>
      <c r="AP79" s="161">
        <f t="shared" si="286"/>
        <v>6.753246458843537E-2</v>
      </c>
      <c r="AQ79" s="30">
        <f t="shared" si="287"/>
        <v>1.3233333333333335</v>
      </c>
      <c r="AR79" s="21">
        <f t="shared" si="288"/>
        <v>4.0414518843273836E-2</v>
      </c>
      <c r="AS79" s="21">
        <f t="shared" si="270"/>
        <v>3.0539938672499118E-2</v>
      </c>
      <c r="AT79" s="30">
        <f t="shared" si="289"/>
        <v>0</v>
      </c>
      <c r="AU79" s="21">
        <f t="shared" si="290"/>
        <v>0</v>
      </c>
      <c r="AV79" s="152" t="e">
        <f t="shared" si="271"/>
        <v>#DIV/0!</v>
      </c>
      <c r="AW79" s="21">
        <f t="shared" si="291"/>
        <v>0.44</v>
      </c>
      <c r="AX79" s="21">
        <f t="shared" si="292"/>
        <v>1.0000000000000009E-2</v>
      </c>
      <c r="AY79" s="21">
        <f t="shared" si="272"/>
        <v>2.2727272727272749E-2</v>
      </c>
      <c r="AZ79" s="30">
        <f t="shared" si="293"/>
        <v>32.173333333333332</v>
      </c>
      <c r="BA79" s="21">
        <f t="shared" si="294"/>
        <v>1.1646601793370177</v>
      </c>
      <c r="BB79" s="152">
        <f t="shared" si="273"/>
        <v>3.6199549710019201E-2</v>
      </c>
      <c r="BC79" s="21">
        <f t="shared" si="295"/>
        <v>0.10000000000000002</v>
      </c>
      <c r="BD79" s="21">
        <f t="shared" si="296"/>
        <v>1.6996749443881478E-17</v>
      </c>
      <c r="BE79" s="21">
        <f t="shared" si="274"/>
        <v>1.6996749443881474E-16</v>
      </c>
      <c r="BF79" s="30">
        <f t="shared" si="297"/>
        <v>66.763333333333335</v>
      </c>
      <c r="BG79" s="21">
        <f t="shared" si="298"/>
        <v>2.0553912847273925</v>
      </c>
      <c r="BH79" s="152">
        <f t="shared" si="275"/>
        <v>3.0786229238515039E-2</v>
      </c>
      <c r="BI79" s="21">
        <f t="shared" si="299"/>
        <v>0</v>
      </c>
      <c r="BJ79" s="21">
        <f t="shared" si="300"/>
        <v>0</v>
      </c>
      <c r="BK79" s="21" t="e">
        <f t="shared" si="276"/>
        <v>#DIV/0!</v>
      </c>
      <c r="BL79" s="30">
        <f t="shared" si="301"/>
        <v>0</v>
      </c>
      <c r="BM79" s="21">
        <f t="shared" si="302"/>
        <v>0</v>
      </c>
      <c r="BN79" s="152" t="e">
        <f t="shared" si="277"/>
        <v>#DIV/0!</v>
      </c>
      <c r="BO79" s="21">
        <f t="shared" si="303"/>
        <v>0</v>
      </c>
      <c r="BP79" s="21">
        <f t="shared" si="304"/>
        <v>0</v>
      </c>
      <c r="BQ79" s="152" t="e">
        <f t="shared" si="278"/>
        <v>#DIV/0!</v>
      </c>
    </row>
    <row r="80" spans="1:69" ht="15" thickBot="1" x14ac:dyDescent="0.4"/>
    <row r="81" spans="1:69" ht="15" thickBot="1" x14ac:dyDescent="0.4">
      <c r="D81" s="191" t="str">
        <f>Overview!B21</f>
        <v>IMI510</v>
      </c>
      <c r="E81" s="192"/>
      <c r="F81" s="192"/>
      <c r="G81" s="192"/>
      <c r="H81" s="192"/>
      <c r="I81" s="192"/>
      <c r="J81" s="192"/>
      <c r="K81" s="192"/>
      <c r="L81" s="192"/>
      <c r="M81" s="192"/>
      <c r="N81" s="192"/>
      <c r="O81" s="192"/>
      <c r="P81" s="192"/>
      <c r="Q81" s="192"/>
      <c r="R81" s="192"/>
      <c r="S81" s="192"/>
      <c r="T81" s="192"/>
      <c r="U81" s="192"/>
      <c r="V81" s="192"/>
      <c r="W81" s="192"/>
      <c r="X81" s="192"/>
      <c r="Y81" s="192"/>
      <c r="Z81" s="192"/>
      <c r="AA81" s="193"/>
      <c r="AB81" s="119"/>
      <c r="AC81" s="119"/>
      <c r="AD81" s="119"/>
      <c r="AE81" s="119"/>
      <c r="AF81" s="119"/>
      <c r="AG81" s="119"/>
      <c r="AH81" s="119"/>
      <c r="AI81" s="119"/>
      <c r="AJ81" s="119"/>
    </row>
    <row r="82" spans="1:69" ht="15" thickBot="1" x14ac:dyDescent="0.4">
      <c r="D82" s="188" t="s">
        <v>29</v>
      </c>
      <c r="E82" s="189"/>
      <c r="F82" s="189"/>
      <c r="G82" s="189"/>
      <c r="H82" s="189"/>
      <c r="I82" s="190"/>
      <c r="J82" s="188" t="s">
        <v>30</v>
      </c>
      <c r="K82" s="189"/>
      <c r="L82" s="189"/>
      <c r="M82" s="189"/>
      <c r="N82" s="189"/>
      <c r="O82" s="189"/>
      <c r="P82" s="189"/>
      <c r="Q82" s="189"/>
      <c r="R82" s="189"/>
      <c r="S82" s="189"/>
      <c r="T82" s="189"/>
      <c r="U82" s="189"/>
      <c r="V82" s="189"/>
      <c r="W82" s="189"/>
      <c r="X82" s="189"/>
      <c r="Y82" s="189"/>
      <c r="Z82" s="189"/>
      <c r="AA82" s="190"/>
      <c r="AB82" s="112"/>
      <c r="AC82" s="112"/>
      <c r="AD82" s="112"/>
      <c r="AE82" s="112"/>
      <c r="AF82" s="112"/>
      <c r="AG82" s="112"/>
      <c r="AH82" s="112"/>
      <c r="AI82" s="112"/>
      <c r="AJ82" s="112"/>
      <c r="AK82" s="215" t="s">
        <v>15</v>
      </c>
      <c r="AL82" s="215"/>
      <c r="AM82" s="216"/>
      <c r="AN82" s="214" t="s">
        <v>16</v>
      </c>
      <c r="AO82" s="215"/>
      <c r="AP82" s="216"/>
      <c r="AQ82" s="214" t="s">
        <v>17</v>
      </c>
      <c r="AR82" s="215"/>
      <c r="AS82" s="216"/>
      <c r="AT82" s="214" t="s">
        <v>18</v>
      </c>
      <c r="AU82" s="215"/>
      <c r="AV82" s="216"/>
      <c r="AW82" s="214" t="s">
        <v>19</v>
      </c>
      <c r="AX82" s="215"/>
      <c r="AY82" s="216"/>
      <c r="AZ82" s="214" t="s">
        <v>20</v>
      </c>
      <c r="BA82" s="215"/>
      <c r="BB82" s="216"/>
      <c r="BC82" s="214" t="s">
        <v>24</v>
      </c>
      <c r="BD82" s="215"/>
      <c r="BE82" s="216"/>
      <c r="BF82" s="214" t="s">
        <v>21</v>
      </c>
      <c r="BG82" s="215"/>
      <c r="BH82" s="216"/>
      <c r="BI82" s="214" t="s">
        <v>22</v>
      </c>
      <c r="BJ82" s="215"/>
      <c r="BK82" s="216"/>
      <c r="BL82" s="214" t="s">
        <v>25</v>
      </c>
      <c r="BM82" s="215"/>
      <c r="BN82" s="216"/>
      <c r="BO82" s="214" t="s">
        <v>23</v>
      </c>
      <c r="BP82" s="215"/>
      <c r="BQ82" s="216"/>
    </row>
    <row r="83" spans="1:69" ht="15" thickBot="1" x14ac:dyDescent="0.4">
      <c r="A83" s="57" t="s">
        <v>0</v>
      </c>
      <c r="B83" s="58" t="s">
        <v>1</v>
      </c>
      <c r="C83" s="59" t="s">
        <v>2</v>
      </c>
      <c r="D83" s="208">
        <v>1</v>
      </c>
      <c r="E83" s="226"/>
      <c r="F83" s="227">
        <v>2</v>
      </c>
      <c r="G83" s="210"/>
      <c r="H83" s="227">
        <v>3</v>
      </c>
      <c r="I83" s="210"/>
      <c r="J83" s="228">
        <v>1</v>
      </c>
      <c r="K83" s="229"/>
      <c r="L83" s="229"/>
      <c r="M83" s="229"/>
      <c r="N83" s="229"/>
      <c r="O83" s="229"/>
      <c r="P83" s="229"/>
      <c r="Q83" s="229"/>
      <c r="R83" s="229"/>
      <c r="S83" s="205">
        <v>2</v>
      </c>
      <c r="T83" s="206"/>
      <c r="U83" s="206"/>
      <c r="V83" s="206"/>
      <c r="W83" s="206"/>
      <c r="X83" s="206"/>
      <c r="Y83" s="206"/>
      <c r="Z83" s="206"/>
      <c r="AA83" s="207"/>
      <c r="AB83" s="229">
        <v>3</v>
      </c>
      <c r="AC83" s="229"/>
      <c r="AD83" s="229"/>
      <c r="AE83" s="229"/>
      <c r="AF83" s="229"/>
      <c r="AG83" s="229"/>
      <c r="AH83" s="229"/>
      <c r="AI83" s="229"/>
      <c r="AJ83" s="232"/>
      <c r="AK83" s="120" t="s">
        <v>8</v>
      </c>
      <c r="AL83" s="120" t="s">
        <v>5</v>
      </c>
      <c r="AM83" s="121" t="s">
        <v>6</v>
      </c>
      <c r="AN83" s="122" t="s">
        <v>8</v>
      </c>
      <c r="AO83" s="120" t="s">
        <v>5</v>
      </c>
      <c r="AP83" s="121" t="s">
        <v>6</v>
      </c>
      <c r="AQ83" s="122" t="s">
        <v>8</v>
      </c>
      <c r="AR83" s="120" t="s">
        <v>5</v>
      </c>
      <c r="AS83" s="121" t="s">
        <v>6</v>
      </c>
      <c r="AT83" s="122" t="s">
        <v>8</v>
      </c>
      <c r="AU83" s="120" t="s">
        <v>5</v>
      </c>
      <c r="AV83" s="121" t="s">
        <v>6</v>
      </c>
      <c r="AW83" s="122" t="s">
        <v>8</v>
      </c>
      <c r="AX83" s="120" t="s">
        <v>5</v>
      </c>
      <c r="AY83" s="121" t="s">
        <v>6</v>
      </c>
      <c r="AZ83" s="122" t="s">
        <v>8</v>
      </c>
      <c r="BA83" s="120" t="s">
        <v>5</v>
      </c>
      <c r="BB83" s="121" t="s">
        <v>6</v>
      </c>
      <c r="BC83" s="122" t="s">
        <v>8</v>
      </c>
      <c r="BD83" s="120" t="s">
        <v>5</v>
      </c>
      <c r="BE83" s="121" t="s">
        <v>6</v>
      </c>
      <c r="BF83" s="122" t="s">
        <v>8</v>
      </c>
      <c r="BG83" s="120" t="s">
        <v>5</v>
      </c>
      <c r="BH83" s="121" t="s">
        <v>6</v>
      </c>
      <c r="BI83" s="122" t="s">
        <v>8</v>
      </c>
      <c r="BJ83" s="120" t="s">
        <v>5</v>
      </c>
      <c r="BK83" s="121" t="s">
        <v>6</v>
      </c>
      <c r="BL83" s="122" t="s">
        <v>8</v>
      </c>
      <c r="BM83" s="120" t="s">
        <v>5</v>
      </c>
      <c r="BN83" s="121" t="s">
        <v>6</v>
      </c>
      <c r="BO83" s="122" t="s">
        <v>8</v>
      </c>
      <c r="BP83" s="120" t="s">
        <v>5</v>
      </c>
      <c r="BQ83" s="121" t="s">
        <v>6</v>
      </c>
    </row>
    <row r="84" spans="1:69" x14ac:dyDescent="0.35">
      <c r="A84" s="11">
        <f>'OD660'!$A$5</f>
        <v>44661.520833333336</v>
      </c>
      <c r="B84" s="4">
        <f>C84*24</f>
        <v>0</v>
      </c>
      <c r="C84" s="4">
        <f>A84-$A$4</f>
        <v>0</v>
      </c>
      <c r="D84" s="76">
        <v>39.380000000000003</v>
      </c>
      <c r="E84" s="78">
        <v>22.02</v>
      </c>
      <c r="F84" s="73">
        <v>45.48</v>
      </c>
      <c r="G84" s="75">
        <v>25.47</v>
      </c>
      <c r="H84" s="73">
        <v>41.07</v>
      </c>
      <c r="I84" s="75">
        <v>25.41</v>
      </c>
      <c r="J84" s="123">
        <v>0</v>
      </c>
      <c r="K84" s="95">
        <v>0</v>
      </c>
      <c r="L84" s="95">
        <v>0</v>
      </c>
      <c r="M84" s="95">
        <v>0</v>
      </c>
      <c r="N84" s="95">
        <v>0</v>
      </c>
      <c r="O84" s="95">
        <v>0</v>
      </c>
      <c r="P84" s="95">
        <v>0</v>
      </c>
      <c r="Q84" s="95">
        <v>0</v>
      </c>
      <c r="R84" s="96">
        <v>0</v>
      </c>
      <c r="S84" s="123">
        <v>0</v>
      </c>
      <c r="T84" s="95">
        <v>0</v>
      </c>
      <c r="U84" s="95">
        <v>0</v>
      </c>
      <c r="V84" s="95">
        <v>0</v>
      </c>
      <c r="W84" s="95">
        <v>0</v>
      </c>
      <c r="X84" s="95">
        <v>0</v>
      </c>
      <c r="Y84" s="95">
        <v>0</v>
      </c>
      <c r="Z84" s="95">
        <v>0</v>
      </c>
      <c r="AA84" s="96">
        <v>0</v>
      </c>
      <c r="AB84" s="123">
        <v>0</v>
      </c>
      <c r="AC84" s="95">
        <v>0</v>
      </c>
      <c r="AD84" s="95">
        <v>0</v>
      </c>
      <c r="AE84" s="95">
        <v>0</v>
      </c>
      <c r="AF84" s="95">
        <v>0</v>
      </c>
      <c r="AG84" s="95">
        <v>0</v>
      </c>
      <c r="AH84" s="95">
        <v>0</v>
      </c>
      <c r="AI84" s="95">
        <v>0</v>
      </c>
      <c r="AJ84" s="96">
        <v>0</v>
      </c>
      <c r="AK84" s="154">
        <f>IF(D84="",#N/A,AVERAGE(D84,F84,H84))</f>
        <v>41.976666666666667</v>
      </c>
      <c r="AL84" s="154">
        <f>_xlfn.STDEV.S(D84,F84,H84)</f>
        <v>3.1494496873792595</v>
      </c>
      <c r="AM84" s="154">
        <f t="shared" ref="AM84" si="305">AL84/AK84</f>
        <v>7.5028579862922093E-2</v>
      </c>
      <c r="AN84" s="153">
        <f>IF(E84="",#N/A,AVERAGE(E84,G84,I84))</f>
        <v>24.299999999999997</v>
      </c>
      <c r="AO84" s="154">
        <f>_xlfn.STDEV.S(E84,G84,I84)</f>
        <v>1.9747658088998805</v>
      </c>
      <c r="AP84" s="155">
        <f t="shared" ref="AP84" si="306">AO84/AN84</f>
        <v>8.1266082670776979E-2</v>
      </c>
      <c r="AQ84" s="143">
        <f>IF(J84="",#N/A,AVERAGE(J84,S84,AB84))</f>
        <v>0</v>
      </c>
      <c r="AR84" s="144">
        <f>_xlfn.STDEV.S(J84,S84,AB84)</f>
        <v>0</v>
      </c>
      <c r="AS84" s="144" t="e">
        <f t="shared" ref="AS84:AS89" si="307">AR84/AQ84</f>
        <v>#DIV/0!</v>
      </c>
      <c r="AT84" s="143">
        <f>IF(K84="",#N/A,AVERAGE(K84,T84,AC84))</f>
        <v>0</v>
      </c>
      <c r="AU84" s="144">
        <f>_xlfn.STDEV.S(K84,T84,AC84)</f>
        <v>0</v>
      </c>
      <c r="AV84" s="150" t="e">
        <f t="shared" ref="AV84:AV89" si="308">AU84/AT84</f>
        <v>#DIV/0!</v>
      </c>
      <c r="AW84" s="144">
        <f>IF(L84="",#N/A,AVERAGE(L84,U84,AD84))</f>
        <v>0</v>
      </c>
      <c r="AX84" s="144">
        <f>_xlfn.STDEV.S(L84,U84,AD84)</f>
        <v>0</v>
      </c>
      <c r="AY84" s="144" t="e">
        <f t="shared" ref="AY84:AY89" si="309">AX84/AW84</f>
        <v>#DIV/0!</v>
      </c>
      <c r="AZ84" s="143">
        <f>IF(M84="",#N/A,AVERAGE(M84,V84,AE84))</f>
        <v>0</v>
      </c>
      <c r="BA84" s="144">
        <f>_xlfn.STDEV.S(M84,V84,AE84)</f>
        <v>0</v>
      </c>
      <c r="BB84" s="150" t="e">
        <f t="shared" ref="BB84:BB89" si="310">BA84/AZ84</f>
        <v>#DIV/0!</v>
      </c>
      <c r="BC84" s="144">
        <f>IF(N84="",#N/A,AVERAGE(N84,W84,AF84))</f>
        <v>0</v>
      </c>
      <c r="BD84" s="144">
        <f>_xlfn.STDEV.S(N84,W84,AF84)</f>
        <v>0</v>
      </c>
      <c r="BE84" s="144" t="e">
        <f t="shared" ref="BE84:BE89" si="311">BD84/BC84</f>
        <v>#DIV/0!</v>
      </c>
      <c r="BF84" s="143">
        <f>IF(O84="",#N/A,AVERAGE(O84,X84,AG84))</f>
        <v>0</v>
      </c>
      <c r="BG84" s="144">
        <f>_xlfn.STDEV.S(O84,X84,AG84)</f>
        <v>0</v>
      </c>
      <c r="BH84" s="150" t="e">
        <f t="shared" ref="BH84:BH89" si="312">BG84/BF84</f>
        <v>#DIV/0!</v>
      </c>
      <c r="BI84" s="144">
        <f>IF(P84="",#N/A,AVERAGE(P84,Y84,AH84))</f>
        <v>0</v>
      </c>
      <c r="BJ84" s="144">
        <f>_xlfn.STDEV.S(P84,Y84,AH84)</f>
        <v>0</v>
      </c>
      <c r="BK84" s="144" t="e">
        <f t="shared" ref="BK84:BK89" si="313">BJ84/BI84</f>
        <v>#DIV/0!</v>
      </c>
      <c r="BL84" s="143">
        <f>IF(Q84="",#N/A,AVERAGE(Q84,Z84,AI84))</f>
        <v>0</v>
      </c>
      <c r="BM84" s="144">
        <f>_xlfn.STDEV.S(Q84,Z84,AI84)</f>
        <v>0</v>
      </c>
      <c r="BN84" s="150" t="e">
        <f t="shared" ref="BN84:BN89" si="314">BM84/BL84</f>
        <v>#DIV/0!</v>
      </c>
      <c r="BO84" s="144">
        <f>IF(R84="",#N/A,AVERAGE(R84,AA84,AJ84))</f>
        <v>0</v>
      </c>
      <c r="BP84" s="144">
        <f>_xlfn.STDEV.S(R84,AA84,AJ84)</f>
        <v>0</v>
      </c>
      <c r="BQ84" s="150" t="e">
        <f t="shared" ref="BQ84:BQ89" si="315">BP84/BO84</f>
        <v>#DIV/0!</v>
      </c>
    </row>
    <row r="85" spans="1:69" x14ac:dyDescent="0.35">
      <c r="A85" s="11">
        <f>'OD660'!$A$7</f>
        <v>44662.34375</v>
      </c>
      <c r="B85" s="4">
        <f t="shared" ref="B85:B89" si="316">C85*24</f>
        <v>19.749999999941792</v>
      </c>
      <c r="C85" s="5">
        <f t="shared" ref="C85:C89" si="317">A85-$A$4</f>
        <v>0.82291666666424135</v>
      </c>
      <c r="D85" s="73">
        <v>106.15</v>
      </c>
      <c r="E85" s="75">
        <v>109.88</v>
      </c>
      <c r="F85" s="73">
        <v>105.39</v>
      </c>
      <c r="G85" s="75">
        <v>109.48</v>
      </c>
      <c r="H85" s="73">
        <v>115.28</v>
      </c>
      <c r="I85" s="74">
        <v>117.84</v>
      </c>
      <c r="J85" s="73">
        <v>0</v>
      </c>
      <c r="K85" s="74">
        <v>0</v>
      </c>
      <c r="L85" s="74">
        <v>0</v>
      </c>
      <c r="M85" s="74">
        <v>0</v>
      </c>
      <c r="N85" s="74">
        <v>0</v>
      </c>
      <c r="O85" s="74">
        <v>3.89</v>
      </c>
      <c r="P85" s="74">
        <v>0</v>
      </c>
      <c r="Q85" s="74">
        <v>0</v>
      </c>
      <c r="R85" s="75">
        <v>0</v>
      </c>
      <c r="S85" s="73">
        <v>0</v>
      </c>
      <c r="T85" s="74">
        <v>0</v>
      </c>
      <c r="U85" s="74">
        <v>0</v>
      </c>
      <c r="V85" s="74">
        <v>0</v>
      </c>
      <c r="W85" s="74">
        <v>0</v>
      </c>
      <c r="X85" s="74">
        <v>3.95</v>
      </c>
      <c r="Y85" s="74">
        <v>0</v>
      </c>
      <c r="Z85" s="74">
        <v>0</v>
      </c>
      <c r="AA85" s="75">
        <v>0</v>
      </c>
      <c r="AB85" s="73">
        <v>0</v>
      </c>
      <c r="AC85" s="74">
        <v>0</v>
      </c>
      <c r="AD85" s="74">
        <v>0</v>
      </c>
      <c r="AE85" s="74">
        <v>0</v>
      </c>
      <c r="AF85" s="74">
        <v>0</v>
      </c>
      <c r="AG85" s="74">
        <v>3.98</v>
      </c>
      <c r="AH85" s="74">
        <v>0</v>
      </c>
      <c r="AI85" s="74">
        <v>0</v>
      </c>
      <c r="AJ85" s="75">
        <v>0</v>
      </c>
      <c r="AK85" s="157">
        <f t="shared" ref="AK85:AK89" si="318">IF(D85="",#N/A,AVERAGE(D85,F85,H85))</f>
        <v>108.94000000000001</v>
      </c>
      <c r="AL85" s="157">
        <f t="shared" ref="AL85:AL89" si="319">_xlfn.STDEV.S(D85,F85,H85)</f>
        <v>5.5037350953693247</v>
      </c>
      <c r="AM85" s="157">
        <f t="shared" ref="AM85:AM89" si="320">AL85/AK85</f>
        <v>5.0520792136674535E-2</v>
      </c>
      <c r="AN85" s="156">
        <f t="shared" ref="AN85:AN89" si="321">IF(E85="",#N/A,AVERAGE(E85,G85,I85))</f>
        <v>112.40000000000002</v>
      </c>
      <c r="AO85" s="157">
        <f t="shared" ref="AO85:AO89" si="322">_xlfn.STDEV.S(E85,G85,I85)</f>
        <v>4.7154215082005146</v>
      </c>
      <c r="AP85" s="158">
        <f t="shared" ref="AP85:AP89" si="323">AO85/AN85</f>
        <v>4.1952148649470763E-2</v>
      </c>
      <c r="AQ85" s="29">
        <f t="shared" ref="AQ85:AQ89" si="324">IF(J85="",#N/A,AVERAGE(J85,S85,AB85))</f>
        <v>0</v>
      </c>
      <c r="AR85" s="7">
        <f t="shared" ref="AR85:AR89" si="325">_xlfn.STDEV.S(J85,S85,AB85)</f>
        <v>0</v>
      </c>
      <c r="AS85" s="7" t="e">
        <f t="shared" si="307"/>
        <v>#DIV/0!</v>
      </c>
      <c r="AT85" s="29">
        <f t="shared" ref="AT85:AT89" si="326">IF(K85="",#N/A,AVERAGE(K85,T85,AC85))</f>
        <v>0</v>
      </c>
      <c r="AU85" s="7">
        <f t="shared" ref="AU85:AU89" si="327">_xlfn.STDEV.S(K85,T85,AC85)</f>
        <v>0</v>
      </c>
      <c r="AV85" s="151" t="e">
        <f t="shared" si="308"/>
        <v>#DIV/0!</v>
      </c>
      <c r="AW85" s="7">
        <f t="shared" ref="AW85:AW89" si="328">IF(L85="",#N/A,AVERAGE(L85,U85,AD85))</f>
        <v>0</v>
      </c>
      <c r="AX85" s="7">
        <f t="shared" ref="AX85:AX89" si="329">_xlfn.STDEV.S(L85,U85,AD85)</f>
        <v>0</v>
      </c>
      <c r="AY85" s="7" t="e">
        <f t="shared" si="309"/>
        <v>#DIV/0!</v>
      </c>
      <c r="AZ85" s="29">
        <f t="shared" ref="AZ85:AZ89" si="330">IF(M85="",#N/A,AVERAGE(M85,V85,AE85))</f>
        <v>0</v>
      </c>
      <c r="BA85" s="7">
        <f t="shared" ref="BA85:BA89" si="331">_xlfn.STDEV.S(M85,V85,AE85)</f>
        <v>0</v>
      </c>
      <c r="BB85" s="151" t="e">
        <f t="shared" si="310"/>
        <v>#DIV/0!</v>
      </c>
      <c r="BC85" s="7">
        <f t="shared" ref="BC85:BC89" si="332">IF(N85="",#N/A,AVERAGE(N85,W85,AF85))</f>
        <v>0</v>
      </c>
      <c r="BD85" s="7">
        <f t="shared" ref="BD85:BD89" si="333">_xlfn.STDEV.S(N85,W85,AF85)</f>
        <v>0</v>
      </c>
      <c r="BE85" s="7" t="e">
        <f t="shared" si="311"/>
        <v>#DIV/0!</v>
      </c>
      <c r="BF85" s="29">
        <f t="shared" ref="BF85:BF89" si="334">IF(O85="",#N/A,AVERAGE(O85,X85,AG85))</f>
        <v>3.94</v>
      </c>
      <c r="BG85" s="7">
        <f t="shared" ref="BG85:BG89" si="335">_xlfn.STDEV.S(O85,X85,AG85)</f>
        <v>4.5825756949558344E-2</v>
      </c>
      <c r="BH85" s="151">
        <f t="shared" si="312"/>
        <v>1.1630902779075723E-2</v>
      </c>
      <c r="BI85" s="7">
        <f t="shared" ref="BI85:BI89" si="336">IF(P85="",#N/A,AVERAGE(P85,Y85,AH85))</f>
        <v>0</v>
      </c>
      <c r="BJ85" s="7">
        <f t="shared" ref="BJ85:BJ89" si="337">_xlfn.STDEV.S(P85,Y85,AH85)</f>
        <v>0</v>
      </c>
      <c r="BK85" s="7" t="e">
        <f t="shared" si="313"/>
        <v>#DIV/0!</v>
      </c>
      <c r="BL85" s="29">
        <f t="shared" ref="BL85:BL89" si="338">IF(Q85="",#N/A,AVERAGE(Q85,Z85,AI85))</f>
        <v>0</v>
      </c>
      <c r="BM85" s="7">
        <f t="shared" ref="BM85:BM89" si="339">_xlfn.STDEV.S(Q85,Z85,AI85)</f>
        <v>0</v>
      </c>
      <c r="BN85" s="151" t="e">
        <f t="shared" si="314"/>
        <v>#DIV/0!</v>
      </c>
      <c r="BO85" s="7">
        <f t="shared" ref="BO85:BO89" si="340">IF(R85="",#N/A,AVERAGE(R85,AA85,AJ85))</f>
        <v>0</v>
      </c>
      <c r="BP85" s="7">
        <f t="shared" ref="BP85:BP89" si="341">_xlfn.STDEV.S(R85,AA85,AJ85)</f>
        <v>0</v>
      </c>
      <c r="BQ85" s="151" t="e">
        <f t="shared" si="315"/>
        <v>#DIV/0!</v>
      </c>
    </row>
    <row r="86" spans="1:69" x14ac:dyDescent="0.35">
      <c r="A86" s="11">
        <f>'OD660'!$A$9</f>
        <v>44663.354166666664</v>
      </c>
      <c r="B86" s="4">
        <f t="shared" si="316"/>
        <v>43.999999999883585</v>
      </c>
      <c r="C86" s="5">
        <f t="shared" si="317"/>
        <v>1.8333333333284827</v>
      </c>
      <c r="D86" s="73">
        <v>226.98</v>
      </c>
      <c r="E86" s="75">
        <v>174.69</v>
      </c>
      <c r="F86" s="73">
        <v>208.89</v>
      </c>
      <c r="G86" s="75">
        <v>165.42</v>
      </c>
      <c r="H86" s="73">
        <v>218.95</v>
      </c>
      <c r="I86" s="74">
        <v>171.63</v>
      </c>
      <c r="J86" s="73">
        <v>0.28999999999999998</v>
      </c>
      <c r="K86" s="74">
        <v>0</v>
      </c>
      <c r="L86" s="74">
        <v>0.18</v>
      </c>
      <c r="M86" s="74">
        <v>7.4</v>
      </c>
      <c r="N86" s="74">
        <v>0</v>
      </c>
      <c r="O86" s="74">
        <v>24.09</v>
      </c>
      <c r="P86" s="74">
        <v>0</v>
      </c>
      <c r="Q86" s="74">
        <v>0</v>
      </c>
      <c r="R86" s="75">
        <v>0</v>
      </c>
      <c r="S86" s="73">
        <v>0.28000000000000003</v>
      </c>
      <c r="T86" s="74">
        <v>0</v>
      </c>
      <c r="U86" s="74">
        <v>0.21</v>
      </c>
      <c r="V86" s="74">
        <v>7.08</v>
      </c>
      <c r="W86" s="74">
        <v>0</v>
      </c>
      <c r="X86" s="74">
        <v>24.28</v>
      </c>
      <c r="Y86" s="74">
        <v>0</v>
      </c>
      <c r="Z86" s="74">
        <v>0</v>
      </c>
      <c r="AA86" s="75">
        <v>0</v>
      </c>
      <c r="AB86" s="73">
        <v>0.28999999999999998</v>
      </c>
      <c r="AC86" s="74">
        <v>0</v>
      </c>
      <c r="AD86" s="74">
        <v>0.18</v>
      </c>
      <c r="AE86" s="74">
        <v>7.27</v>
      </c>
      <c r="AF86" s="74">
        <v>0</v>
      </c>
      <c r="AG86" s="74">
        <v>24.29</v>
      </c>
      <c r="AH86" s="74">
        <v>0</v>
      </c>
      <c r="AI86" s="74">
        <v>0</v>
      </c>
      <c r="AJ86" s="75">
        <v>0</v>
      </c>
      <c r="AK86" s="157">
        <f t="shared" si="318"/>
        <v>218.27333333333331</v>
      </c>
      <c r="AL86" s="157">
        <f t="shared" si="319"/>
        <v>9.06396344505721</v>
      </c>
      <c r="AM86" s="157">
        <f t="shared" si="320"/>
        <v>4.1525748045526452E-2</v>
      </c>
      <c r="AN86" s="156">
        <f t="shared" si="321"/>
        <v>170.58</v>
      </c>
      <c r="AO86" s="157">
        <f t="shared" si="322"/>
        <v>4.7233568571514946</v>
      </c>
      <c r="AP86" s="158">
        <f t="shared" si="323"/>
        <v>2.7689980403045458E-2</v>
      </c>
      <c r="AQ86" s="29">
        <f t="shared" si="324"/>
        <v>0.28666666666666668</v>
      </c>
      <c r="AR86" s="7">
        <f t="shared" si="325"/>
        <v>5.7735026918962311E-3</v>
      </c>
      <c r="AS86" s="7">
        <f t="shared" si="307"/>
        <v>2.0140125669405456E-2</v>
      </c>
      <c r="AT86" s="29">
        <f t="shared" si="326"/>
        <v>0</v>
      </c>
      <c r="AU86" s="7">
        <f t="shared" si="327"/>
        <v>0</v>
      </c>
      <c r="AV86" s="151" t="e">
        <f t="shared" si="308"/>
        <v>#DIV/0!</v>
      </c>
      <c r="AW86" s="7">
        <f t="shared" si="328"/>
        <v>0.19000000000000003</v>
      </c>
      <c r="AX86" s="7">
        <f t="shared" si="329"/>
        <v>1.7320508075688773E-2</v>
      </c>
      <c r="AY86" s="7">
        <f t="shared" si="309"/>
        <v>9.1160568819414575E-2</v>
      </c>
      <c r="AZ86" s="29">
        <f t="shared" si="330"/>
        <v>7.25</v>
      </c>
      <c r="BA86" s="7">
        <f t="shared" si="331"/>
        <v>0.16093476939431092</v>
      </c>
      <c r="BB86" s="151">
        <f t="shared" si="310"/>
        <v>2.2197899226801508E-2</v>
      </c>
      <c r="BC86" s="7">
        <f t="shared" si="332"/>
        <v>0</v>
      </c>
      <c r="BD86" s="7">
        <f t="shared" si="333"/>
        <v>0</v>
      </c>
      <c r="BE86" s="7" t="e">
        <f t="shared" si="311"/>
        <v>#DIV/0!</v>
      </c>
      <c r="BF86" s="29">
        <f t="shared" si="334"/>
        <v>24.22</v>
      </c>
      <c r="BG86" s="7">
        <f t="shared" si="335"/>
        <v>0.11269427669584657</v>
      </c>
      <c r="BH86" s="151">
        <f t="shared" si="312"/>
        <v>4.6529428858731042E-3</v>
      </c>
      <c r="BI86" s="7">
        <f t="shared" si="336"/>
        <v>0</v>
      </c>
      <c r="BJ86" s="7">
        <f t="shared" si="337"/>
        <v>0</v>
      </c>
      <c r="BK86" s="7" t="e">
        <f t="shared" si="313"/>
        <v>#DIV/0!</v>
      </c>
      <c r="BL86" s="29">
        <f t="shared" si="338"/>
        <v>0</v>
      </c>
      <c r="BM86" s="7">
        <f t="shared" si="339"/>
        <v>0</v>
      </c>
      <c r="BN86" s="151" t="e">
        <f t="shared" si="314"/>
        <v>#DIV/0!</v>
      </c>
      <c r="BO86" s="7">
        <f t="shared" si="340"/>
        <v>0</v>
      </c>
      <c r="BP86" s="7">
        <f t="shared" si="341"/>
        <v>0</v>
      </c>
      <c r="BQ86" s="151" t="e">
        <f t="shared" si="315"/>
        <v>#DIV/0!</v>
      </c>
    </row>
    <row r="87" spans="1:69" x14ac:dyDescent="0.35">
      <c r="A87" s="11">
        <f>'OD660'!$A$11</f>
        <v>44664.361111111109</v>
      </c>
      <c r="B87" s="4">
        <f t="shared" si="316"/>
        <v>68.166666666569654</v>
      </c>
      <c r="C87" s="5">
        <f t="shared" si="317"/>
        <v>2.8402777777737356</v>
      </c>
      <c r="D87" s="73">
        <v>981.82</v>
      </c>
      <c r="E87" s="75">
        <v>957.59</v>
      </c>
      <c r="F87" s="73">
        <v>1055.0999999999999</v>
      </c>
      <c r="G87" s="75">
        <v>993.89</v>
      </c>
      <c r="H87" s="73">
        <v>1061.3499999999999</v>
      </c>
      <c r="I87" s="74">
        <v>998.14</v>
      </c>
      <c r="J87" s="73">
        <v>1.1299999999999999</v>
      </c>
      <c r="K87" s="74">
        <v>0</v>
      </c>
      <c r="L87" s="74">
        <v>0.41</v>
      </c>
      <c r="M87" s="74">
        <v>25.53</v>
      </c>
      <c r="N87" s="74">
        <v>0.08</v>
      </c>
      <c r="O87" s="74">
        <v>58.81</v>
      </c>
      <c r="P87" s="74">
        <v>0</v>
      </c>
      <c r="Q87" s="74">
        <v>0</v>
      </c>
      <c r="R87" s="75">
        <v>0</v>
      </c>
      <c r="S87" s="73">
        <v>1.05</v>
      </c>
      <c r="T87" s="74">
        <v>0</v>
      </c>
      <c r="U87" s="74">
        <v>0.41</v>
      </c>
      <c r="V87" s="74">
        <v>25.89</v>
      </c>
      <c r="W87" s="74">
        <v>0.08</v>
      </c>
      <c r="X87" s="74">
        <v>58.88</v>
      </c>
      <c r="Y87" s="74">
        <v>0</v>
      </c>
      <c r="Z87" s="74">
        <v>0</v>
      </c>
      <c r="AA87" s="75">
        <v>0</v>
      </c>
      <c r="AB87" s="73">
        <v>1.1299999999999999</v>
      </c>
      <c r="AC87" s="74">
        <v>0</v>
      </c>
      <c r="AD87" s="74">
        <v>0.41</v>
      </c>
      <c r="AE87" s="74">
        <v>26.11</v>
      </c>
      <c r="AF87" s="74">
        <v>0.08</v>
      </c>
      <c r="AG87" s="74">
        <v>60.35</v>
      </c>
      <c r="AH87" s="74">
        <v>0</v>
      </c>
      <c r="AI87" s="74">
        <v>0</v>
      </c>
      <c r="AJ87" s="75">
        <v>0</v>
      </c>
      <c r="AK87" s="157">
        <f t="shared" si="318"/>
        <v>1032.7566666666667</v>
      </c>
      <c r="AL87" s="157">
        <f t="shared" si="319"/>
        <v>44.222998918360638</v>
      </c>
      <c r="AM87" s="157">
        <f t="shared" si="320"/>
        <v>4.2820347082430488E-2</v>
      </c>
      <c r="AN87" s="156">
        <f t="shared" si="321"/>
        <v>983.20666666666659</v>
      </c>
      <c r="AO87" s="157">
        <f t="shared" si="322"/>
        <v>22.286225192556323</v>
      </c>
      <c r="AP87" s="158">
        <f t="shared" si="323"/>
        <v>2.2666877624124115E-2</v>
      </c>
      <c r="AQ87" s="29">
        <f t="shared" si="324"/>
        <v>1.1033333333333333</v>
      </c>
      <c r="AR87" s="7">
        <f t="shared" si="325"/>
        <v>4.6188021535169974E-2</v>
      </c>
      <c r="AS87" s="7">
        <f t="shared" si="307"/>
        <v>4.1862255167827774E-2</v>
      </c>
      <c r="AT87" s="29">
        <f t="shared" si="326"/>
        <v>0</v>
      </c>
      <c r="AU87" s="7">
        <f t="shared" si="327"/>
        <v>0</v>
      </c>
      <c r="AV87" s="151" t="e">
        <f t="shared" si="308"/>
        <v>#DIV/0!</v>
      </c>
      <c r="AW87" s="7">
        <f t="shared" si="328"/>
        <v>0.41</v>
      </c>
      <c r="AX87" s="7">
        <f t="shared" si="329"/>
        <v>0</v>
      </c>
      <c r="AY87" s="7">
        <f t="shared" si="309"/>
        <v>0</v>
      </c>
      <c r="AZ87" s="29">
        <f t="shared" si="330"/>
        <v>25.843333333333334</v>
      </c>
      <c r="BA87" s="7">
        <f t="shared" si="331"/>
        <v>0.29280255007996919</v>
      </c>
      <c r="BB87" s="151">
        <f t="shared" si="310"/>
        <v>1.1329906490905553E-2</v>
      </c>
      <c r="BC87" s="7">
        <f t="shared" si="332"/>
        <v>0.08</v>
      </c>
      <c r="BD87" s="7">
        <f t="shared" si="333"/>
        <v>0</v>
      </c>
      <c r="BE87" s="7">
        <f t="shared" si="311"/>
        <v>0</v>
      </c>
      <c r="BF87" s="29">
        <f t="shared" si="334"/>
        <v>59.346666666666664</v>
      </c>
      <c r="BG87" s="7">
        <f t="shared" si="335"/>
        <v>0.86961677383392988</v>
      </c>
      <c r="BH87" s="151">
        <f t="shared" si="312"/>
        <v>1.465316963323854E-2</v>
      </c>
      <c r="BI87" s="7">
        <f t="shared" si="336"/>
        <v>0</v>
      </c>
      <c r="BJ87" s="7">
        <f t="shared" si="337"/>
        <v>0</v>
      </c>
      <c r="BK87" s="7" t="e">
        <f t="shared" si="313"/>
        <v>#DIV/0!</v>
      </c>
      <c r="BL87" s="29">
        <f t="shared" si="338"/>
        <v>0</v>
      </c>
      <c r="BM87" s="7">
        <f t="shared" si="339"/>
        <v>0</v>
      </c>
      <c r="BN87" s="151" t="e">
        <f t="shared" si="314"/>
        <v>#DIV/0!</v>
      </c>
      <c r="BO87" s="7">
        <f t="shared" si="340"/>
        <v>0</v>
      </c>
      <c r="BP87" s="7">
        <f t="shared" si="341"/>
        <v>0</v>
      </c>
      <c r="BQ87" s="151" t="e">
        <f t="shared" si="315"/>
        <v>#DIV/0!</v>
      </c>
    </row>
    <row r="88" spans="1:69" x14ac:dyDescent="0.35">
      <c r="A88" s="11">
        <f>'OD660'!$A$13</f>
        <v>44665.34375</v>
      </c>
      <c r="B88" s="4">
        <f t="shared" si="316"/>
        <v>91.749999999941792</v>
      </c>
      <c r="C88" s="5">
        <f t="shared" si="317"/>
        <v>3.8229166666642413</v>
      </c>
      <c r="D88" s="176">
        <v>212.52</v>
      </c>
      <c r="E88" s="176">
        <v>149.44999999999999</v>
      </c>
      <c r="F88" s="176">
        <v>216.44</v>
      </c>
      <c r="G88" s="176">
        <v>136.9</v>
      </c>
      <c r="H88" s="176">
        <v>207.04</v>
      </c>
      <c r="I88" s="176">
        <v>133.02000000000001</v>
      </c>
      <c r="J88" s="73">
        <v>1.2</v>
      </c>
      <c r="K88" s="74">
        <v>0</v>
      </c>
      <c r="L88" s="74">
        <v>0.44</v>
      </c>
      <c r="M88" s="74">
        <v>29.51</v>
      </c>
      <c r="N88" s="74">
        <v>0.1</v>
      </c>
      <c r="O88" s="74">
        <v>62.89</v>
      </c>
      <c r="P88" s="74">
        <v>0</v>
      </c>
      <c r="Q88" s="74">
        <v>0</v>
      </c>
      <c r="R88" s="75">
        <v>0</v>
      </c>
      <c r="S88" s="73">
        <v>1.29</v>
      </c>
      <c r="T88" s="74">
        <v>0</v>
      </c>
      <c r="U88" s="74">
        <v>0.44</v>
      </c>
      <c r="V88" s="74">
        <v>29.88</v>
      </c>
      <c r="W88" s="74">
        <v>0.1</v>
      </c>
      <c r="X88" s="74">
        <v>63.1</v>
      </c>
      <c r="Y88" s="74">
        <v>0</v>
      </c>
      <c r="Z88" s="74">
        <v>0</v>
      </c>
      <c r="AA88" s="75">
        <v>0</v>
      </c>
      <c r="AB88" s="73">
        <v>1.26</v>
      </c>
      <c r="AC88" s="74">
        <v>0</v>
      </c>
      <c r="AD88" s="74">
        <v>0.45</v>
      </c>
      <c r="AE88" s="74">
        <v>30.35</v>
      </c>
      <c r="AF88" s="74">
        <v>0.1</v>
      </c>
      <c r="AG88" s="74">
        <v>64.25</v>
      </c>
      <c r="AH88" s="74">
        <v>0</v>
      </c>
      <c r="AI88" s="74">
        <v>0</v>
      </c>
      <c r="AJ88" s="75">
        <v>0</v>
      </c>
      <c r="AK88" s="157">
        <f t="shared" si="318"/>
        <v>212</v>
      </c>
      <c r="AL88" s="157">
        <f t="shared" si="319"/>
        <v>4.7215251773129445</v>
      </c>
      <c r="AM88" s="157">
        <f t="shared" si="320"/>
        <v>2.2271345176004455E-2</v>
      </c>
      <c r="AN88" s="156">
        <f t="shared" si="321"/>
        <v>139.79</v>
      </c>
      <c r="AO88" s="157">
        <f t="shared" si="322"/>
        <v>8.5877994853163528</v>
      </c>
      <c r="AP88" s="158">
        <f t="shared" si="323"/>
        <v>6.1433575258003817E-2</v>
      </c>
      <c r="AQ88" s="29">
        <f t="shared" si="324"/>
        <v>1.25</v>
      </c>
      <c r="AR88" s="7">
        <f t="shared" si="325"/>
        <v>4.5825756949558441E-2</v>
      </c>
      <c r="AS88" s="7">
        <f t="shared" si="307"/>
        <v>3.6660605559646751E-2</v>
      </c>
      <c r="AT88" s="29">
        <f t="shared" si="326"/>
        <v>0</v>
      </c>
      <c r="AU88" s="7">
        <f t="shared" si="327"/>
        <v>0</v>
      </c>
      <c r="AV88" s="151" t="e">
        <f t="shared" si="308"/>
        <v>#DIV/0!</v>
      </c>
      <c r="AW88" s="7">
        <f t="shared" si="328"/>
        <v>0.44333333333333336</v>
      </c>
      <c r="AX88" s="7">
        <f t="shared" si="329"/>
        <v>5.7735026918962623E-3</v>
      </c>
      <c r="AY88" s="7">
        <f t="shared" si="309"/>
        <v>1.3022938402773524E-2</v>
      </c>
      <c r="AZ88" s="29">
        <f t="shared" si="330"/>
        <v>29.913333333333338</v>
      </c>
      <c r="BA88" s="7">
        <f t="shared" si="331"/>
        <v>0.42099089459670425</v>
      </c>
      <c r="BB88" s="151">
        <f t="shared" si="310"/>
        <v>1.4073687138289643E-2</v>
      </c>
      <c r="BC88" s="7">
        <f t="shared" si="332"/>
        <v>0.10000000000000002</v>
      </c>
      <c r="BD88" s="7">
        <f t="shared" si="333"/>
        <v>1.6996749443881478E-17</v>
      </c>
      <c r="BE88" s="7">
        <f t="shared" si="311"/>
        <v>1.6996749443881474E-16</v>
      </c>
      <c r="BF88" s="29">
        <f t="shared" si="334"/>
        <v>63.413333333333334</v>
      </c>
      <c r="BG88" s="7">
        <f t="shared" si="335"/>
        <v>0.73214297328686595</v>
      </c>
      <c r="BH88" s="151">
        <f t="shared" si="312"/>
        <v>1.1545568334002301E-2</v>
      </c>
      <c r="BI88" s="7">
        <f t="shared" si="336"/>
        <v>0</v>
      </c>
      <c r="BJ88" s="7">
        <f t="shared" si="337"/>
        <v>0</v>
      </c>
      <c r="BK88" s="7" t="e">
        <f t="shared" si="313"/>
        <v>#DIV/0!</v>
      </c>
      <c r="BL88" s="29">
        <f t="shared" si="338"/>
        <v>0</v>
      </c>
      <c r="BM88" s="7">
        <f t="shared" si="339"/>
        <v>0</v>
      </c>
      <c r="BN88" s="151" t="e">
        <f t="shared" si="314"/>
        <v>#DIV/0!</v>
      </c>
      <c r="BO88" s="7">
        <f t="shared" si="340"/>
        <v>0</v>
      </c>
      <c r="BP88" s="7">
        <f t="shared" si="341"/>
        <v>0</v>
      </c>
      <c r="BQ88" s="151" t="e">
        <f t="shared" si="315"/>
        <v>#DIV/0!</v>
      </c>
    </row>
    <row r="89" spans="1:69" ht="15" thickBot="1" x14ac:dyDescent="0.4">
      <c r="A89" s="11">
        <f>'OD660'!$A$15</f>
        <v>44666.385416666664</v>
      </c>
      <c r="B89" s="9">
        <f t="shared" si="316"/>
        <v>116.74999999988358</v>
      </c>
      <c r="C89" s="19">
        <f t="shared" si="317"/>
        <v>4.8645833333284827</v>
      </c>
      <c r="D89" s="136">
        <v>107.05</v>
      </c>
      <c r="E89" s="138">
        <v>88.04</v>
      </c>
      <c r="F89" s="136">
        <v>115.6</v>
      </c>
      <c r="G89" s="138">
        <v>93.57</v>
      </c>
      <c r="H89" s="136">
        <v>109.47</v>
      </c>
      <c r="I89" s="137">
        <v>89.59</v>
      </c>
      <c r="J89" s="136">
        <v>1.91</v>
      </c>
      <c r="K89" s="137">
        <v>0</v>
      </c>
      <c r="L89" s="137">
        <v>0.5</v>
      </c>
      <c r="M89" s="137">
        <v>32.14</v>
      </c>
      <c r="N89" s="137">
        <v>0.11</v>
      </c>
      <c r="O89" s="137">
        <v>66.349999999999994</v>
      </c>
      <c r="P89" s="137">
        <v>0</v>
      </c>
      <c r="Q89" s="137">
        <v>0</v>
      </c>
      <c r="R89" s="138">
        <v>0</v>
      </c>
      <c r="S89" s="136">
        <v>1.89</v>
      </c>
      <c r="T89" s="137">
        <v>0</v>
      </c>
      <c r="U89" s="137">
        <v>0.51</v>
      </c>
      <c r="V89" s="137">
        <v>33.119999999999997</v>
      </c>
      <c r="W89" s="137">
        <v>0.12</v>
      </c>
      <c r="X89" s="137">
        <v>67.209999999999994</v>
      </c>
      <c r="Y89" s="137">
        <v>0</v>
      </c>
      <c r="Z89" s="137">
        <v>0</v>
      </c>
      <c r="AA89" s="138">
        <v>0</v>
      </c>
      <c r="AB89" s="136">
        <v>1.95</v>
      </c>
      <c r="AC89" s="137">
        <v>0</v>
      </c>
      <c r="AD89" s="137">
        <v>0.5</v>
      </c>
      <c r="AE89" s="137">
        <v>33.67</v>
      </c>
      <c r="AF89" s="137">
        <v>0.12</v>
      </c>
      <c r="AG89" s="137">
        <v>68.97</v>
      </c>
      <c r="AH89" s="137">
        <v>0</v>
      </c>
      <c r="AI89" s="137">
        <v>0</v>
      </c>
      <c r="AJ89" s="138">
        <v>0</v>
      </c>
      <c r="AK89" s="160">
        <f t="shared" si="318"/>
        <v>110.70666666666666</v>
      </c>
      <c r="AL89" s="160">
        <f t="shared" si="319"/>
        <v>4.407111676975445</v>
      </c>
      <c r="AM89" s="160">
        <f t="shared" si="320"/>
        <v>3.9808909523444347E-2</v>
      </c>
      <c r="AN89" s="159">
        <f t="shared" si="321"/>
        <v>90.40000000000002</v>
      </c>
      <c r="AO89" s="160">
        <f t="shared" si="322"/>
        <v>2.8525953095383088</v>
      </c>
      <c r="AP89" s="161">
        <f t="shared" si="323"/>
        <v>3.1555257848875091E-2</v>
      </c>
      <c r="AQ89" s="30">
        <f t="shared" si="324"/>
        <v>1.9166666666666667</v>
      </c>
      <c r="AR89" s="21">
        <f t="shared" si="325"/>
        <v>3.0550504633038961E-2</v>
      </c>
      <c r="AS89" s="21">
        <f t="shared" si="307"/>
        <v>1.5939393721585544E-2</v>
      </c>
      <c r="AT89" s="30">
        <f t="shared" si="326"/>
        <v>0</v>
      </c>
      <c r="AU89" s="21">
        <f t="shared" si="327"/>
        <v>0</v>
      </c>
      <c r="AV89" s="152" t="e">
        <f t="shared" si="308"/>
        <v>#DIV/0!</v>
      </c>
      <c r="AW89" s="21">
        <f t="shared" si="328"/>
        <v>0.5033333333333333</v>
      </c>
      <c r="AX89" s="21">
        <f t="shared" si="329"/>
        <v>5.7735026918962623E-3</v>
      </c>
      <c r="AY89" s="21">
        <f t="shared" si="309"/>
        <v>1.1470535149462774E-2</v>
      </c>
      <c r="AZ89" s="30">
        <f t="shared" si="330"/>
        <v>32.976666666666667</v>
      </c>
      <c r="BA89" s="21">
        <f t="shared" si="331"/>
        <v>0.77500537632543798</v>
      </c>
      <c r="BB89" s="152">
        <f t="shared" si="310"/>
        <v>2.3501628717035417E-2</v>
      </c>
      <c r="BC89" s="21">
        <f t="shared" si="332"/>
        <v>0.11666666666666665</v>
      </c>
      <c r="BD89" s="21">
        <f t="shared" si="333"/>
        <v>5.7735026918962545E-3</v>
      </c>
      <c r="BE89" s="21">
        <f t="shared" si="311"/>
        <v>4.9487165930539333E-2</v>
      </c>
      <c r="BF89" s="30">
        <f t="shared" si="334"/>
        <v>67.510000000000005</v>
      </c>
      <c r="BG89" s="21">
        <f t="shared" si="335"/>
        <v>1.3355148819837266</v>
      </c>
      <c r="BH89" s="152">
        <f t="shared" si="312"/>
        <v>1.9782474921992688E-2</v>
      </c>
      <c r="BI89" s="21">
        <f t="shared" si="336"/>
        <v>0</v>
      </c>
      <c r="BJ89" s="21">
        <f t="shared" si="337"/>
        <v>0</v>
      </c>
      <c r="BK89" s="21" t="e">
        <f t="shared" si="313"/>
        <v>#DIV/0!</v>
      </c>
      <c r="BL89" s="30">
        <f t="shared" si="338"/>
        <v>0</v>
      </c>
      <c r="BM89" s="21">
        <f t="shared" si="339"/>
        <v>0</v>
      </c>
      <c r="BN89" s="152" t="e">
        <f t="shared" si="314"/>
        <v>#DIV/0!</v>
      </c>
      <c r="BO89" s="21">
        <f t="shared" si="340"/>
        <v>0</v>
      </c>
      <c r="BP89" s="21">
        <f t="shared" si="341"/>
        <v>0</v>
      </c>
      <c r="BQ89" s="152" t="e">
        <f t="shared" si="315"/>
        <v>#DIV/0!</v>
      </c>
    </row>
    <row r="90" spans="1:69" ht="15" thickBot="1" x14ac:dyDescent="0.4">
      <c r="H90" s="177"/>
      <c r="I90" s="177"/>
    </row>
    <row r="91" spans="1:69" ht="15" thickBot="1" x14ac:dyDescent="0.4">
      <c r="D91" s="191" t="str">
        <f>Overview!B22</f>
        <v>IMI511</v>
      </c>
      <c r="E91" s="192"/>
      <c r="F91" s="192"/>
      <c r="G91" s="192"/>
      <c r="H91" s="224"/>
      <c r="I91" s="224"/>
      <c r="J91" s="192"/>
      <c r="K91" s="192"/>
      <c r="L91" s="192"/>
      <c r="M91" s="192"/>
      <c r="N91" s="192"/>
      <c r="O91" s="192"/>
      <c r="P91" s="192"/>
      <c r="Q91" s="192"/>
      <c r="R91" s="192"/>
      <c r="S91" s="192"/>
      <c r="T91" s="192"/>
      <c r="U91" s="192"/>
      <c r="V91" s="192"/>
      <c r="W91" s="192"/>
      <c r="X91" s="192"/>
      <c r="Y91" s="192"/>
      <c r="Z91" s="192"/>
      <c r="AA91" s="193"/>
      <c r="AB91" s="119"/>
      <c r="AC91" s="119"/>
      <c r="AD91" s="119"/>
      <c r="AE91" s="119"/>
      <c r="AF91" s="119"/>
      <c r="AG91" s="119"/>
      <c r="AH91" s="119"/>
      <c r="AI91" s="119"/>
      <c r="AJ91" s="119"/>
    </row>
    <row r="92" spans="1:69" ht="15" thickBot="1" x14ac:dyDescent="0.4">
      <c r="D92" s="188" t="s">
        <v>29</v>
      </c>
      <c r="E92" s="189"/>
      <c r="F92" s="189"/>
      <c r="G92" s="189"/>
      <c r="H92" s="189"/>
      <c r="I92" s="190"/>
      <c r="J92" s="188" t="s">
        <v>30</v>
      </c>
      <c r="K92" s="189"/>
      <c r="L92" s="189"/>
      <c r="M92" s="189"/>
      <c r="N92" s="189"/>
      <c r="O92" s="189"/>
      <c r="P92" s="189"/>
      <c r="Q92" s="189"/>
      <c r="R92" s="189"/>
      <c r="S92" s="189"/>
      <c r="T92" s="189"/>
      <c r="U92" s="189"/>
      <c r="V92" s="189"/>
      <c r="W92" s="189"/>
      <c r="X92" s="189"/>
      <c r="Y92" s="189"/>
      <c r="Z92" s="189"/>
      <c r="AA92" s="190"/>
      <c r="AB92" s="112"/>
      <c r="AC92" s="112"/>
      <c r="AD92" s="112"/>
      <c r="AE92" s="112"/>
      <c r="AF92" s="112"/>
      <c r="AG92" s="112"/>
      <c r="AH92" s="112"/>
      <c r="AI92" s="112"/>
      <c r="AJ92" s="112"/>
      <c r="AK92" s="215" t="s">
        <v>15</v>
      </c>
      <c r="AL92" s="215"/>
      <c r="AM92" s="216"/>
      <c r="AN92" s="214" t="s">
        <v>16</v>
      </c>
      <c r="AO92" s="215"/>
      <c r="AP92" s="216"/>
      <c r="AQ92" s="214" t="s">
        <v>17</v>
      </c>
      <c r="AR92" s="215"/>
      <c r="AS92" s="216"/>
      <c r="AT92" s="214" t="s">
        <v>18</v>
      </c>
      <c r="AU92" s="215"/>
      <c r="AV92" s="216"/>
      <c r="AW92" s="214" t="s">
        <v>19</v>
      </c>
      <c r="AX92" s="215"/>
      <c r="AY92" s="216"/>
      <c r="AZ92" s="214" t="s">
        <v>20</v>
      </c>
      <c r="BA92" s="215"/>
      <c r="BB92" s="216"/>
      <c r="BC92" s="214" t="s">
        <v>24</v>
      </c>
      <c r="BD92" s="215"/>
      <c r="BE92" s="216"/>
      <c r="BF92" s="214" t="s">
        <v>21</v>
      </c>
      <c r="BG92" s="215"/>
      <c r="BH92" s="216"/>
      <c r="BI92" s="214" t="s">
        <v>22</v>
      </c>
      <c r="BJ92" s="215"/>
      <c r="BK92" s="216"/>
      <c r="BL92" s="214" t="s">
        <v>25</v>
      </c>
      <c r="BM92" s="215"/>
      <c r="BN92" s="216"/>
      <c r="BO92" s="214" t="s">
        <v>23</v>
      </c>
      <c r="BP92" s="215"/>
      <c r="BQ92" s="216"/>
    </row>
    <row r="93" spans="1:69" ht="15" thickBot="1" x14ac:dyDescent="0.4">
      <c r="A93" s="57" t="s">
        <v>0</v>
      </c>
      <c r="B93" s="58" t="s">
        <v>1</v>
      </c>
      <c r="C93" s="59" t="s">
        <v>2</v>
      </c>
      <c r="D93" s="205">
        <v>1</v>
      </c>
      <c r="E93" s="217"/>
      <c r="F93" s="218">
        <v>2</v>
      </c>
      <c r="G93" s="207"/>
      <c r="H93" s="218">
        <v>3</v>
      </c>
      <c r="I93" s="207"/>
      <c r="J93" s="219">
        <v>1</v>
      </c>
      <c r="K93" s="220"/>
      <c r="L93" s="220"/>
      <c r="M93" s="220"/>
      <c r="N93" s="220"/>
      <c r="O93" s="220"/>
      <c r="P93" s="220"/>
      <c r="Q93" s="220"/>
      <c r="R93" s="221"/>
      <c r="S93" s="222">
        <v>2</v>
      </c>
      <c r="T93" s="220"/>
      <c r="U93" s="220"/>
      <c r="V93" s="220"/>
      <c r="W93" s="220"/>
      <c r="X93" s="220"/>
      <c r="Y93" s="220"/>
      <c r="Z93" s="220"/>
      <c r="AA93" s="223"/>
      <c r="AB93" s="222">
        <v>3</v>
      </c>
      <c r="AC93" s="220"/>
      <c r="AD93" s="220"/>
      <c r="AE93" s="220"/>
      <c r="AF93" s="220"/>
      <c r="AG93" s="220"/>
      <c r="AH93" s="220"/>
      <c r="AI93" s="220"/>
      <c r="AJ93" s="223"/>
      <c r="AK93" s="120" t="s">
        <v>8</v>
      </c>
      <c r="AL93" s="120" t="s">
        <v>5</v>
      </c>
      <c r="AM93" s="121" t="s">
        <v>6</v>
      </c>
      <c r="AN93" s="122" t="s">
        <v>8</v>
      </c>
      <c r="AO93" s="120" t="s">
        <v>5</v>
      </c>
      <c r="AP93" s="121" t="s">
        <v>6</v>
      </c>
      <c r="AQ93" s="122" t="s">
        <v>8</v>
      </c>
      <c r="AR93" s="120" t="s">
        <v>5</v>
      </c>
      <c r="AS93" s="121" t="s">
        <v>6</v>
      </c>
      <c r="AT93" s="122" t="s">
        <v>8</v>
      </c>
      <c r="AU93" s="120" t="s">
        <v>5</v>
      </c>
      <c r="AV93" s="121" t="s">
        <v>6</v>
      </c>
      <c r="AW93" s="122" t="s">
        <v>8</v>
      </c>
      <c r="AX93" s="120" t="s">
        <v>5</v>
      </c>
      <c r="AY93" s="121" t="s">
        <v>6</v>
      </c>
      <c r="AZ93" s="122" t="s">
        <v>8</v>
      </c>
      <c r="BA93" s="120" t="s">
        <v>5</v>
      </c>
      <c r="BB93" s="121" t="s">
        <v>6</v>
      </c>
      <c r="BC93" s="122" t="s">
        <v>8</v>
      </c>
      <c r="BD93" s="120" t="s">
        <v>5</v>
      </c>
      <c r="BE93" s="121" t="s">
        <v>6</v>
      </c>
      <c r="BF93" s="122" t="s">
        <v>8</v>
      </c>
      <c r="BG93" s="120" t="s">
        <v>5</v>
      </c>
      <c r="BH93" s="121" t="s">
        <v>6</v>
      </c>
      <c r="BI93" s="122" t="s">
        <v>8</v>
      </c>
      <c r="BJ93" s="120" t="s">
        <v>5</v>
      </c>
      <c r="BK93" s="121" t="s">
        <v>6</v>
      </c>
      <c r="BL93" s="122" t="s">
        <v>8</v>
      </c>
      <c r="BM93" s="120" t="s">
        <v>5</v>
      </c>
      <c r="BN93" s="121" t="s">
        <v>6</v>
      </c>
      <c r="BO93" s="122" t="s">
        <v>8</v>
      </c>
      <c r="BP93" s="120" t="s">
        <v>5</v>
      </c>
      <c r="BQ93" s="121" t="s">
        <v>6</v>
      </c>
    </row>
    <row r="94" spans="1:69" x14ac:dyDescent="0.35">
      <c r="A94" s="11">
        <f>'OD660'!$A$5</f>
        <v>44661.520833333336</v>
      </c>
      <c r="B94" s="4">
        <f>C94*24</f>
        <v>0</v>
      </c>
      <c r="C94" s="4">
        <f>A94-$A$4</f>
        <v>0</v>
      </c>
      <c r="D94" s="76">
        <v>39.380000000000003</v>
      </c>
      <c r="E94" s="78">
        <v>22.02</v>
      </c>
      <c r="F94" s="73">
        <v>45.48</v>
      </c>
      <c r="G94" s="75">
        <v>25.47</v>
      </c>
      <c r="H94" s="73">
        <v>41.07</v>
      </c>
      <c r="I94" s="75">
        <v>25.41</v>
      </c>
      <c r="J94" s="123">
        <v>0</v>
      </c>
      <c r="K94" s="95">
        <v>0</v>
      </c>
      <c r="L94" s="95">
        <v>0</v>
      </c>
      <c r="M94" s="95">
        <v>0</v>
      </c>
      <c r="N94" s="95">
        <v>0</v>
      </c>
      <c r="O94" s="95">
        <v>0</v>
      </c>
      <c r="P94" s="95">
        <v>0</v>
      </c>
      <c r="Q94" s="95">
        <v>0</v>
      </c>
      <c r="R94" s="96">
        <v>0</v>
      </c>
      <c r="S94" s="123">
        <v>0</v>
      </c>
      <c r="T94" s="95">
        <v>0</v>
      </c>
      <c r="U94" s="95">
        <v>0</v>
      </c>
      <c r="V94" s="95">
        <v>0</v>
      </c>
      <c r="W94" s="95">
        <v>0</v>
      </c>
      <c r="X94" s="95">
        <v>0</v>
      </c>
      <c r="Y94" s="95">
        <v>0</v>
      </c>
      <c r="Z94" s="95">
        <v>0</v>
      </c>
      <c r="AA94" s="96">
        <v>0</v>
      </c>
      <c r="AB94" s="123">
        <v>0</v>
      </c>
      <c r="AC94" s="95">
        <v>0</v>
      </c>
      <c r="AD94" s="95">
        <v>0</v>
      </c>
      <c r="AE94" s="95">
        <v>0</v>
      </c>
      <c r="AF94" s="95">
        <v>0</v>
      </c>
      <c r="AG94" s="95">
        <v>0</v>
      </c>
      <c r="AH94" s="95">
        <v>0</v>
      </c>
      <c r="AI94" s="95">
        <v>0</v>
      </c>
      <c r="AJ94" s="96">
        <v>0</v>
      </c>
      <c r="AK94" s="153">
        <f>IF(D94="",#N/A,AVERAGE(D94,F94,H94))</f>
        <v>41.976666666666667</v>
      </c>
      <c r="AL94" s="154">
        <f>_xlfn.STDEV.S(D94,F94,H94)</f>
        <v>3.1494496873792595</v>
      </c>
      <c r="AM94" s="155">
        <f t="shared" ref="AM94" si="342">AL94/AK94</f>
        <v>7.5028579862922093E-2</v>
      </c>
      <c r="AN94" s="153">
        <f>IF(E94="",#N/A,AVERAGE(E94,G94,I94))</f>
        <v>24.299999999999997</v>
      </c>
      <c r="AO94" s="154">
        <f>_xlfn.STDEV.S(E94,G94,I94)</f>
        <v>1.9747658088998805</v>
      </c>
      <c r="AP94" s="155">
        <f t="shared" ref="AP94" si="343">AO94/AN94</f>
        <v>8.1266082670776979E-2</v>
      </c>
      <c r="AQ94" s="143">
        <f>IF(J94="",#N/A,AVERAGE(J94,S94,AB94))</f>
        <v>0</v>
      </c>
      <c r="AR94" s="144">
        <f>_xlfn.STDEV.S(J94,S94,AB94)</f>
        <v>0</v>
      </c>
      <c r="AS94" s="144" t="e">
        <f t="shared" ref="AS94:AS99" si="344">AR94/AQ94</f>
        <v>#DIV/0!</v>
      </c>
      <c r="AT94" s="143">
        <f>IF(K94="",#N/A,AVERAGE(K94,T94,AC94))</f>
        <v>0</v>
      </c>
      <c r="AU94" s="144">
        <f>_xlfn.STDEV.S(K94,T94,AC94)</f>
        <v>0</v>
      </c>
      <c r="AV94" s="150" t="e">
        <f t="shared" ref="AV94:AV99" si="345">AU94/AT94</f>
        <v>#DIV/0!</v>
      </c>
      <c r="AW94" s="144">
        <f>IF(L94="",#N/A,AVERAGE(L94,U94,AD94))</f>
        <v>0</v>
      </c>
      <c r="AX94" s="144">
        <f>_xlfn.STDEV.S(L94,U94,AD94)</f>
        <v>0</v>
      </c>
      <c r="AY94" s="144" t="e">
        <f t="shared" ref="AY94:AY99" si="346">AX94/AW94</f>
        <v>#DIV/0!</v>
      </c>
      <c r="AZ94" s="143">
        <f>IF(M94="",#N/A,AVERAGE(M94,V94,AE94))</f>
        <v>0</v>
      </c>
      <c r="BA94" s="144">
        <f>_xlfn.STDEV.S(M94,V94,AE94)</f>
        <v>0</v>
      </c>
      <c r="BB94" s="150" t="e">
        <f t="shared" ref="BB94:BB99" si="347">BA94/AZ94</f>
        <v>#DIV/0!</v>
      </c>
      <c r="BC94" s="144">
        <f>IF(N94="",#N/A,AVERAGE(N94,W94,AF94))</f>
        <v>0</v>
      </c>
      <c r="BD94" s="144">
        <f>_xlfn.STDEV.S(N94,W94,AF94)</f>
        <v>0</v>
      </c>
      <c r="BE94" s="144" t="e">
        <f t="shared" ref="BE94:BE99" si="348">BD94/BC94</f>
        <v>#DIV/0!</v>
      </c>
      <c r="BF94" s="143">
        <f>IF(O94="",#N/A,AVERAGE(O94,X94,AG94))</f>
        <v>0</v>
      </c>
      <c r="BG94" s="144">
        <f>_xlfn.STDEV.S(O94,X94,AG94)</f>
        <v>0</v>
      </c>
      <c r="BH94" s="150" t="e">
        <f t="shared" ref="BH94:BH99" si="349">BG94/BF94</f>
        <v>#DIV/0!</v>
      </c>
      <c r="BI94" s="144">
        <f>IF(P94="",#N/A,AVERAGE(P94,Y94,AH94))</f>
        <v>0</v>
      </c>
      <c r="BJ94" s="144">
        <f>_xlfn.STDEV.S(P94,Y94,AH94)</f>
        <v>0</v>
      </c>
      <c r="BK94" s="144" t="e">
        <f t="shared" ref="BK94:BK99" si="350">BJ94/BI94</f>
        <v>#DIV/0!</v>
      </c>
      <c r="BL94" s="143">
        <f>IF(Q94="",#N/A,AVERAGE(Q94,Z94,AI94))</f>
        <v>0</v>
      </c>
      <c r="BM94" s="144">
        <f>_xlfn.STDEV.S(Q94,Z94,AI94)</f>
        <v>0</v>
      </c>
      <c r="BN94" s="150" t="e">
        <f t="shared" ref="BN94:BN99" si="351">BM94/BL94</f>
        <v>#DIV/0!</v>
      </c>
      <c r="BO94" s="144">
        <f>IF(R94="",#N/A,AVERAGE(R94,AA94,AJ94))</f>
        <v>0</v>
      </c>
      <c r="BP94" s="144">
        <f>_xlfn.STDEV.S(R94,AA94,AJ94)</f>
        <v>0</v>
      </c>
      <c r="BQ94" s="150" t="e">
        <f t="shared" ref="BQ94:BQ99" si="352">BP94/BO94</f>
        <v>#DIV/0!</v>
      </c>
    </row>
    <row r="95" spans="1:69" x14ac:dyDescent="0.35">
      <c r="A95" s="11">
        <f>'OD660'!$A$7</f>
        <v>44662.34375</v>
      </c>
      <c r="B95" s="4">
        <f t="shared" ref="B95:B99" si="353">C95*24</f>
        <v>19.749999999941792</v>
      </c>
      <c r="C95" s="5">
        <f t="shared" ref="C95:C99" si="354">A95-$A$4</f>
        <v>0.82291666666424135</v>
      </c>
      <c r="D95" s="73">
        <v>96.19</v>
      </c>
      <c r="E95" s="75">
        <v>92.85</v>
      </c>
      <c r="F95" s="73">
        <v>101.69</v>
      </c>
      <c r="G95" s="75">
        <v>94.32</v>
      </c>
      <c r="H95" s="73">
        <v>102.99</v>
      </c>
      <c r="I95" s="74">
        <v>94.92</v>
      </c>
      <c r="J95" s="73">
        <v>0</v>
      </c>
      <c r="K95" s="74">
        <v>0</v>
      </c>
      <c r="L95" s="74">
        <v>0</v>
      </c>
      <c r="M95" s="74">
        <v>0</v>
      </c>
      <c r="N95" s="74">
        <v>0</v>
      </c>
      <c r="O95" s="74">
        <v>3.49</v>
      </c>
      <c r="P95" s="74">
        <v>0</v>
      </c>
      <c r="Q95" s="74">
        <v>0</v>
      </c>
      <c r="R95" s="75">
        <v>0</v>
      </c>
      <c r="S95" s="73">
        <v>0.21</v>
      </c>
      <c r="T95" s="74">
        <v>0</v>
      </c>
      <c r="U95" s="74">
        <v>0</v>
      </c>
      <c r="V95" s="74">
        <v>0</v>
      </c>
      <c r="W95" s="74">
        <v>0</v>
      </c>
      <c r="X95" s="74">
        <v>3.49</v>
      </c>
      <c r="Y95" s="74">
        <v>0</v>
      </c>
      <c r="Z95" s="74">
        <v>0</v>
      </c>
      <c r="AA95" s="75">
        <v>0</v>
      </c>
      <c r="AB95" s="73">
        <v>0</v>
      </c>
      <c r="AC95" s="74">
        <v>0</v>
      </c>
      <c r="AD95" s="74">
        <v>0</v>
      </c>
      <c r="AE95" s="74">
        <v>0</v>
      </c>
      <c r="AF95" s="74">
        <v>0</v>
      </c>
      <c r="AG95" s="74">
        <v>3.58</v>
      </c>
      <c r="AH95" s="74">
        <v>0</v>
      </c>
      <c r="AI95" s="74">
        <v>0</v>
      </c>
      <c r="AJ95" s="75">
        <v>0</v>
      </c>
      <c r="AK95" s="156">
        <f t="shared" ref="AK95:AK99" si="355">IF(D95="",#N/A,AVERAGE(D95,F95,H95))</f>
        <v>100.29</v>
      </c>
      <c r="AL95" s="157">
        <f t="shared" ref="AL95:AL99" si="356">_xlfn.STDEV.S(D95,F95,H95)</f>
        <v>3.6097091295560078</v>
      </c>
      <c r="AM95" s="158">
        <f t="shared" ref="AM95:AM99" si="357">AL95/AK95</f>
        <v>3.5992712429514483E-2</v>
      </c>
      <c r="AN95" s="156">
        <f t="shared" ref="AN95:AN99" si="358">IF(E95="",#N/A,AVERAGE(E95,G95,I95))</f>
        <v>94.029999999999987</v>
      </c>
      <c r="AO95" s="157">
        <f t="shared" ref="AO95:AO99" si="359">_xlfn.STDEV.S(E95,G95,I95)</f>
        <v>1.0650352106855465</v>
      </c>
      <c r="AP95" s="158">
        <f t="shared" ref="AP95:AP99" si="360">AO95/AN95</f>
        <v>1.1326546960390798E-2</v>
      </c>
      <c r="AQ95" s="29">
        <f t="shared" ref="AQ95:AQ99" si="361">IF(J95="",#N/A,AVERAGE(J95,S95,AB95))</f>
        <v>6.9999999999999993E-2</v>
      </c>
      <c r="AR95" s="7">
        <f t="shared" ref="AR95:AR99" si="362">_xlfn.STDEV.S(J95,S95,AB95)</f>
        <v>0.1212435565298214</v>
      </c>
      <c r="AS95" s="7">
        <f t="shared" si="344"/>
        <v>1.7320508075688772</v>
      </c>
      <c r="AT95" s="29">
        <f t="shared" ref="AT95:AT99" si="363">IF(K95="",#N/A,AVERAGE(K95,T95,AC95))</f>
        <v>0</v>
      </c>
      <c r="AU95" s="7">
        <f t="shared" ref="AU95:AU99" si="364">_xlfn.STDEV.S(K95,T95,AC95)</f>
        <v>0</v>
      </c>
      <c r="AV95" s="151" t="e">
        <f t="shared" si="345"/>
        <v>#DIV/0!</v>
      </c>
      <c r="AW95" s="7">
        <f t="shared" ref="AW95:AW99" si="365">IF(L95="",#N/A,AVERAGE(L95,U95,AD95))</f>
        <v>0</v>
      </c>
      <c r="AX95" s="7">
        <f t="shared" ref="AX95:AX99" si="366">_xlfn.STDEV.S(L95,U95,AD95)</f>
        <v>0</v>
      </c>
      <c r="AY95" s="7" t="e">
        <f t="shared" si="346"/>
        <v>#DIV/0!</v>
      </c>
      <c r="AZ95" s="29">
        <f t="shared" ref="AZ95:AZ99" si="367">IF(M95="",#N/A,AVERAGE(M95,V95,AE95))</f>
        <v>0</v>
      </c>
      <c r="BA95" s="7">
        <f t="shared" ref="BA95:BA99" si="368">_xlfn.STDEV.S(M95,V95,AE95)</f>
        <v>0</v>
      </c>
      <c r="BB95" s="151" t="e">
        <f t="shared" si="347"/>
        <v>#DIV/0!</v>
      </c>
      <c r="BC95" s="7">
        <f t="shared" ref="BC95:BC99" si="369">IF(N95="",#N/A,AVERAGE(N95,W95,AF95))</f>
        <v>0</v>
      </c>
      <c r="BD95" s="7">
        <f t="shared" ref="BD95:BD99" si="370">_xlfn.STDEV.S(N95,W95,AF95)</f>
        <v>0</v>
      </c>
      <c r="BE95" s="7" t="e">
        <f t="shared" si="348"/>
        <v>#DIV/0!</v>
      </c>
      <c r="BF95" s="29">
        <f t="shared" ref="BF95:BF99" si="371">IF(O95="",#N/A,AVERAGE(O95,X95,AG95))</f>
        <v>3.52</v>
      </c>
      <c r="BG95" s="7">
        <f t="shared" ref="BG95:BG99" si="372">_xlfn.STDEV.S(O95,X95,AG95)</f>
        <v>5.1961524227066236E-2</v>
      </c>
      <c r="BH95" s="151">
        <f t="shared" si="349"/>
        <v>1.4761796655416545E-2</v>
      </c>
      <c r="BI95" s="7">
        <f t="shared" ref="BI95:BI99" si="373">IF(P95="",#N/A,AVERAGE(P95,Y95,AH95))</f>
        <v>0</v>
      </c>
      <c r="BJ95" s="7">
        <f t="shared" ref="BJ95:BJ99" si="374">_xlfn.STDEV.S(P95,Y95,AH95)</f>
        <v>0</v>
      </c>
      <c r="BK95" s="7" t="e">
        <f t="shared" si="350"/>
        <v>#DIV/0!</v>
      </c>
      <c r="BL95" s="29">
        <f t="shared" ref="BL95:BL99" si="375">IF(Q95="",#N/A,AVERAGE(Q95,Z95,AI95))</f>
        <v>0</v>
      </c>
      <c r="BM95" s="7">
        <f t="shared" ref="BM95:BM99" si="376">_xlfn.STDEV.S(Q95,Z95,AI95)</f>
        <v>0</v>
      </c>
      <c r="BN95" s="151" t="e">
        <f t="shared" si="351"/>
        <v>#DIV/0!</v>
      </c>
      <c r="BO95" s="7">
        <f t="shared" ref="BO95:BO99" si="377">IF(R95="",#N/A,AVERAGE(R95,AA95,AJ95))</f>
        <v>0</v>
      </c>
      <c r="BP95" s="7">
        <f t="shared" ref="BP95:BP99" si="378">_xlfn.STDEV.S(R95,AA95,AJ95)</f>
        <v>0</v>
      </c>
      <c r="BQ95" s="151" t="e">
        <f t="shared" si="352"/>
        <v>#DIV/0!</v>
      </c>
    </row>
    <row r="96" spans="1:69" x14ac:dyDescent="0.35">
      <c r="A96" s="11">
        <f>'OD660'!$A$9</f>
        <v>44663.354166666664</v>
      </c>
      <c r="B96" s="4">
        <f t="shared" si="353"/>
        <v>43.999999999883585</v>
      </c>
      <c r="C96" s="5">
        <f t="shared" si="354"/>
        <v>1.8333333333284827</v>
      </c>
      <c r="D96" s="73">
        <v>162.76</v>
      </c>
      <c r="E96" s="75">
        <v>122.22</v>
      </c>
      <c r="F96" s="73">
        <v>166.82</v>
      </c>
      <c r="G96" s="75">
        <v>122.27</v>
      </c>
      <c r="H96" s="73">
        <v>175.8</v>
      </c>
      <c r="I96" s="74">
        <v>125.43</v>
      </c>
      <c r="J96" s="73">
        <v>0.2</v>
      </c>
      <c r="K96" s="74">
        <v>0</v>
      </c>
      <c r="L96" s="74">
        <v>0.17</v>
      </c>
      <c r="M96" s="74">
        <v>8.33</v>
      </c>
      <c r="N96" s="74">
        <v>0</v>
      </c>
      <c r="O96" s="74">
        <v>26.06</v>
      </c>
      <c r="P96" s="74">
        <v>0</v>
      </c>
      <c r="Q96" s="74">
        <v>0</v>
      </c>
      <c r="R96" s="75">
        <v>0</v>
      </c>
      <c r="S96" s="73">
        <v>0.23</v>
      </c>
      <c r="T96" s="74">
        <v>0</v>
      </c>
      <c r="U96" s="74">
        <v>0.21</v>
      </c>
      <c r="V96" s="74">
        <v>9.42</v>
      </c>
      <c r="W96" s="74">
        <v>0</v>
      </c>
      <c r="X96" s="74">
        <v>28.15</v>
      </c>
      <c r="Y96" s="74">
        <v>0</v>
      </c>
      <c r="Z96" s="74">
        <v>0</v>
      </c>
      <c r="AA96" s="75">
        <v>0</v>
      </c>
      <c r="AB96" s="73">
        <v>0.23</v>
      </c>
      <c r="AC96" s="74">
        <v>0</v>
      </c>
      <c r="AD96" s="74">
        <v>0.2</v>
      </c>
      <c r="AE96" s="74">
        <v>9.44</v>
      </c>
      <c r="AF96" s="74">
        <v>0</v>
      </c>
      <c r="AG96" s="74">
        <v>27.82</v>
      </c>
      <c r="AH96" s="74">
        <v>0</v>
      </c>
      <c r="AI96" s="74">
        <v>0</v>
      </c>
      <c r="AJ96" s="75">
        <v>0</v>
      </c>
      <c r="AK96" s="156">
        <f t="shared" si="355"/>
        <v>168.46</v>
      </c>
      <c r="AL96" s="157">
        <f t="shared" si="356"/>
        <v>6.6729004188583652</v>
      </c>
      <c r="AM96" s="158">
        <f t="shared" si="357"/>
        <v>3.961118615017431E-2</v>
      </c>
      <c r="AN96" s="156">
        <f t="shared" si="358"/>
        <v>123.30666666666667</v>
      </c>
      <c r="AO96" s="157">
        <f t="shared" si="359"/>
        <v>1.8390305417076012</v>
      </c>
      <c r="AP96" s="158">
        <f t="shared" si="360"/>
        <v>1.4914283156149446E-2</v>
      </c>
      <c r="AQ96" s="29">
        <f t="shared" si="361"/>
        <v>0.22</v>
      </c>
      <c r="AR96" s="7">
        <f t="shared" si="362"/>
        <v>1.7320508075688773E-2</v>
      </c>
      <c r="AS96" s="7">
        <f t="shared" si="344"/>
        <v>7.8729582162221701E-2</v>
      </c>
      <c r="AT96" s="29">
        <f t="shared" si="363"/>
        <v>0</v>
      </c>
      <c r="AU96" s="7">
        <f t="shared" si="364"/>
        <v>0</v>
      </c>
      <c r="AV96" s="151" t="e">
        <f t="shared" si="345"/>
        <v>#DIV/0!</v>
      </c>
      <c r="AW96" s="7">
        <f t="shared" si="365"/>
        <v>0.19333333333333336</v>
      </c>
      <c r="AX96" s="7">
        <f t="shared" si="366"/>
        <v>2.081665999466132E-2</v>
      </c>
      <c r="AY96" s="7">
        <f t="shared" si="346"/>
        <v>0.10767237928273095</v>
      </c>
      <c r="AZ96" s="29">
        <f t="shared" si="367"/>
        <v>9.0633333333333326</v>
      </c>
      <c r="BA96" s="7">
        <f t="shared" si="368"/>
        <v>0.63516402081142243</v>
      </c>
      <c r="BB96" s="151">
        <f t="shared" si="347"/>
        <v>7.0080620170440144E-2</v>
      </c>
      <c r="BC96" s="7">
        <f t="shared" si="369"/>
        <v>0</v>
      </c>
      <c r="BD96" s="7">
        <f t="shared" si="370"/>
        <v>0</v>
      </c>
      <c r="BE96" s="7" t="e">
        <f t="shared" si="348"/>
        <v>#DIV/0!</v>
      </c>
      <c r="BF96" s="29">
        <f t="shared" si="371"/>
        <v>27.343333333333334</v>
      </c>
      <c r="BG96" s="7">
        <f t="shared" si="372"/>
        <v>1.1235805860432682</v>
      </c>
      <c r="BH96" s="151">
        <f t="shared" si="349"/>
        <v>4.1091573304032722E-2</v>
      </c>
      <c r="BI96" s="7">
        <f t="shared" si="373"/>
        <v>0</v>
      </c>
      <c r="BJ96" s="7">
        <f t="shared" si="374"/>
        <v>0</v>
      </c>
      <c r="BK96" s="7" t="e">
        <f t="shared" si="350"/>
        <v>#DIV/0!</v>
      </c>
      <c r="BL96" s="29">
        <f t="shared" si="375"/>
        <v>0</v>
      </c>
      <c r="BM96" s="7">
        <f t="shared" si="376"/>
        <v>0</v>
      </c>
      <c r="BN96" s="151" t="e">
        <f t="shared" si="351"/>
        <v>#DIV/0!</v>
      </c>
      <c r="BO96" s="7">
        <f t="shared" si="377"/>
        <v>0</v>
      </c>
      <c r="BP96" s="7">
        <f t="shared" si="378"/>
        <v>0</v>
      </c>
      <c r="BQ96" s="151" t="e">
        <f t="shared" si="352"/>
        <v>#DIV/0!</v>
      </c>
    </row>
    <row r="97" spans="1:69" x14ac:dyDescent="0.35">
      <c r="A97" s="11">
        <f>'OD660'!$A$11</f>
        <v>44664.361111111109</v>
      </c>
      <c r="B97" s="4">
        <f t="shared" si="353"/>
        <v>68.166666666569654</v>
      </c>
      <c r="C97" s="5">
        <f t="shared" si="354"/>
        <v>2.8402777777737356</v>
      </c>
      <c r="D97" s="73">
        <v>872.1</v>
      </c>
      <c r="E97" s="75">
        <v>853.5</v>
      </c>
      <c r="F97" s="73">
        <v>830.57</v>
      </c>
      <c r="G97" s="75">
        <v>830.7</v>
      </c>
      <c r="H97" s="73">
        <v>880.33</v>
      </c>
      <c r="I97" s="74">
        <v>852.76</v>
      </c>
      <c r="J97" s="73">
        <v>0.84</v>
      </c>
      <c r="K97" s="74">
        <v>0</v>
      </c>
      <c r="L97" s="74">
        <v>0.35</v>
      </c>
      <c r="M97" s="74">
        <v>24.99</v>
      </c>
      <c r="N97" s="74">
        <v>0.08</v>
      </c>
      <c r="O97" s="74">
        <v>61.02</v>
      </c>
      <c r="P97" s="74">
        <v>0</v>
      </c>
      <c r="Q97" s="74">
        <v>0</v>
      </c>
      <c r="R97" s="75">
        <v>0</v>
      </c>
      <c r="S97" s="73">
        <v>0.91</v>
      </c>
      <c r="T97" s="74">
        <v>0</v>
      </c>
      <c r="U97" s="74">
        <v>0.37</v>
      </c>
      <c r="V97" s="74">
        <v>25.51</v>
      </c>
      <c r="W97" s="74">
        <v>0.09</v>
      </c>
      <c r="X97" s="74">
        <v>63.75</v>
      </c>
      <c r="Y97" s="74">
        <v>0</v>
      </c>
      <c r="Z97" s="74">
        <v>0</v>
      </c>
      <c r="AA97" s="75">
        <v>0</v>
      </c>
      <c r="AB97" s="73">
        <v>0.9</v>
      </c>
      <c r="AC97" s="74">
        <v>0</v>
      </c>
      <c r="AD97" s="74">
        <v>0.35</v>
      </c>
      <c r="AE97" s="74">
        <v>24.42</v>
      </c>
      <c r="AF97" s="74">
        <v>0.09</v>
      </c>
      <c r="AG97" s="74">
        <v>60.41</v>
      </c>
      <c r="AH97" s="74">
        <v>0</v>
      </c>
      <c r="AI97" s="74">
        <v>0</v>
      </c>
      <c r="AJ97" s="75">
        <v>0</v>
      </c>
      <c r="AK97" s="156">
        <f t="shared" si="355"/>
        <v>861</v>
      </c>
      <c r="AL97" s="157">
        <f t="shared" si="356"/>
        <v>26.672493321772517</v>
      </c>
      <c r="AM97" s="158">
        <f t="shared" si="357"/>
        <v>3.0978505600200369E-2</v>
      </c>
      <c r="AN97" s="156">
        <f t="shared" si="358"/>
        <v>845.65333333333331</v>
      </c>
      <c r="AO97" s="157">
        <f t="shared" si="359"/>
        <v>12.955251187581528</v>
      </c>
      <c r="AP97" s="158">
        <f t="shared" si="360"/>
        <v>1.5319813305193847E-2</v>
      </c>
      <c r="AQ97" s="29">
        <f t="shared" si="361"/>
        <v>0.8833333333333333</v>
      </c>
      <c r="AR97" s="7">
        <f t="shared" si="362"/>
        <v>3.7859388972001862E-2</v>
      </c>
      <c r="AS97" s="7">
        <f t="shared" si="344"/>
        <v>4.2859685628681352E-2</v>
      </c>
      <c r="AT97" s="29">
        <f t="shared" si="363"/>
        <v>0</v>
      </c>
      <c r="AU97" s="7">
        <f t="shared" si="364"/>
        <v>0</v>
      </c>
      <c r="AV97" s="151" t="e">
        <f t="shared" si="345"/>
        <v>#DIV/0!</v>
      </c>
      <c r="AW97" s="7">
        <f t="shared" si="365"/>
        <v>0.35666666666666663</v>
      </c>
      <c r="AX97" s="7">
        <f t="shared" si="366"/>
        <v>1.1547005383792526E-2</v>
      </c>
      <c r="AY97" s="7">
        <f t="shared" si="346"/>
        <v>3.2374781449885592E-2</v>
      </c>
      <c r="AZ97" s="29">
        <f t="shared" si="367"/>
        <v>24.973333333333333</v>
      </c>
      <c r="BA97" s="7">
        <f t="shared" si="368"/>
        <v>0.5451910979953114</v>
      </c>
      <c r="BB97" s="151">
        <f t="shared" si="347"/>
        <v>2.1830930245407557E-2</v>
      </c>
      <c r="BC97" s="7">
        <f t="shared" si="369"/>
        <v>8.666666666666667E-2</v>
      </c>
      <c r="BD97" s="7">
        <f t="shared" si="370"/>
        <v>5.7735026918962545E-3</v>
      </c>
      <c r="BE97" s="7">
        <f t="shared" si="348"/>
        <v>6.6617338752649094E-2</v>
      </c>
      <c r="BF97" s="29">
        <f t="shared" si="371"/>
        <v>61.726666666666667</v>
      </c>
      <c r="BG97" s="7">
        <f t="shared" si="372"/>
        <v>1.7786043217459402</v>
      </c>
      <c r="BH97" s="151">
        <f t="shared" si="349"/>
        <v>2.8814196809794905E-2</v>
      </c>
      <c r="BI97" s="7">
        <f t="shared" si="373"/>
        <v>0</v>
      </c>
      <c r="BJ97" s="7">
        <f t="shared" si="374"/>
        <v>0</v>
      </c>
      <c r="BK97" s="7" t="e">
        <f t="shared" si="350"/>
        <v>#DIV/0!</v>
      </c>
      <c r="BL97" s="29">
        <f t="shared" si="375"/>
        <v>0</v>
      </c>
      <c r="BM97" s="7">
        <f t="shared" si="376"/>
        <v>0</v>
      </c>
      <c r="BN97" s="151" t="e">
        <f t="shared" si="351"/>
        <v>#DIV/0!</v>
      </c>
      <c r="BO97" s="7">
        <f t="shared" si="377"/>
        <v>0</v>
      </c>
      <c r="BP97" s="7">
        <f t="shared" si="378"/>
        <v>0</v>
      </c>
      <c r="BQ97" s="151" t="e">
        <f t="shared" si="352"/>
        <v>#DIV/0!</v>
      </c>
    </row>
    <row r="98" spans="1:69" x14ac:dyDescent="0.35">
      <c r="A98" s="11">
        <f>'OD660'!$A$13</f>
        <v>44665.34375</v>
      </c>
      <c r="B98" s="4">
        <f t="shared" si="353"/>
        <v>91.749999999941792</v>
      </c>
      <c r="C98" s="5">
        <f t="shared" si="354"/>
        <v>3.8229166666642413</v>
      </c>
      <c r="D98" s="176">
        <v>214.11</v>
      </c>
      <c r="E98" s="176">
        <v>132.52000000000001</v>
      </c>
      <c r="F98" s="176">
        <v>160.51</v>
      </c>
      <c r="G98" s="176">
        <v>79.97</v>
      </c>
      <c r="H98" s="176">
        <v>201.67</v>
      </c>
      <c r="I98" s="176">
        <v>99.19</v>
      </c>
      <c r="J98" s="73">
        <v>1.24</v>
      </c>
      <c r="K98" s="74">
        <v>0</v>
      </c>
      <c r="L98" s="74">
        <v>0.38</v>
      </c>
      <c r="M98" s="74">
        <v>30.04</v>
      </c>
      <c r="N98" s="74">
        <v>0.11</v>
      </c>
      <c r="O98" s="74">
        <v>69.34</v>
      </c>
      <c r="P98" s="74">
        <v>0</v>
      </c>
      <c r="Q98" s="74">
        <v>0</v>
      </c>
      <c r="R98" s="75">
        <v>0</v>
      </c>
      <c r="S98" s="73">
        <v>1.29</v>
      </c>
      <c r="T98" s="74">
        <v>0</v>
      </c>
      <c r="U98" s="74">
        <v>0.39</v>
      </c>
      <c r="V98" s="74">
        <v>30.91</v>
      </c>
      <c r="W98" s="74">
        <v>0.11</v>
      </c>
      <c r="X98" s="74">
        <v>70.680000000000007</v>
      </c>
      <c r="Y98" s="74">
        <v>0</v>
      </c>
      <c r="Z98" s="74">
        <v>0</v>
      </c>
      <c r="AA98" s="75">
        <v>0</v>
      </c>
      <c r="AB98" s="73">
        <v>1.17</v>
      </c>
      <c r="AC98" s="74">
        <v>0</v>
      </c>
      <c r="AD98" s="74">
        <v>0.39</v>
      </c>
      <c r="AE98" s="74">
        <v>31.12</v>
      </c>
      <c r="AF98" s="74">
        <v>0.11</v>
      </c>
      <c r="AG98" s="74">
        <v>70.72</v>
      </c>
      <c r="AH98" s="74">
        <v>0</v>
      </c>
      <c r="AI98" s="74">
        <v>0</v>
      </c>
      <c r="AJ98" s="75">
        <v>0</v>
      </c>
      <c r="AK98" s="156">
        <f t="shared" si="355"/>
        <v>192.09666666666666</v>
      </c>
      <c r="AL98" s="157">
        <f t="shared" si="356"/>
        <v>28.053102026929956</v>
      </c>
      <c r="AM98" s="158">
        <f t="shared" si="357"/>
        <v>0.14603638112892792</v>
      </c>
      <c r="AN98" s="156">
        <f t="shared" si="358"/>
        <v>103.89333333333333</v>
      </c>
      <c r="AO98" s="157">
        <f t="shared" si="359"/>
        <v>26.58884415188696</v>
      </c>
      <c r="AP98" s="158">
        <f t="shared" si="360"/>
        <v>0.25592444961390171</v>
      </c>
      <c r="AQ98" s="29">
        <f t="shared" si="361"/>
        <v>1.2333333333333334</v>
      </c>
      <c r="AR98" s="7">
        <f t="shared" si="362"/>
        <v>6.0277137733417134E-2</v>
      </c>
      <c r="AS98" s="7">
        <f t="shared" si="344"/>
        <v>4.887335491898686E-2</v>
      </c>
      <c r="AT98" s="29">
        <f t="shared" si="363"/>
        <v>0</v>
      </c>
      <c r="AU98" s="7">
        <f t="shared" si="364"/>
        <v>0</v>
      </c>
      <c r="AV98" s="151" t="e">
        <f t="shared" si="345"/>
        <v>#DIV/0!</v>
      </c>
      <c r="AW98" s="7">
        <f t="shared" si="365"/>
        <v>0.38666666666666671</v>
      </c>
      <c r="AX98" s="7">
        <f t="shared" si="366"/>
        <v>5.7735026918962623E-3</v>
      </c>
      <c r="AY98" s="7">
        <f t="shared" si="346"/>
        <v>1.4931472479042055E-2</v>
      </c>
      <c r="AZ98" s="29">
        <f t="shared" si="367"/>
        <v>30.69</v>
      </c>
      <c r="BA98" s="7">
        <f t="shared" si="368"/>
        <v>0.57262553208881717</v>
      </c>
      <c r="BB98" s="151">
        <f t="shared" si="347"/>
        <v>1.8658375108791696E-2</v>
      </c>
      <c r="BC98" s="7">
        <f t="shared" si="369"/>
        <v>0.11</v>
      </c>
      <c r="BD98" s="7">
        <f t="shared" si="370"/>
        <v>0</v>
      </c>
      <c r="BE98" s="7">
        <f t="shared" si="348"/>
        <v>0</v>
      </c>
      <c r="BF98" s="29">
        <f t="shared" si="371"/>
        <v>70.24666666666667</v>
      </c>
      <c r="BG98" s="7">
        <f t="shared" si="372"/>
        <v>0.78545103815154049</v>
      </c>
      <c r="BH98" s="151">
        <f t="shared" si="349"/>
        <v>1.1181328245490278E-2</v>
      </c>
      <c r="BI98" s="7">
        <f t="shared" si="373"/>
        <v>0</v>
      </c>
      <c r="BJ98" s="7">
        <f t="shared" si="374"/>
        <v>0</v>
      </c>
      <c r="BK98" s="7" t="e">
        <f t="shared" si="350"/>
        <v>#DIV/0!</v>
      </c>
      <c r="BL98" s="29">
        <f t="shared" si="375"/>
        <v>0</v>
      </c>
      <c r="BM98" s="7">
        <f t="shared" si="376"/>
        <v>0</v>
      </c>
      <c r="BN98" s="151" t="e">
        <f t="shared" si="351"/>
        <v>#DIV/0!</v>
      </c>
      <c r="BO98" s="7">
        <f t="shared" si="377"/>
        <v>0</v>
      </c>
      <c r="BP98" s="7">
        <f t="shared" si="378"/>
        <v>0</v>
      </c>
      <c r="BQ98" s="151" t="e">
        <f t="shared" si="352"/>
        <v>#DIV/0!</v>
      </c>
    </row>
    <row r="99" spans="1:69" ht="15" thickBot="1" x14ac:dyDescent="0.4">
      <c r="A99" s="11">
        <f>'OD660'!$A$15</f>
        <v>44666.385416666664</v>
      </c>
      <c r="B99" s="9">
        <f t="shared" si="353"/>
        <v>116.74999999988358</v>
      </c>
      <c r="C99" s="19">
        <f t="shared" si="354"/>
        <v>4.8645833333284827</v>
      </c>
      <c r="D99" s="136">
        <v>99.1</v>
      </c>
      <c r="E99" s="138">
        <v>80.64</v>
      </c>
      <c r="F99" s="136">
        <v>93.31</v>
      </c>
      <c r="G99" s="138">
        <v>79.349999999999994</v>
      </c>
      <c r="H99" s="136">
        <v>100.31</v>
      </c>
      <c r="I99" s="137">
        <v>83.69</v>
      </c>
      <c r="J99" s="136">
        <v>1.42</v>
      </c>
      <c r="K99" s="137">
        <v>0</v>
      </c>
      <c r="L99" s="137">
        <v>0.43</v>
      </c>
      <c r="M99" s="137">
        <v>33.96</v>
      </c>
      <c r="N99" s="137">
        <v>0.12</v>
      </c>
      <c r="O99" s="137">
        <v>75.430000000000007</v>
      </c>
      <c r="P99" s="137">
        <v>0</v>
      </c>
      <c r="Q99" s="137">
        <v>0</v>
      </c>
      <c r="R99" s="138">
        <v>0</v>
      </c>
      <c r="S99" s="136">
        <v>1.46</v>
      </c>
      <c r="T99" s="137">
        <v>0</v>
      </c>
      <c r="U99" s="137">
        <v>0.43</v>
      </c>
      <c r="V99" s="137">
        <v>34.340000000000003</v>
      </c>
      <c r="W99" s="137">
        <v>0.12</v>
      </c>
      <c r="X99" s="137">
        <v>75.73</v>
      </c>
      <c r="Y99" s="137">
        <v>0</v>
      </c>
      <c r="Z99" s="137">
        <v>0</v>
      </c>
      <c r="AA99" s="138">
        <v>0</v>
      </c>
      <c r="AB99" s="136">
        <v>1.46</v>
      </c>
      <c r="AC99" s="137">
        <v>0</v>
      </c>
      <c r="AD99" s="137">
        <v>0.44</v>
      </c>
      <c r="AE99" s="137">
        <v>34.33</v>
      </c>
      <c r="AF99" s="137">
        <v>0.13</v>
      </c>
      <c r="AG99" s="137">
        <v>74.61</v>
      </c>
      <c r="AH99" s="137">
        <v>0</v>
      </c>
      <c r="AI99" s="137">
        <v>0</v>
      </c>
      <c r="AJ99" s="138">
        <v>0</v>
      </c>
      <c r="AK99" s="159">
        <f t="shared" si="355"/>
        <v>97.573333333333338</v>
      </c>
      <c r="AL99" s="160">
        <f t="shared" si="356"/>
        <v>3.7413945706558831</v>
      </c>
      <c r="AM99" s="161">
        <f t="shared" si="357"/>
        <v>3.8344437387153762E-2</v>
      </c>
      <c r="AN99" s="159">
        <f t="shared" si="358"/>
        <v>81.226666666666674</v>
      </c>
      <c r="AO99" s="160">
        <f t="shared" si="359"/>
        <v>2.2286842157051634</v>
      </c>
      <c r="AP99" s="161">
        <f t="shared" si="360"/>
        <v>2.7437839162489697E-2</v>
      </c>
      <c r="AQ99" s="30">
        <f t="shared" si="361"/>
        <v>1.4466666666666665</v>
      </c>
      <c r="AR99" s="21">
        <f t="shared" si="362"/>
        <v>2.3094010767585049E-2</v>
      </c>
      <c r="AS99" s="21">
        <f t="shared" si="344"/>
        <v>1.5963601913077226E-2</v>
      </c>
      <c r="AT99" s="30">
        <f t="shared" si="363"/>
        <v>0</v>
      </c>
      <c r="AU99" s="21">
        <f t="shared" si="364"/>
        <v>0</v>
      </c>
      <c r="AV99" s="152" t="e">
        <f t="shared" si="345"/>
        <v>#DIV/0!</v>
      </c>
      <c r="AW99" s="21">
        <f t="shared" si="365"/>
        <v>0.43333333333333335</v>
      </c>
      <c r="AX99" s="21">
        <f t="shared" si="366"/>
        <v>5.7735026918962623E-3</v>
      </c>
      <c r="AY99" s="21">
        <f t="shared" si="346"/>
        <v>1.3323467750529836E-2</v>
      </c>
      <c r="AZ99" s="30">
        <f t="shared" si="367"/>
        <v>34.21</v>
      </c>
      <c r="BA99" s="21">
        <f t="shared" si="368"/>
        <v>0.21656407827707722</v>
      </c>
      <c r="BB99" s="152">
        <f t="shared" si="347"/>
        <v>6.3304319870528267E-3</v>
      </c>
      <c r="BC99" s="21">
        <f t="shared" si="369"/>
        <v>0.12333333333333334</v>
      </c>
      <c r="BD99" s="21">
        <f t="shared" si="370"/>
        <v>5.7735026918962623E-3</v>
      </c>
      <c r="BE99" s="21">
        <f t="shared" si="348"/>
        <v>4.681218398834807E-2</v>
      </c>
      <c r="BF99" s="30">
        <f t="shared" si="371"/>
        <v>75.256666666666675</v>
      </c>
      <c r="BG99" s="21">
        <f t="shared" si="372"/>
        <v>0.5797700693665867</v>
      </c>
      <c r="BH99" s="152">
        <f t="shared" si="349"/>
        <v>7.7039031230888072E-3</v>
      </c>
      <c r="BI99" s="21">
        <f t="shared" si="373"/>
        <v>0</v>
      </c>
      <c r="BJ99" s="21">
        <f t="shared" si="374"/>
        <v>0</v>
      </c>
      <c r="BK99" s="21" t="e">
        <f t="shared" si="350"/>
        <v>#DIV/0!</v>
      </c>
      <c r="BL99" s="30">
        <f t="shared" si="375"/>
        <v>0</v>
      </c>
      <c r="BM99" s="21">
        <f t="shared" si="376"/>
        <v>0</v>
      </c>
      <c r="BN99" s="152" t="e">
        <f t="shared" si="351"/>
        <v>#DIV/0!</v>
      </c>
      <c r="BO99" s="21">
        <f t="shared" si="377"/>
        <v>0</v>
      </c>
      <c r="BP99" s="21">
        <f t="shared" si="378"/>
        <v>0</v>
      </c>
      <c r="BQ99" s="152" t="e">
        <f t="shared" si="352"/>
        <v>#DIV/0!</v>
      </c>
    </row>
    <row r="100" spans="1:69" ht="15" thickBot="1" x14ac:dyDescent="0.4">
      <c r="BB100" s="95"/>
      <c r="BC100" s="95"/>
      <c r="BD100" s="95"/>
      <c r="BE100" s="4"/>
      <c r="BF100" s="95"/>
    </row>
    <row r="101" spans="1:69" s="118" customFormat="1" ht="15" thickBot="1" x14ac:dyDescent="0.4">
      <c r="D101" s="191" t="str">
        <f>Overview!B23</f>
        <v>IMI512</v>
      </c>
      <c r="E101" s="192"/>
      <c r="F101" s="192"/>
      <c r="G101" s="192"/>
      <c r="H101" s="192"/>
      <c r="I101" s="192"/>
      <c r="J101" s="192"/>
      <c r="K101" s="192"/>
      <c r="L101" s="192"/>
      <c r="M101" s="192"/>
      <c r="N101" s="192"/>
      <c r="O101" s="192"/>
      <c r="P101" s="192"/>
      <c r="Q101" s="192"/>
      <c r="R101" s="192"/>
      <c r="S101" s="192"/>
      <c r="T101" s="192"/>
      <c r="U101" s="192"/>
      <c r="V101" s="192"/>
      <c r="W101" s="192"/>
      <c r="X101" s="192"/>
      <c r="Y101" s="192"/>
      <c r="Z101" s="192"/>
      <c r="AA101" s="193"/>
      <c r="AB101" s="119"/>
      <c r="AC101" s="119"/>
      <c r="AD101" s="119"/>
      <c r="AE101" s="119"/>
      <c r="AF101" s="119"/>
      <c r="AG101" s="119"/>
      <c r="AH101" s="119"/>
      <c r="AI101" s="119"/>
      <c r="AJ101" s="119"/>
      <c r="BE101" s="9"/>
    </row>
    <row r="102" spans="1:69" s="118" customFormat="1" ht="15" thickBot="1" x14ac:dyDescent="0.4">
      <c r="D102" s="188" t="s">
        <v>29</v>
      </c>
      <c r="E102" s="189"/>
      <c r="F102" s="189"/>
      <c r="G102" s="189"/>
      <c r="H102" s="189"/>
      <c r="I102" s="190"/>
      <c r="J102" s="188" t="s">
        <v>30</v>
      </c>
      <c r="K102" s="189"/>
      <c r="L102" s="189"/>
      <c r="M102" s="189"/>
      <c r="N102" s="189"/>
      <c r="O102" s="189"/>
      <c r="P102" s="189"/>
      <c r="Q102" s="189"/>
      <c r="R102" s="189"/>
      <c r="S102" s="189"/>
      <c r="T102" s="189"/>
      <c r="U102" s="189"/>
      <c r="V102" s="189"/>
      <c r="W102" s="189"/>
      <c r="X102" s="189"/>
      <c r="Y102" s="189"/>
      <c r="Z102" s="189"/>
      <c r="AA102" s="190"/>
      <c r="AB102" s="115"/>
      <c r="AC102" s="115"/>
      <c r="AD102" s="115"/>
      <c r="AE102" s="115"/>
      <c r="AF102" s="115"/>
      <c r="AG102" s="115"/>
      <c r="AH102" s="115"/>
      <c r="AI102" s="115"/>
      <c r="AJ102" s="115"/>
      <c r="AK102" s="215" t="s">
        <v>15</v>
      </c>
      <c r="AL102" s="215"/>
      <c r="AM102" s="216"/>
      <c r="AN102" s="214" t="s">
        <v>16</v>
      </c>
      <c r="AO102" s="215"/>
      <c r="AP102" s="216"/>
      <c r="AQ102" s="214" t="s">
        <v>17</v>
      </c>
      <c r="AR102" s="215"/>
      <c r="AS102" s="216"/>
      <c r="AT102" s="214" t="s">
        <v>18</v>
      </c>
      <c r="AU102" s="215"/>
      <c r="AV102" s="216"/>
      <c r="AW102" s="214" t="s">
        <v>19</v>
      </c>
      <c r="AX102" s="215"/>
      <c r="AY102" s="216"/>
      <c r="AZ102" s="214" t="s">
        <v>20</v>
      </c>
      <c r="BA102" s="215"/>
      <c r="BB102" s="216"/>
      <c r="BC102" s="214" t="s">
        <v>24</v>
      </c>
      <c r="BD102" s="215"/>
      <c r="BE102" s="216"/>
      <c r="BF102" s="214" t="s">
        <v>21</v>
      </c>
      <c r="BG102" s="215"/>
      <c r="BH102" s="216"/>
      <c r="BI102" s="214" t="s">
        <v>22</v>
      </c>
      <c r="BJ102" s="215"/>
      <c r="BK102" s="216"/>
      <c r="BL102" s="214" t="s">
        <v>25</v>
      </c>
      <c r="BM102" s="215"/>
      <c r="BN102" s="216"/>
      <c r="BO102" s="214" t="s">
        <v>23</v>
      </c>
      <c r="BP102" s="215"/>
      <c r="BQ102" s="216"/>
    </row>
    <row r="103" spans="1:69" s="118" customFormat="1" ht="15" thickBot="1" x14ac:dyDescent="0.4">
      <c r="A103" s="116" t="s">
        <v>0</v>
      </c>
      <c r="B103" s="114" t="s">
        <v>1</v>
      </c>
      <c r="C103" s="117" t="s">
        <v>2</v>
      </c>
      <c r="D103" s="205">
        <v>1</v>
      </c>
      <c r="E103" s="217"/>
      <c r="F103" s="218">
        <v>2</v>
      </c>
      <c r="G103" s="207"/>
      <c r="H103" s="218">
        <v>3</v>
      </c>
      <c r="I103" s="207"/>
      <c r="J103" s="219">
        <v>1</v>
      </c>
      <c r="K103" s="220"/>
      <c r="L103" s="220"/>
      <c r="M103" s="220"/>
      <c r="N103" s="220"/>
      <c r="O103" s="220"/>
      <c r="P103" s="220"/>
      <c r="Q103" s="220"/>
      <c r="R103" s="221"/>
      <c r="S103" s="222">
        <v>2</v>
      </c>
      <c r="T103" s="220"/>
      <c r="U103" s="220"/>
      <c r="V103" s="220"/>
      <c r="W103" s="220"/>
      <c r="X103" s="220"/>
      <c r="Y103" s="220"/>
      <c r="Z103" s="220"/>
      <c r="AA103" s="223"/>
      <c r="AB103" s="222">
        <v>3</v>
      </c>
      <c r="AC103" s="220"/>
      <c r="AD103" s="220"/>
      <c r="AE103" s="220"/>
      <c r="AF103" s="220"/>
      <c r="AG103" s="220"/>
      <c r="AH103" s="220"/>
      <c r="AI103" s="220"/>
      <c r="AJ103" s="223"/>
      <c r="AK103" s="120" t="s">
        <v>8</v>
      </c>
      <c r="AL103" s="120" t="s">
        <v>5</v>
      </c>
      <c r="AM103" s="121" t="s">
        <v>6</v>
      </c>
      <c r="AN103" s="122" t="s">
        <v>8</v>
      </c>
      <c r="AO103" s="120" t="s">
        <v>5</v>
      </c>
      <c r="AP103" s="121" t="s">
        <v>6</v>
      </c>
      <c r="AQ103" s="122" t="s">
        <v>8</v>
      </c>
      <c r="AR103" s="120" t="s">
        <v>5</v>
      </c>
      <c r="AS103" s="121" t="s">
        <v>6</v>
      </c>
      <c r="AT103" s="122" t="s">
        <v>8</v>
      </c>
      <c r="AU103" s="120" t="s">
        <v>5</v>
      </c>
      <c r="AV103" s="121" t="s">
        <v>6</v>
      </c>
      <c r="AW103" s="122" t="s">
        <v>8</v>
      </c>
      <c r="AX103" s="120" t="s">
        <v>5</v>
      </c>
      <c r="AY103" s="121" t="s">
        <v>6</v>
      </c>
      <c r="AZ103" s="122" t="s">
        <v>8</v>
      </c>
      <c r="BA103" s="120" t="s">
        <v>5</v>
      </c>
      <c r="BB103" s="121" t="s">
        <v>6</v>
      </c>
      <c r="BC103" s="122" t="s">
        <v>8</v>
      </c>
      <c r="BD103" s="120" t="s">
        <v>5</v>
      </c>
      <c r="BE103" s="121" t="s">
        <v>6</v>
      </c>
      <c r="BF103" s="122" t="s">
        <v>8</v>
      </c>
      <c r="BG103" s="120" t="s">
        <v>5</v>
      </c>
      <c r="BH103" s="121" t="s">
        <v>6</v>
      </c>
      <c r="BI103" s="122" t="s">
        <v>8</v>
      </c>
      <c r="BJ103" s="120" t="s">
        <v>5</v>
      </c>
      <c r="BK103" s="121" t="s">
        <v>6</v>
      </c>
      <c r="BL103" s="122" t="s">
        <v>8</v>
      </c>
      <c r="BM103" s="120" t="s">
        <v>5</v>
      </c>
      <c r="BN103" s="121" t="s">
        <v>6</v>
      </c>
      <c r="BO103" s="122" t="s">
        <v>8</v>
      </c>
      <c r="BP103" s="120" t="s">
        <v>5</v>
      </c>
      <c r="BQ103" s="121" t="s">
        <v>6</v>
      </c>
    </row>
    <row r="104" spans="1:69" s="118" customFormat="1" x14ac:dyDescent="0.35">
      <c r="A104" s="11">
        <f>'OD660'!$A$5</f>
        <v>44661.520833333336</v>
      </c>
      <c r="B104" s="4">
        <f>C104*24</f>
        <v>0</v>
      </c>
      <c r="C104" s="2">
        <f>A104-$A$4</f>
        <v>0</v>
      </c>
      <c r="D104" s="76">
        <v>39.380000000000003</v>
      </c>
      <c r="E104" s="78">
        <v>22.02</v>
      </c>
      <c r="F104" s="73">
        <v>45.48</v>
      </c>
      <c r="G104" s="75">
        <v>25.47</v>
      </c>
      <c r="H104" s="73">
        <v>41.07</v>
      </c>
      <c r="I104" s="75">
        <v>25.41</v>
      </c>
      <c r="J104" s="123">
        <v>0</v>
      </c>
      <c r="K104" s="95">
        <v>0</v>
      </c>
      <c r="L104" s="95">
        <v>0</v>
      </c>
      <c r="M104" s="95">
        <v>0</v>
      </c>
      <c r="N104" s="95">
        <v>0</v>
      </c>
      <c r="O104" s="95">
        <v>0</v>
      </c>
      <c r="P104" s="95">
        <v>0</v>
      </c>
      <c r="Q104" s="95">
        <v>0</v>
      </c>
      <c r="R104" s="96">
        <v>0</v>
      </c>
      <c r="S104" s="123">
        <v>0</v>
      </c>
      <c r="T104" s="95">
        <v>0</v>
      </c>
      <c r="U104" s="95">
        <v>0</v>
      </c>
      <c r="V104" s="95">
        <v>0</v>
      </c>
      <c r="W104" s="95">
        <v>0</v>
      </c>
      <c r="X104" s="95">
        <v>0</v>
      </c>
      <c r="Y104" s="95">
        <v>0</v>
      </c>
      <c r="Z104" s="95">
        <v>0</v>
      </c>
      <c r="AA104" s="96">
        <v>0</v>
      </c>
      <c r="AB104" s="123">
        <v>0</v>
      </c>
      <c r="AC104" s="95">
        <v>0</v>
      </c>
      <c r="AD104" s="95">
        <v>0</v>
      </c>
      <c r="AE104" s="95">
        <v>0</v>
      </c>
      <c r="AF104" s="95">
        <v>0</v>
      </c>
      <c r="AG104" s="95">
        <v>0</v>
      </c>
      <c r="AH104" s="95">
        <v>0</v>
      </c>
      <c r="AI104" s="95">
        <v>0</v>
      </c>
      <c r="AJ104" s="96">
        <v>0</v>
      </c>
      <c r="AK104" s="123">
        <f>IF(D104="",#N/A,AVERAGE(D104,F104,H104))</f>
        <v>41.976666666666667</v>
      </c>
      <c r="AL104" s="95">
        <f>_xlfn.STDEV.S(D104,F104,H104)</f>
        <v>3.1494496873792595</v>
      </c>
      <c r="AM104" s="124">
        <f t="shared" ref="AM104:AM109" si="379">AL104/AK104</f>
        <v>7.5028579862922093E-2</v>
      </c>
      <c r="AN104" s="125">
        <f>IF(E104="",#N/A,AVERAGE(E104,G104,I104))</f>
        <v>24.299999999999997</v>
      </c>
      <c r="AO104" s="95">
        <f>_xlfn.STDEV.S(E104,G104,I104)</f>
        <v>1.9747658088998805</v>
      </c>
      <c r="AP104" s="124">
        <f t="shared" ref="AP104:AP109" si="380">AO104/AN104</f>
        <v>8.1266082670776979E-2</v>
      </c>
      <c r="AQ104" s="143">
        <f>IF(J104="",#N/A,AVERAGE(J104,S104,AB104))</f>
        <v>0</v>
      </c>
      <c r="AR104" s="144">
        <f>_xlfn.STDEV.S(J104,S104,AB104)</f>
        <v>0</v>
      </c>
      <c r="AS104" s="144" t="e">
        <f t="shared" ref="AS104:AS109" si="381">AR104/AQ104</f>
        <v>#DIV/0!</v>
      </c>
      <c r="AT104" s="143">
        <f>IF(K104="",#N/A,AVERAGE(K104,T104,AC104))</f>
        <v>0</v>
      </c>
      <c r="AU104" s="144">
        <f>_xlfn.STDEV.S(K104,T104,AC104)</f>
        <v>0</v>
      </c>
      <c r="AV104" s="150" t="e">
        <f t="shared" ref="AV104:AV109" si="382">AU104/AT104</f>
        <v>#DIV/0!</v>
      </c>
      <c r="AW104" s="144">
        <f>IF(L104="",#N/A,AVERAGE(L104,U104,AD104))</f>
        <v>0</v>
      </c>
      <c r="AX104" s="144">
        <f>_xlfn.STDEV.S(L104,U104,AD104)</f>
        <v>0</v>
      </c>
      <c r="AY104" s="144" t="e">
        <f t="shared" ref="AY104:AY109" si="383">AX104/AW104</f>
        <v>#DIV/0!</v>
      </c>
      <c r="AZ104" s="143">
        <f>IF(M104="",#N/A,AVERAGE(M104,V104,AE104))</f>
        <v>0</v>
      </c>
      <c r="BA104" s="144">
        <f>_xlfn.STDEV.S(M104,V104,AE104)</f>
        <v>0</v>
      </c>
      <c r="BB104" s="150" t="e">
        <f t="shared" ref="BB104:BB109" si="384">BA104/AZ104</f>
        <v>#DIV/0!</v>
      </c>
      <c r="BC104" s="144">
        <f>IF(N104="",#N/A,AVERAGE(N104,W104,AF104))</f>
        <v>0</v>
      </c>
      <c r="BD104" s="144">
        <f>_xlfn.STDEV.S(N104,W104,AF104)</f>
        <v>0</v>
      </c>
      <c r="BE104" s="144" t="e">
        <f t="shared" ref="BE104:BE109" si="385">BD104/BC104</f>
        <v>#DIV/0!</v>
      </c>
      <c r="BF104" s="143">
        <f>IF(O104="",#N/A,AVERAGE(O104,X104,AG104))</f>
        <v>0</v>
      </c>
      <c r="BG104" s="144">
        <f>_xlfn.STDEV.S(O104,X104,AG104)</f>
        <v>0</v>
      </c>
      <c r="BH104" s="150" t="e">
        <f t="shared" ref="BH104:BH109" si="386">BG104/BF104</f>
        <v>#DIV/0!</v>
      </c>
      <c r="BI104" s="144">
        <f>IF(P104="",#N/A,AVERAGE(P104,Y104,AH104))</f>
        <v>0</v>
      </c>
      <c r="BJ104" s="144">
        <f>_xlfn.STDEV.S(P104,Y104,AH104)</f>
        <v>0</v>
      </c>
      <c r="BK104" s="144" t="e">
        <f t="shared" ref="BK104:BK109" si="387">BJ104/BI104</f>
        <v>#DIV/0!</v>
      </c>
      <c r="BL104" s="143">
        <f>IF(Q104="",#N/A,AVERAGE(Q104,Z104,AI104))</f>
        <v>0</v>
      </c>
      <c r="BM104" s="144">
        <f>_xlfn.STDEV.S(Q104,Z104,AI104)</f>
        <v>0</v>
      </c>
      <c r="BN104" s="150" t="e">
        <f t="shared" ref="BN104:BN109" si="388">BM104/BL104</f>
        <v>#DIV/0!</v>
      </c>
      <c r="BO104" s="144">
        <f>IF(R104="",#N/A,AVERAGE(R104,AA104,AJ104))</f>
        <v>0</v>
      </c>
      <c r="BP104" s="144">
        <f>_xlfn.STDEV.S(R104,AA104,AJ104)</f>
        <v>0</v>
      </c>
      <c r="BQ104" s="150" t="e">
        <f t="shared" ref="BQ104:BQ109" si="389">BP104/BO104</f>
        <v>#DIV/0!</v>
      </c>
    </row>
    <row r="105" spans="1:69" s="118" customFormat="1" x14ac:dyDescent="0.35">
      <c r="A105" s="11">
        <f>'OD660'!$A$7</f>
        <v>44662.34375</v>
      </c>
      <c r="B105" s="4">
        <f t="shared" ref="B105:B109" si="390">C105*24</f>
        <v>19.749999999941792</v>
      </c>
      <c r="C105" s="12">
        <f t="shared" ref="C105:C109" si="391">A105-$A$4</f>
        <v>0.82291666666424135</v>
      </c>
      <c r="D105" s="73">
        <v>424.41</v>
      </c>
      <c r="E105" s="75">
        <v>76.64</v>
      </c>
      <c r="F105" s="73">
        <v>413.27</v>
      </c>
      <c r="G105" s="75">
        <v>73.5</v>
      </c>
      <c r="H105" s="73">
        <v>457.58</v>
      </c>
      <c r="I105" s="74">
        <v>73.38</v>
      </c>
      <c r="J105" s="73">
        <v>0</v>
      </c>
      <c r="K105" s="74">
        <v>0</v>
      </c>
      <c r="L105" s="74">
        <v>0</v>
      </c>
      <c r="M105" s="74">
        <v>0</v>
      </c>
      <c r="N105" s="74">
        <v>0</v>
      </c>
      <c r="O105" s="74">
        <v>4.07</v>
      </c>
      <c r="P105" s="74">
        <v>0</v>
      </c>
      <c r="Q105" s="74">
        <v>0</v>
      </c>
      <c r="R105" s="75">
        <v>0</v>
      </c>
      <c r="S105" s="73">
        <v>0</v>
      </c>
      <c r="T105" s="74">
        <v>0</v>
      </c>
      <c r="U105" s="74">
        <v>0</v>
      </c>
      <c r="V105" s="74">
        <v>0</v>
      </c>
      <c r="W105" s="74">
        <v>0</v>
      </c>
      <c r="X105" s="74">
        <v>4.2</v>
      </c>
      <c r="Y105" s="74">
        <v>0</v>
      </c>
      <c r="Z105" s="74">
        <v>0</v>
      </c>
      <c r="AA105" s="75">
        <v>0</v>
      </c>
      <c r="AB105" s="73">
        <v>0</v>
      </c>
      <c r="AC105" s="74">
        <v>0</v>
      </c>
      <c r="AD105" s="74">
        <v>0</v>
      </c>
      <c r="AE105" s="74">
        <v>0</v>
      </c>
      <c r="AF105" s="74">
        <v>0</v>
      </c>
      <c r="AG105" s="74">
        <v>4.55</v>
      </c>
      <c r="AH105" s="74">
        <v>0</v>
      </c>
      <c r="AI105" s="74">
        <v>0.05</v>
      </c>
      <c r="AJ105" s="75">
        <v>0</v>
      </c>
      <c r="AK105" s="1">
        <f t="shared" ref="AK105:AK109" si="392">IF(D105="",#N/A,AVERAGE(D105,F105,H105))</f>
        <v>431.75333333333333</v>
      </c>
      <c r="AL105" s="4">
        <f t="shared" ref="AL105:AL109" si="393">_xlfn.STDEV.S(D105,F105,H105)</f>
        <v>23.049673171941791</v>
      </c>
      <c r="AM105" s="15">
        <f t="shared" si="379"/>
        <v>5.3386207800615607E-2</v>
      </c>
      <c r="AN105" s="25">
        <f t="shared" ref="AN105:AN109" si="394">IF(E105="",#N/A,AVERAGE(E105,G105,I105))</f>
        <v>74.506666666666661</v>
      </c>
      <c r="AO105" s="4">
        <f t="shared" ref="AO105:AO109" si="395">_xlfn.STDEV.S(E105,G105,I105)</f>
        <v>1.8484948832315817</v>
      </c>
      <c r="AP105" s="15">
        <f t="shared" si="380"/>
        <v>2.4809791739865542E-2</v>
      </c>
      <c r="AQ105" s="29">
        <f t="shared" ref="AQ105:AQ109" si="396">IF(J105="",#N/A,AVERAGE(J105,S105,AB105))</f>
        <v>0</v>
      </c>
      <c r="AR105" s="7">
        <f t="shared" ref="AR105:AR109" si="397">_xlfn.STDEV.S(J105,S105,AB105)</f>
        <v>0</v>
      </c>
      <c r="AS105" s="7" t="e">
        <f t="shared" si="381"/>
        <v>#DIV/0!</v>
      </c>
      <c r="AT105" s="29">
        <f t="shared" ref="AT105:AT109" si="398">IF(K105="",#N/A,AVERAGE(K105,T105,AC105))</f>
        <v>0</v>
      </c>
      <c r="AU105" s="7">
        <f t="shared" ref="AU105:AU109" si="399">_xlfn.STDEV.S(K105,T105,AC105)</f>
        <v>0</v>
      </c>
      <c r="AV105" s="151" t="e">
        <f t="shared" si="382"/>
        <v>#DIV/0!</v>
      </c>
      <c r="AW105" s="7">
        <f t="shared" ref="AW105:AW109" si="400">IF(L105="",#N/A,AVERAGE(L105,U105,AD105))</f>
        <v>0</v>
      </c>
      <c r="AX105" s="7">
        <f t="shared" ref="AX105:AX109" si="401">_xlfn.STDEV.S(L105,U105,AD105)</f>
        <v>0</v>
      </c>
      <c r="AY105" s="7" t="e">
        <f t="shared" si="383"/>
        <v>#DIV/0!</v>
      </c>
      <c r="AZ105" s="29">
        <f t="shared" ref="AZ105:AZ109" si="402">IF(M105="",#N/A,AVERAGE(M105,V105,AE105))</f>
        <v>0</v>
      </c>
      <c r="BA105" s="7">
        <f t="shared" ref="BA105:BA109" si="403">_xlfn.STDEV.S(M105,V105,AE105)</f>
        <v>0</v>
      </c>
      <c r="BB105" s="151" t="e">
        <f t="shared" si="384"/>
        <v>#DIV/0!</v>
      </c>
      <c r="BC105" s="7">
        <f t="shared" ref="BC105:BC109" si="404">IF(N105="",#N/A,AVERAGE(N105,W105,AF105))</f>
        <v>0</v>
      </c>
      <c r="BD105" s="7">
        <f t="shared" ref="BD105:BD109" si="405">_xlfn.STDEV.S(N105,W105,AF105)</f>
        <v>0</v>
      </c>
      <c r="BE105" s="7" t="e">
        <f t="shared" si="385"/>
        <v>#DIV/0!</v>
      </c>
      <c r="BF105" s="29">
        <f t="shared" ref="BF105:BF109" si="406">IF(O105="",#N/A,AVERAGE(O105,X105,AG105))</f>
        <v>4.2733333333333334</v>
      </c>
      <c r="BG105" s="7">
        <f t="shared" ref="BG105:BG109" si="407">_xlfn.STDEV.S(O105,X105,AG105)</f>
        <v>0.24826061575153882</v>
      </c>
      <c r="BH105" s="151">
        <f t="shared" si="386"/>
        <v>5.8095307898176012E-2</v>
      </c>
      <c r="BI105" s="7">
        <f t="shared" ref="BI105:BI109" si="408">IF(P105="",#N/A,AVERAGE(P105,Y105,AH105))</f>
        <v>0</v>
      </c>
      <c r="BJ105" s="7">
        <f t="shared" ref="BJ105:BJ109" si="409">_xlfn.STDEV.S(P105,Y105,AH105)</f>
        <v>0</v>
      </c>
      <c r="BK105" s="7" t="e">
        <f t="shared" si="387"/>
        <v>#DIV/0!</v>
      </c>
      <c r="BL105" s="29">
        <f t="shared" ref="BL105:BL109" si="410">IF(Q105="",#N/A,AVERAGE(Q105,Z105,AI105))</f>
        <v>1.6666666666666666E-2</v>
      </c>
      <c r="BM105" s="7">
        <f t="shared" ref="BM105:BM109" si="411">_xlfn.STDEV.S(Q105,Z105,AI105)</f>
        <v>2.8867513459481291E-2</v>
      </c>
      <c r="BN105" s="151">
        <f t="shared" si="388"/>
        <v>1.7320508075688774</v>
      </c>
      <c r="BO105" s="7">
        <f t="shared" ref="BO105:BO109" si="412">IF(R105="",#N/A,AVERAGE(R105,AA105,AJ105))</f>
        <v>0</v>
      </c>
      <c r="BP105" s="7">
        <f t="shared" ref="BP105:BP109" si="413">_xlfn.STDEV.S(R105,AA105,AJ105)</f>
        <v>0</v>
      </c>
      <c r="BQ105" s="151" t="e">
        <f t="shared" si="389"/>
        <v>#DIV/0!</v>
      </c>
    </row>
    <row r="106" spans="1:69" s="118" customFormat="1" x14ac:dyDescent="0.35">
      <c r="A106" s="11">
        <f>'OD660'!$A$9</f>
        <v>44663.354166666664</v>
      </c>
      <c r="B106" s="4">
        <f t="shared" si="390"/>
        <v>43.999999999883585</v>
      </c>
      <c r="C106" s="12">
        <f t="shared" si="391"/>
        <v>1.8333333333284827</v>
      </c>
      <c r="D106" s="73">
        <v>882.49</v>
      </c>
      <c r="E106" s="75">
        <v>194.07</v>
      </c>
      <c r="F106" s="73">
        <v>946.25</v>
      </c>
      <c r="G106" s="75">
        <v>205.18</v>
      </c>
      <c r="H106" s="73">
        <v>911.98</v>
      </c>
      <c r="I106" s="74">
        <v>174.37</v>
      </c>
      <c r="J106" s="73">
        <v>0.24</v>
      </c>
      <c r="K106" s="74">
        <v>0</v>
      </c>
      <c r="L106" s="74">
        <v>0.12</v>
      </c>
      <c r="M106" s="74">
        <v>1.27</v>
      </c>
      <c r="N106" s="74">
        <v>0</v>
      </c>
      <c r="O106" s="74">
        <v>17.57</v>
      </c>
      <c r="P106" s="74">
        <v>0</v>
      </c>
      <c r="Q106" s="74">
        <v>0</v>
      </c>
      <c r="R106" s="75">
        <v>0</v>
      </c>
      <c r="S106" s="73">
        <v>0.24</v>
      </c>
      <c r="T106" s="74">
        <v>0</v>
      </c>
      <c r="U106" s="74">
        <v>0.15</v>
      </c>
      <c r="V106" s="74">
        <v>1.1499999999999999</v>
      </c>
      <c r="W106" s="74">
        <v>0</v>
      </c>
      <c r="X106" s="74">
        <v>16.72</v>
      </c>
      <c r="Y106" s="74">
        <v>0</v>
      </c>
      <c r="Z106" s="74">
        <v>0</v>
      </c>
      <c r="AA106" s="75">
        <v>0</v>
      </c>
      <c r="AB106" s="73">
        <v>0.28000000000000003</v>
      </c>
      <c r="AC106" s="74">
        <v>0</v>
      </c>
      <c r="AD106" s="74">
        <v>0.17</v>
      </c>
      <c r="AE106" s="74">
        <v>1.1399999999999999</v>
      </c>
      <c r="AF106" s="74">
        <v>0</v>
      </c>
      <c r="AG106" s="74">
        <v>15.75</v>
      </c>
      <c r="AH106" s="74">
        <v>0</v>
      </c>
      <c r="AI106" s="74">
        <v>0</v>
      </c>
      <c r="AJ106" s="75">
        <v>0</v>
      </c>
      <c r="AK106" s="1">
        <f t="shared" si="392"/>
        <v>913.57333333333338</v>
      </c>
      <c r="AL106" s="4">
        <f t="shared" si="393"/>
        <v>31.909848531971019</v>
      </c>
      <c r="AM106" s="15">
        <f t="shared" si="379"/>
        <v>3.4928612042059402E-2</v>
      </c>
      <c r="AN106" s="25">
        <f t="shared" si="394"/>
        <v>191.20666666666668</v>
      </c>
      <c r="AO106" s="4">
        <f t="shared" si="395"/>
        <v>15.603302000965479</v>
      </c>
      <c r="AP106" s="15">
        <f t="shared" si="380"/>
        <v>8.1604382697424135E-2</v>
      </c>
      <c r="AQ106" s="29">
        <f t="shared" si="396"/>
        <v>0.25333333333333335</v>
      </c>
      <c r="AR106" s="7">
        <f t="shared" si="397"/>
        <v>2.3094010767585049E-2</v>
      </c>
      <c r="AS106" s="7">
        <f t="shared" si="381"/>
        <v>9.1160568819414659E-2</v>
      </c>
      <c r="AT106" s="29">
        <f t="shared" si="398"/>
        <v>0</v>
      </c>
      <c r="AU106" s="7">
        <f t="shared" si="399"/>
        <v>0</v>
      </c>
      <c r="AV106" s="151" t="e">
        <f t="shared" si="382"/>
        <v>#DIV/0!</v>
      </c>
      <c r="AW106" s="7">
        <f t="shared" si="400"/>
        <v>0.1466666666666667</v>
      </c>
      <c r="AX106" s="7">
        <f t="shared" si="401"/>
        <v>2.5166114784235825E-2</v>
      </c>
      <c r="AY106" s="7">
        <f t="shared" si="383"/>
        <v>0.17158714625615332</v>
      </c>
      <c r="AZ106" s="29">
        <f t="shared" si="402"/>
        <v>1.1866666666666665</v>
      </c>
      <c r="BA106" s="7">
        <f t="shared" si="403"/>
        <v>7.2341781380702408E-2</v>
      </c>
      <c r="BB106" s="151">
        <f t="shared" si="384"/>
        <v>6.0962175320816644E-2</v>
      </c>
      <c r="BC106" s="7">
        <f t="shared" si="404"/>
        <v>0</v>
      </c>
      <c r="BD106" s="7">
        <f t="shared" si="405"/>
        <v>0</v>
      </c>
      <c r="BE106" s="7" t="e">
        <f t="shared" si="385"/>
        <v>#DIV/0!</v>
      </c>
      <c r="BF106" s="29">
        <f t="shared" si="406"/>
        <v>16.68</v>
      </c>
      <c r="BG106" s="7">
        <f t="shared" si="407"/>
        <v>0.91065910196955713</v>
      </c>
      <c r="BH106" s="151">
        <f t="shared" si="386"/>
        <v>5.4595869422635321E-2</v>
      </c>
      <c r="BI106" s="7">
        <f t="shared" si="408"/>
        <v>0</v>
      </c>
      <c r="BJ106" s="7">
        <f t="shared" si="409"/>
        <v>0</v>
      </c>
      <c r="BK106" s="7" t="e">
        <f t="shared" si="387"/>
        <v>#DIV/0!</v>
      </c>
      <c r="BL106" s="29">
        <f t="shared" si="410"/>
        <v>0</v>
      </c>
      <c r="BM106" s="7">
        <f t="shared" si="411"/>
        <v>0</v>
      </c>
      <c r="BN106" s="151" t="e">
        <f t="shared" si="388"/>
        <v>#DIV/0!</v>
      </c>
      <c r="BO106" s="7">
        <f t="shared" si="412"/>
        <v>0</v>
      </c>
      <c r="BP106" s="7">
        <f t="shared" si="413"/>
        <v>0</v>
      </c>
      <c r="BQ106" s="151" t="e">
        <f t="shared" si="389"/>
        <v>#DIV/0!</v>
      </c>
    </row>
    <row r="107" spans="1:69" s="118" customFormat="1" x14ac:dyDescent="0.35">
      <c r="A107" s="11">
        <f>'OD660'!$A$11</f>
        <v>44664.361111111109</v>
      </c>
      <c r="B107" s="4">
        <f t="shared" si="390"/>
        <v>68.166666666569654</v>
      </c>
      <c r="C107" s="12">
        <f t="shared" si="391"/>
        <v>2.8402777777737356</v>
      </c>
      <c r="D107" s="73">
        <v>2014.68</v>
      </c>
      <c r="E107" s="75">
        <v>601.08000000000004</v>
      </c>
      <c r="F107" s="73">
        <v>1710.66</v>
      </c>
      <c r="G107" s="75">
        <v>496.69</v>
      </c>
      <c r="H107" s="73">
        <v>1729.56</v>
      </c>
      <c r="I107" s="74">
        <v>484.92</v>
      </c>
      <c r="J107" s="73">
        <v>0.44</v>
      </c>
      <c r="K107" s="74">
        <v>0</v>
      </c>
      <c r="L107" s="74">
        <v>0.22</v>
      </c>
      <c r="M107" s="74">
        <v>6.91</v>
      </c>
      <c r="N107" s="74">
        <v>0</v>
      </c>
      <c r="O107" s="74">
        <v>31.54</v>
      </c>
      <c r="P107" s="74">
        <v>0</v>
      </c>
      <c r="Q107" s="74">
        <v>0</v>
      </c>
      <c r="R107" s="75">
        <v>0</v>
      </c>
      <c r="S107" s="73">
        <v>0.47</v>
      </c>
      <c r="T107" s="74">
        <v>0</v>
      </c>
      <c r="U107" s="74">
        <v>0.28999999999999998</v>
      </c>
      <c r="V107" s="74">
        <v>7.27</v>
      </c>
      <c r="W107" s="74">
        <v>0</v>
      </c>
      <c r="X107" s="74">
        <v>33.47</v>
      </c>
      <c r="Y107" s="74">
        <v>0</v>
      </c>
      <c r="Z107" s="74">
        <v>0</v>
      </c>
      <c r="AA107" s="75">
        <v>0</v>
      </c>
      <c r="AB107" s="73">
        <v>0.39</v>
      </c>
      <c r="AC107" s="74">
        <v>0</v>
      </c>
      <c r="AD107" s="74">
        <v>0.28000000000000003</v>
      </c>
      <c r="AE107" s="74">
        <v>7.01</v>
      </c>
      <c r="AF107" s="74">
        <v>0</v>
      </c>
      <c r="AG107" s="74">
        <v>31.17</v>
      </c>
      <c r="AH107" s="74">
        <v>0</v>
      </c>
      <c r="AI107" s="74">
        <v>0</v>
      </c>
      <c r="AJ107" s="75">
        <v>0</v>
      </c>
      <c r="AK107" s="1">
        <f t="shared" si="392"/>
        <v>1818.3</v>
      </c>
      <c r="AL107" s="4">
        <f t="shared" si="393"/>
        <v>170.3324126524368</v>
      </c>
      <c r="AM107" s="15">
        <f t="shared" si="379"/>
        <v>9.3676737970872143E-2</v>
      </c>
      <c r="AN107" s="25">
        <f t="shared" si="394"/>
        <v>527.56333333333339</v>
      </c>
      <c r="AO107" s="4">
        <f t="shared" si="395"/>
        <v>63.93870841151967</v>
      </c>
      <c r="AP107" s="15">
        <f t="shared" si="380"/>
        <v>0.12119627042222987</v>
      </c>
      <c r="AQ107" s="29">
        <f t="shared" si="396"/>
        <v>0.43333333333333329</v>
      </c>
      <c r="AR107" s="7">
        <f t="shared" si="397"/>
        <v>4.0414518843273781E-2</v>
      </c>
      <c r="AS107" s="7">
        <f t="shared" si="381"/>
        <v>9.3264274253708729E-2</v>
      </c>
      <c r="AT107" s="29">
        <f t="shared" si="398"/>
        <v>0</v>
      </c>
      <c r="AU107" s="7">
        <f t="shared" si="399"/>
        <v>0</v>
      </c>
      <c r="AV107" s="151" t="e">
        <f t="shared" si="382"/>
        <v>#DIV/0!</v>
      </c>
      <c r="AW107" s="7">
        <f t="shared" si="400"/>
        <v>0.26333333333333336</v>
      </c>
      <c r="AX107" s="7">
        <f t="shared" si="401"/>
        <v>3.7859388972001758E-2</v>
      </c>
      <c r="AY107" s="7">
        <f t="shared" si="383"/>
        <v>0.14376983153924716</v>
      </c>
      <c r="AZ107" s="29">
        <f t="shared" si="402"/>
        <v>7.0633333333333326</v>
      </c>
      <c r="BA107" s="7">
        <f t="shared" si="403"/>
        <v>0.18583146486355112</v>
      </c>
      <c r="BB107" s="151">
        <f t="shared" si="384"/>
        <v>2.6309315459681615E-2</v>
      </c>
      <c r="BC107" s="7">
        <f t="shared" si="404"/>
        <v>0</v>
      </c>
      <c r="BD107" s="7">
        <f t="shared" si="405"/>
        <v>0</v>
      </c>
      <c r="BE107" s="7" t="e">
        <f t="shared" si="385"/>
        <v>#DIV/0!</v>
      </c>
      <c r="BF107" s="29">
        <f t="shared" si="406"/>
        <v>32.059999999999995</v>
      </c>
      <c r="BG107" s="7">
        <f t="shared" si="407"/>
        <v>1.2350303639992004</v>
      </c>
      <c r="BH107" s="151">
        <f t="shared" si="386"/>
        <v>3.8522469245140384E-2</v>
      </c>
      <c r="BI107" s="7">
        <f t="shared" si="408"/>
        <v>0</v>
      </c>
      <c r="BJ107" s="7">
        <f t="shared" si="409"/>
        <v>0</v>
      </c>
      <c r="BK107" s="7" t="e">
        <f t="shared" si="387"/>
        <v>#DIV/0!</v>
      </c>
      <c r="BL107" s="29">
        <f t="shared" si="410"/>
        <v>0</v>
      </c>
      <c r="BM107" s="7">
        <f t="shared" si="411"/>
        <v>0</v>
      </c>
      <c r="BN107" s="151" t="e">
        <f t="shared" si="388"/>
        <v>#DIV/0!</v>
      </c>
      <c r="BO107" s="7">
        <f t="shared" si="412"/>
        <v>0</v>
      </c>
      <c r="BP107" s="7">
        <f t="shared" si="413"/>
        <v>0</v>
      </c>
      <c r="BQ107" s="151" t="e">
        <f t="shared" si="389"/>
        <v>#DIV/0!</v>
      </c>
    </row>
    <row r="108" spans="1:69" s="118" customFormat="1" x14ac:dyDescent="0.35">
      <c r="A108" s="11">
        <f>'OD660'!$A$13</f>
        <v>44665.34375</v>
      </c>
      <c r="B108" s="4">
        <f t="shared" si="390"/>
        <v>91.749999999941792</v>
      </c>
      <c r="C108" s="12">
        <f t="shared" si="391"/>
        <v>3.8229166666642413</v>
      </c>
      <c r="D108" s="176">
        <v>4962.68</v>
      </c>
      <c r="E108" s="176">
        <v>1972.13</v>
      </c>
      <c r="F108" s="176">
        <v>4121.8900000000003</v>
      </c>
      <c r="G108" s="176">
        <v>1723.67</v>
      </c>
      <c r="H108" s="73">
        <v>4271.8500000000004</v>
      </c>
      <c r="I108" s="74">
        <v>1701.9</v>
      </c>
      <c r="J108" s="73">
        <v>0.61</v>
      </c>
      <c r="K108" s="74">
        <v>0</v>
      </c>
      <c r="L108" s="74">
        <v>0.41</v>
      </c>
      <c r="M108" s="74">
        <v>17.53</v>
      </c>
      <c r="N108" s="74">
        <v>0.06</v>
      </c>
      <c r="O108" s="74">
        <v>46.4</v>
      </c>
      <c r="P108" s="74">
        <v>0</v>
      </c>
      <c r="Q108" s="74">
        <v>0</v>
      </c>
      <c r="R108" s="75">
        <v>0</v>
      </c>
      <c r="S108" s="73">
        <v>0.7</v>
      </c>
      <c r="T108" s="74">
        <v>0</v>
      </c>
      <c r="U108" s="74">
        <v>0.45</v>
      </c>
      <c r="V108" s="74">
        <v>19.100000000000001</v>
      </c>
      <c r="W108" s="74">
        <v>7.0000000000000007E-2</v>
      </c>
      <c r="X108" s="74">
        <v>49.03</v>
      </c>
      <c r="Y108" s="74">
        <v>0</v>
      </c>
      <c r="Z108" s="74">
        <v>0</v>
      </c>
      <c r="AA108" s="75">
        <v>0</v>
      </c>
      <c r="AB108" s="73">
        <v>0.67</v>
      </c>
      <c r="AC108" s="74">
        <v>0</v>
      </c>
      <c r="AD108" s="74">
        <v>0.43</v>
      </c>
      <c r="AE108" s="74">
        <v>18.170000000000002</v>
      </c>
      <c r="AF108" s="74">
        <v>7.0000000000000007E-2</v>
      </c>
      <c r="AG108" s="74">
        <v>46.03</v>
      </c>
      <c r="AH108" s="74">
        <v>0</v>
      </c>
      <c r="AI108" s="74">
        <v>0.05</v>
      </c>
      <c r="AJ108" s="75">
        <v>0</v>
      </c>
      <c r="AK108" s="1">
        <f t="shared" si="392"/>
        <v>4452.1400000000003</v>
      </c>
      <c r="AL108" s="4">
        <f t="shared" si="393"/>
        <v>448.45325185575359</v>
      </c>
      <c r="AM108" s="15">
        <f t="shared" si="379"/>
        <v>0.1007275718768398</v>
      </c>
      <c r="AN108" s="25">
        <f t="shared" si="394"/>
        <v>1799.2333333333336</v>
      </c>
      <c r="AO108" s="4">
        <f t="shared" si="395"/>
        <v>150.12803280311556</v>
      </c>
      <c r="AP108" s="15">
        <f t="shared" si="380"/>
        <v>8.3440001928478169E-2</v>
      </c>
      <c r="AQ108" s="29">
        <f t="shared" si="396"/>
        <v>0.66</v>
      </c>
      <c r="AR108" s="7">
        <f t="shared" si="397"/>
        <v>4.5825756949558392E-2</v>
      </c>
      <c r="AS108" s="7">
        <f t="shared" si="381"/>
        <v>6.9432965075088476E-2</v>
      </c>
      <c r="AT108" s="29">
        <f t="shared" si="398"/>
        <v>0</v>
      </c>
      <c r="AU108" s="7">
        <f t="shared" si="399"/>
        <v>0</v>
      </c>
      <c r="AV108" s="151" t="e">
        <f t="shared" si="382"/>
        <v>#DIV/0!</v>
      </c>
      <c r="AW108" s="7">
        <f t="shared" si="400"/>
        <v>0.43</v>
      </c>
      <c r="AX108" s="7">
        <f t="shared" si="401"/>
        <v>2.0000000000000018E-2</v>
      </c>
      <c r="AY108" s="7">
        <f t="shared" si="383"/>
        <v>4.6511627906976785E-2</v>
      </c>
      <c r="AZ108" s="29">
        <f t="shared" si="402"/>
        <v>18.266666666666669</v>
      </c>
      <c r="BA108" s="7">
        <f t="shared" si="403"/>
        <v>0.78945128623198368</v>
      </c>
      <c r="BB108" s="151">
        <f t="shared" si="384"/>
        <v>4.3218136107590344E-2</v>
      </c>
      <c r="BC108" s="7">
        <f t="shared" si="404"/>
        <v>6.6666666666666666E-2</v>
      </c>
      <c r="BD108" s="7">
        <f t="shared" si="405"/>
        <v>5.7735026918962632E-3</v>
      </c>
      <c r="BE108" s="7">
        <f t="shared" si="385"/>
        <v>8.6602540378443948E-2</v>
      </c>
      <c r="BF108" s="29">
        <f t="shared" si="406"/>
        <v>47.153333333333336</v>
      </c>
      <c r="BG108" s="7">
        <f t="shared" si="407"/>
        <v>1.6357363275703498</v>
      </c>
      <c r="BH108" s="151">
        <f t="shared" si="386"/>
        <v>3.4689728422953835E-2</v>
      </c>
      <c r="BI108" s="7">
        <f t="shared" si="408"/>
        <v>0</v>
      </c>
      <c r="BJ108" s="7">
        <f t="shared" si="409"/>
        <v>0</v>
      </c>
      <c r="BK108" s="7" t="e">
        <f t="shared" si="387"/>
        <v>#DIV/0!</v>
      </c>
      <c r="BL108" s="29">
        <f t="shared" si="410"/>
        <v>1.6666666666666666E-2</v>
      </c>
      <c r="BM108" s="7">
        <f t="shared" si="411"/>
        <v>2.8867513459481291E-2</v>
      </c>
      <c r="BN108" s="151">
        <f t="shared" si="388"/>
        <v>1.7320508075688774</v>
      </c>
      <c r="BO108" s="7">
        <f t="shared" si="412"/>
        <v>0</v>
      </c>
      <c r="BP108" s="7">
        <f t="shared" si="413"/>
        <v>0</v>
      </c>
      <c r="BQ108" s="151" t="e">
        <f t="shared" si="389"/>
        <v>#DIV/0!</v>
      </c>
    </row>
    <row r="109" spans="1:69" s="118" customFormat="1" ht="15" thickBot="1" x14ac:dyDescent="0.4">
      <c r="A109" s="11">
        <f>'OD660'!$A$15</f>
        <v>44666.385416666664</v>
      </c>
      <c r="B109" s="9">
        <f t="shared" si="390"/>
        <v>116.74999999988358</v>
      </c>
      <c r="C109" s="13">
        <f t="shared" si="391"/>
        <v>4.8645833333284827</v>
      </c>
      <c r="D109" s="136">
        <v>1863.18</v>
      </c>
      <c r="E109" s="138">
        <v>810.49</v>
      </c>
      <c r="F109" s="136">
        <v>1582.29</v>
      </c>
      <c r="G109" s="138">
        <v>706.33</v>
      </c>
      <c r="H109" s="136">
        <v>1548.99</v>
      </c>
      <c r="I109" s="137">
        <v>708.71</v>
      </c>
      <c r="J109" s="136">
        <v>0.88</v>
      </c>
      <c r="K109" s="137">
        <v>0</v>
      </c>
      <c r="L109" s="137">
        <v>0.45</v>
      </c>
      <c r="M109" s="137">
        <v>19.09</v>
      </c>
      <c r="N109" s="137">
        <v>7.0000000000000007E-2</v>
      </c>
      <c r="O109" s="137">
        <v>49.45</v>
      </c>
      <c r="P109" s="137">
        <v>0</v>
      </c>
      <c r="Q109" s="137">
        <v>0</v>
      </c>
      <c r="R109" s="138">
        <v>0</v>
      </c>
      <c r="S109" s="136">
        <v>0.93</v>
      </c>
      <c r="T109" s="137">
        <v>0</v>
      </c>
      <c r="U109" s="137">
        <v>0.47</v>
      </c>
      <c r="V109" s="137">
        <v>19.440000000000001</v>
      </c>
      <c r="W109" s="137">
        <v>7.0000000000000007E-2</v>
      </c>
      <c r="X109" s="137">
        <v>49.4</v>
      </c>
      <c r="Y109" s="137">
        <v>0</v>
      </c>
      <c r="Z109" s="137">
        <v>0</v>
      </c>
      <c r="AA109" s="138">
        <v>0</v>
      </c>
      <c r="AB109" s="136">
        <v>0.79</v>
      </c>
      <c r="AC109" s="137">
        <v>0</v>
      </c>
      <c r="AD109" s="137">
        <v>0.47</v>
      </c>
      <c r="AE109" s="137">
        <v>19.48</v>
      </c>
      <c r="AF109" s="137">
        <v>0.08</v>
      </c>
      <c r="AG109" s="137">
        <v>48.84</v>
      </c>
      <c r="AH109" s="137">
        <v>0</v>
      </c>
      <c r="AI109" s="137">
        <v>0.05</v>
      </c>
      <c r="AJ109" s="138">
        <v>0</v>
      </c>
      <c r="AK109" s="8">
        <f t="shared" si="392"/>
        <v>1664.82</v>
      </c>
      <c r="AL109" s="9">
        <f t="shared" si="393"/>
        <v>172.58980184240323</v>
      </c>
      <c r="AM109" s="17">
        <f t="shared" si="379"/>
        <v>0.10366874607609426</v>
      </c>
      <c r="AN109" s="26">
        <f t="shared" si="394"/>
        <v>741.84333333333336</v>
      </c>
      <c r="AO109" s="9">
        <f t="shared" si="395"/>
        <v>59.461666082723674</v>
      </c>
      <c r="AP109" s="17">
        <f t="shared" si="380"/>
        <v>8.0153940071879967E-2</v>
      </c>
      <c r="AQ109" s="30">
        <f t="shared" si="396"/>
        <v>0.8666666666666667</v>
      </c>
      <c r="AR109" s="21">
        <f t="shared" si="397"/>
        <v>7.0945988845975874E-2</v>
      </c>
      <c r="AS109" s="21">
        <f t="shared" si="381"/>
        <v>8.1860756360741388E-2</v>
      </c>
      <c r="AT109" s="30">
        <f t="shared" si="398"/>
        <v>0</v>
      </c>
      <c r="AU109" s="21">
        <f t="shared" si="399"/>
        <v>0</v>
      </c>
      <c r="AV109" s="152" t="e">
        <f t="shared" si="382"/>
        <v>#DIV/0!</v>
      </c>
      <c r="AW109" s="21">
        <f t="shared" si="400"/>
        <v>0.46333333333333332</v>
      </c>
      <c r="AX109" s="21">
        <f t="shared" si="401"/>
        <v>1.1547005383792493E-2</v>
      </c>
      <c r="AY109" s="21">
        <f t="shared" si="383"/>
        <v>2.4921594353508981E-2</v>
      </c>
      <c r="AZ109" s="30">
        <f t="shared" si="402"/>
        <v>19.33666666666667</v>
      </c>
      <c r="BA109" s="21">
        <f t="shared" si="403"/>
        <v>0.21455380055672182</v>
      </c>
      <c r="BB109" s="152">
        <f t="shared" si="384"/>
        <v>1.1095697322361065E-2</v>
      </c>
      <c r="BC109" s="21">
        <f t="shared" si="404"/>
        <v>7.3333333333333348E-2</v>
      </c>
      <c r="BD109" s="21">
        <f t="shared" si="405"/>
        <v>5.7735026918962545E-3</v>
      </c>
      <c r="BE109" s="21">
        <f t="shared" si="385"/>
        <v>7.8729582162221631E-2</v>
      </c>
      <c r="BF109" s="30">
        <f t="shared" si="406"/>
        <v>49.23</v>
      </c>
      <c r="BG109" s="21">
        <f t="shared" si="407"/>
        <v>0.33867388443752061</v>
      </c>
      <c r="BH109" s="152">
        <f t="shared" si="386"/>
        <v>6.8794207685866473E-3</v>
      </c>
      <c r="BI109" s="21">
        <f t="shared" si="408"/>
        <v>0</v>
      </c>
      <c r="BJ109" s="21">
        <f t="shared" si="409"/>
        <v>0</v>
      </c>
      <c r="BK109" s="21" t="e">
        <f t="shared" si="387"/>
        <v>#DIV/0!</v>
      </c>
      <c r="BL109" s="30">
        <f t="shared" si="410"/>
        <v>1.6666666666666666E-2</v>
      </c>
      <c r="BM109" s="21">
        <f t="shared" si="411"/>
        <v>2.8867513459481291E-2</v>
      </c>
      <c r="BN109" s="152">
        <f t="shared" si="388"/>
        <v>1.7320508075688774</v>
      </c>
      <c r="BO109" s="21">
        <f t="shared" si="412"/>
        <v>0</v>
      </c>
      <c r="BP109" s="21">
        <f t="shared" si="413"/>
        <v>0</v>
      </c>
      <c r="BQ109" s="152" t="e">
        <f t="shared" si="389"/>
        <v>#DIV/0!</v>
      </c>
    </row>
  </sheetData>
  <mergeCells count="220">
    <mergeCell ref="AB13:AJ13"/>
    <mergeCell ref="AB23:AJ23"/>
    <mergeCell ref="AB33:AJ33"/>
    <mergeCell ref="AB43:AJ43"/>
    <mergeCell ref="AB53:AJ53"/>
    <mergeCell ref="AB63:AJ63"/>
    <mergeCell ref="AB73:AJ73"/>
    <mergeCell ref="AB83:AJ83"/>
    <mergeCell ref="AB93:AJ93"/>
    <mergeCell ref="F13:G13"/>
    <mergeCell ref="F23:G23"/>
    <mergeCell ref="F33:G33"/>
    <mergeCell ref="F43:G43"/>
    <mergeCell ref="F53:G53"/>
    <mergeCell ref="F63:G63"/>
    <mergeCell ref="F73:G73"/>
    <mergeCell ref="F83:G83"/>
    <mergeCell ref="F93:G93"/>
    <mergeCell ref="D81:AA81"/>
    <mergeCell ref="D61:AA61"/>
    <mergeCell ref="D41:AA41"/>
    <mergeCell ref="D83:E83"/>
    <mergeCell ref="H83:I83"/>
    <mergeCell ref="J83:R83"/>
    <mergeCell ref="S83:AA83"/>
    <mergeCell ref="D63:E63"/>
    <mergeCell ref="H63:I63"/>
    <mergeCell ref="J63:R63"/>
    <mergeCell ref="S63:AA63"/>
    <mergeCell ref="D43:E43"/>
    <mergeCell ref="H43:I43"/>
    <mergeCell ref="J43:R43"/>
    <mergeCell ref="S43:AA43"/>
    <mergeCell ref="BF92:BH92"/>
    <mergeCell ref="BI92:BK92"/>
    <mergeCell ref="BL92:BN92"/>
    <mergeCell ref="BO92:BQ92"/>
    <mergeCell ref="D93:E93"/>
    <mergeCell ref="H93:I93"/>
    <mergeCell ref="J93:R93"/>
    <mergeCell ref="S93:AA93"/>
    <mergeCell ref="AN92:AP92"/>
    <mergeCell ref="AQ92:AS92"/>
    <mergeCell ref="AT92:AV92"/>
    <mergeCell ref="AW92:AY92"/>
    <mergeCell ref="AZ92:BB92"/>
    <mergeCell ref="BC92:BE92"/>
    <mergeCell ref="BL82:BN82"/>
    <mergeCell ref="BO72:BQ72"/>
    <mergeCell ref="D73:E73"/>
    <mergeCell ref="H73:I73"/>
    <mergeCell ref="J73:R73"/>
    <mergeCell ref="S73:AA73"/>
    <mergeCell ref="AN72:AP72"/>
    <mergeCell ref="AQ72:AS72"/>
    <mergeCell ref="AT72:AV72"/>
    <mergeCell ref="AW72:AY72"/>
    <mergeCell ref="AZ72:BB72"/>
    <mergeCell ref="BC72:BE72"/>
    <mergeCell ref="BO82:BQ82"/>
    <mergeCell ref="BI82:BK82"/>
    <mergeCell ref="AT82:AV82"/>
    <mergeCell ref="AW82:AY82"/>
    <mergeCell ref="AZ82:BB82"/>
    <mergeCell ref="BC82:BE82"/>
    <mergeCell ref="BF82:BH82"/>
    <mergeCell ref="D82:I82"/>
    <mergeCell ref="J82:AA82"/>
    <mergeCell ref="AK82:AM82"/>
    <mergeCell ref="AN82:AP82"/>
    <mergeCell ref="AQ82:AS82"/>
    <mergeCell ref="BF62:BH62"/>
    <mergeCell ref="D62:I62"/>
    <mergeCell ref="J62:AA62"/>
    <mergeCell ref="AK62:AM62"/>
    <mergeCell ref="AN62:AP62"/>
    <mergeCell ref="AQ62:AS62"/>
    <mergeCell ref="BF72:BH72"/>
    <mergeCell ref="BI72:BK72"/>
    <mergeCell ref="BL72:BN72"/>
    <mergeCell ref="AK42:AM42"/>
    <mergeCell ref="AN42:AP42"/>
    <mergeCell ref="AQ42:AS42"/>
    <mergeCell ref="BF52:BH52"/>
    <mergeCell ref="BI52:BK52"/>
    <mergeCell ref="BL52:BN52"/>
    <mergeCell ref="BL62:BN62"/>
    <mergeCell ref="BO52:BQ52"/>
    <mergeCell ref="D53:E53"/>
    <mergeCell ref="H53:I53"/>
    <mergeCell ref="J53:R53"/>
    <mergeCell ref="S53:AA53"/>
    <mergeCell ref="AN52:AP52"/>
    <mergeCell ref="AQ52:AS52"/>
    <mergeCell ref="AT52:AV52"/>
    <mergeCell ref="AW52:AY52"/>
    <mergeCell ref="AZ52:BB52"/>
    <mergeCell ref="BC52:BE52"/>
    <mergeCell ref="BO62:BQ62"/>
    <mergeCell ref="BI62:BK62"/>
    <mergeCell ref="AT62:AV62"/>
    <mergeCell ref="AW62:AY62"/>
    <mergeCell ref="AZ62:BB62"/>
    <mergeCell ref="BC62:BE62"/>
    <mergeCell ref="BF32:BH32"/>
    <mergeCell ref="BI32:BK32"/>
    <mergeCell ref="BL32:BN32"/>
    <mergeCell ref="BL42:BN42"/>
    <mergeCell ref="BO32:BQ32"/>
    <mergeCell ref="D33:E33"/>
    <mergeCell ref="H33:I33"/>
    <mergeCell ref="J33:R33"/>
    <mergeCell ref="S33:AA33"/>
    <mergeCell ref="AN32:AP32"/>
    <mergeCell ref="AQ32:AS32"/>
    <mergeCell ref="AT32:AV32"/>
    <mergeCell ref="AW32:AY32"/>
    <mergeCell ref="AZ32:BB32"/>
    <mergeCell ref="BC32:BE32"/>
    <mergeCell ref="BO42:BQ42"/>
    <mergeCell ref="BI42:BK42"/>
    <mergeCell ref="AT42:AV42"/>
    <mergeCell ref="AW42:AY42"/>
    <mergeCell ref="AZ42:BB42"/>
    <mergeCell ref="BC42:BE42"/>
    <mergeCell ref="BF42:BH42"/>
    <mergeCell ref="D42:I42"/>
    <mergeCell ref="J42:AA42"/>
    <mergeCell ref="AK22:AM22"/>
    <mergeCell ref="AN22:AP22"/>
    <mergeCell ref="AQ22:AS22"/>
    <mergeCell ref="BF12:BH12"/>
    <mergeCell ref="BI12:BK12"/>
    <mergeCell ref="BL12:BN12"/>
    <mergeCell ref="BL22:BN22"/>
    <mergeCell ref="BO22:BQ22"/>
    <mergeCell ref="D23:E23"/>
    <mergeCell ref="H23:I23"/>
    <mergeCell ref="J23:R23"/>
    <mergeCell ref="S23:AA23"/>
    <mergeCell ref="AT22:AV22"/>
    <mergeCell ref="AW22:AY22"/>
    <mergeCell ref="AZ22:BB22"/>
    <mergeCell ref="BC22:BE22"/>
    <mergeCell ref="BF22:BH22"/>
    <mergeCell ref="BI22:BK22"/>
    <mergeCell ref="BO12:BQ12"/>
    <mergeCell ref="D13:E13"/>
    <mergeCell ref="H13:I13"/>
    <mergeCell ref="J13:R13"/>
    <mergeCell ref="S13:AA13"/>
    <mergeCell ref="AN12:AP12"/>
    <mergeCell ref="AQ12:AS12"/>
    <mergeCell ref="AT12:AV12"/>
    <mergeCell ref="AW12:AY12"/>
    <mergeCell ref="AZ12:BB12"/>
    <mergeCell ref="BC12:BE12"/>
    <mergeCell ref="BL2:BN2"/>
    <mergeCell ref="BO2:BQ2"/>
    <mergeCell ref="D3:E3"/>
    <mergeCell ref="H3:I3"/>
    <mergeCell ref="J3:R3"/>
    <mergeCell ref="S3:AA3"/>
    <mergeCell ref="AT2:AV2"/>
    <mergeCell ref="AW2:AY2"/>
    <mergeCell ref="AZ2:BB2"/>
    <mergeCell ref="BC2:BE2"/>
    <mergeCell ref="BF2:BH2"/>
    <mergeCell ref="BI2:BK2"/>
    <mergeCell ref="D2:I2"/>
    <mergeCell ref="J2:AA2"/>
    <mergeCell ref="AK2:AM2"/>
    <mergeCell ref="AN2:AP2"/>
    <mergeCell ref="AQ2:AS2"/>
    <mergeCell ref="F3:G3"/>
    <mergeCell ref="AB3:AJ3"/>
    <mergeCell ref="D1:AA1"/>
    <mergeCell ref="D11:AA11"/>
    <mergeCell ref="D92:I92"/>
    <mergeCell ref="J92:AA92"/>
    <mergeCell ref="AK92:AM92"/>
    <mergeCell ref="D91:AA91"/>
    <mergeCell ref="D72:I72"/>
    <mergeCell ref="J72:AA72"/>
    <mergeCell ref="AK72:AM72"/>
    <mergeCell ref="D71:AA71"/>
    <mergeCell ref="D52:I52"/>
    <mergeCell ref="J52:AA52"/>
    <mergeCell ref="AK52:AM52"/>
    <mergeCell ref="D51:AA51"/>
    <mergeCell ref="D32:I32"/>
    <mergeCell ref="J32:AA32"/>
    <mergeCell ref="AK32:AM32"/>
    <mergeCell ref="D31:AA31"/>
    <mergeCell ref="D12:I12"/>
    <mergeCell ref="J12:AA12"/>
    <mergeCell ref="AK12:AM12"/>
    <mergeCell ref="D21:AA21"/>
    <mergeCell ref="D22:I22"/>
    <mergeCell ref="J22:AA22"/>
    <mergeCell ref="D101:AA101"/>
    <mergeCell ref="D102:I102"/>
    <mergeCell ref="J102:AA102"/>
    <mergeCell ref="AK102:AM102"/>
    <mergeCell ref="AN102:AP102"/>
    <mergeCell ref="AQ102:AS102"/>
    <mergeCell ref="AT102:AV102"/>
    <mergeCell ref="AW102:AY102"/>
    <mergeCell ref="AZ102:BB102"/>
    <mergeCell ref="BC102:BE102"/>
    <mergeCell ref="BF102:BH102"/>
    <mergeCell ref="BI102:BK102"/>
    <mergeCell ref="BL102:BN102"/>
    <mergeCell ref="BO102:BQ102"/>
    <mergeCell ref="D103:E103"/>
    <mergeCell ref="F103:G103"/>
    <mergeCell ref="H103:I103"/>
    <mergeCell ref="J103:R103"/>
    <mergeCell ref="S103:AA103"/>
    <mergeCell ref="AB103:AJ103"/>
  </mergeCells>
  <conditionalFormatting sqref="T6 W6 Z6 T85 W85 Z85 T95 W95 Z95 T75 W75 Z75 T65 W65 Z65 AC65 AF65 AI65 T55 W55 Z55 AC55 AF55 AI55 T45 W45 Z45 AC45 AF45 AI45 T25 T35 W25 W35 Z25 Z35 AC25 AC27 AC35 AF25 AF27 AF35 AI25 AI27 AI35 AL4:AL9 AO4:AO9 AI37 AF37 AC37 AI47 AF47 AC47 Z59 W59 T59 Z69 W69 T69 Z79 W79 T79 Z89 W89 T89 Z99 W99 T99 AI59 AI57 AF59 AF57 AC59 AC57 AI69 AI67 AF69 AF67 AC69 AC67 AI79 AI77 AF79 AF77 AC79 AC77 AI89 AI87 AF89 AF87 AC89 AC87 AI99 AI97 AF99 AF97 AC99 AC97 T109 T107 W109 W107 Z109 Z107">
    <cfRule type="cellIs" dxfId="141" priority="245" operator="greaterThan">
      <formula>0.1</formula>
    </cfRule>
  </conditionalFormatting>
  <conditionalFormatting sqref="T49 W49 Z49">
    <cfRule type="cellIs" dxfId="140" priority="226" operator="greaterThan">
      <formula>0.1</formula>
    </cfRule>
  </conditionalFormatting>
  <conditionalFormatting sqref="T39 W39 Z39">
    <cfRule type="cellIs" dxfId="139" priority="225" operator="greaterThan">
      <formula>0.1</formula>
    </cfRule>
  </conditionalFormatting>
  <conditionalFormatting sqref="T29 W29 Z29">
    <cfRule type="cellIs" dxfId="138" priority="224" operator="greaterThan">
      <formula>0.1</formula>
    </cfRule>
  </conditionalFormatting>
  <conditionalFormatting sqref="T19 W19 Z19">
    <cfRule type="cellIs" dxfId="137" priority="223" operator="greaterThan">
      <formula>0.1</formula>
    </cfRule>
  </conditionalFormatting>
  <conditionalFormatting sqref="T9 W9 Z9">
    <cfRule type="cellIs" dxfId="136" priority="222" operator="greaterThan">
      <formula>0.1</formula>
    </cfRule>
  </conditionalFormatting>
  <conditionalFormatting sqref="AC17 AF17 AI17 AC75 AF75 AI75 AC85 AF85 AI85 AC95 AF95 AI95 AI6:AI7 AF6:AF7 AC6:AC7">
    <cfRule type="cellIs" dxfId="135" priority="221" operator="greaterThan">
      <formula>0.1</formula>
    </cfRule>
  </conditionalFormatting>
  <conditionalFormatting sqref="AC49 AF49 AI49">
    <cfRule type="cellIs" dxfId="134" priority="220" operator="greaterThan">
      <formula>0.1</formula>
    </cfRule>
  </conditionalFormatting>
  <conditionalFormatting sqref="AC39 AF39 AI39">
    <cfRule type="cellIs" dxfId="133" priority="219" operator="greaterThan">
      <formula>0.1</formula>
    </cfRule>
  </conditionalFormatting>
  <conditionalFormatting sqref="AC29 AF29 AI29">
    <cfRule type="cellIs" dxfId="132" priority="218" operator="greaterThan">
      <formula>0.1</formula>
    </cfRule>
  </conditionalFormatting>
  <conditionalFormatting sqref="AC19 AF19 AI19">
    <cfRule type="cellIs" dxfId="131" priority="217" operator="greaterThan">
      <formula>0.1</formula>
    </cfRule>
  </conditionalFormatting>
  <conditionalFormatting sqref="AC9 AF9 AI9">
    <cfRule type="cellIs" dxfId="130" priority="216" operator="greaterThan">
      <formula>0.1</formula>
    </cfRule>
  </conditionalFormatting>
  <conditionalFormatting sqref="AO14:AO19 AL14:AL19">
    <cfRule type="cellIs" dxfId="129" priority="201" operator="greaterThan">
      <formula>0.1</formula>
    </cfRule>
  </conditionalFormatting>
  <conditionalFormatting sqref="AO24:AO29 AL24:AL29">
    <cfRule type="cellIs" dxfId="128" priority="191" operator="greaterThan">
      <formula>0.1</formula>
    </cfRule>
  </conditionalFormatting>
  <conditionalFormatting sqref="AO34:AO39 AL34:AL39">
    <cfRule type="cellIs" dxfId="127" priority="181" operator="greaterThan">
      <formula>0.1</formula>
    </cfRule>
  </conditionalFormatting>
  <conditionalFormatting sqref="AO44:AO49 AL44:AL49">
    <cfRule type="cellIs" dxfId="126" priority="171" operator="greaterThan">
      <formula>0.1</formula>
    </cfRule>
  </conditionalFormatting>
  <conditionalFormatting sqref="AO54:AO59 AL54:AL59">
    <cfRule type="cellIs" dxfId="125" priority="161" operator="greaterThan">
      <formula>0.1</formula>
    </cfRule>
  </conditionalFormatting>
  <conditionalFormatting sqref="AO64:AO69 AL64:AL69">
    <cfRule type="cellIs" dxfId="124" priority="151" operator="greaterThan">
      <formula>0.1</formula>
    </cfRule>
  </conditionalFormatting>
  <conditionalFormatting sqref="AO74:AO79 AL74:AL79">
    <cfRule type="cellIs" dxfId="123" priority="141" operator="greaterThan">
      <formula>0.1</formula>
    </cfRule>
  </conditionalFormatting>
  <conditionalFormatting sqref="AO84:AO89 AL84:AL89">
    <cfRule type="cellIs" dxfId="122" priority="131" operator="greaterThan">
      <formula>0.1</formula>
    </cfRule>
  </conditionalFormatting>
  <conditionalFormatting sqref="AO94:AO99 AL94:AL99">
    <cfRule type="cellIs" dxfId="121" priority="121" operator="greaterThan">
      <formula>0.1</formula>
    </cfRule>
  </conditionalFormatting>
  <conditionalFormatting sqref="AC106:AC109 AF106:AF109 AI106:AI109">
    <cfRule type="cellIs" dxfId="120" priority="110" operator="greaterThan">
      <formula>0.1</formula>
    </cfRule>
  </conditionalFormatting>
  <conditionalFormatting sqref="AO104:AO109 AL104:AL109">
    <cfRule type="cellIs" dxfId="119" priority="109" operator="greaterThan">
      <formula>0.1</formula>
    </cfRule>
  </conditionalFormatting>
  <conditionalFormatting sqref="AR4:AR9">
    <cfRule type="cellIs" dxfId="118" priority="99" operator="greaterThan">
      <formula>0.1</formula>
    </cfRule>
  </conditionalFormatting>
  <conditionalFormatting sqref="BD4:BD9">
    <cfRule type="cellIs" dxfId="117" priority="98" operator="greaterThan">
      <formula>0.1</formula>
    </cfRule>
  </conditionalFormatting>
  <conditionalFormatting sqref="BG4:BG9">
    <cfRule type="cellIs" dxfId="116" priority="97" operator="greaterThan">
      <formula>0.1</formula>
    </cfRule>
  </conditionalFormatting>
  <conditionalFormatting sqref="BJ4:BJ9">
    <cfRule type="cellIs" dxfId="115" priority="96" operator="greaterThan">
      <formula>0.1</formula>
    </cfRule>
  </conditionalFormatting>
  <conditionalFormatting sqref="BM4:BM9">
    <cfRule type="cellIs" dxfId="114" priority="95" operator="greaterThan">
      <formula>0.1</formula>
    </cfRule>
  </conditionalFormatting>
  <conditionalFormatting sqref="BP4:BP9">
    <cfRule type="cellIs" dxfId="113" priority="94" operator="greaterThan">
      <formula>0.1</formula>
    </cfRule>
  </conditionalFormatting>
  <conditionalFormatting sqref="AU4:AU9">
    <cfRule type="cellIs" dxfId="112" priority="93" operator="greaterThan">
      <formula>0.1</formula>
    </cfRule>
  </conditionalFormatting>
  <conditionalFormatting sqref="AX4:AX9">
    <cfRule type="cellIs" dxfId="111" priority="92" operator="greaterThan">
      <formula>0.1</formula>
    </cfRule>
  </conditionalFormatting>
  <conditionalFormatting sqref="BA4:BA9">
    <cfRule type="cellIs" dxfId="110" priority="91" operator="greaterThan">
      <formula>0.1</formula>
    </cfRule>
  </conditionalFormatting>
  <conditionalFormatting sqref="AR14:AR19">
    <cfRule type="cellIs" dxfId="109" priority="90" operator="greaterThan">
      <formula>0.1</formula>
    </cfRule>
  </conditionalFormatting>
  <conditionalFormatting sqref="BD14:BD19">
    <cfRule type="cellIs" dxfId="108" priority="89" operator="greaterThan">
      <formula>0.1</formula>
    </cfRule>
  </conditionalFormatting>
  <conditionalFormatting sqref="BG14:BG19">
    <cfRule type="cellIs" dxfId="107" priority="88" operator="greaterThan">
      <formula>0.1</formula>
    </cfRule>
  </conditionalFormatting>
  <conditionalFormatting sqref="BJ14:BJ19">
    <cfRule type="cellIs" dxfId="106" priority="87" operator="greaterThan">
      <formula>0.1</formula>
    </cfRule>
  </conditionalFormatting>
  <conditionalFormatting sqref="BM14:BM19">
    <cfRule type="cellIs" dxfId="105" priority="86" operator="greaterThan">
      <formula>0.1</formula>
    </cfRule>
  </conditionalFormatting>
  <conditionalFormatting sqref="BP14:BP19">
    <cfRule type="cellIs" dxfId="104" priority="85" operator="greaterThan">
      <formula>0.1</formula>
    </cfRule>
  </conditionalFormatting>
  <conditionalFormatting sqref="AU14:AU19">
    <cfRule type="cellIs" dxfId="103" priority="84" operator="greaterThan">
      <formula>0.1</formula>
    </cfRule>
  </conditionalFormatting>
  <conditionalFormatting sqref="AX14:AX19">
    <cfRule type="cellIs" dxfId="102" priority="83" operator="greaterThan">
      <formula>0.1</formula>
    </cfRule>
  </conditionalFormatting>
  <conditionalFormatting sqref="BA14:BA19">
    <cfRule type="cellIs" dxfId="101" priority="82" operator="greaterThan">
      <formula>0.1</formula>
    </cfRule>
  </conditionalFormatting>
  <conditionalFormatting sqref="AR24:AR29">
    <cfRule type="cellIs" dxfId="100" priority="81" operator="greaterThan">
      <formula>0.1</formula>
    </cfRule>
  </conditionalFormatting>
  <conditionalFormatting sqref="BD24:BD29">
    <cfRule type="cellIs" dxfId="99" priority="80" operator="greaterThan">
      <formula>0.1</formula>
    </cfRule>
  </conditionalFormatting>
  <conditionalFormatting sqref="BG24:BG29">
    <cfRule type="cellIs" dxfId="98" priority="79" operator="greaterThan">
      <formula>0.1</formula>
    </cfRule>
  </conditionalFormatting>
  <conditionalFormatting sqref="BJ24:BJ29">
    <cfRule type="cellIs" dxfId="97" priority="78" operator="greaterThan">
      <formula>0.1</formula>
    </cfRule>
  </conditionalFormatting>
  <conditionalFormatting sqref="BM24:BM29">
    <cfRule type="cellIs" dxfId="96" priority="77" operator="greaterThan">
      <formula>0.1</formula>
    </cfRule>
  </conditionalFormatting>
  <conditionalFormatting sqref="BP24:BP29">
    <cfRule type="cellIs" dxfId="95" priority="76" operator="greaterThan">
      <formula>0.1</formula>
    </cfRule>
  </conditionalFormatting>
  <conditionalFormatting sqref="AU24:AU29">
    <cfRule type="cellIs" dxfId="94" priority="75" operator="greaterThan">
      <formula>0.1</formula>
    </cfRule>
  </conditionalFormatting>
  <conditionalFormatting sqref="AX24:AX29">
    <cfRule type="cellIs" dxfId="93" priority="74" operator="greaterThan">
      <formula>0.1</formula>
    </cfRule>
  </conditionalFormatting>
  <conditionalFormatting sqref="BA24:BA29">
    <cfRule type="cellIs" dxfId="92" priority="73" operator="greaterThan">
      <formula>0.1</formula>
    </cfRule>
  </conditionalFormatting>
  <conditionalFormatting sqref="AR34:AR39">
    <cfRule type="cellIs" dxfId="91" priority="72" operator="greaterThan">
      <formula>0.1</formula>
    </cfRule>
  </conditionalFormatting>
  <conditionalFormatting sqref="BD34:BD39">
    <cfRule type="cellIs" dxfId="90" priority="71" operator="greaterThan">
      <formula>0.1</formula>
    </cfRule>
  </conditionalFormatting>
  <conditionalFormatting sqref="BG34:BG39">
    <cfRule type="cellIs" dxfId="89" priority="70" operator="greaterThan">
      <formula>0.1</formula>
    </cfRule>
  </conditionalFormatting>
  <conditionalFormatting sqref="BJ34:BJ39">
    <cfRule type="cellIs" dxfId="88" priority="69" operator="greaterThan">
      <formula>0.1</formula>
    </cfRule>
  </conditionalFormatting>
  <conditionalFormatting sqref="BM34:BM39">
    <cfRule type="cellIs" dxfId="87" priority="68" operator="greaterThan">
      <formula>0.1</formula>
    </cfRule>
  </conditionalFormatting>
  <conditionalFormatting sqref="BP34:BP39">
    <cfRule type="cellIs" dxfId="86" priority="67" operator="greaterThan">
      <formula>0.1</formula>
    </cfRule>
  </conditionalFormatting>
  <conditionalFormatting sqref="AU34:AU39">
    <cfRule type="cellIs" dxfId="85" priority="66" operator="greaterThan">
      <formula>0.1</formula>
    </cfRule>
  </conditionalFormatting>
  <conditionalFormatting sqref="AX34:AX39">
    <cfRule type="cellIs" dxfId="84" priority="65" operator="greaterThan">
      <formula>0.1</formula>
    </cfRule>
  </conditionalFormatting>
  <conditionalFormatting sqref="BA34:BA39">
    <cfRule type="cellIs" dxfId="83" priority="64" operator="greaterThan">
      <formula>0.1</formula>
    </cfRule>
  </conditionalFormatting>
  <conditionalFormatting sqref="AR44:AR49">
    <cfRule type="cellIs" dxfId="82" priority="63" operator="greaterThan">
      <formula>0.1</formula>
    </cfRule>
  </conditionalFormatting>
  <conditionalFormatting sqref="BD44:BD49">
    <cfRule type="cellIs" dxfId="81" priority="62" operator="greaterThan">
      <formula>0.1</formula>
    </cfRule>
  </conditionalFormatting>
  <conditionalFormatting sqref="BG44:BG49">
    <cfRule type="cellIs" dxfId="80" priority="61" operator="greaterThan">
      <formula>0.1</formula>
    </cfRule>
  </conditionalFormatting>
  <conditionalFormatting sqref="BJ44:BJ49">
    <cfRule type="cellIs" dxfId="79" priority="60" operator="greaterThan">
      <formula>0.1</formula>
    </cfRule>
  </conditionalFormatting>
  <conditionalFormatting sqref="BM44:BM49">
    <cfRule type="cellIs" dxfId="78" priority="59" operator="greaterThan">
      <formula>0.1</formula>
    </cfRule>
  </conditionalFormatting>
  <conditionalFormatting sqref="BP44:BP49">
    <cfRule type="cellIs" dxfId="77" priority="58" operator="greaterThan">
      <formula>0.1</formula>
    </cfRule>
  </conditionalFormatting>
  <conditionalFormatting sqref="AU44:AU49">
    <cfRule type="cellIs" dxfId="76" priority="57" operator="greaterThan">
      <formula>0.1</formula>
    </cfRule>
  </conditionalFormatting>
  <conditionalFormatting sqref="AX44:AX49">
    <cfRule type="cellIs" dxfId="75" priority="56" operator="greaterThan">
      <formula>0.1</formula>
    </cfRule>
  </conditionalFormatting>
  <conditionalFormatting sqref="BA44:BA49">
    <cfRule type="cellIs" dxfId="74" priority="55" operator="greaterThan">
      <formula>0.1</formula>
    </cfRule>
  </conditionalFormatting>
  <conditionalFormatting sqref="AR54:AR59">
    <cfRule type="cellIs" dxfId="73" priority="54" operator="greaterThan">
      <formula>0.1</formula>
    </cfRule>
  </conditionalFormatting>
  <conditionalFormatting sqref="BD54:BD59">
    <cfRule type="cellIs" dxfId="72" priority="53" operator="greaterThan">
      <formula>0.1</formula>
    </cfRule>
  </conditionalFormatting>
  <conditionalFormatting sqref="BG54:BG59">
    <cfRule type="cellIs" dxfId="71" priority="52" operator="greaterThan">
      <formula>0.1</formula>
    </cfRule>
  </conditionalFormatting>
  <conditionalFormatting sqref="BJ54:BJ59">
    <cfRule type="cellIs" dxfId="70" priority="51" operator="greaterThan">
      <formula>0.1</formula>
    </cfRule>
  </conditionalFormatting>
  <conditionalFormatting sqref="BM54:BM59">
    <cfRule type="cellIs" dxfId="69" priority="50" operator="greaterThan">
      <formula>0.1</formula>
    </cfRule>
  </conditionalFormatting>
  <conditionalFormatting sqref="BP54:BP59">
    <cfRule type="cellIs" dxfId="68" priority="49" operator="greaterThan">
      <formula>0.1</formula>
    </cfRule>
  </conditionalFormatting>
  <conditionalFormatting sqref="AU54:AU59">
    <cfRule type="cellIs" dxfId="67" priority="48" operator="greaterThan">
      <formula>0.1</formula>
    </cfRule>
  </conditionalFormatting>
  <conditionalFormatting sqref="AX54:AX59">
    <cfRule type="cellIs" dxfId="66" priority="47" operator="greaterThan">
      <formula>0.1</formula>
    </cfRule>
  </conditionalFormatting>
  <conditionalFormatting sqref="BA54:BA59">
    <cfRule type="cellIs" dxfId="65" priority="46" operator="greaterThan">
      <formula>0.1</formula>
    </cfRule>
  </conditionalFormatting>
  <conditionalFormatting sqref="AR64:AR69">
    <cfRule type="cellIs" dxfId="64" priority="45" operator="greaterThan">
      <formula>0.1</formula>
    </cfRule>
  </conditionalFormatting>
  <conditionalFormatting sqref="BD64:BD69">
    <cfRule type="cellIs" dxfId="63" priority="44" operator="greaterThan">
      <formula>0.1</formula>
    </cfRule>
  </conditionalFormatting>
  <conditionalFormatting sqref="BG64:BG69">
    <cfRule type="cellIs" dxfId="62" priority="43" operator="greaterThan">
      <formula>0.1</formula>
    </cfRule>
  </conditionalFormatting>
  <conditionalFormatting sqref="BJ64:BJ69">
    <cfRule type="cellIs" dxfId="61" priority="42" operator="greaterThan">
      <formula>0.1</formula>
    </cfRule>
  </conditionalFormatting>
  <conditionalFormatting sqref="BM64:BM69">
    <cfRule type="cellIs" dxfId="60" priority="41" operator="greaterThan">
      <formula>0.1</formula>
    </cfRule>
  </conditionalFormatting>
  <conditionalFormatting sqref="BP64:BP69">
    <cfRule type="cellIs" dxfId="59" priority="40" operator="greaterThan">
      <formula>0.1</formula>
    </cfRule>
  </conditionalFormatting>
  <conditionalFormatting sqref="AU64:AU69">
    <cfRule type="cellIs" dxfId="58" priority="39" operator="greaterThan">
      <formula>0.1</formula>
    </cfRule>
  </conditionalFormatting>
  <conditionalFormatting sqref="AX64:AX69">
    <cfRule type="cellIs" dxfId="57" priority="38" operator="greaterThan">
      <formula>0.1</formula>
    </cfRule>
  </conditionalFormatting>
  <conditionalFormatting sqref="BA64:BA69">
    <cfRule type="cellIs" dxfId="56" priority="37" operator="greaterThan">
      <formula>0.1</formula>
    </cfRule>
  </conditionalFormatting>
  <conditionalFormatting sqref="AR74:AR79">
    <cfRule type="cellIs" dxfId="55" priority="36" operator="greaterThan">
      <formula>0.1</formula>
    </cfRule>
  </conditionalFormatting>
  <conditionalFormatting sqref="BD74:BD79">
    <cfRule type="cellIs" dxfId="54" priority="35" operator="greaterThan">
      <formula>0.1</formula>
    </cfRule>
  </conditionalFormatting>
  <conditionalFormatting sqref="BG74:BG79">
    <cfRule type="cellIs" dxfId="53" priority="34" operator="greaterThan">
      <formula>0.1</formula>
    </cfRule>
  </conditionalFormatting>
  <conditionalFormatting sqref="BJ74:BJ79">
    <cfRule type="cellIs" dxfId="52" priority="33" operator="greaterThan">
      <formula>0.1</formula>
    </cfRule>
  </conditionalFormatting>
  <conditionalFormatting sqref="BM74:BM79">
    <cfRule type="cellIs" dxfId="51" priority="32" operator="greaterThan">
      <formula>0.1</formula>
    </cfRule>
  </conditionalFormatting>
  <conditionalFormatting sqref="BP74:BP79">
    <cfRule type="cellIs" dxfId="50" priority="31" operator="greaterThan">
      <formula>0.1</formula>
    </cfRule>
  </conditionalFormatting>
  <conditionalFormatting sqref="AU74:AU79">
    <cfRule type="cellIs" dxfId="49" priority="30" operator="greaterThan">
      <formula>0.1</formula>
    </cfRule>
  </conditionalFormatting>
  <conditionalFormatting sqref="AX74:AX79">
    <cfRule type="cellIs" dxfId="48" priority="29" operator="greaterThan">
      <formula>0.1</formula>
    </cfRule>
  </conditionalFormatting>
  <conditionalFormatting sqref="BA74:BA79">
    <cfRule type="cellIs" dxfId="47" priority="28" operator="greaterThan">
      <formula>0.1</formula>
    </cfRule>
  </conditionalFormatting>
  <conditionalFormatting sqref="AR84:AR89">
    <cfRule type="cellIs" dxfId="46" priority="27" operator="greaterThan">
      <formula>0.1</formula>
    </cfRule>
  </conditionalFormatting>
  <conditionalFormatting sqref="BD84:BD89">
    <cfRule type="cellIs" dxfId="45" priority="26" operator="greaterThan">
      <formula>0.1</formula>
    </cfRule>
  </conditionalFormatting>
  <conditionalFormatting sqref="BG84:BG89">
    <cfRule type="cellIs" dxfId="44" priority="25" operator="greaterThan">
      <formula>0.1</formula>
    </cfRule>
  </conditionalFormatting>
  <conditionalFormatting sqref="BJ84:BJ89">
    <cfRule type="cellIs" dxfId="43" priority="24" operator="greaterThan">
      <formula>0.1</formula>
    </cfRule>
  </conditionalFormatting>
  <conditionalFormatting sqref="BM84:BM89">
    <cfRule type="cellIs" dxfId="42" priority="23" operator="greaterThan">
      <formula>0.1</formula>
    </cfRule>
  </conditionalFormatting>
  <conditionalFormatting sqref="BP84:BP89">
    <cfRule type="cellIs" dxfId="41" priority="22" operator="greaterThan">
      <formula>0.1</formula>
    </cfRule>
  </conditionalFormatting>
  <conditionalFormatting sqref="AU84:AU89">
    <cfRule type="cellIs" dxfId="40" priority="21" operator="greaterThan">
      <formula>0.1</formula>
    </cfRule>
  </conditionalFormatting>
  <conditionalFormatting sqref="AX84:AX89">
    <cfRule type="cellIs" dxfId="39" priority="20" operator="greaterThan">
      <formula>0.1</formula>
    </cfRule>
  </conditionalFormatting>
  <conditionalFormatting sqref="BA84:BA89">
    <cfRule type="cellIs" dxfId="38" priority="19" operator="greaterThan">
      <formula>0.1</formula>
    </cfRule>
  </conditionalFormatting>
  <conditionalFormatting sqref="AR94:AR99">
    <cfRule type="cellIs" dxfId="37" priority="18" operator="greaterThan">
      <formula>0.1</formula>
    </cfRule>
  </conditionalFormatting>
  <conditionalFormatting sqref="BD94:BD99">
    <cfRule type="cellIs" dxfId="36" priority="17" operator="greaterThan">
      <formula>0.1</formula>
    </cfRule>
  </conditionalFormatting>
  <conditionalFormatting sqref="BG94:BG99">
    <cfRule type="cellIs" dxfId="35" priority="16" operator="greaterThan">
      <formula>0.1</formula>
    </cfRule>
  </conditionalFormatting>
  <conditionalFormatting sqref="BJ94:BJ99">
    <cfRule type="cellIs" dxfId="34" priority="15" operator="greaterThan">
      <formula>0.1</formula>
    </cfRule>
  </conditionalFormatting>
  <conditionalFormatting sqref="BM94:BM99">
    <cfRule type="cellIs" dxfId="33" priority="14" operator="greaterThan">
      <formula>0.1</formula>
    </cfRule>
  </conditionalFormatting>
  <conditionalFormatting sqref="BP94:BP99">
    <cfRule type="cellIs" dxfId="32" priority="13" operator="greaterThan">
      <formula>0.1</formula>
    </cfRule>
  </conditionalFormatting>
  <conditionalFormatting sqref="AU94:AU99">
    <cfRule type="cellIs" dxfId="31" priority="12" operator="greaterThan">
      <formula>0.1</formula>
    </cfRule>
  </conditionalFormatting>
  <conditionalFormatting sqref="AX94:AX99">
    <cfRule type="cellIs" dxfId="30" priority="11" operator="greaterThan">
      <formula>0.1</formula>
    </cfRule>
  </conditionalFormatting>
  <conditionalFormatting sqref="BA94:BA99">
    <cfRule type="cellIs" dxfId="29" priority="10" operator="greaterThan">
      <formula>0.1</formula>
    </cfRule>
  </conditionalFormatting>
  <conditionalFormatting sqref="AR104:AR109">
    <cfRule type="cellIs" dxfId="28" priority="9" operator="greaterThan">
      <formula>0.1</formula>
    </cfRule>
  </conditionalFormatting>
  <conditionalFormatting sqref="BD104:BD109">
    <cfRule type="cellIs" dxfId="27" priority="8" operator="greaterThan">
      <formula>0.1</formula>
    </cfRule>
  </conditionalFormatting>
  <conditionalFormatting sqref="BG104:BG109">
    <cfRule type="cellIs" dxfId="26" priority="7" operator="greaterThan">
      <formula>0.1</formula>
    </cfRule>
  </conditionalFormatting>
  <conditionalFormatting sqref="BJ104:BJ109">
    <cfRule type="cellIs" dxfId="25" priority="6" operator="greaterThan">
      <formula>0.1</formula>
    </cfRule>
  </conditionalFormatting>
  <conditionalFormatting sqref="BM104:BM109">
    <cfRule type="cellIs" dxfId="24" priority="5" operator="greaterThan">
      <formula>0.1</formula>
    </cfRule>
  </conditionalFormatting>
  <conditionalFormatting sqref="BP104:BP109">
    <cfRule type="cellIs" dxfId="23" priority="4" operator="greaterThan">
      <formula>0.1</formula>
    </cfRule>
  </conditionalFormatting>
  <conditionalFormatting sqref="AU104:AU109">
    <cfRule type="cellIs" dxfId="22" priority="3" operator="greaterThan">
      <formula>0.1</formula>
    </cfRule>
  </conditionalFormatting>
  <conditionalFormatting sqref="AX104:AX109">
    <cfRule type="cellIs" dxfId="21" priority="2" operator="greaterThan">
      <formula>0.1</formula>
    </cfRule>
  </conditionalFormatting>
  <conditionalFormatting sqref="BA104:BA109">
    <cfRule type="cellIs" dxfId="20" priority="1" operator="greaterThan">
      <formula>0.1</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79"/>
  <sheetViews>
    <sheetView tabSelected="1" workbookViewId="0">
      <selection activeCell="K21" sqref="K21"/>
    </sheetView>
  </sheetViews>
  <sheetFormatPr defaultRowHeight="14.5" x14ac:dyDescent="0.35"/>
  <cols>
    <col min="1" max="1" width="15.81640625" style="174" bestFit="1" customWidth="1"/>
    <col min="2" max="2" width="8.453125" style="174" bestFit="1" customWidth="1"/>
    <col min="3" max="3" width="11.26953125" style="174" bestFit="1" customWidth="1"/>
    <col min="23" max="23" width="13.54296875" style="174" bestFit="1" customWidth="1"/>
    <col min="24" max="24" width="8.453125" style="174" bestFit="1" customWidth="1"/>
    <col min="25" max="25" width="11.26953125" style="174" bestFit="1" customWidth="1"/>
  </cols>
  <sheetData>
    <row r="1" spans="1:58" ht="24" thickBot="1" x14ac:dyDescent="0.6">
      <c r="D1" s="184" t="str">
        <f>HPLC!D1</f>
        <v>CBS1483</v>
      </c>
    </row>
    <row r="2" spans="1:58" ht="15" thickBot="1" x14ac:dyDescent="0.4">
      <c r="D2" s="208" t="s">
        <v>9</v>
      </c>
      <c r="E2" s="209"/>
      <c r="F2" s="210"/>
      <c r="G2" s="208" t="s">
        <v>10</v>
      </c>
      <c r="H2" s="209"/>
      <c r="I2" s="210"/>
      <c r="J2" s="208" t="s">
        <v>11</v>
      </c>
      <c r="K2" s="209"/>
      <c r="L2" s="210"/>
      <c r="M2" s="208" t="s">
        <v>12</v>
      </c>
      <c r="N2" s="209"/>
      <c r="O2" s="210"/>
      <c r="P2" s="208" t="s">
        <v>13</v>
      </c>
      <c r="Q2" s="209"/>
      <c r="R2" s="210"/>
      <c r="S2" s="208" t="s">
        <v>14</v>
      </c>
      <c r="T2" s="209"/>
      <c r="U2" s="210"/>
      <c r="Z2" s="215" t="s">
        <v>15</v>
      </c>
      <c r="AA2" s="215"/>
      <c r="AB2" s="216"/>
      <c r="AC2" s="214" t="s">
        <v>16</v>
      </c>
      <c r="AD2" s="215"/>
      <c r="AE2" s="216"/>
      <c r="AF2" s="214" t="s">
        <v>17</v>
      </c>
      <c r="AG2" s="215"/>
      <c r="AH2" s="216"/>
      <c r="AI2" s="214" t="s">
        <v>18</v>
      </c>
      <c r="AJ2" s="215"/>
      <c r="AK2" s="216"/>
      <c r="AL2" s="214" t="s">
        <v>19</v>
      </c>
      <c r="AM2" s="215"/>
      <c r="AN2" s="216"/>
      <c r="AO2" s="214" t="s">
        <v>20</v>
      </c>
      <c r="AP2" s="215"/>
      <c r="AQ2" s="216"/>
      <c r="AR2" s="214" t="s">
        <v>24</v>
      </c>
      <c r="AS2" s="215"/>
      <c r="AT2" s="216"/>
      <c r="AU2" s="214" t="s">
        <v>21</v>
      </c>
      <c r="AV2" s="215"/>
      <c r="AW2" s="216"/>
      <c r="AX2" s="214" t="s">
        <v>22</v>
      </c>
      <c r="AY2" s="215"/>
      <c r="AZ2" s="216"/>
      <c r="BA2" s="214" t="s">
        <v>25</v>
      </c>
      <c r="BB2" s="215"/>
      <c r="BC2" s="216"/>
      <c r="BD2" s="214" t="s">
        <v>23</v>
      </c>
      <c r="BE2" s="215"/>
      <c r="BF2" s="216"/>
    </row>
    <row r="3" spans="1:58" ht="15" thickBot="1" x14ac:dyDescent="0.4">
      <c r="A3" s="182" t="s">
        <v>0</v>
      </c>
      <c r="B3" s="181" t="s">
        <v>1</v>
      </c>
      <c r="C3" s="183" t="s">
        <v>2</v>
      </c>
      <c r="D3" s="139" t="s">
        <v>8</v>
      </c>
      <c r="E3" s="140" t="s">
        <v>5</v>
      </c>
      <c r="F3" s="141" t="s">
        <v>6</v>
      </c>
      <c r="G3" s="142" t="s">
        <v>8</v>
      </c>
      <c r="H3" s="140" t="s">
        <v>5</v>
      </c>
      <c r="I3" s="141" t="s">
        <v>6</v>
      </c>
      <c r="J3" s="142" t="s">
        <v>8</v>
      </c>
      <c r="K3" s="140" t="s">
        <v>5</v>
      </c>
      <c r="L3" s="141" t="s">
        <v>6</v>
      </c>
      <c r="M3" s="142" t="s">
        <v>8</v>
      </c>
      <c r="N3" s="140" t="s">
        <v>5</v>
      </c>
      <c r="O3" s="141" t="s">
        <v>6</v>
      </c>
      <c r="P3" s="142" t="s">
        <v>8</v>
      </c>
      <c r="Q3" s="140" t="s">
        <v>5</v>
      </c>
      <c r="R3" s="141" t="s">
        <v>6</v>
      </c>
      <c r="S3" s="142" t="s">
        <v>8</v>
      </c>
      <c r="T3" s="140" t="s">
        <v>5</v>
      </c>
      <c r="U3" s="141" t="s">
        <v>6</v>
      </c>
      <c r="W3" s="182" t="s">
        <v>0</v>
      </c>
      <c r="X3" s="181" t="s">
        <v>1</v>
      </c>
      <c r="Y3" s="183" t="s">
        <v>2</v>
      </c>
      <c r="Z3" s="120" t="s">
        <v>8</v>
      </c>
      <c r="AA3" s="120" t="s">
        <v>5</v>
      </c>
      <c r="AB3" s="121" t="s">
        <v>6</v>
      </c>
      <c r="AC3" s="122" t="s">
        <v>8</v>
      </c>
      <c r="AD3" s="120" t="s">
        <v>5</v>
      </c>
      <c r="AE3" s="121" t="s">
        <v>6</v>
      </c>
      <c r="AF3" s="122" t="s">
        <v>8</v>
      </c>
      <c r="AG3" s="120" t="s">
        <v>5</v>
      </c>
      <c r="AH3" s="121" t="s">
        <v>6</v>
      </c>
      <c r="AI3" s="122" t="s">
        <v>8</v>
      </c>
      <c r="AJ3" s="120" t="s">
        <v>5</v>
      </c>
      <c r="AK3" s="121" t="s">
        <v>6</v>
      </c>
      <c r="AL3" s="122" t="s">
        <v>8</v>
      </c>
      <c r="AM3" s="120" t="s">
        <v>5</v>
      </c>
      <c r="AN3" s="121" t="s">
        <v>6</v>
      </c>
      <c r="AO3" s="122" t="s">
        <v>8</v>
      </c>
      <c r="AP3" s="120" t="s">
        <v>5</v>
      </c>
      <c r="AQ3" s="121" t="s">
        <v>6</v>
      </c>
      <c r="AR3" s="122" t="s">
        <v>8</v>
      </c>
      <c r="AS3" s="120" t="s">
        <v>5</v>
      </c>
      <c r="AT3" s="121" t="s">
        <v>6</v>
      </c>
      <c r="AU3" s="122" t="s">
        <v>8</v>
      </c>
      <c r="AV3" s="120" t="s">
        <v>5</v>
      </c>
      <c r="AW3" s="121" t="s">
        <v>6</v>
      </c>
      <c r="AX3" s="122" t="s">
        <v>8</v>
      </c>
      <c r="AY3" s="120" t="s">
        <v>5</v>
      </c>
      <c r="AZ3" s="121" t="s">
        <v>6</v>
      </c>
      <c r="BA3" s="122" t="s">
        <v>8</v>
      </c>
      <c r="BB3" s="120" t="s">
        <v>5</v>
      </c>
      <c r="BC3" s="121" t="s">
        <v>6</v>
      </c>
      <c r="BD3" s="122" t="s">
        <v>8</v>
      </c>
      <c r="BE3" s="120" t="s">
        <v>5</v>
      </c>
      <c r="BF3" s="121" t="s">
        <v>6</v>
      </c>
    </row>
    <row r="4" spans="1:58" x14ac:dyDescent="0.35">
      <c r="A4" s="11">
        <v>44661.520833333336</v>
      </c>
      <c r="B4" s="5">
        <f>C4*24</f>
        <v>0</v>
      </c>
      <c r="C4" s="12">
        <f t="shared" ref="C4:C14" si="0">A4-$A$4</f>
        <v>0</v>
      </c>
      <c r="D4" s="143">
        <f>HPLC!AI5</f>
        <v>8.3449999999999989</v>
      </c>
      <c r="E4" s="144">
        <f>HPLC!AJ5</f>
        <v>0</v>
      </c>
      <c r="F4" s="144">
        <f>HPLC!AK5</f>
        <v>0</v>
      </c>
      <c r="G4" s="144">
        <f>HPLC!AL5</f>
        <v>23.99</v>
      </c>
      <c r="H4" s="144">
        <f>HPLC!AM5</f>
        <v>0</v>
      </c>
      <c r="I4" s="144">
        <f>HPLC!AN5</f>
        <v>0</v>
      </c>
      <c r="J4" s="144">
        <f>HPLC!AO5</f>
        <v>7.11</v>
      </c>
      <c r="K4" s="144">
        <f>HPLC!AP5</f>
        <v>0</v>
      </c>
      <c r="L4" s="144">
        <f>HPLC!AQ5</f>
        <v>0</v>
      </c>
      <c r="M4" s="144">
        <f>HPLC!AR5</f>
        <v>2.66</v>
      </c>
      <c r="N4" s="144">
        <f>HPLC!AS5</f>
        <v>0</v>
      </c>
      <c r="O4" s="144">
        <f>HPLC!AT5</f>
        <v>0</v>
      </c>
      <c r="P4" s="144">
        <f>HPLC!AU5</f>
        <v>0</v>
      </c>
      <c r="Q4" s="144">
        <f>HPLC!AV5</f>
        <v>0</v>
      </c>
      <c r="R4" s="144" t="e">
        <f>HPLC!AW5</f>
        <v>#DIV/0!</v>
      </c>
      <c r="S4" s="144">
        <f>HPLC!AX5</f>
        <v>0</v>
      </c>
      <c r="T4" s="144">
        <f>HPLC!AY5</f>
        <v>0</v>
      </c>
      <c r="U4" s="150" t="e">
        <f>HPLC!AZ5</f>
        <v>#DIV/0!</v>
      </c>
      <c r="W4" s="11">
        <f>'OD660'!$A$5</f>
        <v>44661.520833333336</v>
      </c>
      <c r="X4" s="4">
        <f>Y4*24</f>
        <v>0</v>
      </c>
      <c r="Y4" s="4">
        <f>W4-$A$4</f>
        <v>0</v>
      </c>
      <c r="Z4" s="143">
        <f>GC!AK4</f>
        <v>41.976666666666667</v>
      </c>
      <c r="AA4" s="144">
        <f>GC!AL4</f>
        <v>3.1494496873792595</v>
      </c>
      <c r="AB4" s="144">
        <f>GC!AM4</f>
        <v>7.5028579862922093E-2</v>
      </c>
      <c r="AC4" s="144">
        <f>GC!AN4</f>
        <v>24.299999999999997</v>
      </c>
      <c r="AD4" s="144">
        <f>GC!AO4</f>
        <v>1.9747658088998805</v>
      </c>
      <c r="AE4" s="144">
        <f>GC!AP4</f>
        <v>8.1266082670776979E-2</v>
      </c>
      <c r="AF4" s="144">
        <f>GC!AQ4</f>
        <v>0</v>
      </c>
      <c r="AG4" s="144">
        <f>GC!AR4</f>
        <v>0</v>
      </c>
      <c r="AH4" s="144" t="e">
        <f>GC!AS4</f>
        <v>#DIV/0!</v>
      </c>
      <c r="AI4" s="144">
        <f>GC!AT4</f>
        <v>0</v>
      </c>
      <c r="AJ4" s="144">
        <f>GC!AU4</f>
        <v>0</v>
      </c>
      <c r="AK4" s="144" t="e">
        <f>GC!AV4</f>
        <v>#DIV/0!</v>
      </c>
      <c r="AL4" s="144">
        <f>GC!AW4</f>
        <v>0</v>
      </c>
      <c r="AM4" s="144">
        <f>GC!AX4</f>
        <v>0</v>
      </c>
      <c r="AN4" s="144" t="e">
        <f>GC!AY4</f>
        <v>#DIV/0!</v>
      </c>
      <c r="AO4" s="144">
        <f>GC!AZ4</f>
        <v>0</v>
      </c>
      <c r="AP4" s="144">
        <f>GC!BA4</f>
        <v>0</v>
      </c>
      <c r="AQ4" s="144" t="e">
        <f>GC!BB4</f>
        <v>#DIV/0!</v>
      </c>
      <c r="AR4" s="144">
        <f>GC!BC4</f>
        <v>0</v>
      </c>
      <c r="AS4" s="144">
        <f>GC!BD4</f>
        <v>0</v>
      </c>
      <c r="AT4" s="144" t="e">
        <f>GC!BE4</f>
        <v>#DIV/0!</v>
      </c>
      <c r="AU4" s="144">
        <f>GC!BF4</f>
        <v>0</v>
      </c>
      <c r="AV4" s="144">
        <f>GC!BG4</f>
        <v>0</v>
      </c>
      <c r="AW4" s="144" t="e">
        <f>GC!BH4</f>
        <v>#DIV/0!</v>
      </c>
      <c r="AX4" s="144">
        <f>GC!BI4</f>
        <v>0</v>
      </c>
      <c r="AY4" s="144">
        <f>GC!BJ4</f>
        <v>0</v>
      </c>
      <c r="AZ4" s="144" t="e">
        <f>GC!BK4</f>
        <v>#DIV/0!</v>
      </c>
      <c r="BA4" s="144">
        <f>GC!BL4</f>
        <v>0</v>
      </c>
      <c r="BB4" s="144">
        <f>GC!BM4</f>
        <v>0</v>
      </c>
      <c r="BC4" s="144" t="e">
        <f>GC!BN4</f>
        <v>#DIV/0!</v>
      </c>
      <c r="BD4" s="144">
        <f>GC!BO4</f>
        <v>0</v>
      </c>
      <c r="BE4" s="144">
        <f>GC!BP4</f>
        <v>0</v>
      </c>
      <c r="BF4" s="150" t="e">
        <f>GC!BQ4</f>
        <v>#DIV/0!</v>
      </c>
    </row>
    <row r="5" spans="1:58" x14ac:dyDescent="0.35">
      <c r="A5" s="11">
        <v>44661.84375</v>
      </c>
      <c r="B5" s="5">
        <f t="shared" ref="B5:B14" si="1">C5*24</f>
        <v>7.7499999999417923</v>
      </c>
      <c r="C5" s="12">
        <f t="shared" si="0"/>
        <v>0.32291666666424135</v>
      </c>
      <c r="D5" s="29">
        <f>HPLC!AI6</f>
        <v>8.2150000000000016</v>
      </c>
      <c r="E5" s="7">
        <f>HPLC!AJ6</f>
        <v>4.4158804331638796E-2</v>
      </c>
      <c r="F5" s="7">
        <f>HPLC!AK6</f>
        <v>5.3753870154155557E-3</v>
      </c>
      <c r="G5" s="7">
        <f>HPLC!AL6</f>
        <v>24.76</v>
      </c>
      <c r="H5" s="7">
        <f>HPLC!AM6</f>
        <v>0.16837458240482756</v>
      </c>
      <c r="I5" s="7">
        <f>HPLC!AN6</f>
        <v>6.8002658483371382E-3</v>
      </c>
      <c r="J5" s="7">
        <f>HPLC!AO6</f>
        <v>6.544999999999999</v>
      </c>
      <c r="K5" s="7">
        <f>HPLC!AP6</f>
        <v>4.5460605656619857E-2</v>
      </c>
      <c r="L5" s="7">
        <f>HPLC!AQ6</f>
        <v>6.9458526595293909E-3</v>
      </c>
      <c r="M5" s="7">
        <f>HPLC!AR6</f>
        <v>2.7833333333333337</v>
      </c>
      <c r="N5" s="7">
        <f>HPLC!AS6</f>
        <v>2.041241452319317E-2</v>
      </c>
      <c r="O5" s="7">
        <f>HPLC!AT6</f>
        <v>7.3338016250993412E-3</v>
      </c>
      <c r="P5" s="7">
        <f>HPLC!AU6</f>
        <v>0</v>
      </c>
      <c r="Q5" s="7">
        <f>HPLC!AV6</f>
        <v>0</v>
      </c>
      <c r="R5" s="7" t="e">
        <f>HPLC!AW6</f>
        <v>#DIV/0!</v>
      </c>
      <c r="S5" s="7">
        <f>HPLC!AX6</f>
        <v>0.27666666666666667</v>
      </c>
      <c r="T5" s="7">
        <f>HPLC!AY6</f>
        <v>4.0824829046386332E-3</v>
      </c>
      <c r="U5" s="151">
        <f>HPLC!AZ6</f>
        <v>1.4755962305922771E-2</v>
      </c>
      <c r="W5" s="11">
        <f>'OD660'!$A$7</f>
        <v>44662.34375</v>
      </c>
      <c r="X5" s="4">
        <f t="shared" ref="X5:X9" si="2">Y5*24</f>
        <v>19.749999999941792</v>
      </c>
      <c r="Y5" s="5">
        <f t="shared" ref="Y5:Y9" si="3">W5-$A$4</f>
        <v>0.82291666666424135</v>
      </c>
      <c r="Z5" s="29">
        <f>GC!AK5</f>
        <v>129.94333333333333</v>
      </c>
      <c r="AA5" s="7">
        <f>GC!AL5</f>
        <v>2.9811463119634611</v>
      </c>
      <c r="AB5" s="7">
        <f>GC!AM5</f>
        <v>2.2941895020625359E-2</v>
      </c>
      <c r="AC5" s="7">
        <f>GC!AN5</f>
        <v>113.67333333333335</v>
      </c>
      <c r="AD5" s="7">
        <f>GC!AO5</f>
        <v>3.6053340113411561</v>
      </c>
      <c r="AE5" s="7">
        <f>GC!AP5</f>
        <v>3.1716620825826831E-2</v>
      </c>
      <c r="AF5" s="7">
        <f>GC!AQ5</f>
        <v>0.14666666666666667</v>
      </c>
      <c r="AG5" s="7">
        <f>GC!AR5</f>
        <v>0.12701705922171766</v>
      </c>
      <c r="AH5" s="7">
        <f>GC!AS5</f>
        <v>0.8660254037844386</v>
      </c>
      <c r="AI5" s="7">
        <f>GC!AT5</f>
        <v>0</v>
      </c>
      <c r="AJ5" s="7">
        <f>GC!AU5</f>
        <v>0</v>
      </c>
      <c r="AK5" s="7" t="e">
        <f>GC!AV5</f>
        <v>#DIV/0!</v>
      </c>
      <c r="AL5" s="7">
        <f>GC!AW5</f>
        <v>0</v>
      </c>
      <c r="AM5" s="7">
        <f>GC!AX5</f>
        <v>0</v>
      </c>
      <c r="AN5" s="7" t="e">
        <f>GC!AY5</f>
        <v>#DIV/0!</v>
      </c>
      <c r="AO5" s="7">
        <f>GC!AZ5</f>
        <v>0</v>
      </c>
      <c r="AP5" s="7">
        <f>GC!BA5</f>
        <v>0</v>
      </c>
      <c r="AQ5" s="7" t="e">
        <f>GC!BB5</f>
        <v>#DIV/0!</v>
      </c>
      <c r="AR5" s="7">
        <f>GC!BC5</f>
        <v>0</v>
      </c>
      <c r="AS5" s="7">
        <f>GC!BD5</f>
        <v>0</v>
      </c>
      <c r="AT5" s="7" t="e">
        <f>GC!BE5</f>
        <v>#DIV/0!</v>
      </c>
      <c r="AU5" s="7">
        <f>GC!BF5</f>
        <v>3.8633333333333333</v>
      </c>
      <c r="AV5" s="7">
        <f>GC!BG5</f>
        <v>8.504900548115385E-2</v>
      </c>
      <c r="AW5" s="7">
        <f>GC!BH5</f>
        <v>2.2014410392015665E-2</v>
      </c>
      <c r="AX5" s="7">
        <f>GC!BI5</f>
        <v>0</v>
      </c>
      <c r="AY5" s="7">
        <f>GC!BJ5</f>
        <v>0</v>
      </c>
      <c r="AZ5" s="7" t="e">
        <f>GC!BK5</f>
        <v>#DIV/0!</v>
      </c>
      <c r="BA5" s="7">
        <f>GC!BL5</f>
        <v>0</v>
      </c>
      <c r="BB5" s="7">
        <f>GC!BM5</f>
        <v>0</v>
      </c>
      <c r="BC5" s="7" t="e">
        <f>GC!BN5</f>
        <v>#DIV/0!</v>
      </c>
      <c r="BD5" s="7">
        <f>GC!BO5</f>
        <v>0</v>
      </c>
      <c r="BE5" s="7">
        <f>GC!BP5</f>
        <v>0</v>
      </c>
      <c r="BF5" s="151" t="e">
        <f>GC!BQ5</f>
        <v>#DIV/0!</v>
      </c>
    </row>
    <row r="6" spans="1:58" x14ac:dyDescent="0.35">
      <c r="A6" s="11">
        <v>44662.34375</v>
      </c>
      <c r="B6" s="5">
        <f t="shared" si="1"/>
        <v>19.749999999941792</v>
      </c>
      <c r="C6" s="12">
        <f t="shared" si="0"/>
        <v>0.82291666666424135</v>
      </c>
      <c r="D6" s="29">
        <f>HPLC!AI7</f>
        <v>8.15</v>
      </c>
      <c r="E6" s="7">
        <f>HPLC!AJ7</f>
        <v>4.7081489639418168E-2</v>
      </c>
      <c r="F6" s="7">
        <f>HPLC!AK7</f>
        <v>5.7768698944071373E-3</v>
      </c>
      <c r="G6" s="7">
        <f>HPLC!AL7</f>
        <v>24.666666666666668</v>
      </c>
      <c r="H6" s="7">
        <f>HPLC!AM7</f>
        <v>0.13235054464061288</v>
      </c>
      <c r="I6" s="7">
        <f>HPLC!AN7</f>
        <v>5.3655626205653872E-3</v>
      </c>
      <c r="J6" s="7">
        <f>HPLC!AO7</f>
        <v>5.0766666666666671</v>
      </c>
      <c r="K6" s="7">
        <f>HPLC!AP7</f>
        <v>1.8708286933869663E-2</v>
      </c>
      <c r="L6" s="7">
        <f>HPLC!AQ7</f>
        <v>3.6851517269605376E-3</v>
      </c>
      <c r="M6" s="7">
        <f>HPLC!AR7</f>
        <v>2.6</v>
      </c>
      <c r="N6" s="7">
        <f>HPLC!AS7</f>
        <v>1.4142135623730963E-2</v>
      </c>
      <c r="O6" s="7">
        <f>HPLC!AT7</f>
        <v>5.4392829322042159E-3</v>
      </c>
      <c r="P6" s="7">
        <f>HPLC!AU7</f>
        <v>1.3333333333333334E-2</v>
      </c>
      <c r="Q6" s="7">
        <f>HPLC!AV7</f>
        <v>3.2659863237109045E-2</v>
      </c>
      <c r="R6" s="7">
        <f>HPLC!AW7</f>
        <v>2.4494897427831783</v>
      </c>
      <c r="S6" s="7">
        <f>HPLC!AX7</f>
        <v>0.82</v>
      </c>
      <c r="T6" s="7">
        <f>HPLC!AY7</f>
        <v>4.0824829046386332E-3</v>
      </c>
      <c r="U6" s="151">
        <f>HPLC!AZ7</f>
        <v>4.9786376885836998E-3</v>
      </c>
      <c r="W6" s="11">
        <f>'OD660'!$A$9</f>
        <v>44663.354166666664</v>
      </c>
      <c r="X6" s="4">
        <f t="shared" si="2"/>
        <v>43.999999999883585</v>
      </c>
      <c r="Y6" s="5">
        <f t="shared" si="3"/>
        <v>1.8333333333284827</v>
      </c>
      <c r="Z6" s="29">
        <f>GC!AK6</f>
        <v>216.54333333333338</v>
      </c>
      <c r="AA6" s="7">
        <f>GC!AL6</f>
        <v>8.602617818625518</v>
      </c>
      <c r="AB6" s="7">
        <f>GC!AM6</f>
        <v>3.9727003765030168E-2</v>
      </c>
      <c r="AC6" s="7">
        <f>GC!AN6</f>
        <v>148.57666666666668</v>
      </c>
      <c r="AD6" s="7">
        <f>GC!AO6</f>
        <v>7.9616853324741008</v>
      </c>
      <c r="AE6" s="7">
        <f>GC!AP6</f>
        <v>5.3586377397577684E-2</v>
      </c>
      <c r="AF6" s="7">
        <f>GC!AQ6</f>
        <v>0.26666666666666666</v>
      </c>
      <c r="AG6" s="7">
        <f>GC!AR6</f>
        <v>3.2145502536643174E-2</v>
      </c>
      <c r="AH6" s="7">
        <f>GC!AS6</f>
        <v>0.1205456345124119</v>
      </c>
      <c r="AI6" s="7">
        <f>GC!AT6</f>
        <v>0</v>
      </c>
      <c r="AJ6" s="7">
        <f>GC!AU6</f>
        <v>0</v>
      </c>
      <c r="AK6" s="7" t="e">
        <f>GC!AV6</f>
        <v>#DIV/0!</v>
      </c>
      <c r="AL6" s="7">
        <f>GC!AW6</f>
        <v>0.19000000000000003</v>
      </c>
      <c r="AM6" s="7">
        <f>GC!AX6</f>
        <v>1.0000000000000009E-2</v>
      </c>
      <c r="AN6" s="7">
        <f>GC!AY6</f>
        <v>5.263157894736846E-2</v>
      </c>
      <c r="AO6" s="7">
        <f>GC!AZ6</f>
        <v>7.68</v>
      </c>
      <c r="AP6" s="7">
        <f>GC!BA6</f>
        <v>0.18999999999999995</v>
      </c>
      <c r="AQ6" s="7">
        <f>GC!BB6</f>
        <v>2.4739583333333329E-2</v>
      </c>
      <c r="AR6" s="7">
        <f>GC!BC6</f>
        <v>0</v>
      </c>
      <c r="AS6" s="7">
        <f>GC!BD6</f>
        <v>0</v>
      </c>
      <c r="AT6" s="7" t="e">
        <f>GC!BE6</f>
        <v>#DIV/0!</v>
      </c>
      <c r="AU6" s="7">
        <f>GC!BF6</f>
        <v>24.353333333333335</v>
      </c>
      <c r="AV6" s="7">
        <f>GC!BG6</f>
        <v>1.0001166598619042</v>
      </c>
      <c r="AW6" s="7">
        <f>GC!BH6</f>
        <v>4.1066931009933104E-2</v>
      </c>
      <c r="AX6" s="7">
        <f>GC!BI6</f>
        <v>0</v>
      </c>
      <c r="AY6" s="7">
        <f>GC!BJ6</f>
        <v>0</v>
      </c>
      <c r="AZ6" s="7" t="e">
        <f>GC!BK6</f>
        <v>#DIV/0!</v>
      </c>
      <c r="BA6" s="7">
        <f>GC!BL6</f>
        <v>0</v>
      </c>
      <c r="BB6" s="7">
        <f>GC!BM6</f>
        <v>0</v>
      </c>
      <c r="BC6" s="7" t="e">
        <f>GC!BN6</f>
        <v>#DIV/0!</v>
      </c>
      <c r="BD6" s="7">
        <f>GC!BO6</f>
        <v>0</v>
      </c>
      <c r="BE6" s="7">
        <f>GC!BP6</f>
        <v>0</v>
      </c>
      <c r="BF6" s="151" t="e">
        <f>GC!BQ6</f>
        <v>#DIV/0!</v>
      </c>
    </row>
    <row r="7" spans="1:58" x14ac:dyDescent="0.35">
      <c r="A7" s="11">
        <v>44662.71875</v>
      </c>
      <c r="B7" s="5">
        <f t="shared" si="1"/>
        <v>28.749999999941792</v>
      </c>
      <c r="C7" s="12">
        <f t="shared" si="0"/>
        <v>1.1979166666642413</v>
      </c>
      <c r="D7" s="29">
        <f>HPLC!AI8</f>
        <v>8.0416666666666661</v>
      </c>
      <c r="E7" s="7">
        <f>HPLC!AJ8</f>
        <v>4.4907311951024334E-2</v>
      </c>
      <c r="F7" s="7">
        <f>HPLC!AK8</f>
        <v>5.5843289472776378E-3</v>
      </c>
      <c r="G7" s="7">
        <f>HPLC!AL8</f>
        <v>24.356666666666666</v>
      </c>
      <c r="H7" s="7">
        <f>HPLC!AM8</f>
        <v>0.11839200423452065</v>
      </c>
      <c r="I7" s="7">
        <f>HPLC!AN8</f>
        <v>4.860763825147967E-3</v>
      </c>
      <c r="J7" s="7">
        <f>HPLC!AO8</f>
        <v>3.1433333333333331</v>
      </c>
      <c r="K7" s="7">
        <f>HPLC!AP8</f>
        <v>1.6329931618554356E-2</v>
      </c>
      <c r="L7" s="7">
        <f>HPLC!AQ8</f>
        <v>5.1951001967829348E-3</v>
      </c>
      <c r="M7" s="7">
        <f>HPLC!AR8</f>
        <v>2.2333333333333329</v>
      </c>
      <c r="N7" s="7">
        <f>HPLC!AS8</f>
        <v>1.6329931618554533E-2</v>
      </c>
      <c r="O7" s="7">
        <f>HPLC!AT8</f>
        <v>7.3119096799497919E-3</v>
      </c>
      <c r="P7" s="7">
        <f>HPLC!AU8</f>
        <v>9.3333333333333338E-2</v>
      </c>
      <c r="Q7" s="7">
        <f>HPLC!AV8</f>
        <v>4.0824829046386332E-3</v>
      </c>
      <c r="R7" s="7">
        <f>HPLC!AW8</f>
        <v>4.3740888263985353E-2</v>
      </c>
      <c r="S7" s="7">
        <f>HPLC!AX8</f>
        <v>1.8699999999999999</v>
      </c>
      <c r="T7" s="7">
        <f>HPLC!AY8</f>
        <v>3.6742346141747706E-2</v>
      </c>
      <c r="U7" s="151">
        <f>HPLC!AZ8</f>
        <v>1.9648313444784869E-2</v>
      </c>
      <c r="W7" s="11">
        <f>'OD660'!$A$11</f>
        <v>44664.361111111109</v>
      </c>
      <c r="X7" s="4">
        <f t="shared" si="2"/>
        <v>68.166666666569654</v>
      </c>
      <c r="Y7" s="5">
        <f t="shared" si="3"/>
        <v>2.8402777777737356</v>
      </c>
      <c r="Z7" s="29">
        <f>GC!AK7</f>
        <v>1122.8233333333335</v>
      </c>
      <c r="AA7" s="7">
        <f>GC!AL7</f>
        <v>20.804024450411749</v>
      </c>
      <c r="AB7" s="7">
        <f>GC!AM7</f>
        <v>1.8528315036570087E-2</v>
      </c>
      <c r="AC7" s="7">
        <f>GC!AN7</f>
        <v>988.57999999999993</v>
      </c>
      <c r="AD7" s="7">
        <f>GC!AO7</f>
        <v>9.7496820460976998</v>
      </c>
      <c r="AE7" s="7">
        <f>GC!AP7</f>
        <v>9.8623096219807201E-3</v>
      </c>
      <c r="AF7" s="7">
        <f>GC!AQ7</f>
        <v>0.96333333333333326</v>
      </c>
      <c r="AG7" s="7">
        <f>GC!AR7</f>
        <v>7.6376261582597346E-2</v>
      </c>
      <c r="AH7" s="7">
        <f>GC!AS7</f>
        <v>7.9283316521727348E-2</v>
      </c>
      <c r="AI7" s="7">
        <f>GC!AT7</f>
        <v>0</v>
      </c>
      <c r="AJ7" s="7">
        <f>GC!AU7</f>
        <v>0</v>
      </c>
      <c r="AK7" s="7" t="e">
        <f>GC!AV7</f>
        <v>#DIV/0!</v>
      </c>
      <c r="AL7" s="7">
        <f>GC!AW7</f>
        <v>0.38666666666666671</v>
      </c>
      <c r="AM7" s="7">
        <f>GC!AX7</f>
        <v>5.7735026918962623E-3</v>
      </c>
      <c r="AN7" s="7">
        <f>GC!AY7</f>
        <v>1.4931472479042055E-2</v>
      </c>
      <c r="AO7" s="7">
        <f>GC!AZ7</f>
        <v>24.27</v>
      </c>
      <c r="AP7" s="7">
        <f>GC!BA7</f>
        <v>0.34828149534536068</v>
      </c>
      <c r="AQ7" s="7">
        <f>GC!BB7</f>
        <v>1.435028823013435E-2</v>
      </c>
      <c r="AR7" s="7">
        <f>GC!BC7</f>
        <v>8.3333333333333329E-2</v>
      </c>
      <c r="AS7" s="7">
        <f>GC!BD7</f>
        <v>5.7735026918962545E-3</v>
      </c>
      <c r="AT7" s="7">
        <f>GC!BE7</f>
        <v>6.9282032302755064E-2</v>
      </c>
      <c r="AU7" s="7">
        <f>GC!BF7</f>
        <v>58.626666666666665</v>
      </c>
      <c r="AV7" s="7">
        <f>GC!BG7</f>
        <v>1.363977028154554</v>
      </c>
      <c r="AW7" s="7">
        <f>GC!BH7</f>
        <v>2.3265471255763375E-2</v>
      </c>
      <c r="AX7" s="7">
        <f>GC!BI7</f>
        <v>0</v>
      </c>
      <c r="AY7" s="7">
        <f>GC!BJ7</f>
        <v>0</v>
      </c>
      <c r="AZ7" s="7" t="e">
        <f>GC!BK7</f>
        <v>#DIV/0!</v>
      </c>
      <c r="BA7" s="7">
        <f>GC!BL7</f>
        <v>0</v>
      </c>
      <c r="BB7" s="7">
        <f>GC!BM7</f>
        <v>0</v>
      </c>
      <c r="BC7" s="7" t="e">
        <f>GC!BN7</f>
        <v>#DIV/0!</v>
      </c>
      <c r="BD7" s="7">
        <f>GC!BO7</f>
        <v>0</v>
      </c>
      <c r="BE7" s="7">
        <f>GC!BP7</f>
        <v>0</v>
      </c>
      <c r="BF7" s="151" t="e">
        <f>GC!BQ7</f>
        <v>#DIV/0!</v>
      </c>
    </row>
    <row r="8" spans="1:58" x14ac:dyDescent="0.35">
      <c r="A8" s="11">
        <v>44663.354166666664</v>
      </c>
      <c r="B8" s="5">
        <f t="shared" si="1"/>
        <v>43.999999999883585</v>
      </c>
      <c r="C8" s="12">
        <f t="shared" si="0"/>
        <v>1.8333333333284827</v>
      </c>
      <c r="D8" s="29">
        <f>HPLC!AI9</f>
        <v>7.9283333333333337</v>
      </c>
      <c r="E8" s="7">
        <f>HPLC!AJ9</f>
        <v>2.8577380332470433E-2</v>
      </c>
      <c r="F8" s="7">
        <f>HPLC!AK9</f>
        <v>3.6044625182851081E-3</v>
      </c>
      <c r="G8" s="7">
        <f>HPLC!AL9</f>
        <v>21.303333333333331</v>
      </c>
      <c r="H8" s="7">
        <f>HPLC!AM9</f>
        <v>4.0207793606049036E-2</v>
      </c>
      <c r="I8" s="7">
        <f>HPLC!AN9</f>
        <v>1.8873944737622769E-3</v>
      </c>
      <c r="J8" s="7">
        <f>HPLC!AO9</f>
        <v>0</v>
      </c>
      <c r="K8" s="7">
        <f>HPLC!AP9</f>
        <v>0</v>
      </c>
      <c r="L8" s="7" t="e">
        <f>HPLC!AQ9</f>
        <v>#DIV/0!</v>
      </c>
      <c r="M8" s="7">
        <f>HPLC!AR9</f>
        <v>0</v>
      </c>
      <c r="N8" s="7">
        <f>HPLC!AS9</f>
        <v>0</v>
      </c>
      <c r="O8" s="7" t="e">
        <f>HPLC!AT9</f>
        <v>#DIV/0!</v>
      </c>
      <c r="P8" s="7">
        <f>HPLC!AU9</f>
        <v>0</v>
      </c>
      <c r="Q8" s="7">
        <f>HPLC!AV9</f>
        <v>0</v>
      </c>
      <c r="R8" s="7" t="e">
        <f>HPLC!AW9</f>
        <v>#DIV/0!</v>
      </c>
      <c r="S8" s="7">
        <f>HPLC!AX9</f>
        <v>5.1449999999999996</v>
      </c>
      <c r="T8" s="7">
        <f>HPLC!AY9</f>
        <v>0.12832251036613415</v>
      </c>
      <c r="U8" s="151">
        <f>HPLC!AZ9</f>
        <v>2.4941207068247651E-2</v>
      </c>
      <c r="W8" s="11">
        <f>'OD660'!$A$13</f>
        <v>44665.34375</v>
      </c>
      <c r="X8" s="4">
        <f t="shared" si="2"/>
        <v>91.749999999941792</v>
      </c>
      <c r="Y8" s="5">
        <f t="shared" si="3"/>
        <v>3.8229166666642413</v>
      </c>
      <c r="Z8" s="29">
        <f>GC!AK8</f>
        <v>361.22333333333336</v>
      </c>
      <c r="AA8" s="7">
        <f>GC!AL8</f>
        <v>20.034955286531947</v>
      </c>
      <c r="AB8" s="7">
        <f>GC!AM8</f>
        <v>5.5464178079669857E-2</v>
      </c>
      <c r="AC8" s="7">
        <f>GC!AN8</f>
        <v>306.29333333333335</v>
      </c>
      <c r="AD8" s="7">
        <f>GC!AO8</f>
        <v>10.639860588059117</v>
      </c>
      <c r="AE8" s="7">
        <f>GC!AP8</f>
        <v>3.4737486683981966E-2</v>
      </c>
      <c r="AF8" s="7">
        <f>GC!AQ8</f>
        <v>1.1466666666666667</v>
      </c>
      <c r="AG8" s="7">
        <f>GC!AR8</f>
        <v>3.5118845842842375E-2</v>
      </c>
      <c r="AH8" s="7">
        <f>GC!AS8</f>
        <v>3.0626900444339279E-2</v>
      </c>
      <c r="AI8" s="7">
        <f>GC!AT8</f>
        <v>0</v>
      </c>
      <c r="AJ8" s="7">
        <f>GC!AU8</f>
        <v>0</v>
      </c>
      <c r="AK8" s="7" t="e">
        <f>GC!AV8</f>
        <v>#DIV/0!</v>
      </c>
      <c r="AL8" s="7">
        <f>GC!AW8</f>
        <v>0.42</v>
      </c>
      <c r="AM8" s="7">
        <f>GC!AX8</f>
        <v>1.0000000000000009E-2</v>
      </c>
      <c r="AN8" s="7">
        <f>GC!AY8</f>
        <v>2.3809523809523832E-2</v>
      </c>
      <c r="AO8" s="7">
        <f>GC!AZ8</f>
        <v>29.196666666666669</v>
      </c>
      <c r="AP8" s="7">
        <f>GC!BA8</f>
        <v>0.51500809055133678</v>
      </c>
      <c r="AQ8" s="7">
        <f>GC!BB8</f>
        <v>1.7639276991140658E-2</v>
      </c>
      <c r="AR8" s="7">
        <f>GC!BC8</f>
        <v>9.3333333333333338E-2</v>
      </c>
      <c r="AS8" s="7">
        <f>GC!BD8</f>
        <v>5.7735026918962623E-3</v>
      </c>
      <c r="AT8" s="7">
        <f>GC!BE8</f>
        <v>6.1858957413174237E-2</v>
      </c>
      <c r="AU8" s="7">
        <f>GC!BF8</f>
        <v>63.699999999999996</v>
      </c>
      <c r="AV8" s="7">
        <f>GC!BG8</f>
        <v>2.0600000000000049</v>
      </c>
      <c r="AW8" s="7">
        <f>GC!BH8</f>
        <v>3.2339089481946706E-2</v>
      </c>
      <c r="AX8" s="7">
        <f>GC!BI8</f>
        <v>0</v>
      </c>
      <c r="AY8" s="7">
        <f>GC!BJ8</f>
        <v>0</v>
      </c>
      <c r="AZ8" s="7" t="e">
        <f>GC!BK8</f>
        <v>#DIV/0!</v>
      </c>
      <c r="BA8" s="7">
        <f>GC!BL8</f>
        <v>0</v>
      </c>
      <c r="BB8" s="7">
        <f>GC!BM8</f>
        <v>0</v>
      </c>
      <c r="BC8" s="7" t="e">
        <f>GC!BN8</f>
        <v>#DIV/0!</v>
      </c>
      <c r="BD8" s="7">
        <f>GC!BO8</f>
        <v>0</v>
      </c>
      <c r="BE8" s="7">
        <f>GC!BP8</f>
        <v>0</v>
      </c>
      <c r="BF8" s="151" t="e">
        <f>GC!BQ8</f>
        <v>#DIV/0!</v>
      </c>
    </row>
    <row r="9" spans="1:58" ht="15" thickBot="1" x14ac:dyDescent="0.4">
      <c r="A9" s="11">
        <v>44663.677083333336</v>
      </c>
      <c r="B9" s="5">
        <f t="shared" si="1"/>
        <v>51.75</v>
      </c>
      <c r="C9" s="12">
        <f t="shared" si="0"/>
        <v>2.15625</v>
      </c>
      <c r="D9" s="29">
        <f>HPLC!AI10</f>
        <v>7.6083333333333334</v>
      </c>
      <c r="E9" s="7">
        <f>HPLC!AJ10</f>
        <v>4.082482904638543E-3</v>
      </c>
      <c r="F9" s="7">
        <f>HPLC!AK10</f>
        <v>5.3658044748808894E-4</v>
      </c>
      <c r="G9" s="7">
        <f>HPLC!AL10</f>
        <v>16.02</v>
      </c>
      <c r="H9" s="7">
        <f>HPLC!AM10</f>
        <v>1.0801234497347299E-2</v>
      </c>
      <c r="I9" s="7">
        <f>HPLC!AN10</f>
        <v>6.7423436313029331E-4</v>
      </c>
      <c r="J9" s="7">
        <f>HPLC!AO10</f>
        <v>0</v>
      </c>
      <c r="K9" s="7">
        <f>HPLC!AP10</f>
        <v>0</v>
      </c>
      <c r="L9" s="7" t="e">
        <f>HPLC!AQ10</f>
        <v>#DIV/0!</v>
      </c>
      <c r="M9" s="7">
        <f>HPLC!AR10</f>
        <v>0</v>
      </c>
      <c r="N9" s="7">
        <f>HPLC!AS10</f>
        <v>0</v>
      </c>
      <c r="O9" s="7" t="e">
        <f>HPLC!AT10</f>
        <v>#DIV/0!</v>
      </c>
      <c r="P9" s="7">
        <f>HPLC!AU10</f>
        <v>0.25833333333333336</v>
      </c>
      <c r="Q9" s="7">
        <f>HPLC!AV10</f>
        <v>4.0824829046386332E-3</v>
      </c>
      <c r="R9" s="7">
        <f>HPLC!AW10</f>
        <v>1.5803159630859223E-2</v>
      </c>
      <c r="S9" s="7">
        <f>HPLC!AX10</f>
        <v>8.1116666666666664</v>
      </c>
      <c r="T9" s="7">
        <f>HPLC!AY10</f>
        <v>9.4162979278836739E-2</v>
      </c>
      <c r="U9" s="151">
        <f>HPLC!AZ10</f>
        <v>1.1608339339901796E-2</v>
      </c>
      <c r="W9" s="11">
        <f>'OD660'!$A$15</f>
        <v>44666.385416666664</v>
      </c>
      <c r="X9" s="9">
        <f t="shared" si="2"/>
        <v>116.74999999988358</v>
      </c>
      <c r="Y9" s="19">
        <f t="shared" si="3"/>
        <v>4.8645833333284827</v>
      </c>
      <c r="Z9" s="30">
        <f>GC!AK9</f>
        <v>124.70666666666666</v>
      </c>
      <c r="AA9" s="21">
        <f>GC!AL9</f>
        <v>4.4798363065332261</v>
      </c>
      <c r="AB9" s="21">
        <f>GC!AM9</f>
        <v>3.5922989734843577E-2</v>
      </c>
      <c r="AC9" s="21">
        <f>GC!AN9</f>
        <v>98.543333333333337</v>
      </c>
      <c r="AD9" s="21">
        <f>GC!AO9</f>
        <v>2.2150470273412592</v>
      </c>
      <c r="AE9" s="21">
        <f>GC!AP9</f>
        <v>2.2477898325690145E-2</v>
      </c>
      <c r="AF9" s="21">
        <f>GC!AQ9</f>
        <v>1.4533333333333331</v>
      </c>
      <c r="AG9" s="21">
        <f>GC!AR9</f>
        <v>0.11060440015358038</v>
      </c>
      <c r="AH9" s="21">
        <f>GC!AS9</f>
        <v>7.6103945059803016E-2</v>
      </c>
      <c r="AI9" s="21">
        <f>GC!AT9</f>
        <v>0</v>
      </c>
      <c r="AJ9" s="21">
        <f>GC!AU9</f>
        <v>0</v>
      </c>
      <c r="AK9" s="21" t="e">
        <f>GC!AV9</f>
        <v>#DIV/0!</v>
      </c>
      <c r="AL9" s="21">
        <f>GC!AW9</f>
        <v>0.44666666666666671</v>
      </c>
      <c r="AM9" s="21">
        <f>GC!AX9</f>
        <v>5.7735026918962623E-3</v>
      </c>
      <c r="AN9" s="21">
        <f>GC!AY9</f>
        <v>1.2925752295290138E-2</v>
      </c>
      <c r="AO9" s="21">
        <f>GC!AZ9</f>
        <v>31.593333333333334</v>
      </c>
      <c r="AP9" s="21">
        <f>GC!BA9</f>
        <v>0.45621632295801512</v>
      </c>
      <c r="AQ9" s="21">
        <f>GC!BB9</f>
        <v>1.4440271880924725E-2</v>
      </c>
      <c r="AR9" s="21">
        <f>GC!BC9</f>
        <v>0.10000000000000002</v>
      </c>
      <c r="AS9" s="21">
        <f>GC!BD9</f>
        <v>1.6996749443881478E-17</v>
      </c>
      <c r="AT9" s="21">
        <f>GC!BE9</f>
        <v>1.6996749443881474E-16</v>
      </c>
      <c r="AU9" s="21">
        <f>GC!BF9</f>
        <v>64.899999999999991</v>
      </c>
      <c r="AV9" s="21">
        <f>GC!BG9</f>
        <v>1.1898319209031183</v>
      </c>
      <c r="AW9" s="21">
        <f>GC!BH9</f>
        <v>1.8333311570155907E-2</v>
      </c>
      <c r="AX9" s="21">
        <f>GC!BI9</f>
        <v>0</v>
      </c>
      <c r="AY9" s="21">
        <f>GC!BJ9</f>
        <v>0</v>
      </c>
      <c r="AZ9" s="21" t="e">
        <f>GC!BK9</f>
        <v>#DIV/0!</v>
      </c>
      <c r="BA9" s="21">
        <f>GC!BL9</f>
        <v>0</v>
      </c>
      <c r="BB9" s="21">
        <f>GC!BM9</f>
        <v>0</v>
      </c>
      <c r="BC9" s="21" t="e">
        <f>GC!BN9</f>
        <v>#DIV/0!</v>
      </c>
      <c r="BD9" s="21">
        <f>GC!BO9</f>
        <v>0</v>
      </c>
      <c r="BE9" s="21">
        <f>GC!BP9</f>
        <v>0</v>
      </c>
      <c r="BF9" s="152" t="e">
        <f>GC!BQ9</f>
        <v>#DIV/0!</v>
      </c>
    </row>
    <row r="10" spans="1:58" x14ac:dyDescent="0.35">
      <c r="A10" s="11">
        <v>44664.361111111109</v>
      </c>
      <c r="B10" s="5">
        <f t="shared" si="1"/>
        <v>68.166666666569654</v>
      </c>
      <c r="C10" s="12">
        <f t="shared" si="0"/>
        <v>2.8402777777737356</v>
      </c>
      <c r="D10" s="29">
        <f>HPLC!AI11</f>
        <v>6.833333333333333</v>
      </c>
      <c r="E10" s="7">
        <f>HPLC!AJ11</f>
        <v>3.4880749227427225E-2</v>
      </c>
      <c r="F10" s="7">
        <f>HPLC!AK11</f>
        <v>5.1044998869405698E-3</v>
      </c>
      <c r="G10" s="7">
        <f>HPLC!AL11</f>
        <v>3.125</v>
      </c>
      <c r="H10" s="7">
        <f>HPLC!AM11</f>
        <v>1.6329931618554536E-2</v>
      </c>
      <c r="I10" s="7">
        <f>HPLC!AN11</f>
        <v>5.2255781179374513E-3</v>
      </c>
      <c r="J10" s="7">
        <f>HPLC!AO11</f>
        <v>0</v>
      </c>
      <c r="K10" s="7">
        <f>HPLC!AP11</f>
        <v>0</v>
      </c>
      <c r="L10" s="7" t="e">
        <f>HPLC!AQ11</f>
        <v>#DIV/0!</v>
      </c>
      <c r="M10" s="7">
        <f>HPLC!AR11</f>
        <v>0</v>
      </c>
      <c r="N10" s="7">
        <f>HPLC!AS11</f>
        <v>0</v>
      </c>
      <c r="O10" s="7" t="e">
        <f>HPLC!AT11</f>
        <v>#DIV/0!</v>
      </c>
      <c r="P10" s="7">
        <f>HPLC!AU11</f>
        <v>0.7533333333333333</v>
      </c>
      <c r="Q10" s="7">
        <f>HPLC!AV11</f>
        <v>8.1649658092772665E-3</v>
      </c>
      <c r="R10" s="7">
        <f>HPLC!AW11</f>
        <v>1.0838450189306107E-2</v>
      </c>
      <c r="S10" s="7">
        <f>HPLC!AX11</f>
        <v>13.248333333333335</v>
      </c>
      <c r="T10" s="7">
        <f>HPLC!AY11</f>
        <v>0.26928918780126787</v>
      </c>
      <c r="U10" s="151">
        <f>HPLC!AZ11</f>
        <v>2.0326269050290693E-2</v>
      </c>
      <c r="Z10" s="180"/>
    </row>
    <row r="11" spans="1:58" x14ac:dyDescent="0.35">
      <c r="A11" s="11">
        <v>44664.677083333336</v>
      </c>
      <c r="B11" s="5">
        <f t="shared" si="1"/>
        <v>75.75</v>
      </c>
      <c r="C11" s="12">
        <f t="shared" si="0"/>
        <v>3.15625</v>
      </c>
      <c r="D11" s="29">
        <f>HPLC!AI12</f>
        <v>6.169999999999999</v>
      </c>
      <c r="E11" s="7">
        <f>HPLC!AJ12</f>
        <v>4.082482904638903E-3</v>
      </c>
      <c r="F11" s="7">
        <f>HPLC!AK12</f>
        <v>6.6166659718620803E-4</v>
      </c>
      <c r="G11" s="7">
        <f>HPLC!AL12</f>
        <v>1.2266666666666666</v>
      </c>
      <c r="H11" s="7">
        <f>HPLC!AM12</f>
        <v>4.0824829046386332E-3</v>
      </c>
      <c r="I11" s="7">
        <f>HPLC!AN12</f>
        <v>3.3281110635641036E-3</v>
      </c>
      <c r="J11" s="7">
        <f>HPLC!AO12</f>
        <v>0</v>
      </c>
      <c r="K11" s="7">
        <f>HPLC!AP12</f>
        <v>0</v>
      </c>
      <c r="L11" s="7" t="e">
        <f>HPLC!AQ12</f>
        <v>#DIV/0!</v>
      </c>
      <c r="M11" s="7">
        <f>HPLC!AR12</f>
        <v>0</v>
      </c>
      <c r="N11" s="7">
        <f>HPLC!AS12</f>
        <v>0</v>
      </c>
      <c r="O11" s="7" t="e">
        <f>HPLC!AT12</f>
        <v>#DIV/0!</v>
      </c>
      <c r="P11" s="7">
        <f>HPLC!AU12</f>
        <v>0.79833333333333334</v>
      </c>
      <c r="Q11" s="7">
        <f>HPLC!AV12</f>
        <v>7.0710678118654832E-3</v>
      </c>
      <c r="R11" s="7">
        <f>HPLC!AW12</f>
        <v>8.8572874470131315E-3</v>
      </c>
      <c r="S11" s="7">
        <f>HPLC!AX12</f>
        <v>14.87</v>
      </c>
      <c r="T11" s="7">
        <f>HPLC!AY12</f>
        <v>8.1955272354294673E-2</v>
      </c>
      <c r="U11" s="151">
        <f>HPLC!AZ12</f>
        <v>5.5114507299458427E-3</v>
      </c>
      <c r="Z11" s="180"/>
    </row>
    <row r="12" spans="1:58" x14ac:dyDescent="0.35">
      <c r="A12" s="11">
        <v>44665.34375</v>
      </c>
      <c r="B12" s="5">
        <f t="shared" si="1"/>
        <v>91.749999999941792</v>
      </c>
      <c r="C12" s="12">
        <f t="shared" si="0"/>
        <v>3.8229166666642413</v>
      </c>
      <c r="D12" s="29">
        <f>HPLC!AI13</f>
        <v>4.3683333333333332</v>
      </c>
      <c r="E12" s="7">
        <f>HPLC!AJ13</f>
        <v>1.0801234497346546E-2</v>
      </c>
      <c r="F12" s="7">
        <f>HPLC!AK13</f>
        <v>2.4726214034368286E-3</v>
      </c>
      <c r="G12" s="7">
        <f>HPLC!AL13</f>
        <v>1.0016666666666667</v>
      </c>
      <c r="H12" s="7">
        <f>HPLC!AM13</f>
        <v>4.0824829046386332E-3</v>
      </c>
      <c r="I12" s="7">
        <f>HPLC!AN13</f>
        <v>4.0756900878255904E-3</v>
      </c>
      <c r="J12" s="7">
        <f>HPLC!AO13</f>
        <v>0</v>
      </c>
      <c r="K12" s="7">
        <f>HPLC!AP13</f>
        <v>0</v>
      </c>
      <c r="L12" s="7" t="e">
        <f>HPLC!AQ13</f>
        <v>#DIV/0!</v>
      </c>
      <c r="M12" s="7">
        <f>HPLC!AR13</f>
        <v>0</v>
      </c>
      <c r="N12" s="7">
        <f>HPLC!AS13</f>
        <v>0</v>
      </c>
      <c r="O12" s="7" t="e">
        <f>HPLC!AT13</f>
        <v>#DIV/0!</v>
      </c>
      <c r="P12" s="7">
        <f>HPLC!AU13</f>
        <v>0.79833333333333334</v>
      </c>
      <c r="Q12" s="7">
        <f>HPLC!AV13</f>
        <v>4.0824829046386332E-3</v>
      </c>
      <c r="R12" s="7">
        <f>HPLC!AW13</f>
        <v>5.1137572918229226E-3</v>
      </c>
      <c r="S12" s="7">
        <f>HPLC!AX13</f>
        <v>16.528333333333336</v>
      </c>
      <c r="T12" s="7">
        <f>HPLC!AY13</f>
        <v>0.21027759430492457</v>
      </c>
      <c r="U12" s="151">
        <f>HPLC!AZ13</f>
        <v>1.2722250336084977E-2</v>
      </c>
    </row>
    <row r="13" spans="1:58" x14ac:dyDescent="0.35">
      <c r="A13" s="11">
        <v>44665.677083333336</v>
      </c>
      <c r="B13" s="5">
        <f t="shared" si="1"/>
        <v>99.75</v>
      </c>
      <c r="C13" s="12">
        <f t="shared" si="0"/>
        <v>4.15625</v>
      </c>
      <c r="D13" s="29">
        <f>HPLC!AI14</f>
        <v>4.165</v>
      </c>
      <c r="E13" s="7">
        <f>HPLC!AJ14</f>
        <v>7.0828431202919095E-2</v>
      </c>
      <c r="F13" s="7">
        <f>HPLC!AK14</f>
        <v>1.700562573899618E-2</v>
      </c>
      <c r="G13" s="7">
        <f>HPLC!AL14</f>
        <v>1.0716666666666665</v>
      </c>
      <c r="H13" s="7">
        <f>HPLC!AM14</f>
        <v>3.7416573867739347E-2</v>
      </c>
      <c r="I13" s="7">
        <f>HPLC!AN14</f>
        <v>3.4914376859476841E-2</v>
      </c>
      <c r="J13" s="7">
        <f>HPLC!AO14</f>
        <v>0</v>
      </c>
      <c r="K13" s="7">
        <f>HPLC!AP14</f>
        <v>0</v>
      </c>
      <c r="L13" s="7" t="e">
        <f>HPLC!AQ14</f>
        <v>#DIV/0!</v>
      </c>
      <c r="M13" s="7">
        <f>HPLC!AR14</f>
        <v>0</v>
      </c>
      <c r="N13" s="7">
        <f>HPLC!AS14</f>
        <v>0</v>
      </c>
      <c r="O13" s="7" t="e">
        <f>HPLC!AT14</f>
        <v>#DIV/0!</v>
      </c>
      <c r="P13" s="7">
        <f>HPLC!AU14</f>
        <v>0.93</v>
      </c>
      <c r="Q13" s="7">
        <f>HPLC!AV14</f>
        <v>2.857738033247044E-2</v>
      </c>
      <c r="R13" s="7">
        <f>HPLC!AW14</f>
        <v>3.0728365948892944E-2</v>
      </c>
      <c r="S13" s="7">
        <f>HPLC!AX14</f>
        <v>11.143333333333333</v>
      </c>
      <c r="T13" s="7">
        <f>HPLC!AY14</f>
        <v>0.32850672240711726</v>
      </c>
      <c r="U13" s="151">
        <f>HPLC!AZ14</f>
        <v>2.9480112689840018E-2</v>
      </c>
    </row>
    <row r="14" spans="1:58" ht="15" thickBot="1" x14ac:dyDescent="0.4">
      <c r="A14" s="11">
        <v>44666.385416666664</v>
      </c>
      <c r="B14" s="5">
        <f t="shared" si="1"/>
        <v>116.74999999988358</v>
      </c>
      <c r="C14" s="12">
        <f t="shared" si="0"/>
        <v>4.8645833333284827</v>
      </c>
      <c r="D14" s="30">
        <f>HPLC!AI15</f>
        <v>2.4250000000000003</v>
      </c>
      <c r="E14" s="21">
        <f>HPLC!AJ15</f>
        <v>0.10614455552060437</v>
      </c>
      <c r="F14" s="21">
        <f>HPLC!AK15</f>
        <v>4.3770950730146127E-2</v>
      </c>
      <c r="G14" s="21">
        <f>HPLC!AL15</f>
        <v>0.83833333333333337</v>
      </c>
      <c r="H14" s="21">
        <f>HPLC!AM15</f>
        <v>5.5226805085936304E-2</v>
      </c>
      <c r="I14" s="21">
        <f>HPLC!AN15</f>
        <v>6.5876904675073122E-2</v>
      </c>
      <c r="J14" s="21">
        <f>HPLC!AO15</f>
        <v>0</v>
      </c>
      <c r="K14" s="21">
        <f>HPLC!AP15</f>
        <v>0</v>
      </c>
      <c r="L14" s="21" t="e">
        <f>HPLC!AQ15</f>
        <v>#DIV/0!</v>
      </c>
      <c r="M14" s="21">
        <f>HPLC!AR15</f>
        <v>0</v>
      </c>
      <c r="N14" s="21">
        <f>HPLC!AS15</f>
        <v>0</v>
      </c>
      <c r="O14" s="21" t="e">
        <f>HPLC!AT15</f>
        <v>#DIV/0!</v>
      </c>
      <c r="P14" s="21">
        <f>HPLC!AU15</f>
        <v>0.87333333333333341</v>
      </c>
      <c r="Q14" s="21">
        <f>HPLC!AV15</f>
        <v>5.522680508593631E-2</v>
      </c>
      <c r="R14" s="21">
        <f>HPLC!AW15</f>
        <v>6.3236799716720957E-2</v>
      </c>
      <c r="S14" s="21">
        <f>HPLC!AX15</f>
        <v>12.743333333333334</v>
      </c>
      <c r="T14" s="21">
        <f>HPLC!AY15</f>
        <v>0.65131917418932594</v>
      </c>
      <c r="U14" s="152">
        <f>HPLC!AZ15</f>
        <v>5.1110581286109805E-2</v>
      </c>
    </row>
    <row r="16" spans="1:58" ht="24" thickBot="1" x14ac:dyDescent="0.6">
      <c r="A16" s="97"/>
      <c r="B16" s="4"/>
      <c r="C16" s="5"/>
      <c r="D16" s="184" t="str">
        <f>HPLC!D47</f>
        <v>IMI504</v>
      </c>
    </row>
    <row r="17" spans="1:61" ht="15" thickBot="1" x14ac:dyDescent="0.4">
      <c r="D17" s="208" t="s">
        <v>9</v>
      </c>
      <c r="E17" s="209"/>
      <c r="F17" s="210"/>
      <c r="G17" s="208" t="s">
        <v>10</v>
      </c>
      <c r="H17" s="209"/>
      <c r="I17" s="210"/>
      <c r="J17" s="208" t="s">
        <v>11</v>
      </c>
      <c r="K17" s="209"/>
      <c r="L17" s="210"/>
      <c r="M17" s="208" t="s">
        <v>12</v>
      </c>
      <c r="N17" s="209"/>
      <c r="O17" s="210"/>
      <c r="P17" s="208" t="s">
        <v>13</v>
      </c>
      <c r="Q17" s="209"/>
      <c r="R17" s="210"/>
      <c r="S17" s="208" t="s">
        <v>14</v>
      </c>
      <c r="T17" s="209"/>
      <c r="U17" s="210"/>
      <c r="Z17" s="215" t="s">
        <v>15</v>
      </c>
      <c r="AA17" s="215"/>
      <c r="AB17" s="216"/>
      <c r="AC17" s="214" t="s">
        <v>16</v>
      </c>
      <c r="AD17" s="215"/>
      <c r="AE17" s="216"/>
      <c r="AF17" s="214" t="s">
        <v>17</v>
      </c>
      <c r="AG17" s="215"/>
      <c r="AH17" s="216"/>
      <c r="AI17" s="214" t="s">
        <v>18</v>
      </c>
      <c r="AJ17" s="215"/>
      <c r="AK17" s="216"/>
      <c r="AL17" s="214" t="s">
        <v>19</v>
      </c>
      <c r="AM17" s="215"/>
      <c r="AN17" s="216"/>
      <c r="AO17" s="214" t="s">
        <v>20</v>
      </c>
      <c r="AP17" s="215"/>
      <c r="AQ17" s="216"/>
      <c r="AR17" s="214" t="s">
        <v>24</v>
      </c>
      <c r="AS17" s="215"/>
      <c r="AT17" s="216"/>
      <c r="AU17" s="214" t="s">
        <v>21</v>
      </c>
      <c r="AV17" s="215"/>
      <c r="AW17" s="216"/>
      <c r="AX17" s="214" t="s">
        <v>22</v>
      </c>
      <c r="AY17" s="215"/>
      <c r="AZ17" s="216"/>
      <c r="BA17" s="214" t="s">
        <v>25</v>
      </c>
      <c r="BB17" s="215"/>
      <c r="BC17" s="216"/>
      <c r="BD17" s="214" t="s">
        <v>23</v>
      </c>
      <c r="BE17" s="215"/>
      <c r="BF17" s="216"/>
    </row>
    <row r="18" spans="1:61" ht="15" thickBot="1" x14ac:dyDescent="0.4">
      <c r="A18" s="182" t="s">
        <v>0</v>
      </c>
      <c r="B18" s="181" t="s">
        <v>1</v>
      </c>
      <c r="C18" s="183" t="s">
        <v>2</v>
      </c>
      <c r="D18" s="139" t="s">
        <v>8</v>
      </c>
      <c r="E18" s="140" t="s">
        <v>5</v>
      </c>
      <c r="F18" s="141" t="s">
        <v>6</v>
      </c>
      <c r="G18" s="142" t="s">
        <v>8</v>
      </c>
      <c r="H18" s="140" t="s">
        <v>5</v>
      </c>
      <c r="I18" s="141" t="s">
        <v>6</v>
      </c>
      <c r="J18" s="142" t="s">
        <v>8</v>
      </c>
      <c r="K18" s="140" t="s">
        <v>5</v>
      </c>
      <c r="L18" s="141" t="s">
        <v>6</v>
      </c>
      <c r="M18" s="142" t="s">
        <v>8</v>
      </c>
      <c r="N18" s="140" t="s">
        <v>5</v>
      </c>
      <c r="O18" s="141" t="s">
        <v>6</v>
      </c>
      <c r="P18" s="142" t="s">
        <v>8</v>
      </c>
      <c r="Q18" s="140" t="s">
        <v>5</v>
      </c>
      <c r="R18" s="141" t="s">
        <v>6</v>
      </c>
      <c r="S18" s="142" t="s">
        <v>8</v>
      </c>
      <c r="T18" s="140" t="s">
        <v>5</v>
      </c>
      <c r="U18" s="141" t="s">
        <v>6</v>
      </c>
      <c r="W18" s="182" t="s">
        <v>0</v>
      </c>
      <c r="X18" s="181" t="s">
        <v>1</v>
      </c>
      <c r="Y18" s="183" t="s">
        <v>2</v>
      </c>
      <c r="Z18" s="120" t="s">
        <v>8</v>
      </c>
      <c r="AA18" s="120" t="s">
        <v>5</v>
      </c>
      <c r="AB18" s="121" t="s">
        <v>6</v>
      </c>
      <c r="AC18" s="122" t="s">
        <v>8</v>
      </c>
      <c r="AD18" s="120" t="s">
        <v>5</v>
      </c>
      <c r="AE18" s="121" t="s">
        <v>6</v>
      </c>
      <c r="AF18" s="122" t="s">
        <v>8</v>
      </c>
      <c r="AG18" s="120" t="s">
        <v>5</v>
      </c>
      <c r="AH18" s="121" t="s">
        <v>6</v>
      </c>
      <c r="AI18" s="122" t="s">
        <v>8</v>
      </c>
      <c r="AJ18" s="120" t="s">
        <v>5</v>
      </c>
      <c r="AK18" s="121" t="s">
        <v>6</v>
      </c>
      <c r="AL18" s="122" t="s">
        <v>8</v>
      </c>
      <c r="AM18" s="120" t="s">
        <v>5</v>
      </c>
      <c r="AN18" s="121" t="s">
        <v>6</v>
      </c>
      <c r="AO18" s="122" t="s">
        <v>8</v>
      </c>
      <c r="AP18" s="120" t="s">
        <v>5</v>
      </c>
      <c r="AQ18" s="121" t="s">
        <v>6</v>
      </c>
      <c r="AR18" s="122" t="s">
        <v>8</v>
      </c>
      <c r="AS18" s="120" t="s">
        <v>5</v>
      </c>
      <c r="AT18" s="121" t="s">
        <v>6</v>
      </c>
      <c r="AU18" s="122" t="s">
        <v>8</v>
      </c>
      <c r="AV18" s="120" t="s">
        <v>5</v>
      </c>
      <c r="AW18" s="121" t="s">
        <v>6</v>
      </c>
      <c r="AX18" s="122" t="s">
        <v>8</v>
      </c>
      <c r="AY18" s="120" t="s">
        <v>5</v>
      </c>
      <c r="AZ18" s="121" t="s">
        <v>6</v>
      </c>
      <c r="BA18" s="122" t="s">
        <v>8</v>
      </c>
      <c r="BB18" s="120" t="s">
        <v>5</v>
      </c>
      <c r="BC18" s="121" t="s">
        <v>6</v>
      </c>
      <c r="BD18" s="122" t="s">
        <v>8</v>
      </c>
      <c r="BE18" s="120" t="s">
        <v>5</v>
      </c>
      <c r="BF18" s="121" t="s">
        <v>6</v>
      </c>
    </row>
    <row r="19" spans="1:61" x14ac:dyDescent="0.35">
      <c r="A19" s="11">
        <f t="shared" ref="A19:A29" si="4">A4</f>
        <v>44661.520833333336</v>
      </c>
      <c r="B19" s="5">
        <f>C19*24</f>
        <v>0</v>
      </c>
      <c r="C19" s="12">
        <f t="shared" ref="C19:C29" si="5">A19-$A$4</f>
        <v>0</v>
      </c>
      <c r="D19" s="143">
        <f>HPLC!AI51</f>
        <v>8.3449999999999989</v>
      </c>
      <c r="E19" s="144">
        <f>HPLC!AJ51</f>
        <v>0</v>
      </c>
      <c r="F19" s="144">
        <f>HPLC!AK51</f>
        <v>0</v>
      </c>
      <c r="G19" s="144">
        <f>HPLC!AL51</f>
        <v>23.99</v>
      </c>
      <c r="H19" s="144">
        <f>HPLC!AM51</f>
        <v>0</v>
      </c>
      <c r="I19" s="144">
        <f>HPLC!AN51</f>
        <v>0</v>
      </c>
      <c r="J19" s="144">
        <f>HPLC!AO51</f>
        <v>7.11</v>
      </c>
      <c r="K19" s="144">
        <f>HPLC!AP51</f>
        <v>0</v>
      </c>
      <c r="L19" s="144">
        <f>HPLC!AQ51</f>
        <v>0</v>
      </c>
      <c r="M19" s="144">
        <f>HPLC!AR51</f>
        <v>2.66</v>
      </c>
      <c r="N19" s="144">
        <f>HPLC!AS51</f>
        <v>0</v>
      </c>
      <c r="O19" s="144">
        <f>HPLC!AT51</f>
        <v>0</v>
      </c>
      <c r="P19" s="144">
        <f>HPLC!AU51</f>
        <v>0</v>
      </c>
      <c r="Q19" s="144">
        <f>HPLC!AV51</f>
        <v>0</v>
      </c>
      <c r="R19" s="144" t="e">
        <f>HPLC!AW51</f>
        <v>#DIV/0!</v>
      </c>
      <c r="S19" s="144">
        <f>HPLC!AX51</f>
        <v>0</v>
      </c>
      <c r="T19" s="144">
        <f>HPLC!AY51</f>
        <v>0</v>
      </c>
      <c r="U19" s="150" t="e">
        <f>HPLC!AZ51</f>
        <v>#DIV/0!</v>
      </c>
      <c r="W19" s="11">
        <f>'OD660'!$A$5</f>
        <v>44661.520833333336</v>
      </c>
      <c r="X19" s="4">
        <f>Y19*24</f>
        <v>0</v>
      </c>
      <c r="Y19" s="4">
        <f>W19-$A$4</f>
        <v>0</v>
      </c>
      <c r="Z19" s="143">
        <f>GC!AK14</f>
        <v>41.976666666666667</v>
      </c>
      <c r="AA19" s="144">
        <f>GC!AL14</f>
        <v>3.1494496873792595</v>
      </c>
      <c r="AB19" s="144">
        <f>GC!AM14</f>
        <v>7.5028579862922093E-2</v>
      </c>
      <c r="AC19" s="144">
        <f>GC!AN14</f>
        <v>24.299999999999997</v>
      </c>
      <c r="AD19" s="144">
        <f>GC!AO14</f>
        <v>1.9747658088998805</v>
      </c>
      <c r="AE19" s="144">
        <f>GC!AP14</f>
        <v>8.1266082670776979E-2</v>
      </c>
      <c r="AF19" s="144">
        <f>GC!AQ14</f>
        <v>0</v>
      </c>
      <c r="AG19" s="144">
        <f>GC!AR14</f>
        <v>0</v>
      </c>
      <c r="AH19" s="144" t="e">
        <f>GC!AS14</f>
        <v>#DIV/0!</v>
      </c>
      <c r="AI19" s="144">
        <f>GC!AT14</f>
        <v>0</v>
      </c>
      <c r="AJ19" s="144">
        <f>GC!AU14</f>
        <v>0</v>
      </c>
      <c r="AK19" s="144" t="e">
        <f>GC!AV14</f>
        <v>#DIV/0!</v>
      </c>
      <c r="AL19" s="144">
        <f>GC!AW14</f>
        <v>0</v>
      </c>
      <c r="AM19" s="144">
        <f>GC!AX14</f>
        <v>0</v>
      </c>
      <c r="AN19" s="144" t="e">
        <f>GC!AY14</f>
        <v>#DIV/0!</v>
      </c>
      <c r="AO19" s="144">
        <f>GC!AZ14</f>
        <v>0</v>
      </c>
      <c r="AP19" s="144">
        <f>GC!BA14</f>
        <v>0</v>
      </c>
      <c r="AQ19" s="144" t="e">
        <f>GC!BB14</f>
        <v>#DIV/0!</v>
      </c>
      <c r="AR19" s="144">
        <f>GC!BC14</f>
        <v>0</v>
      </c>
      <c r="AS19" s="144">
        <f>GC!BD14</f>
        <v>0</v>
      </c>
      <c r="AT19" s="144" t="e">
        <f>GC!BE14</f>
        <v>#DIV/0!</v>
      </c>
      <c r="AU19" s="144">
        <f>GC!BF14</f>
        <v>0</v>
      </c>
      <c r="AV19" s="144">
        <f>GC!BG14</f>
        <v>0</v>
      </c>
      <c r="AW19" s="144" t="e">
        <f>GC!BH14</f>
        <v>#DIV/0!</v>
      </c>
      <c r="AX19" s="144">
        <f>GC!BI14</f>
        <v>0</v>
      </c>
      <c r="AY19" s="144">
        <f>GC!BJ14</f>
        <v>0</v>
      </c>
      <c r="AZ19" s="144" t="e">
        <f>GC!BK14</f>
        <v>#DIV/0!</v>
      </c>
      <c r="BA19" s="144">
        <f>GC!BL14</f>
        <v>0</v>
      </c>
      <c r="BB19" s="144">
        <f>GC!BM14</f>
        <v>0</v>
      </c>
      <c r="BC19" s="144" t="e">
        <f>GC!BN14</f>
        <v>#DIV/0!</v>
      </c>
      <c r="BD19" s="144">
        <f>GC!BO14</f>
        <v>0</v>
      </c>
      <c r="BE19" s="144">
        <f>GC!BP14</f>
        <v>0</v>
      </c>
      <c r="BF19" s="150" t="e">
        <f>GC!BQ14</f>
        <v>#DIV/0!</v>
      </c>
    </row>
    <row r="20" spans="1:61" x14ac:dyDescent="0.35">
      <c r="A20" s="11">
        <f t="shared" si="4"/>
        <v>44661.84375</v>
      </c>
      <c r="B20" s="5">
        <f t="shared" ref="B20:B29" si="6">C20*24</f>
        <v>7.7499999999417923</v>
      </c>
      <c r="C20" s="12">
        <f t="shared" si="5"/>
        <v>0.32291666666424135</v>
      </c>
      <c r="D20" s="29">
        <f>HPLC!AI52</f>
        <v>8.2316666666666674</v>
      </c>
      <c r="E20" s="7">
        <f>HPLC!AJ52</f>
        <v>5.3072277760301788E-2</v>
      </c>
      <c r="F20" s="7">
        <f>HPLC!AK52</f>
        <v>6.4473307665885949E-3</v>
      </c>
      <c r="G20" s="7">
        <f>HPLC!AL52</f>
        <v>24.843333333333334</v>
      </c>
      <c r="H20" s="7">
        <f>HPLC!AM52</f>
        <v>0.16160651802036516</v>
      </c>
      <c r="I20" s="7">
        <f>HPLC!AN52</f>
        <v>6.5050255475794377E-3</v>
      </c>
      <c r="J20" s="7">
        <f>HPLC!AO52</f>
        <v>6.5500000000000007</v>
      </c>
      <c r="K20" s="7">
        <f>HPLC!AP52</f>
        <v>4.3011626335212938E-2</v>
      </c>
      <c r="L20" s="7">
        <f>HPLC!AQ52</f>
        <v>6.566660509192814E-3</v>
      </c>
      <c r="M20" s="7">
        <f>HPLC!AR52</f>
        <v>2.7783333333333338</v>
      </c>
      <c r="N20" s="7">
        <f>HPLC!AS52</f>
        <v>1.224744871391599E-2</v>
      </c>
      <c r="O20" s="7">
        <f>HPLC!AT52</f>
        <v>4.40819989703035E-3</v>
      </c>
      <c r="P20" s="7">
        <f>HPLC!AU52</f>
        <v>0</v>
      </c>
      <c r="Q20" s="7">
        <f>HPLC!AV52</f>
        <v>0</v>
      </c>
      <c r="R20" s="7" t="e">
        <f>HPLC!AW52</f>
        <v>#DIV/0!</v>
      </c>
      <c r="S20" s="7">
        <f>HPLC!AX52</f>
        <v>0.29333333333333339</v>
      </c>
      <c r="T20" s="7">
        <f>HPLC!AY52</f>
        <v>8.1649658092772456E-3</v>
      </c>
      <c r="U20" s="151">
        <f>HPLC!AZ52</f>
        <v>2.783511071344515E-2</v>
      </c>
      <c r="W20" s="11">
        <f>'OD660'!$A$7</f>
        <v>44662.34375</v>
      </c>
      <c r="X20" s="4">
        <f t="shared" ref="X20:X24" si="7">Y20*24</f>
        <v>19.749999999941792</v>
      </c>
      <c r="Y20" s="5">
        <f t="shared" ref="Y20:Y24" si="8">W20-$A$4</f>
        <v>0.82291666666424135</v>
      </c>
      <c r="Z20" s="29">
        <f>GC!AK15</f>
        <v>129.18999999999997</v>
      </c>
      <c r="AA20" s="7">
        <f>GC!AL15</f>
        <v>2.3853930493736231</v>
      </c>
      <c r="AB20" s="7">
        <f>GC!AM15</f>
        <v>1.8464223619271025E-2</v>
      </c>
      <c r="AC20" s="7">
        <f>GC!AN15</f>
        <v>117.87666666666667</v>
      </c>
      <c r="AD20" s="7">
        <f>GC!AO15</f>
        <v>1.9848509599799544</v>
      </c>
      <c r="AE20" s="7">
        <f>GC!AP15</f>
        <v>1.6838370273845157E-2</v>
      </c>
      <c r="AF20" s="7">
        <f>GC!AQ15</f>
        <v>0</v>
      </c>
      <c r="AG20" s="7">
        <f>GC!AR15</f>
        <v>0</v>
      </c>
      <c r="AH20" s="7" t="e">
        <f>GC!AS15</f>
        <v>#DIV/0!</v>
      </c>
      <c r="AI20" s="7">
        <f>GC!AT15</f>
        <v>0</v>
      </c>
      <c r="AJ20" s="7">
        <f>GC!AU15</f>
        <v>0</v>
      </c>
      <c r="AK20" s="7" t="e">
        <f>GC!AV15</f>
        <v>#DIV/0!</v>
      </c>
      <c r="AL20" s="7">
        <f>GC!AW15</f>
        <v>0</v>
      </c>
      <c r="AM20" s="7">
        <f>GC!AX15</f>
        <v>0</v>
      </c>
      <c r="AN20" s="7" t="e">
        <f>GC!AY15</f>
        <v>#DIV/0!</v>
      </c>
      <c r="AO20" s="7">
        <f>GC!AZ15</f>
        <v>0</v>
      </c>
      <c r="AP20" s="7">
        <f>GC!BA15</f>
        <v>0</v>
      </c>
      <c r="AQ20" s="7" t="e">
        <f>GC!BB15</f>
        <v>#DIV/0!</v>
      </c>
      <c r="AR20" s="7">
        <f>GC!BC15</f>
        <v>0</v>
      </c>
      <c r="AS20" s="7">
        <f>GC!BD15</f>
        <v>0</v>
      </c>
      <c r="AT20" s="7" t="e">
        <f>GC!BE15</f>
        <v>#DIV/0!</v>
      </c>
      <c r="AU20" s="7">
        <f>GC!BF15</f>
        <v>3.5700000000000003</v>
      </c>
      <c r="AV20" s="7">
        <f>GC!BG15</f>
        <v>9.000000000000008E-2</v>
      </c>
      <c r="AW20" s="7">
        <f>GC!BH15</f>
        <v>2.5210084033613467E-2</v>
      </c>
      <c r="AX20" s="7">
        <f>GC!BI15</f>
        <v>0</v>
      </c>
      <c r="AY20" s="7">
        <f>GC!BJ15</f>
        <v>0</v>
      </c>
      <c r="AZ20" s="7" t="e">
        <f>GC!BK15</f>
        <v>#DIV/0!</v>
      </c>
      <c r="BA20" s="7">
        <f>GC!BL15</f>
        <v>0</v>
      </c>
      <c r="BB20" s="7">
        <f>GC!BM15</f>
        <v>0</v>
      </c>
      <c r="BC20" s="7" t="e">
        <f>GC!BN15</f>
        <v>#DIV/0!</v>
      </c>
      <c r="BD20" s="7">
        <f>GC!BO15</f>
        <v>0</v>
      </c>
      <c r="BE20" s="7">
        <f>GC!BP15</f>
        <v>0</v>
      </c>
      <c r="BF20" s="151" t="e">
        <f>GC!BQ15</f>
        <v>#DIV/0!</v>
      </c>
    </row>
    <row r="21" spans="1:61" x14ac:dyDescent="0.35">
      <c r="A21" s="11">
        <f t="shared" si="4"/>
        <v>44662.34375</v>
      </c>
      <c r="B21" s="5">
        <f t="shared" si="6"/>
        <v>19.749999999941792</v>
      </c>
      <c r="C21" s="12">
        <f t="shared" si="5"/>
        <v>0.82291666666424135</v>
      </c>
      <c r="D21" s="29">
        <f>HPLC!AI53</f>
        <v>8.1166666666666671</v>
      </c>
      <c r="E21" s="7">
        <f>HPLC!AJ53</f>
        <v>3.0822070014844938E-2</v>
      </c>
      <c r="F21" s="7">
        <f>HPLC!AK53</f>
        <v>3.7973802893032775E-3</v>
      </c>
      <c r="G21" s="7">
        <f>HPLC!AL53</f>
        <v>24.594999999999999</v>
      </c>
      <c r="H21" s="7">
        <f>HPLC!AM53</f>
        <v>9.6003472159430878E-2</v>
      </c>
      <c r="I21" s="7">
        <f>HPLC!AN53</f>
        <v>3.9033735376877775E-3</v>
      </c>
      <c r="J21" s="7">
        <f>HPLC!AO53</f>
        <v>5.1516666666666664</v>
      </c>
      <c r="K21" s="7">
        <f>HPLC!AP53</f>
        <v>1.4719601443879789E-2</v>
      </c>
      <c r="L21" s="7">
        <f>HPLC!AQ53</f>
        <v>2.8572503611542783E-3</v>
      </c>
      <c r="M21" s="7">
        <f>HPLC!AR53</f>
        <v>2.6033333333333331</v>
      </c>
      <c r="N21" s="7">
        <f>HPLC!AS53</f>
        <v>1.2247448713915901E-2</v>
      </c>
      <c r="O21" s="7">
        <f>HPLC!AT53</f>
        <v>4.7045257543851101E-3</v>
      </c>
      <c r="P21" s="7">
        <f>HPLC!AU53</f>
        <v>0</v>
      </c>
      <c r="Q21" s="7">
        <f>HPLC!AV53</f>
        <v>0</v>
      </c>
      <c r="R21" s="7" t="e">
        <f>HPLC!AW53</f>
        <v>#DIV/0!</v>
      </c>
      <c r="S21" s="7">
        <f>HPLC!AX53</f>
        <v>0.77999999999999992</v>
      </c>
      <c r="T21" s="7">
        <f>HPLC!AY53</f>
        <v>2.4494897427831803E-2</v>
      </c>
      <c r="U21" s="151">
        <f>HPLC!AZ53</f>
        <v>3.1403714651066415E-2</v>
      </c>
      <c r="W21" s="11">
        <f>'OD660'!$A$9</f>
        <v>44663.354166666664</v>
      </c>
      <c r="X21" s="4">
        <f t="shared" si="7"/>
        <v>43.999999999883585</v>
      </c>
      <c r="Y21" s="5">
        <f t="shared" si="8"/>
        <v>1.8333333333284827</v>
      </c>
      <c r="Z21" s="29">
        <f>GC!AK16</f>
        <v>203.55666666666664</v>
      </c>
      <c r="AA21" s="7">
        <f>GC!AL16</f>
        <v>2.3501560231893763</v>
      </c>
      <c r="AB21" s="7">
        <f>GC!AM16</f>
        <v>1.1545463293707125E-2</v>
      </c>
      <c r="AC21" s="7">
        <f>GC!AN16</f>
        <v>144.59666666666666</v>
      </c>
      <c r="AD21" s="7">
        <f>GC!AO16</f>
        <v>4.7524975889876435</v>
      </c>
      <c r="AE21" s="7">
        <f>GC!AP16</f>
        <v>3.2867269339917772E-2</v>
      </c>
      <c r="AF21" s="7">
        <f>GC!AQ16</f>
        <v>0.23333333333333331</v>
      </c>
      <c r="AG21" s="7">
        <f>GC!AR16</f>
        <v>5.7735026918962467E-3</v>
      </c>
      <c r="AH21" s="7">
        <f>GC!AS16</f>
        <v>2.4743582965269632E-2</v>
      </c>
      <c r="AI21" s="7">
        <f>GC!AT16</f>
        <v>0</v>
      </c>
      <c r="AJ21" s="7">
        <f>GC!AU16</f>
        <v>0</v>
      </c>
      <c r="AK21" s="7" t="e">
        <f>GC!AV16</f>
        <v>#DIV/0!</v>
      </c>
      <c r="AL21" s="7">
        <f>GC!AW16</f>
        <v>0.20000000000000004</v>
      </c>
      <c r="AM21" s="7">
        <f>GC!AX16</f>
        <v>3.3993498887762956E-17</v>
      </c>
      <c r="AN21" s="7">
        <f>GC!AY16</f>
        <v>1.6996749443881474E-16</v>
      </c>
      <c r="AO21" s="7">
        <f>GC!AZ16</f>
        <v>8.39</v>
      </c>
      <c r="AP21" s="7">
        <f>GC!BA16</f>
        <v>0.45431266766402195</v>
      </c>
      <c r="AQ21" s="7">
        <f>GC!BB16</f>
        <v>5.4149304846724901E-2</v>
      </c>
      <c r="AR21" s="7">
        <f>GC!BC16</f>
        <v>0</v>
      </c>
      <c r="AS21" s="7">
        <f>GC!BD16</f>
        <v>0</v>
      </c>
      <c r="AT21" s="7" t="e">
        <f>GC!BE16</f>
        <v>#DIV/0!</v>
      </c>
      <c r="AU21" s="7">
        <f>GC!BF16</f>
        <v>27.043333333333333</v>
      </c>
      <c r="AV21" s="7">
        <f>GC!BG16</f>
        <v>0.3423935357645253</v>
      </c>
      <c r="AW21" s="7">
        <f>GC!BH16</f>
        <v>1.2660922066973695E-2</v>
      </c>
      <c r="AX21" s="7">
        <f>GC!BI16</f>
        <v>0</v>
      </c>
      <c r="AY21" s="7">
        <f>GC!BJ16</f>
        <v>0</v>
      </c>
      <c r="AZ21" s="7" t="e">
        <f>GC!BK16</f>
        <v>#DIV/0!</v>
      </c>
      <c r="BA21" s="7">
        <f>GC!BL16</f>
        <v>0</v>
      </c>
      <c r="BB21" s="7">
        <f>GC!BM16</f>
        <v>0</v>
      </c>
      <c r="BC21" s="7" t="e">
        <f>GC!BN16</f>
        <v>#DIV/0!</v>
      </c>
      <c r="BD21" s="7">
        <f>GC!BO16</f>
        <v>0</v>
      </c>
      <c r="BE21" s="7">
        <f>GC!BP16</f>
        <v>0</v>
      </c>
      <c r="BF21" s="151" t="e">
        <f>GC!BQ16</f>
        <v>#DIV/0!</v>
      </c>
    </row>
    <row r="22" spans="1:61" x14ac:dyDescent="0.35">
      <c r="A22" s="11">
        <f t="shared" si="4"/>
        <v>44662.71875</v>
      </c>
      <c r="B22" s="5">
        <f t="shared" si="6"/>
        <v>28.749999999941792</v>
      </c>
      <c r="C22" s="12">
        <f t="shared" si="5"/>
        <v>1.1979166666642413</v>
      </c>
      <c r="D22" s="29">
        <f>HPLC!AI54</f>
        <v>8.0366666666666671</v>
      </c>
      <c r="E22" s="7">
        <f>HPLC!AJ54</f>
        <v>5.3541261347363665E-2</v>
      </c>
      <c r="F22" s="7">
        <f>HPLC!AK54</f>
        <v>6.662122938286644E-3</v>
      </c>
      <c r="G22" s="7">
        <f>HPLC!AL54</f>
        <v>24.33</v>
      </c>
      <c r="H22" s="7">
        <f>HPLC!AM54</f>
        <v>0.14089002803605399</v>
      </c>
      <c r="I22" s="7">
        <f>HPLC!AN54</f>
        <v>5.7907944116750518E-3</v>
      </c>
      <c r="J22" s="7">
        <f>HPLC!AO54</f>
        <v>3.0399999999999996</v>
      </c>
      <c r="K22" s="7">
        <f>HPLC!AP54</f>
        <v>2.4494897427831622E-2</v>
      </c>
      <c r="L22" s="7">
        <f>HPLC!AQ54</f>
        <v>8.0575320486288241E-3</v>
      </c>
      <c r="M22" s="7">
        <f>HPLC!AR54</f>
        <v>2.2033333333333336</v>
      </c>
      <c r="N22" s="7">
        <f>HPLC!AS54</f>
        <v>1.0801234497346546E-2</v>
      </c>
      <c r="O22" s="7">
        <f>HPLC!AT54</f>
        <v>4.9022244314734691E-3</v>
      </c>
      <c r="P22" s="7">
        <f>HPLC!AU54</f>
        <v>7.0000000000000007E-2</v>
      </c>
      <c r="Q22" s="7">
        <f>HPLC!AV54</f>
        <v>8.1649658092772352E-3</v>
      </c>
      <c r="R22" s="7">
        <f>HPLC!AW54</f>
        <v>0.1166423687039605</v>
      </c>
      <c r="S22" s="7">
        <f>HPLC!AX54</f>
        <v>1.9383333333333332</v>
      </c>
      <c r="T22" s="7">
        <f>HPLC!AY54</f>
        <v>3.2659863237108976E-2</v>
      </c>
      <c r="U22" s="151">
        <f>HPLC!AZ54</f>
        <v>1.684945652817316E-2</v>
      </c>
      <c r="W22" s="11">
        <f>'OD660'!$A$11</f>
        <v>44664.361111111109</v>
      </c>
      <c r="X22" s="4">
        <f t="shared" si="7"/>
        <v>68.166666666569654</v>
      </c>
      <c r="Y22" s="5">
        <f t="shared" si="8"/>
        <v>2.8402777777737356</v>
      </c>
      <c r="Z22" s="29">
        <f>GC!AK17</f>
        <v>828.00333333333344</v>
      </c>
      <c r="AA22" s="7">
        <f>GC!AL17</f>
        <v>2.5675150113160514</v>
      </c>
      <c r="AB22" s="7">
        <f>GC!AM17</f>
        <v>3.1008510569394462E-3</v>
      </c>
      <c r="AC22" s="7">
        <f>GC!AN17</f>
        <v>723.09333333333336</v>
      </c>
      <c r="AD22" s="7">
        <f>GC!AO17</f>
        <v>16.035966866183465</v>
      </c>
      <c r="AE22" s="7">
        <f>GC!AP17</f>
        <v>2.217689767966809E-2</v>
      </c>
      <c r="AF22" s="7">
        <f>GC!AQ17</f>
        <v>0.89</v>
      </c>
      <c r="AG22" s="7">
        <f>GC!AR17</f>
        <v>6.2449979983983973E-2</v>
      </c>
      <c r="AH22" s="7">
        <f>GC!AS17</f>
        <v>7.0168516835937042E-2</v>
      </c>
      <c r="AI22" s="7">
        <f>GC!AT17</f>
        <v>0</v>
      </c>
      <c r="AJ22" s="7">
        <f>GC!AU17</f>
        <v>0</v>
      </c>
      <c r="AK22" s="7" t="e">
        <f>GC!AV17</f>
        <v>#DIV/0!</v>
      </c>
      <c r="AL22" s="7">
        <f>GC!AW17</f>
        <v>0.3666666666666667</v>
      </c>
      <c r="AM22" s="7">
        <f>GC!AX17</f>
        <v>5.7735026918962623E-3</v>
      </c>
      <c r="AN22" s="7">
        <f>GC!AY17</f>
        <v>1.574591643244435E-2</v>
      </c>
      <c r="AO22" s="7">
        <f>GC!AZ17</f>
        <v>25.45</v>
      </c>
      <c r="AP22" s="7">
        <f>GC!BA17</f>
        <v>0.25238858928247915</v>
      </c>
      <c r="AQ22" s="7">
        <f>GC!BB17</f>
        <v>9.9170369069736409E-3</v>
      </c>
      <c r="AR22" s="7">
        <f>GC!BC17</f>
        <v>8.3333333333333329E-2</v>
      </c>
      <c r="AS22" s="7">
        <f>GC!BD17</f>
        <v>5.7735026918962545E-3</v>
      </c>
      <c r="AT22" s="7">
        <f>GC!BE17</f>
        <v>6.9282032302755064E-2</v>
      </c>
      <c r="AU22" s="7">
        <f>GC!BF17</f>
        <v>64.513333333333335</v>
      </c>
      <c r="AV22" s="7">
        <f>GC!BG17</f>
        <v>1.0421292306299315</v>
      </c>
      <c r="AW22" s="7">
        <f>GC!BH17</f>
        <v>1.6153703068563573E-2</v>
      </c>
      <c r="AX22" s="7">
        <f>GC!BI17</f>
        <v>0</v>
      </c>
      <c r="AY22" s="7">
        <f>GC!BJ17</f>
        <v>0</v>
      </c>
      <c r="AZ22" s="7" t="e">
        <f>GC!BK17</f>
        <v>#DIV/0!</v>
      </c>
      <c r="BA22" s="7">
        <f>GC!BL17</f>
        <v>0</v>
      </c>
      <c r="BB22" s="7">
        <f>GC!BM17</f>
        <v>0</v>
      </c>
      <c r="BC22" s="7" t="e">
        <f>GC!BN17</f>
        <v>#DIV/0!</v>
      </c>
      <c r="BD22" s="7">
        <f>GC!BO17</f>
        <v>0</v>
      </c>
      <c r="BE22" s="7">
        <f>GC!BP17</f>
        <v>0</v>
      </c>
      <c r="BF22" s="151" t="e">
        <f>GC!BQ17</f>
        <v>#DIV/0!</v>
      </c>
      <c r="BG22" s="174"/>
      <c r="BH22" s="4"/>
      <c r="BI22" s="4"/>
    </row>
    <row r="23" spans="1:61" x14ac:dyDescent="0.35">
      <c r="A23" s="11">
        <f t="shared" si="4"/>
        <v>44663.354166666664</v>
      </c>
      <c r="B23" s="5">
        <f t="shared" si="6"/>
        <v>43.999999999883585</v>
      </c>
      <c r="C23" s="12">
        <f t="shared" si="5"/>
        <v>1.8333333333284827</v>
      </c>
      <c r="D23" s="29">
        <f>HPLC!AI55</f>
        <v>7.9266666666666667</v>
      </c>
      <c r="E23" s="7">
        <f>HPLC!AJ55</f>
        <v>2.857738033247053E-2</v>
      </c>
      <c r="F23" s="7">
        <f>HPLC!AK55</f>
        <v>3.6052203951813114E-3</v>
      </c>
      <c r="G23" s="7">
        <f>HPLC!AL55</f>
        <v>21.275000000000002</v>
      </c>
      <c r="H23" s="7">
        <f>HPLC!AM55</f>
        <v>5.2121652570373045E-2</v>
      </c>
      <c r="I23" s="7">
        <f>HPLC!AN55</f>
        <v>2.4499014134135391E-3</v>
      </c>
      <c r="J23" s="7">
        <f>HPLC!AO55</f>
        <v>0</v>
      </c>
      <c r="K23" s="7">
        <f>HPLC!AP55</f>
        <v>0</v>
      </c>
      <c r="L23" s="7" t="e">
        <f>HPLC!AQ55</f>
        <v>#DIV/0!</v>
      </c>
      <c r="M23" s="7">
        <f>HPLC!AR55</f>
        <v>0</v>
      </c>
      <c r="N23" s="7">
        <f>HPLC!AS55</f>
        <v>0</v>
      </c>
      <c r="O23" s="7" t="e">
        <f>HPLC!AT55</f>
        <v>#DIV/0!</v>
      </c>
      <c r="P23" s="7">
        <f>HPLC!AU55</f>
        <v>0</v>
      </c>
      <c r="Q23" s="7">
        <f>HPLC!AV55</f>
        <v>0</v>
      </c>
      <c r="R23" s="7" t="e">
        <f>HPLC!AW55</f>
        <v>#DIV/0!</v>
      </c>
      <c r="S23" s="7">
        <f>HPLC!AX55</f>
        <v>5.19</v>
      </c>
      <c r="T23" s="7">
        <f>HPLC!AY55</f>
        <v>4.6368092477478508E-2</v>
      </c>
      <c r="U23" s="151">
        <f>HPLC!AZ55</f>
        <v>8.9341218646394032E-3</v>
      </c>
      <c r="W23" s="11">
        <f>'OD660'!$A$13</f>
        <v>44665.34375</v>
      </c>
      <c r="X23" s="4">
        <f t="shared" si="7"/>
        <v>91.749999999941792</v>
      </c>
      <c r="Y23" s="5">
        <f t="shared" si="8"/>
        <v>3.8229166666642413</v>
      </c>
      <c r="Z23" s="29">
        <f>GC!AK18</f>
        <v>212.39000000000001</v>
      </c>
      <c r="AA23" s="7">
        <f>GC!AL18</f>
        <v>17.364673909981729</v>
      </c>
      <c r="AB23" s="7">
        <f>GC!AM18</f>
        <v>8.1758434530729923E-2</v>
      </c>
      <c r="AC23" s="7">
        <f>GC!AN18</f>
        <v>129.26333333333332</v>
      </c>
      <c r="AD23" s="7">
        <f>GC!AO18</f>
        <v>16.080116085816499</v>
      </c>
      <c r="AE23" s="7">
        <f>GC!AP18</f>
        <v>0.12439812335916219</v>
      </c>
      <c r="AF23" s="7">
        <f>GC!AQ18</f>
        <v>1.1033333333333333</v>
      </c>
      <c r="AG23" s="7">
        <f>GC!AR18</f>
        <v>6.5064070986477054E-2</v>
      </c>
      <c r="AH23" s="7">
        <f>GC!AS18</f>
        <v>5.897045708744144E-2</v>
      </c>
      <c r="AI23" s="7">
        <f>GC!AT18</f>
        <v>0</v>
      </c>
      <c r="AJ23" s="7">
        <f>GC!AU18</f>
        <v>0</v>
      </c>
      <c r="AK23" s="7" t="e">
        <f>GC!AV18</f>
        <v>#DIV/0!</v>
      </c>
      <c r="AL23" s="7">
        <f>GC!AW18</f>
        <v>0.38999999999999996</v>
      </c>
      <c r="AM23" s="7">
        <f>GC!AX18</f>
        <v>1.0000000000000009E-2</v>
      </c>
      <c r="AN23" s="7">
        <f>GC!AY18</f>
        <v>2.5641025641025668E-2</v>
      </c>
      <c r="AO23" s="7">
        <f>GC!AZ18</f>
        <v>30.073333333333334</v>
      </c>
      <c r="AP23" s="7">
        <f>GC!BA18</f>
        <v>0.65493002170715486</v>
      </c>
      <c r="AQ23" s="7">
        <f>GC!BB18</f>
        <v>2.1777766184010911E-2</v>
      </c>
      <c r="AR23" s="7">
        <f>GC!BC18</f>
        <v>9.0000000000000011E-2</v>
      </c>
      <c r="AS23" s="7">
        <f>GC!BD18</f>
        <v>1.6996749443881478E-17</v>
      </c>
      <c r="AT23" s="7">
        <f>GC!BE18</f>
        <v>1.8885277159868307E-16</v>
      </c>
      <c r="AU23" s="7">
        <f>GC!BF18</f>
        <v>69.639999999999986</v>
      </c>
      <c r="AV23" s="7">
        <f>GC!BG18</f>
        <v>2.2693391108426217</v>
      </c>
      <c r="AW23" s="7">
        <f>GC!BH18</f>
        <v>3.258671899544259E-2</v>
      </c>
      <c r="AX23" s="7">
        <f>GC!BI18</f>
        <v>0</v>
      </c>
      <c r="AY23" s="7">
        <f>GC!BJ18</f>
        <v>0</v>
      </c>
      <c r="AZ23" s="7" t="e">
        <f>GC!BK18</f>
        <v>#DIV/0!</v>
      </c>
      <c r="BA23" s="7">
        <f>GC!BL18</f>
        <v>0</v>
      </c>
      <c r="BB23" s="7">
        <f>GC!BM18</f>
        <v>0</v>
      </c>
      <c r="BC23" s="7" t="e">
        <f>GC!BN18</f>
        <v>#DIV/0!</v>
      </c>
      <c r="BD23" s="7">
        <f>GC!BO18</f>
        <v>0</v>
      </c>
      <c r="BE23" s="7">
        <f>GC!BP18</f>
        <v>0</v>
      </c>
      <c r="BF23" s="151" t="e">
        <f>GC!BQ18</f>
        <v>#DIV/0!</v>
      </c>
      <c r="BG23" s="174"/>
      <c r="BH23" s="4"/>
      <c r="BI23" s="4"/>
    </row>
    <row r="24" spans="1:61" ht="15" thickBot="1" x14ac:dyDescent="0.4">
      <c r="A24" s="11">
        <f t="shared" si="4"/>
        <v>44663.677083333336</v>
      </c>
      <c r="B24" s="5">
        <f t="shared" si="6"/>
        <v>51.75</v>
      </c>
      <c r="C24" s="12">
        <f t="shared" si="5"/>
        <v>2.15625</v>
      </c>
      <c r="D24" s="29">
        <f>HPLC!AI56</f>
        <v>7.63</v>
      </c>
      <c r="E24" s="7">
        <f>HPLC!AJ56</f>
        <v>4.0824829046387243E-3</v>
      </c>
      <c r="F24" s="7">
        <f>HPLC!AK56</f>
        <v>5.3505673717414476E-4</v>
      </c>
      <c r="G24" s="7">
        <f>HPLC!AL56</f>
        <v>16.141666666666666</v>
      </c>
      <c r="H24" s="7">
        <f>HPLC!AM56</f>
        <v>4.0824829046378179E-3</v>
      </c>
      <c r="I24" s="7">
        <f>HPLC!AN56</f>
        <v>2.5291582269310178E-4</v>
      </c>
      <c r="J24" s="7">
        <f>HPLC!AO56</f>
        <v>0</v>
      </c>
      <c r="K24" s="7">
        <f>HPLC!AP56</f>
        <v>0</v>
      </c>
      <c r="L24" s="7" t="e">
        <f>HPLC!AQ56</f>
        <v>#DIV/0!</v>
      </c>
      <c r="M24" s="7">
        <f>HPLC!AR56</f>
        <v>0</v>
      </c>
      <c r="N24" s="7">
        <f>HPLC!AS56</f>
        <v>0</v>
      </c>
      <c r="O24" s="7" t="e">
        <f>HPLC!AT56</f>
        <v>#DIV/0!</v>
      </c>
      <c r="P24" s="7">
        <f>HPLC!AU56</f>
        <v>0.18000000000000002</v>
      </c>
      <c r="Q24" s="7">
        <f>HPLC!AV56</f>
        <v>4.0824829046386332E-3</v>
      </c>
      <c r="R24" s="7">
        <f>HPLC!AW56</f>
        <v>2.2680460581325737E-2</v>
      </c>
      <c r="S24" s="7">
        <f>HPLC!AX56</f>
        <v>8.1016666666666666</v>
      </c>
      <c r="T24" s="7">
        <f>HPLC!AY56</f>
        <v>8.164965809277263E-3</v>
      </c>
      <c r="U24" s="151">
        <f>HPLC!AZ56</f>
        <v>1.0078131013302525E-3</v>
      </c>
      <c r="W24" s="11">
        <f>'OD660'!$A$15</f>
        <v>44666.385416666664</v>
      </c>
      <c r="X24" s="9">
        <f t="shared" si="7"/>
        <v>116.74999999988358</v>
      </c>
      <c r="Y24" s="19">
        <f t="shared" si="8"/>
        <v>4.8645833333284827</v>
      </c>
      <c r="Z24" s="30">
        <f>GC!AK19</f>
        <v>101.82666666666667</v>
      </c>
      <c r="AA24" s="21">
        <f>GC!AL19</f>
        <v>5.834897885424672</v>
      </c>
      <c r="AB24" s="21">
        <f>GC!AM19</f>
        <v>5.7302257615143432E-2</v>
      </c>
      <c r="AC24" s="21">
        <f>GC!AN19</f>
        <v>77.133333333333326</v>
      </c>
      <c r="AD24" s="21">
        <f>GC!AO19</f>
        <v>4.5907552029413798</v>
      </c>
      <c r="AE24" s="21">
        <f>GC!AP19</f>
        <v>5.9517137462507093E-2</v>
      </c>
      <c r="AF24" s="21">
        <f>GC!AQ19</f>
        <v>1.3266666666666667</v>
      </c>
      <c r="AG24" s="21">
        <f>GC!AR19</f>
        <v>4.7258156262526003E-2</v>
      </c>
      <c r="AH24" s="21">
        <f>GC!AS19</f>
        <v>3.5621725826024624E-2</v>
      </c>
      <c r="AI24" s="21">
        <f>GC!AT19</f>
        <v>0</v>
      </c>
      <c r="AJ24" s="21">
        <f>GC!AU19</f>
        <v>0</v>
      </c>
      <c r="AK24" s="21" t="e">
        <f>GC!AV19</f>
        <v>#DIV/0!</v>
      </c>
      <c r="AL24" s="21">
        <f>GC!AW19</f>
        <v>0.41666666666666669</v>
      </c>
      <c r="AM24" s="21">
        <f>GC!AX19</f>
        <v>1.1547005383792525E-2</v>
      </c>
      <c r="AN24" s="21">
        <f>GC!AY19</f>
        <v>2.7712812921102059E-2</v>
      </c>
      <c r="AO24" s="21">
        <f>GC!AZ19</f>
        <v>32.526666666666671</v>
      </c>
      <c r="AP24" s="21">
        <f>GC!BA19</f>
        <v>0.40377386410382438</v>
      </c>
      <c r="AQ24" s="21">
        <f>GC!BB19</f>
        <v>1.2413625664188081E-2</v>
      </c>
      <c r="AR24" s="21">
        <f>GC!BC19</f>
        <v>0.10000000000000002</v>
      </c>
      <c r="AS24" s="21">
        <f>GC!BD19</f>
        <v>1.6996749443881478E-17</v>
      </c>
      <c r="AT24" s="21">
        <f>GC!BE19</f>
        <v>1.6996749443881474E-16</v>
      </c>
      <c r="AU24" s="21">
        <f>GC!BF19</f>
        <v>70.236666666666665</v>
      </c>
      <c r="AV24" s="21">
        <f>GC!BG19</f>
        <v>1.5706792585799723</v>
      </c>
      <c r="AW24" s="21">
        <f>GC!BH19</f>
        <v>2.2362668006928561E-2</v>
      </c>
      <c r="AX24" s="21">
        <f>GC!BI19</f>
        <v>0</v>
      </c>
      <c r="AY24" s="21">
        <f>GC!BJ19</f>
        <v>0</v>
      </c>
      <c r="AZ24" s="21" t="e">
        <f>GC!BK19</f>
        <v>#DIV/0!</v>
      </c>
      <c r="BA24" s="21">
        <f>GC!BL19</f>
        <v>0</v>
      </c>
      <c r="BB24" s="21">
        <f>GC!BM19</f>
        <v>0</v>
      </c>
      <c r="BC24" s="21" t="e">
        <f>GC!BN19</f>
        <v>#DIV/0!</v>
      </c>
      <c r="BD24" s="21">
        <f>GC!BO19</f>
        <v>0</v>
      </c>
      <c r="BE24" s="21">
        <f>GC!BP19</f>
        <v>0</v>
      </c>
      <c r="BF24" s="152" t="e">
        <f>GC!BQ19</f>
        <v>#DIV/0!</v>
      </c>
      <c r="BG24" s="174"/>
      <c r="BH24" s="4"/>
      <c r="BI24" s="4"/>
    </row>
    <row r="25" spans="1:61" x14ac:dyDescent="0.35">
      <c r="A25" s="11">
        <f t="shared" si="4"/>
        <v>44664.361111111109</v>
      </c>
      <c r="B25" s="5">
        <f t="shared" si="6"/>
        <v>68.166666666569654</v>
      </c>
      <c r="C25" s="12">
        <f t="shared" si="5"/>
        <v>2.8402777777737356</v>
      </c>
      <c r="D25" s="29">
        <f>HPLC!AI57</f>
        <v>6.87</v>
      </c>
      <c r="E25" s="7">
        <f>HPLC!AJ57</f>
        <v>4.3011626335212785E-2</v>
      </c>
      <c r="F25" s="7">
        <f>HPLC!AK57</f>
        <v>6.2607898595651796E-3</v>
      </c>
      <c r="G25" s="7">
        <f>HPLC!AL57</f>
        <v>3.5983333333333332</v>
      </c>
      <c r="H25" s="7">
        <f>HPLC!AM57</f>
        <v>2.4494897427831622E-2</v>
      </c>
      <c r="I25" s="7">
        <f>HPLC!AN57</f>
        <v>6.8072896974057315E-3</v>
      </c>
      <c r="J25" s="7">
        <f>HPLC!AO57</f>
        <v>0</v>
      </c>
      <c r="K25" s="7">
        <f>HPLC!AP57</f>
        <v>0</v>
      </c>
      <c r="L25" s="7" t="e">
        <f>HPLC!AQ57</f>
        <v>#DIV/0!</v>
      </c>
      <c r="M25" s="7">
        <f>HPLC!AR57</f>
        <v>0</v>
      </c>
      <c r="N25" s="7">
        <f>HPLC!AS57</f>
        <v>0</v>
      </c>
      <c r="O25" s="7" t="e">
        <f>HPLC!AT57</f>
        <v>#DIV/0!</v>
      </c>
      <c r="P25" s="7">
        <f>HPLC!AU57</f>
        <v>0.70333333333333325</v>
      </c>
      <c r="Q25" s="7">
        <f>HPLC!AV57</f>
        <v>8.1649658092772231E-3</v>
      </c>
      <c r="R25" s="7">
        <f>HPLC!AW57</f>
        <v>1.1608956126934442E-2</v>
      </c>
      <c r="S25" s="7">
        <f>HPLC!AX57</f>
        <v>13.166666666666666</v>
      </c>
      <c r="T25" s="7">
        <f>HPLC!AY57</f>
        <v>0.41737273509418427</v>
      </c>
      <c r="U25" s="151">
        <f>HPLC!AZ57</f>
        <v>3.1699195070444379E-2</v>
      </c>
      <c r="W25" s="107"/>
      <c r="X25" s="4"/>
      <c r="Y25" s="5"/>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4"/>
      <c r="BH25" s="4"/>
      <c r="BI25" s="4"/>
    </row>
    <row r="26" spans="1:61" x14ac:dyDescent="0.35">
      <c r="A26" s="11">
        <f t="shared" si="4"/>
        <v>44664.677083333336</v>
      </c>
      <c r="B26" s="5">
        <f t="shared" si="6"/>
        <v>75.75</v>
      </c>
      <c r="C26" s="12">
        <f t="shared" si="5"/>
        <v>3.15625</v>
      </c>
      <c r="D26" s="29">
        <f>HPLC!AI58</f>
        <v>6.2433333333333323</v>
      </c>
      <c r="E26" s="7">
        <f>HPLC!AJ58</f>
        <v>1.224744871391599E-2</v>
      </c>
      <c r="F26" s="7">
        <f>HPLC!AK58</f>
        <v>1.9616842574344887E-3</v>
      </c>
      <c r="G26" s="7">
        <f>HPLC!AL58</f>
        <v>1.2449999999999999</v>
      </c>
      <c r="H26" s="7">
        <f>HPLC!AM58</f>
        <v>4.0824829046386332E-3</v>
      </c>
      <c r="I26" s="7">
        <f>HPLC!AN58</f>
        <v>3.2791027346495047E-3</v>
      </c>
      <c r="J26" s="7">
        <f>HPLC!AO58</f>
        <v>0</v>
      </c>
      <c r="K26" s="7">
        <f>HPLC!AP58</f>
        <v>0</v>
      </c>
      <c r="L26" s="7" t="e">
        <f>HPLC!AQ58</f>
        <v>#DIV/0!</v>
      </c>
      <c r="M26" s="7">
        <f>HPLC!AR58</f>
        <v>0</v>
      </c>
      <c r="N26" s="7">
        <f>HPLC!AS58</f>
        <v>0</v>
      </c>
      <c r="O26" s="7" t="e">
        <f>HPLC!AT58</f>
        <v>#DIV/0!</v>
      </c>
      <c r="P26" s="7">
        <f>HPLC!AU58</f>
        <v>0.75833333333333341</v>
      </c>
      <c r="Q26" s="7">
        <f>HPLC!AV58</f>
        <v>4.0824829046386332E-3</v>
      </c>
      <c r="R26" s="7">
        <f>HPLC!AW58</f>
        <v>5.3834939401828123E-3</v>
      </c>
      <c r="S26" s="7">
        <f>HPLC!AX58</f>
        <v>14.765000000000001</v>
      </c>
      <c r="T26" s="7">
        <f>HPLC!AY58</f>
        <v>0.33068111527572885</v>
      </c>
      <c r="U26" s="151">
        <f>HPLC!AZ58</f>
        <v>2.2396282781966058E-2</v>
      </c>
      <c r="W26" s="107"/>
      <c r="X26" s="4"/>
      <c r="Y26" s="5"/>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4"/>
      <c r="BH26" s="4"/>
      <c r="BI26" s="4"/>
    </row>
    <row r="27" spans="1:61" x14ac:dyDescent="0.35">
      <c r="A27" s="11">
        <f t="shared" si="4"/>
        <v>44665.34375</v>
      </c>
      <c r="B27" s="5">
        <f t="shared" si="6"/>
        <v>91.749999999941792</v>
      </c>
      <c r="C27" s="12">
        <f t="shared" si="5"/>
        <v>3.8229166666642413</v>
      </c>
      <c r="D27" s="29">
        <f>HPLC!AI59</f>
        <v>4.6483333333333334</v>
      </c>
      <c r="E27" s="7">
        <f>HPLC!AJ59</f>
        <v>7.0710678118656375E-3</v>
      </c>
      <c r="F27" s="7">
        <f>HPLC!AK59</f>
        <v>1.5212049792468205E-3</v>
      </c>
      <c r="G27" s="7">
        <f>HPLC!AL59</f>
        <v>1.0249999999999999</v>
      </c>
      <c r="H27" s="7">
        <f>HPLC!AM59</f>
        <v>4.0824829046386332E-3</v>
      </c>
      <c r="I27" s="7">
        <f>HPLC!AN59</f>
        <v>3.9829101508669596E-3</v>
      </c>
      <c r="J27" s="7">
        <f>HPLC!AO59</f>
        <v>0</v>
      </c>
      <c r="K27" s="7">
        <f>HPLC!AP59</f>
        <v>0</v>
      </c>
      <c r="L27" s="7" t="e">
        <f>HPLC!AQ59</f>
        <v>#DIV/0!</v>
      </c>
      <c r="M27" s="7">
        <f>HPLC!AR59</f>
        <v>0</v>
      </c>
      <c r="N27" s="7">
        <f>HPLC!AS59</f>
        <v>0</v>
      </c>
      <c r="O27" s="7" t="e">
        <f>HPLC!AT59</f>
        <v>#DIV/0!</v>
      </c>
      <c r="P27" s="7">
        <f>HPLC!AU59</f>
        <v>0.76166666666666671</v>
      </c>
      <c r="Q27" s="7">
        <f>HPLC!AV59</f>
        <v>4.0824829046386332E-3</v>
      </c>
      <c r="R27" s="7">
        <f>HPLC!AW59</f>
        <v>5.3599337916480959E-3</v>
      </c>
      <c r="S27" s="7">
        <f>HPLC!AX59</f>
        <v>16.653333333333332</v>
      </c>
      <c r="T27" s="7">
        <f>HPLC!AY59</f>
        <v>2.6770630673681552E-2</v>
      </c>
      <c r="U27" s="151">
        <f>HPLC!AZ59</f>
        <v>1.6075238595085E-3</v>
      </c>
      <c r="W27" s="107"/>
      <c r="X27" s="4"/>
      <c r="Y27" s="5"/>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4"/>
      <c r="BH27" s="4"/>
      <c r="BI27" s="4"/>
    </row>
    <row r="28" spans="1:61" x14ac:dyDescent="0.35">
      <c r="A28" s="11">
        <f t="shared" si="4"/>
        <v>44665.677083333336</v>
      </c>
      <c r="B28" s="5">
        <f t="shared" si="6"/>
        <v>99.75</v>
      </c>
      <c r="C28" s="12">
        <f t="shared" si="5"/>
        <v>4.15625</v>
      </c>
      <c r="D28" s="29">
        <f>HPLC!AI60</f>
        <v>4.3849999999999998</v>
      </c>
      <c r="E28" s="7">
        <f>HPLC!AJ60</f>
        <v>0.1408900280360538</v>
      </c>
      <c r="F28" s="7">
        <f>HPLC!AK60</f>
        <v>3.2129994991118314E-2</v>
      </c>
      <c r="G28" s="7">
        <f>HPLC!AL60</f>
        <v>1.0516666666666667</v>
      </c>
      <c r="H28" s="7">
        <f>HPLC!AM60</f>
        <v>3.2659863237108976E-2</v>
      </c>
      <c r="I28" s="7">
        <f>HPLC!AN60</f>
        <v>3.1055337467932462E-2</v>
      </c>
      <c r="J28" s="7">
        <f>HPLC!AO60</f>
        <v>0</v>
      </c>
      <c r="K28" s="7">
        <f>HPLC!AP60</f>
        <v>0</v>
      </c>
      <c r="L28" s="7" t="e">
        <f>HPLC!AQ60</f>
        <v>#DIV/0!</v>
      </c>
      <c r="M28" s="7">
        <f>HPLC!AR60</f>
        <v>0</v>
      </c>
      <c r="N28" s="7">
        <f>HPLC!AS60</f>
        <v>0</v>
      </c>
      <c r="O28" s="7" t="e">
        <f>HPLC!AT60</f>
        <v>#DIV/0!</v>
      </c>
      <c r="P28" s="7">
        <f>HPLC!AU60</f>
        <v>0.86333333333333329</v>
      </c>
      <c r="Q28" s="7">
        <f>HPLC!AV60</f>
        <v>3.240370349203929E-2</v>
      </c>
      <c r="R28" s="7">
        <f>HPLC!AW60</f>
        <v>3.7533247288076402E-2</v>
      </c>
      <c r="S28" s="7">
        <f>HPLC!AX60</f>
        <v>11.271666666666667</v>
      </c>
      <c r="T28" s="7">
        <f>HPLC!AY60</f>
        <v>0.54032397688794132</v>
      </c>
      <c r="U28" s="151">
        <f>HPLC!AZ60</f>
        <v>4.7936475843969359E-2</v>
      </c>
      <c r="W28" s="107"/>
      <c r="X28" s="4"/>
      <c r="Y28" s="5"/>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4"/>
      <c r="BH28" s="4"/>
      <c r="BI28" s="4"/>
    </row>
    <row r="29" spans="1:61" ht="15" thickBot="1" x14ac:dyDescent="0.4">
      <c r="A29" s="11">
        <f t="shared" si="4"/>
        <v>44666.385416666664</v>
      </c>
      <c r="B29" s="5">
        <f t="shared" si="6"/>
        <v>116.74999999988358</v>
      </c>
      <c r="C29" s="12">
        <f t="shared" si="5"/>
        <v>4.8645833333284827</v>
      </c>
      <c r="D29" s="30">
        <f>HPLC!AI61</f>
        <v>2.706666666666667</v>
      </c>
      <c r="E29" s="21">
        <f>HPLC!AJ61</f>
        <v>9.0092545011597011E-2</v>
      </c>
      <c r="F29" s="21">
        <f>HPLC!AK61</f>
        <v>3.3285423033841258E-2</v>
      </c>
      <c r="G29" s="21">
        <f>HPLC!AL61</f>
        <v>0.85</v>
      </c>
      <c r="H29" s="21">
        <f>HPLC!AM61</f>
        <v>2.4494897427831782E-2</v>
      </c>
      <c r="I29" s="21">
        <f>HPLC!AN61</f>
        <v>2.8817526385684449E-2</v>
      </c>
      <c r="J29" s="21">
        <f>HPLC!AO61</f>
        <v>0</v>
      </c>
      <c r="K29" s="21">
        <f>HPLC!AP61</f>
        <v>0</v>
      </c>
      <c r="L29" s="21" t="e">
        <f>HPLC!AQ61</f>
        <v>#DIV/0!</v>
      </c>
      <c r="M29" s="21">
        <f>HPLC!AR61</f>
        <v>0</v>
      </c>
      <c r="N29" s="21">
        <f>HPLC!AS61</f>
        <v>0</v>
      </c>
      <c r="O29" s="21" t="e">
        <f>HPLC!AT61</f>
        <v>#DIV/0!</v>
      </c>
      <c r="P29" s="21">
        <f>HPLC!AU61</f>
        <v>0.83166666666666667</v>
      </c>
      <c r="Q29" s="21">
        <f>HPLC!AV61</f>
        <v>2.6770630673681725E-2</v>
      </c>
      <c r="R29" s="21">
        <f>HPLC!AW61</f>
        <v>3.2189135078575223E-2</v>
      </c>
      <c r="S29" s="21">
        <f>HPLC!AX61</f>
        <v>12.815</v>
      </c>
      <c r="T29" s="21">
        <f>HPLC!AY61</f>
        <v>0.55118055118082676</v>
      </c>
      <c r="U29" s="152">
        <f>HPLC!AZ61</f>
        <v>4.3010577540446883E-2</v>
      </c>
      <c r="W29" s="107"/>
      <c r="X29" s="4"/>
      <c r="Y29" s="5"/>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4"/>
      <c r="BH29" s="4"/>
      <c r="BI29" s="4"/>
    </row>
    <row r="30" spans="1:61" x14ac:dyDescent="0.35">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row>
    <row r="31" spans="1:61" ht="24" thickBot="1" x14ac:dyDescent="0.6">
      <c r="A31" s="97"/>
      <c r="B31" s="4"/>
      <c r="C31" s="5"/>
      <c r="D31" s="184" t="str">
        <f>HPLC!D93</f>
        <v>IMI505</v>
      </c>
      <c r="E31" s="174"/>
      <c r="F31" s="174"/>
      <c r="G31" s="174"/>
      <c r="H31" s="174"/>
      <c r="I31" s="174"/>
      <c r="J31" s="174"/>
      <c r="K31" s="174"/>
      <c r="L31" s="174"/>
      <c r="M31" s="174"/>
      <c r="N31" s="174"/>
      <c r="O31" s="174"/>
      <c r="P31" s="174"/>
      <c r="Q31" s="174"/>
      <c r="R31" s="174"/>
      <c r="S31" s="174"/>
      <c r="T31" s="174"/>
      <c r="U31" s="174"/>
    </row>
    <row r="32" spans="1:61" ht="15" thickBot="1" x14ac:dyDescent="0.4">
      <c r="D32" s="208" t="s">
        <v>9</v>
      </c>
      <c r="E32" s="209"/>
      <c r="F32" s="210"/>
      <c r="G32" s="208" t="s">
        <v>10</v>
      </c>
      <c r="H32" s="209"/>
      <c r="I32" s="210"/>
      <c r="J32" s="208" t="s">
        <v>11</v>
      </c>
      <c r="K32" s="209"/>
      <c r="L32" s="210"/>
      <c r="M32" s="208" t="s">
        <v>12</v>
      </c>
      <c r="N32" s="209"/>
      <c r="O32" s="210"/>
      <c r="P32" s="208" t="s">
        <v>13</v>
      </c>
      <c r="Q32" s="209"/>
      <c r="R32" s="210"/>
      <c r="S32" s="208" t="s">
        <v>14</v>
      </c>
      <c r="T32" s="209"/>
      <c r="U32" s="210"/>
      <c r="Z32" s="215" t="s">
        <v>15</v>
      </c>
      <c r="AA32" s="215"/>
      <c r="AB32" s="216"/>
      <c r="AC32" s="214" t="s">
        <v>16</v>
      </c>
      <c r="AD32" s="215"/>
      <c r="AE32" s="216"/>
      <c r="AF32" s="214" t="s">
        <v>17</v>
      </c>
      <c r="AG32" s="215"/>
      <c r="AH32" s="216"/>
      <c r="AI32" s="214" t="s">
        <v>18</v>
      </c>
      <c r="AJ32" s="215"/>
      <c r="AK32" s="216"/>
      <c r="AL32" s="214" t="s">
        <v>19</v>
      </c>
      <c r="AM32" s="215"/>
      <c r="AN32" s="216"/>
      <c r="AO32" s="214" t="s">
        <v>20</v>
      </c>
      <c r="AP32" s="215"/>
      <c r="AQ32" s="216"/>
      <c r="AR32" s="214" t="s">
        <v>24</v>
      </c>
      <c r="AS32" s="215"/>
      <c r="AT32" s="216"/>
      <c r="AU32" s="214" t="s">
        <v>21</v>
      </c>
      <c r="AV32" s="215"/>
      <c r="AW32" s="216"/>
      <c r="AX32" s="214" t="s">
        <v>22</v>
      </c>
      <c r="AY32" s="215"/>
      <c r="AZ32" s="216"/>
      <c r="BA32" s="214" t="s">
        <v>25</v>
      </c>
      <c r="BB32" s="215"/>
      <c r="BC32" s="216"/>
      <c r="BD32" s="214" t="s">
        <v>23</v>
      </c>
      <c r="BE32" s="215"/>
      <c r="BF32" s="216"/>
    </row>
    <row r="33" spans="1:58" ht="15" thickBot="1" x14ac:dyDescent="0.4">
      <c r="A33" s="182" t="s">
        <v>0</v>
      </c>
      <c r="B33" s="181" t="s">
        <v>1</v>
      </c>
      <c r="C33" s="183" t="s">
        <v>2</v>
      </c>
      <c r="D33" s="139" t="s">
        <v>8</v>
      </c>
      <c r="E33" s="140" t="s">
        <v>5</v>
      </c>
      <c r="F33" s="141" t="s">
        <v>6</v>
      </c>
      <c r="G33" s="142" t="s">
        <v>8</v>
      </c>
      <c r="H33" s="140" t="s">
        <v>5</v>
      </c>
      <c r="I33" s="141" t="s">
        <v>6</v>
      </c>
      <c r="J33" s="142" t="s">
        <v>8</v>
      </c>
      <c r="K33" s="140" t="s">
        <v>5</v>
      </c>
      <c r="L33" s="141" t="s">
        <v>6</v>
      </c>
      <c r="M33" s="142" t="s">
        <v>8</v>
      </c>
      <c r="N33" s="140" t="s">
        <v>5</v>
      </c>
      <c r="O33" s="141" t="s">
        <v>6</v>
      </c>
      <c r="P33" s="142" t="s">
        <v>8</v>
      </c>
      <c r="Q33" s="140" t="s">
        <v>5</v>
      </c>
      <c r="R33" s="141" t="s">
        <v>6</v>
      </c>
      <c r="S33" s="142" t="s">
        <v>8</v>
      </c>
      <c r="T33" s="140" t="s">
        <v>5</v>
      </c>
      <c r="U33" s="141" t="s">
        <v>6</v>
      </c>
      <c r="W33" s="182" t="s">
        <v>0</v>
      </c>
      <c r="X33" s="181" t="s">
        <v>1</v>
      </c>
      <c r="Y33" s="183" t="s">
        <v>2</v>
      </c>
      <c r="Z33" s="120" t="s">
        <v>8</v>
      </c>
      <c r="AA33" s="120" t="s">
        <v>5</v>
      </c>
      <c r="AB33" s="121" t="s">
        <v>6</v>
      </c>
      <c r="AC33" s="122" t="s">
        <v>8</v>
      </c>
      <c r="AD33" s="120" t="s">
        <v>5</v>
      </c>
      <c r="AE33" s="121" t="s">
        <v>6</v>
      </c>
      <c r="AF33" s="122" t="s">
        <v>8</v>
      </c>
      <c r="AG33" s="120" t="s">
        <v>5</v>
      </c>
      <c r="AH33" s="121" t="s">
        <v>6</v>
      </c>
      <c r="AI33" s="122" t="s">
        <v>8</v>
      </c>
      <c r="AJ33" s="120" t="s">
        <v>5</v>
      </c>
      <c r="AK33" s="121" t="s">
        <v>6</v>
      </c>
      <c r="AL33" s="122" t="s">
        <v>8</v>
      </c>
      <c r="AM33" s="120" t="s">
        <v>5</v>
      </c>
      <c r="AN33" s="121" t="s">
        <v>6</v>
      </c>
      <c r="AO33" s="122" t="s">
        <v>8</v>
      </c>
      <c r="AP33" s="120" t="s">
        <v>5</v>
      </c>
      <c r="AQ33" s="121" t="s">
        <v>6</v>
      </c>
      <c r="AR33" s="122" t="s">
        <v>8</v>
      </c>
      <c r="AS33" s="120" t="s">
        <v>5</v>
      </c>
      <c r="AT33" s="121" t="s">
        <v>6</v>
      </c>
      <c r="AU33" s="122" t="s">
        <v>8</v>
      </c>
      <c r="AV33" s="120" t="s">
        <v>5</v>
      </c>
      <c r="AW33" s="121" t="s">
        <v>6</v>
      </c>
      <c r="AX33" s="122" t="s">
        <v>8</v>
      </c>
      <c r="AY33" s="120" t="s">
        <v>5</v>
      </c>
      <c r="AZ33" s="121" t="s">
        <v>6</v>
      </c>
      <c r="BA33" s="122" t="s">
        <v>8</v>
      </c>
      <c r="BB33" s="120" t="s">
        <v>5</v>
      </c>
      <c r="BC33" s="121" t="s">
        <v>6</v>
      </c>
      <c r="BD33" s="122" t="s">
        <v>8</v>
      </c>
      <c r="BE33" s="120" t="s">
        <v>5</v>
      </c>
      <c r="BF33" s="121" t="s">
        <v>6</v>
      </c>
    </row>
    <row r="34" spans="1:58" x14ac:dyDescent="0.35">
      <c r="A34" s="11">
        <f t="shared" ref="A34:A44" si="9">A4</f>
        <v>44661.520833333336</v>
      </c>
      <c r="B34" s="5">
        <f>C34*24</f>
        <v>0</v>
      </c>
      <c r="C34" s="12">
        <f t="shared" ref="C34:C44" si="10">A34-$A$4</f>
        <v>0</v>
      </c>
      <c r="D34" s="143">
        <f>HPLC!AI97</f>
        <v>8.3449999999999989</v>
      </c>
      <c r="E34" s="144">
        <f>HPLC!AJ97</f>
        <v>0</v>
      </c>
      <c r="F34" s="144">
        <f>HPLC!AK97</f>
        <v>0</v>
      </c>
      <c r="G34" s="144">
        <f>HPLC!AL97</f>
        <v>23.99</v>
      </c>
      <c r="H34" s="144">
        <f>HPLC!AM97</f>
        <v>0</v>
      </c>
      <c r="I34" s="144">
        <f>HPLC!AN97</f>
        <v>0</v>
      </c>
      <c r="J34" s="144">
        <f>HPLC!AO97</f>
        <v>7.11</v>
      </c>
      <c r="K34" s="144">
        <f>HPLC!AP97</f>
        <v>0</v>
      </c>
      <c r="L34" s="144">
        <f>HPLC!AQ97</f>
        <v>0</v>
      </c>
      <c r="M34" s="144">
        <f>HPLC!AR97</f>
        <v>2.66</v>
      </c>
      <c r="N34" s="144">
        <f>HPLC!AS97</f>
        <v>0</v>
      </c>
      <c r="O34" s="144">
        <f>HPLC!AT97</f>
        <v>0</v>
      </c>
      <c r="P34" s="144">
        <f>HPLC!AU97</f>
        <v>0</v>
      </c>
      <c r="Q34" s="144">
        <f>HPLC!AV97</f>
        <v>0</v>
      </c>
      <c r="R34" s="144" t="e">
        <f>HPLC!AW97</f>
        <v>#DIV/0!</v>
      </c>
      <c r="S34" s="144">
        <f>HPLC!AX97</f>
        <v>0</v>
      </c>
      <c r="T34" s="144">
        <f>HPLC!AY97</f>
        <v>0</v>
      </c>
      <c r="U34" s="150" t="e">
        <f>HPLC!AZ97</f>
        <v>#DIV/0!</v>
      </c>
      <c r="W34" s="11">
        <f>'OD660'!$A$5</f>
        <v>44661.520833333336</v>
      </c>
      <c r="X34" s="4">
        <f>Y34*24</f>
        <v>0</v>
      </c>
      <c r="Y34" s="4">
        <f>W34-$A$4</f>
        <v>0</v>
      </c>
      <c r="Z34" s="143">
        <f>GC!AK24</f>
        <v>41.976666666666667</v>
      </c>
      <c r="AA34" s="144">
        <f>GC!AL24</f>
        <v>3.1494496873792595</v>
      </c>
      <c r="AB34" s="144">
        <f>GC!AM24</f>
        <v>7.5028579862922093E-2</v>
      </c>
      <c r="AC34" s="144">
        <f>GC!AN24</f>
        <v>24.299999999999997</v>
      </c>
      <c r="AD34" s="144">
        <f>GC!AO24</f>
        <v>1.9747658088998805</v>
      </c>
      <c r="AE34" s="144">
        <f>GC!AP24</f>
        <v>8.1266082670776979E-2</v>
      </c>
      <c r="AF34" s="144">
        <f>GC!AQ24</f>
        <v>0</v>
      </c>
      <c r="AG34" s="144">
        <f>GC!AR24</f>
        <v>0</v>
      </c>
      <c r="AH34" s="144" t="e">
        <f>GC!AS24</f>
        <v>#DIV/0!</v>
      </c>
      <c r="AI34" s="144">
        <f>GC!AT24</f>
        <v>0</v>
      </c>
      <c r="AJ34" s="144">
        <f>GC!AU24</f>
        <v>0</v>
      </c>
      <c r="AK34" s="144" t="e">
        <f>GC!AV24</f>
        <v>#DIV/0!</v>
      </c>
      <c r="AL34" s="144">
        <f>GC!AW24</f>
        <v>0</v>
      </c>
      <c r="AM34" s="144">
        <f>GC!AX24</f>
        <v>0</v>
      </c>
      <c r="AN34" s="144" t="e">
        <f>GC!AY24</f>
        <v>#DIV/0!</v>
      </c>
      <c r="AO34" s="144">
        <f>GC!AZ24</f>
        <v>0</v>
      </c>
      <c r="AP34" s="144">
        <f>GC!BA24</f>
        <v>0</v>
      </c>
      <c r="AQ34" s="144" t="e">
        <f>GC!BB24</f>
        <v>#DIV/0!</v>
      </c>
      <c r="AR34" s="144">
        <f>GC!BC24</f>
        <v>0</v>
      </c>
      <c r="AS34" s="144">
        <f>GC!BD24</f>
        <v>0</v>
      </c>
      <c r="AT34" s="144" t="e">
        <f>GC!BE24</f>
        <v>#DIV/0!</v>
      </c>
      <c r="AU34" s="144">
        <f>GC!BF24</f>
        <v>0</v>
      </c>
      <c r="AV34" s="144">
        <f>GC!BG24</f>
        <v>0</v>
      </c>
      <c r="AW34" s="144" t="e">
        <f>GC!BH24</f>
        <v>#DIV/0!</v>
      </c>
      <c r="AX34" s="144">
        <f>GC!BI24</f>
        <v>0</v>
      </c>
      <c r="AY34" s="144">
        <f>GC!BJ24</f>
        <v>0</v>
      </c>
      <c r="AZ34" s="144" t="e">
        <f>GC!BK24</f>
        <v>#DIV/0!</v>
      </c>
      <c r="BA34" s="144">
        <f>GC!BL24</f>
        <v>0</v>
      </c>
      <c r="BB34" s="144">
        <f>GC!BM24</f>
        <v>0</v>
      </c>
      <c r="BC34" s="144" t="e">
        <f>GC!BN24</f>
        <v>#DIV/0!</v>
      </c>
      <c r="BD34" s="144">
        <f>GC!BO24</f>
        <v>0</v>
      </c>
      <c r="BE34" s="144">
        <f>GC!BP24</f>
        <v>0</v>
      </c>
      <c r="BF34" s="150" t="e">
        <f>GC!BQ24</f>
        <v>#DIV/0!</v>
      </c>
    </row>
    <row r="35" spans="1:58" x14ac:dyDescent="0.35">
      <c r="A35" s="11">
        <f t="shared" si="9"/>
        <v>44661.84375</v>
      </c>
      <c r="B35" s="5">
        <f t="shared" ref="B35:B44" si="11">C35*24</f>
        <v>7.7499999999417923</v>
      </c>
      <c r="C35" s="12">
        <f t="shared" si="10"/>
        <v>0.32291666666424135</v>
      </c>
      <c r="D35" s="29">
        <f>HPLC!AI98</f>
        <v>7.9899999999999993</v>
      </c>
      <c r="E35" s="7">
        <f>HPLC!AJ98</f>
        <v>6.6833125519211278E-2</v>
      </c>
      <c r="F35" s="7">
        <f>HPLC!AK98</f>
        <v>8.3645964354457179E-3</v>
      </c>
      <c r="G35" s="7">
        <f>HPLC!AL98</f>
        <v>24.151666666666671</v>
      </c>
      <c r="H35" s="7">
        <f>HPLC!AM98</f>
        <v>0.21051524093677043</v>
      </c>
      <c r="I35" s="7">
        <f>HPLC!AN98</f>
        <v>8.7163856574468453E-3</v>
      </c>
      <c r="J35" s="7">
        <f>HPLC!AO98</f>
        <v>6.3150000000000004</v>
      </c>
      <c r="K35" s="7">
        <f>HPLC!AP98</f>
        <v>4.7081489639418529E-2</v>
      </c>
      <c r="L35" s="7">
        <f>HPLC!AQ98</f>
        <v>7.4555011305492518E-3</v>
      </c>
      <c r="M35" s="7">
        <f>HPLC!AR98</f>
        <v>2.6816666666666666</v>
      </c>
      <c r="N35" s="7">
        <f>HPLC!AS98</f>
        <v>2.2730302828309748E-2</v>
      </c>
      <c r="O35" s="7">
        <f>HPLC!AT98</f>
        <v>8.476185019879335E-3</v>
      </c>
      <c r="P35" s="7">
        <f>HPLC!AU98</f>
        <v>0</v>
      </c>
      <c r="Q35" s="7">
        <f>HPLC!AV98</f>
        <v>0</v>
      </c>
      <c r="R35" s="7" t="e">
        <f>HPLC!AW98</f>
        <v>#DIV/0!</v>
      </c>
      <c r="S35" s="7">
        <f>HPLC!AX98</f>
        <v>0.28166666666666668</v>
      </c>
      <c r="T35" s="7">
        <f>HPLC!AY98</f>
        <v>4.0824829046386315E-3</v>
      </c>
      <c r="U35" s="151">
        <f>HPLC!AZ98</f>
        <v>1.4494022146646029E-2</v>
      </c>
      <c r="W35" s="11">
        <f>'OD660'!$A$7</f>
        <v>44662.34375</v>
      </c>
      <c r="X35" s="4">
        <f t="shared" ref="X35:X39" si="12">Y35*24</f>
        <v>19.749999999941792</v>
      </c>
      <c r="Y35" s="5">
        <f t="shared" ref="Y35:Y39" si="13">W35-$A$4</f>
        <v>0.82291666666424135</v>
      </c>
      <c r="Z35" s="29">
        <f>GC!AK25</f>
        <v>122.05</v>
      </c>
      <c r="AA35" s="7">
        <f>GC!AL25</f>
        <v>8.6388714540731559</v>
      </c>
      <c r="AB35" s="7">
        <f>GC!AM25</f>
        <v>7.0781412978886987E-2</v>
      </c>
      <c r="AC35" s="7">
        <f>GC!AN25</f>
        <v>119.77333333333333</v>
      </c>
      <c r="AD35" s="7">
        <f>GC!AO25</f>
        <v>5.6249651850774427</v>
      </c>
      <c r="AE35" s="7">
        <f>GC!AP25</f>
        <v>4.69634185551384E-2</v>
      </c>
      <c r="AF35" s="7">
        <f>GC!AQ25</f>
        <v>8.666666666666667E-2</v>
      </c>
      <c r="AG35" s="7">
        <f>GC!AR25</f>
        <v>0.15011106998930271</v>
      </c>
      <c r="AH35" s="7">
        <f>GC!AS25</f>
        <v>1.7320508075688774</v>
      </c>
      <c r="AI35" s="7">
        <f>GC!AT25</f>
        <v>0</v>
      </c>
      <c r="AJ35" s="7">
        <f>GC!AU25</f>
        <v>0</v>
      </c>
      <c r="AK35" s="7" t="e">
        <f>GC!AV25</f>
        <v>#DIV/0!</v>
      </c>
      <c r="AL35" s="7">
        <f>GC!AW25</f>
        <v>0</v>
      </c>
      <c r="AM35" s="7">
        <f>GC!AX25</f>
        <v>0</v>
      </c>
      <c r="AN35" s="7" t="e">
        <f>GC!AY25</f>
        <v>#DIV/0!</v>
      </c>
      <c r="AO35" s="7">
        <f>GC!AZ25</f>
        <v>0</v>
      </c>
      <c r="AP35" s="7">
        <f>GC!BA25</f>
        <v>0</v>
      </c>
      <c r="AQ35" s="7" t="e">
        <f>GC!BB25</f>
        <v>#DIV/0!</v>
      </c>
      <c r="AR35" s="7">
        <f>GC!BC25</f>
        <v>0</v>
      </c>
      <c r="AS35" s="7">
        <f>GC!BD25</f>
        <v>0</v>
      </c>
      <c r="AT35" s="7" t="e">
        <f>GC!BE25</f>
        <v>#DIV/0!</v>
      </c>
      <c r="AU35" s="7">
        <f>GC!BF25</f>
        <v>4.3633333333333333</v>
      </c>
      <c r="AV35" s="7">
        <f>GC!BG25</f>
        <v>0.35444792753426152</v>
      </c>
      <c r="AW35" s="7">
        <f>GC!BH25</f>
        <v>8.1233291260716933E-2</v>
      </c>
      <c r="AX35" s="7">
        <f>GC!BI25</f>
        <v>0</v>
      </c>
      <c r="AY35" s="7">
        <f>GC!BJ25</f>
        <v>0</v>
      </c>
      <c r="AZ35" s="7" t="e">
        <f>GC!BK25</f>
        <v>#DIV/0!</v>
      </c>
      <c r="BA35" s="7">
        <f>GC!BL25</f>
        <v>0</v>
      </c>
      <c r="BB35" s="7">
        <f>GC!BM25</f>
        <v>0</v>
      </c>
      <c r="BC35" s="7" t="e">
        <f>GC!BN25</f>
        <v>#DIV/0!</v>
      </c>
      <c r="BD35" s="7">
        <f>GC!BO25</f>
        <v>0</v>
      </c>
      <c r="BE35" s="7">
        <f>GC!BP25</f>
        <v>0</v>
      </c>
      <c r="BF35" s="151" t="e">
        <f>GC!BQ25</f>
        <v>#DIV/0!</v>
      </c>
    </row>
    <row r="36" spans="1:58" x14ac:dyDescent="0.35">
      <c r="A36" s="11">
        <f t="shared" si="9"/>
        <v>44662.34375</v>
      </c>
      <c r="B36" s="5">
        <f t="shared" si="11"/>
        <v>19.749999999941792</v>
      </c>
      <c r="C36" s="12">
        <f t="shared" si="10"/>
        <v>0.82291666666424135</v>
      </c>
      <c r="D36" s="29">
        <f>HPLC!AI99</f>
        <v>8.0150000000000006</v>
      </c>
      <c r="E36" s="7">
        <f>HPLC!AJ99</f>
        <v>5.7590508477236721E-2</v>
      </c>
      <c r="F36" s="7">
        <f>HPLC!AK99</f>
        <v>7.1853410451948492E-3</v>
      </c>
      <c r="G36" s="7">
        <f>HPLC!AL99</f>
        <v>24.238333333333333</v>
      </c>
      <c r="H36" s="7">
        <f>HPLC!AM99</f>
        <v>0.1679781731852876</v>
      </c>
      <c r="I36" s="7">
        <f>HPLC!AN99</f>
        <v>6.930269126808262E-3</v>
      </c>
      <c r="J36" s="7">
        <f>HPLC!AO99</f>
        <v>4.9749999999999996</v>
      </c>
      <c r="K36" s="7">
        <f>HPLC!AP99</f>
        <v>3.6285901761795247E-2</v>
      </c>
      <c r="L36" s="7">
        <f>HPLC!AQ99</f>
        <v>7.2936485953357284E-3</v>
      </c>
      <c r="M36" s="7">
        <f>HPLC!AR99</f>
        <v>2.5483333333333333</v>
      </c>
      <c r="N36" s="7">
        <f>HPLC!AS99</f>
        <v>2.041241452319326E-2</v>
      </c>
      <c r="O36" s="7">
        <f>HPLC!AT99</f>
        <v>8.0101038024303177E-3</v>
      </c>
      <c r="P36" s="7">
        <f>HPLC!AU99</f>
        <v>6.8333333333333329E-2</v>
      </c>
      <c r="Q36" s="7">
        <f>HPLC!AV99</f>
        <v>3.0822070014844886E-2</v>
      </c>
      <c r="R36" s="7">
        <f>HPLC!AW99</f>
        <v>0.45105468314407154</v>
      </c>
      <c r="S36" s="7">
        <f>HPLC!AX99</f>
        <v>0.83499999999999996</v>
      </c>
      <c r="T36" s="7">
        <f>HPLC!AY99</f>
        <v>8.1649658092772231E-3</v>
      </c>
      <c r="U36" s="151">
        <f>HPLC!AZ99</f>
        <v>9.7784021667990696E-3</v>
      </c>
      <c r="W36" s="11">
        <f>'OD660'!$A$9</f>
        <v>44663.354166666664</v>
      </c>
      <c r="X36" s="4">
        <f t="shared" si="12"/>
        <v>43.999999999883585</v>
      </c>
      <c r="Y36" s="5">
        <f t="shared" si="13"/>
        <v>1.8333333333284827</v>
      </c>
      <c r="Z36" s="29">
        <f>GC!AK26</f>
        <v>218.35</v>
      </c>
      <c r="AA36" s="7">
        <f>GC!AL26</f>
        <v>7.7512386106995788</v>
      </c>
      <c r="AB36" s="7">
        <f>GC!AM26</f>
        <v>3.5499146373710003E-2</v>
      </c>
      <c r="AC36" s="7">
        <f>GC!AN26</f>
        <v>169.5</v>
      </c>
      <c r="AD36" s="7">
        <f>GC!AO26</f>
        <v>0.65383484153109972</v>
      </c>
      <c r="AE36" s="7">
        <f>GC!AP26</f>
        <v>3.8574326933988184E-3</v>
      </c>
      <c r="AF36" s="7">
        <f>GC!AQ26</f>
        <v>0.26333333333333336</v>
      </c>
      <c r="AG36" s="7">
        <f>GC!AR26</f>
        <v>5.1316014394468583E-2</v>
      </c>
      <c r="AH36" s="7">
        <f>GC!AS26</f>
        <v>0.19487094073848826</v>
      </c>
      <c r="AI36" s="7">
        <f>GC!AT26</f>
        <v>0</v>
      </c>
      <c r="AJ36" s="7">
        <f>GC!AU26</f>
        <v>0</v>
      </c>
      <c r="AK36" s="7" t="e">
        <f>GC!AV26</f>
        <v>#DIV/0!</v>
      </c>
      <c r="AL36" s="7">
        <f>GC!AW26</f>
        <v>0.19333333333333333</v>
      </c>
      <c r="AM36" s="7">
        <f>GC!AX26</f>
        <v>2.3094010767585035E-2</v>
      </c>
      <c r="AN36" s="7">
        <f>GC!AY26</f>
        <v>0.11945177983233639</v>
      </c>
      <c r="AO36" s="7">
        <f>GC!AZ26</f>
        <v>8.2066666666666652</v>
      </c>
      <c r="AP36" s="7">
        <f>GC!BA26</f>
        <v>1.214674167558256</v>
      </c>
      <c r="AQ36" s="7">
        <f>GC!BB26</f>
        <v>0.14801066217200523</v>
      </c>
      <c r="AR36" s="7">
        <f>GC!BC26</f>
        <v>0</v>
      </c>
      <c r="AS36" s="7">
        <f>GC!BD26</f>
        <v>0</v>
      </c>
      <c r="AT36" s="7" t="e">
        <f>GC!BE26</f>
        <v>#DIV/0!</v>
      </c>
      <c r="AU36" s="7">
        <f>GC!BF26</f>
        <v>25.320000000000004</v>
      </c>
      <c r="AV36" s="7">
        <f>GC!BG26</f>
        <v>1.8592202666709514</v>
      </c>
      <c r="AW36" s="7">
        <f>GC!BH26</f>
        <v>7.3428920484634716E-2</v>
      </c>
      <c r="AX36" s="7">
        <f>GC!BI26</f>
        <v>0</v>
      </c>
      <c r="AY36" s="7">
        <f>GC!BJ26</f>
        <v>0</v>
      </c>
      <c r="AZ36" s="7" t="e">
        <f>GC!BK26</f>
        <v>#DIV/0!</v>
      </c>
      <c r="BA36" s="7">
        <f>GC!BL26</f>
        <v>0</v>
      </c>
      <c r="BB36" s="7">
        <f>GC!BM26</f>
        <v>0</v>
      </c>
      <c r="BC36" s="7" t="e">
        <f>GC!BN26</f>
        <v>#DIV/0!</v>
      </c>
      <c r="BD36" s="7">
        <f>GC!BO26</f>
        <v>0</v>
      </c>
      <c r="BE36" s="7">
        <f>GC!BP26</f>
        <v>0</v>
      </c>
      <c r="BF36" s="151" t="e">
        <f>GC!BQ26</f>
        <v>#DIV/0!</v>
      </c>
    </row>
    <row r="37" spans="1:58" x14ac:dyDescent="0.35">
      <c r="A37" s="11">
        <f t="shared" si="9"/>
        <v>44662.71875</v>
      </c>
      <c r="B37" s="5">
        <f t="shared" si="11"/>
        <v>28.749999999941792</v>
      </c>
      <c r="C37" s="12">
        <f t="shared" si="10"/>
        <v>1.1979166666642413</v>
      </c>
      <c r="D37" s="29">
        <f>HPLC!AI100</f>
        <v>7.9250000000000007</v>
      </c>
      <c r="E37" s="7">
        <f>HPLC!AJ100</f>
        <v>2.6770630673681697E-2</v>
      </c>
      <c r="F37" s="7">
        <f>HPLC!AK100</f>
        <v>3.3779975613478477E-3</v>
      </c>
      <c r="G37" s="7">
        <f>HPLC!AL100</f>
        <v>24.008333333333336</v>
      </c>
      <c r="H37" s="7">
        <f>HPLC!AM100</f>
        <v>7.2226495600067608E-2</v>
      </c>
      <c r="I37" s="7">
        <f>HPLC!AN100</f>
        <v>3.0083927358584214E-3</v>
      </c>
      <c r="J37" s="7">
        <f>HPLC!AO100</f>
        <v>2.8666666666666671</v>
      </c>
      <c r="K37" s="7">
        <f>HPLC!AP100</f>
        <v>1.2247448713915901E-2</v>
      </c>
      <c r="L37" s="7">
        <f>HPLC!AQ100</f>
        <v>4.2723658304357785E-3</v>
      </c>
      <c r="M37" s="7">
        <f>HPLC!AR100</f>
        <v>2.1266666666666669</v>
      </c>
      <c r="N37" s="7">
        <f>HPLC!AS100</f>
        <v>8.1649658092772665E-3</v>
      </c>
      <c r="O37" s="7">
        <f>HPLC!AT100</f>
        <v>3.8393256156476169E-3</v>
      </c>
      <c r="P37" s="7">
        <f>HPLC!AU100</f>
        <v>0.10833333333333334</v>
      </c>
      <c r="Q37" s="7">
        <f>HPLC!AV100</f>
        <v>4.0824829046386289E-3</v>
      </c>
      <c r="R37" s="7">
        <f>HPLC!AW100</f>
        <v>3.7684457581279647E-2</v>
      </c>
      <c r="S37" s="7">
        <f>HPLC!AX100</f>
        <v>1.9883333333333333</v>
      </c>
      <c r="T37" s="7">
        <f>HPLC!AY100</f>
        <v>7.9686887252546121E-2</v>
      </c>
      <c r="U37" s="151">
        <f>HPLC!AZ100</f>
        <v>4.007722745308271E-2</v>
      </c>
      <c r="W37" s="11">
        <f>'OD660'!$A$11</f>
        <v>44664.361111111109</v>
      </c>
      <c r="X37" s="4">
        <f t="shared" si="12"/>
        <v>68.166666666569654</v>
      </c>
      <c r="Y37" s="5">
        <f t="shared" si="13"/>
        <v>2.8402777777737356</v>
      </c>
      <c r="Z37" s="29">
        <f>GC!AK27</f>
        <v>1172.79</v>
      </c>
      <c r="AA37" s="7">
        <f>GC!AL27</f>
        <v>123.78149175058452</v>
      </c>
      <c r="AB37" s="7">
        <f>GC!AM27</f>
        <v>0.10554446384313008</v>
      </c>
      <c r="AC37" s="7">
        <f>GC!AN27</f>
        <v>1039.5733333333333</v>
      </c>
      <c r="AD37" s="7">
        <f>GC!AO27</f>
        <v>61.609354268108731</v>
      </c>
      <c r="AE37" s="7">
        <f>GC!AP27</f>
        <v>5.9264077186899182E-2</v>
      </c>
      <c r="AF37" s="7">
        <f>GC!AQ27</f>
        <v>1.03</v>
      </c>
      <c r="AG37" s="7">
        <f>GC!AR27</f>
        <v>6.5574385243020061E-2</v>
      </c>
      <c r="AH37" s="7">
        <f>GC!AS27</f>
        <v>6.3664451692252488E-2</v>
      </c>
      <c r="AI37" s="7">
        <f>GC!AT27</f>
        <v>0</v>
      </c>
      <c r="AJ37" s="7">
        <f>GC!AU27</f>
        <v>0</v>
      </c>
      <c r="AK37" s="7" t="e">
        <f>GC!AV27</f>
        <v>#DIV/0!</v>
      </c>
      <c r="AL37" s="7">
        <f>GC!AW27</f>
        <v>0.39666666666666667</v>
      </c>
      <c r="AM37" s="7">
        <f>GC!AX27</f>
        <v>5.7735026918962623E-3</v>
      </c>
      <c r="AN37" s="7">
        <f>GC!AY27</f>
        <v>1.455504880309982E-2</v>
      </c>
      <c r="AO37" s="7">
        <f>GC!AZ27</f>
        <v>25.106666666666666</v>
      </c>
      <c r="AP37" s="7">
        <f>GC!BA27</f>
        <v>0.25006665778014731</v>
      </c>
      <c r="AQ37" s="7">
        <f>GC!BB27</f>
        <v>9.9601695876319965E-3</v>
      </c>
      <c r="AR37" s="7">
        <f>GC!BC27</f>
        <v>9.0000000000000011E-2</v>
      </c>
      <c r="AS37" s="7">
        <f>GC!BD27</f>
        <v>1.0000000000000002E-2</v>
      </c>
      <c r="AT37" s="7">
        <f>GC!BE27</f>
        <v>0.11111111111111112</v>
      </c>
      <c r="AU37" s="7">
        <f>GC!BF27</f>
        <v>58.45333333333334</v>
      </c>
      <c r="AV37" s="7">
        <f>GC!BG27</f>
        <v>0.62163762219908536</v>
      </c>
      <c r="AW37" s="7">
        <f>GC!BH27</f>
        <v>1.0634767715540921E-2</v>
      </c>
      <c r="AX37" s="7">
        <f>GC!BI27</f>
        <v>0</v>
      </c>
      <c r="AY37" s="7">
        <f>GC!BJ27</f>
        <v>0</v>
      </c>
      <c r="AZ37" s="7" t="e">
        <f>GC!BK27</f>
        <v>#DIV/0!</v>
      </c>
      <c r="BA37" s="7">
        <f>GC!BL27</f>
        <v>0</v>
      </c>
      <c r="BB37" s="7">
        <f>GC!BM27</f>
        <v>0</v>
      </c>
      <c r="BC37" s="7" t="e">
        <f>GC!BN27</f>
        <v>#DIV/0!</v>
      </c>
      <c r="BD37" s="7">
        <f>GC!BO27</f>
        <v>0</v>
      </c>
      <c r="BE37" s="7">
        <f>GC!BP27</f>
        <v>0</v>
      </c>
      <c r="BF37" s="151" t="e">
        <f>GC!BQ27</f>
        <v>#DIV/0!</v>
      </c>
    </row>
    <row r="38" spans="1:58" x14ac:dyDescent="0.35">
      <c r="A38" s="11">
        <f t="shared" si="9"/>
        <v>44663.354166666664</v>
      </c>
      <c r="B38" s="5">
        <f t="shared" si="11"/>
        <v>43.999999999883585</v>
      </c>
      <c r="C38" s="12">
        <f t="shared" si="10"/>
        <v>1.8333333333284827</v>
      </c>
      <c r="D38" s="29">
        <f>HPLC!AI101</f>
        <v>7.8649999999999993</v>
      </c>
      <c r="E38" s="7">
        <f>HPLC!AJ101</f>
        <v>7.0710678118656375E-3</v>
      </c>
      <c r="F38" s="7">
        <f>HPLC!AK101</f>
        <v>8.990550301164194E-4</v>
      </c>
      <c r="G38" s="7">
        <f>HPLC!AL101</f>
        <v>20.828333333333333</v>
      </c>
      <c r="H38" s="7">
        <f>HPLC!AM101</f>
        <v>1.7795130420052468E-2</v>
      </c>
      <c r="I38" s="7">
        <f>HPLC!AN101</f>
        <v>8.5437130927674488E-4</v>
      </c>
      <c r="J38" s="7">
        <f>HPLC!AO101</f>
        <v>0</v>
      </c>
      <c r="K38" s="7">
        <f>HPLC!AP101</f>
        <v>0</v>
      </c>
      <c r="L38" s="7" t="e">
        <f>HPLC!AQ101</f>
        <v>#DIV/0!</v>
      </c>
      <c r="M38" s="7">
        <f>HPLC!AR101</f>
        <v>0</v>
      </c>
      <c r="N38" s="7">
        <f>HPLC!AS101</f>
        <v>0</v>
      </c>
      <c r="O38" s="7" t="e">
        <f>HPLC!AT101</f>
        <v>#DIV/0!</v>
      </c>
      <c r="P38" s="7">
        <f>HPLC!AU101</f>
        <v>0.17166666666666666</v>
      </c>
      <c r="Q38" s="7">
        <f>HPLC!AV101</f>
        <v>4.0824829046386332E-3</v>
      </c>
      <c r="R38" s="7">
        <f>HPLC!AW101</f>
        <v>2.3781453813428933E-2</v>
      </c>
      <c r="S38" s="7">
        <f>HPLC!AX101</f>
        <v>5.3183333333333334</v>
      </c>
      <c r="T38" s="7">
        <f>HPLC!AY101</f>
        <v>0.27796882319185828</v>
      </c>
      <c r="U38" s="151">
        <f>HPLC!AZ101</f>
        <v>5.2266152903514565E-2</v>
      </c>
      <c r="W38" s="11">
        <f>'OD660'!$A$13</f>
        <v>44665.34375</v>
      </c>
      <c r="X38" s="4">
        <f t="shared" si="12"/>
        <v>91.749999999941792</v>
      </c>
      <c r="Y38" s="5">
        <f t="shared" si="13"/>
        <v>3.8229166666642413</v>
      </c>
      <c r="Z38" s="29">
        <f>GC!AK28</f>
        <v>190.43333333333331</v>
      </c>
      <c r="AA38" s="7">
        <f>GC!AL28</f>
        <v>15.879144603325873</v>
      </c>
      <c r="AB38" s="7">
        <f>GC!AM28</f>
        <v>8.3384270628352228E-2</v>
      </c>
      <c r="AC38" s="7">
        <f>GC!AN28</f>
        <v>96.186666666666667</v>
      </c>
      <c r="AD38" s="7">
        <f>GC!AO28</f>
        <v>26.029353302249639</v>
      </c>
      <c r="AE38" s="7">
        <f>GC!AP28</f>
        <v>0.27061290513844233</v>
      </c>
      <c r="AF38" s="7">
        <f>GC!AQ28</f>
        <v>1.33</v>
      </c>
      <c r="AG38" s="7">
        <f>GC!AR28</f>
        <v>2.6457513110645928E-2</v>
      </c>
      <c r="AH38" s="7">
        <f>GC!AS28</f>
        <v>1.9892867000485658E-2</v>
      </c>
      <c r="AI38" s="7">
        <f>GC!AT28</f>
        <v>0</v>
      </c>
      <c r="AJ38" s="7">
        <f>GC!AU28</f>
        <v>0</v>
      </c>
      <c r="AK38" s="7" t="e">
        <f>GC!AV28</f>
        <v>#DIV/0!</v>
      </c>
      <c r="AL38" s="7">
        <f>GC!AW28</f>
        <v>0.4366666666666667</v>
      </c>
      <c r="AM38" s="7">
        <f>GC!AX28</f>
        <v>5.7735026918962623E-3</v>
      </c>
      <c r="AN38" s="7">
        <f>GC!AY28</f>
        <v>1.3221761889838767E-2</v>
      </c>
      <c r="AO38" s="7">
        <f>GC!AZ28</f>
        <v>30.196666666666669</v>
      </c>
      <c r="AP38" s="7">
        <f>GC!BA28</f>
        <v>0.34151622704248447</v>
      </c>
      <c r="AQ38" s="7">
        <f>GC!BB28</f>
        <v>1.1309732654017588E-2</v>
      </c>
      <c r="AR38" s="7">
        <f>GC!BC28</f>
        <v>0.10333333333333333</v>
      </c>
      <c r="AS38" s="7">
        <f>GC!BD28</f>
        <v>5.7735026918962545E-3</v>
      </c>
      <c r="AT38" s="7">
        <f>GC!BE28</f>
        <v>5.5872606695770204E-2</v>
      </c>
      <c r="AU38" s="7">
        <f>GC!BF28</f>
        <v>64.733333333333334</v>
      </c>
      <c r="AV38" s="7">
        <f>GC!BG28</f>
        <v>1.0824663197223907</v>
      </c>
      <c r="AW38" s="7">
        <f>GC!BH28</f>
        <v>1.6721930788708404E-2</v>
      </c>
      <c r="AX38" s="7">
        <f>GC!BI28</f>
        <v>0</v>
      </c>
      <c r="AY38" s="7">
        <f>GC!BJ28</f>
        <v>0</v>
      </c>
      <c r="AZ38" s="7" t="e">
        <f>GC!BK28</f>
        <v>#DIV/0!</v>
      </c>
      <c r="BA38" s="7">
        <f>GC!BL28</f>
        <v>0</v>
      </c>
      <c r="BB38" s="7">
        <f>GC!BM28</f>
        <v>0</v>
      </c>
      <c r="BC38" s="7" t="e">
        <f>GC!BN28</f>
        <v>#DIV/0!</v>
      </c>
      <c r="BD38" s="7">
        <f>GC!BO28</f>
        <v>0</v>
      </c>
      <c r="BE38" s="7">
        <f>GC!BP28</f>
        <v>0</v>
      </c>
      <c r="BF38" s="151" t="e">
        <f>GC!BQ28</f>
        <v>#DIV/0!</v>
      </c>
    </row>
    <row r="39" spans="1:58" ht="15" thickBot="1" x14ac:dyDescent="0.4">
      <c r="A39" s="11">
        <f t="shared" si="9"/>
        <v>44663.677083333336</v>
      </c>
      <c r="B39" s="5">
        <f t="shared" si="11"/>
        <v>51.75</v>
      </c>
      <c r="C39" s="12">
        <f t="shared" si="10"/>
        <v>2.15625</v>
      </c>
      <c r="D39" s="29">
        <f>HPLC!AI102</f>
        <v>7.5850000000000009</v>
      </c>
      <c r="E39" s="7">
        <f>HPLC!AJ102</f>
        <v>7.0710678118656384E-3</v>
      </c>
      <c r="F39" s="7">
        <f>HPLC!AK102</f>
        <v>9.3224361395723631E-4</v>
      </c>
      <c r="G39" s="7">
        <f>HPLC!AL102</f>
        <v>15.58</v>
      </c>
      <c r="H39" s="7">
        <f>HPLC!AM102</f>
        <v>4.0824829046381761E-3</v>
      </c>
      <c r="I39" s="7">
        <f>HPLC!AN102</f>
        <v>2.6203356255700744E-4</v>
      </c>
      <c r="J39" s="7">
        <f>HPLC!AO102</f>
        <v>0</v>
      </c>
      <c r="K39" s="7">
        <f>HPLC!AP102</f>
        <v>0</v>
      </c>
      <c r="L39" s="7" t="e">
        <f>HPLC!AQ102</f>
        <v>#DIV/0!</v>
      </c>
      <c r="M39" s="7">
        <f>HPLC!AR102</f>
        <v>0</v>
      </c>
      <c r="N39" s="7">
        <f>HPLC!AS102</f>
        <v>0</v>
      </c>
      <c r="O39" s="7" t="e">
        <f>HPLC!AT102</f>
        <v>#DIV/0!</v>
      </c>
      <c r="P39" s="7">
        <f>HPLC!AU102</f>
        <v>0.33</v>
      </c>
      <c r="Q39" s="7">
        <f>HPLC!AV102</f>
        <v>0</v>
      </c>
      <c r="R39" s="7">
        <f>HPLC!AW102</f>
        <v>0</v>
      </c>
      <c r="S39" s="7">
        <f>HPLC!AX102</f>
        <v>8.4249999999999989</v>
      </c>
      <c r="T39" s="7">
        <f>HPLC!AY102</f>
        <v>0</v>
      </c>
      <c r="U39" s="151">
        <f>HPLC!AZ102</f>
        <v>0</v>
      </c>
      <c r="W39" s="11">
        <f>'OD660'!$A$15</f>
        <v>44666.385416666664</v>
      </c>
      <c r="X39" s="9">
        <f t="shared" si="12"/>
        <v>116.74999999988358</v>
      </c>
      <c r="Y39" s="19">
        <f t="shared" si="13"/>
        <v>4.8645833333284827</v>
      </c>
      <c r="Z39" s="30">
        <f>GC!AK29</f>
        <v>128.02666666666667</v>
      </c>
      <c r="AA39" s="21">
        <f>GC!AL29</f>
        <v>10.11630532029027</v>
      </c>
      <c r="AB39" s="21">
        <f>GC!AM29</f>
        <v>7.9017173403641963E-2</v>
      </c>
      <c r="AC39" s="21">
        <f>GC!AN29</f>
        <v>98.713333333333324</v>
      </c>
      <c r="AD39" s="21">
        <f>GC!AO29</f>
        <v>4.1241403144574642</v>
      </c>
      <c r="AE39" s="21">
        <f>GC!AP29</f>
        <v>4.1778959084799061E-2</v>
      </c>
      <c r="AF39" s="21">
        <f>GC!AQ29</f>
        <v>1.7599999999999998</v>
      </c>
      <c r="AG39" s="21">
        <f>GC!AR29</f>
        <v>0.14730919862656228</v>
      </c>
      <c r="AH39" s="21">
        <f>GC!AS29</f>
        <v>8.3698408310546757E-2</v>
      </c>
      <c r="AI39" s="21">
        <f>GC!AT29</f>
        <v>0</v>
      </c>
      <c r="AJ39" s="21">
        <f>GC!AU29</f>
        <v>0</v>
      </c>
      <c r="AK39" s="21" t="e">
        <f>GC!AV29</f>
        <v>#DIV/0!</v>
      </c>
      <c r="AL39" s="21">
        <f>GC!AW29</f>
        <v>0.48333333333333334</v>
      </c>
      <c r="AM39" s="21">
        <f>GC!AX29</f>
        <v>5.7735026918962623E-3</v>
      </c>
      <c r="AN39" s="21">
        <f>GC!AY29</f>
        <v>1.1945177983233647E-2</v>
      </c>
      <c r="AO39" s="21">
        <f>GC!AZ29</f>
        <v>32.07</v>
      </c>
      <c r="AP39" s="21">
        <f>GC!BA29</f>
        <v>0.52678268764263714</v>
      </c>
      <c r="AQ39" s="21">
        <f>GC!BB29</f>
        <v>1.6426027054650363E-2</v>
      </c>
      <c r="AR39" s="21">
        <f>GC!BC29</f>
        <v>0.13</v>
      </c>
      <c r="AS39" s="21">
        <f>GC!BD29</f>
        <v>0</v>
      </c>
      <c r="AT39" s="21">
        <f>GC!BE29</f>
        <v>0</v>
      </c>
      <c r="AU39" s="21">
        <f>GC!BF29</f>
        <v>65.47999999999999</v>
      </c>
      <c r="AV39" s="21">
        <f>GC!BG29</f>
        <v>0.7538567503179896</v>
      </c>
      <c r="AW39" s="21">
        <f>GC!BH29</f>
        <v>1.1512778715913099E-2</v>
      </c>
      <c r="AX39" s="21">
        <f>GC!BI29</f>
        <v>0</v>
      </c>
      <c r="AY39" s="21">
        <f>GC!BJ29</f>
        <v>0</v>
      </c>
      <c r="AZ39" s="21" t="e">
        <f>GC!BK29</f>
        <v>#DIV/0!</v>
      </c>
      <c r="BA39" s="21">
        <f>GC!BL29</f>
        <v>0</v>
      </c>
      <c r="BB39" s="21">
        <f>GC!BM29</f>
        <v>0</v>
      </c>
      <c r="BC39" s="21" t="e">
        <f>GC!BN29</f>
        <v>#DIV/0!</v>
      </c>
      <c r="BD39" s="21">
        <f>GC!BO29</f>
        <v>0</v>
      </c>
      <c r="BE39" s="21">
        <f>GC!BP29</f>
        <v>0</v>
      </c>
      <c r="BF39" s="152" t="e">
        <f>GC!BQ29</f>
        <v>#DIV/0!</v>
      </c>
    </row>
    <row r="40" spans="1:58" x14ac:dyDescent="0.35">
      <c r="A40" s="11">
        <f t="shared" si="9"/>
        <v>44664.361111111109</v>
      </c>
      <c r="B40" s="5">
        <f t="shared" si="11"/>
        <v>68.166666666569654</v>
      </c>
      <c r="C40" s="12">
        <f t="shared" si="10"/>
        <v>2.8402777777737356</v>
      </c>
      <c r="D40" s="29">
        <f>HPLC!AI103</f>
        <v>6.7399999999999993</v>
      </c>
      <c r="E40" s="7">
        <f>HPLC!AJ103</f>
        <v>6.5319726474218132E-2</v>
      </c>
      <c r="F40" s="7">
        <f>HPLC!AK103</f>
        <v>9.6913540762934916E-3</v>
      </c>
      <c r="G40" s="7">
        <f>HPLC!AL103</f>
        <v>2.58</v>
      </c>
      <c r="H40" s="7">
        <f>HPLC!AM103</f>
        <v>1.8708286933869781E-2</v>
      </c>
      <c r="I40" s="7">
        <f>HPLC!AN103</f>
        <v>7.251274005375884E-3</v>
      </c>
      <c r="J40" s="7">
        <f>HPLC!AO103</f>
        <v>0</v>
      </c>
      <c r="K40" s="7">
        <f>HPLC!AP103</f>
        <v>0</v>
      </c>
      <c r="L40" s="7" t="e">
        <f>HPLC!AQ103</f>
        <v>#DIV/0!</v>
      </c>
      <c r="M40" s="7">
        <f>HPLC!AR103</f>
        <v>0</v>
      </c>
      <c r="N40" s="7">
        <f>HPLC!AS103</f>
        <v>0</v>
      </c>
      <c r="O40" s="7" t="e">
        <f>HPLC!AT103</f>
        <v>#DIV/0!</v>
      </c>
      <c r="P40" s="7">
        <f>HPLC!AU103</f>
        <v>0.82666666666666666</v>
      </c>
      <c r="Q40" s="7">
        <f>HPLC!AV103</f>
        <v>4.0824829046386115E-3</v>
      </c>
      <c r="R40" s="7">
        <f>HPLC!AW103</f>
        <v>4.9384873846434821E-3</v>
      </c>
      <c r="S40" s="7">
        <f>HPLC!AX103</f>
        <v>14.030000000000001</v>
      </c>
      <c r="T40" s="7">
        <f>HPLC!AY103</f>
        <v>0.58891142514529848</v>
      </c>
      <c r="U40" s="151">
        <f>HPLC!AZ103</f>
        <v>4.1975155035302809E-2</v>
      </c>
    </row>
    <row r="41" spans="1:58" x14ac:dyDescent="0.35">
      <c r="A41" s="11">
        <f t="shared" si="9"/>
        <v>44664.677083333336</v>
      </c>
      <c r="B41" s="5">
        <f t="shared" si="11"/>
        <v>75.75</v>
      </c>
      <c r="C41" s="12">
        <f t="shared" si="10"/>
        <v>3.15625</v>
      </c>
      <c r="D41" s="29">
        <f>HPLC!AI104</f>
        <v>6.1183333333333332</v>
      </c>
      <c r="E41" s="7">
        <f>HPLC!AJ104</f>
        <v>1.8708286933869313E-2</v>
      </c>
      <c r="F41" s="7">
        <f>HPLC!AK104</f>
        <v>3.0577423482216256E-3</v>
      </c>
      <c r="G41" s="7">
        <f>HPLC!AL104</f>
        <v>1.1950000000000001</v>
      </c>
      <c r="H41" s="7">
        <f>HPLC!AM104</f>
        <v>7.0710678118654814E-3</v>
      </c>
      <c r="I41" s="7">
        <f>HPLC!AN104</f>
        <v>5.917211558046428E-3</v>
      </c>
      <c r="J41" s="7">
        <f>HPLC!AO104</f>
        <v>0</v>
      </c>
      <c r="K41" s="7">
        <f>HPLC!AP104</f>
        <v>0</v>
      </c>
      <c r="L41" s="7" t="e">
        <f>HPLC!AQ104</f>
        <v>#DIV/0!</v>
      </c>
      <c r="M41" s="7">
        <f>HPLC!AR104</f>
        <v>0</v>
      </c>
      <c r="N41" s="7">
        <f>HPLC!AS104</f>
        <v>0</v>
      </c>
      <c r="O41" s="7" t="e">
        <f>HPLC!AT104</f>
        <v>#DIV/0!</v>
      </c>
      <c r="P41" s="7">
        <f>HPLC!AU104</f>
        <v>0.84666666666666668</v>
      </c>
      <c r="Q41" s="7">
        <f>HPLC!AV104</f>
        <v>8.1649658092772665E-3</v>
      </c>
      <c r="R41" s="7">
        <f>HPLC!AW104</f>
        <v>9.643660404658189E-3</v>
      </c>
      <c r="S41" s="7">
        <f>HPLC!AX104</f>
        <v>15.695</v>
      </c>
      <c r="T41" s="7">
        <f>HPLC!AY104</f>
        <v>0.54195633280428346</v>
      </c>
      <c r="U41" s="151">
        <f>HPLC!AZ104</f>
        <v>3.4530508620852718E-2</v>
      </c>
    </row>
    <row r="42" spans="1:58" x14ac:dyDescent="0.35">
      <c r="A42" s="11">
        <f t="shared" si="9"/>
        <v>44665.34375</v>
      </c>
      <c r="B42" s="5">
        <f t="shared" si="11"/>
        <v>91.749999999941792</v>
      </c>
      <c r="C42" s="12">
        <f t="shared" si="10"/>
        <v>3.8229166666642413</v>
      </c>
      <c r="D42" s="29">
        <f>HPLC!AI105</f>
        <v>4.4450000000000003</v>
      </c>
      <c r="E42" s="7">
        <f>HPLC!AJ105</f>
        <v>0</v>
      </c>
      <c r="F42" s="7">
        <f>HPLC!AK105</f>
        <v>0</v>
      </c>
      <c r="G42" s="7">
        <f>HPLC!AL105</f>
        <v>1.01</v>
      </c>
      <c r="H42" s="7">
        <f>HPLC!AM105</f>
        <v>4.0824829046386332E-3</v>
      </c>
      <c r="I42" s="7">
        <f>HPLC!AN105</f>
        <v>4.0420622818204289E-3</v>
      </c>
      <c r="J42" s="7">
        <f>HPLC!AO105</f>
        <v>0</v>
      </c>
      <c r="K42" s="7">
        <f>HPLC!AP105</f>
        <v>0</v>
      </c>
      <c r="L42" s="7" t="e">
        <f>HPLC!AQ105</f>
        <v>#DIV/0!</v>
      </c>
      <c r="M42" s="7">
        <f>HPLC!AR105</f>
        <v>0</v>
      </c>
      <c r="N42" s="7">
        <f>HPLC!AS105</f>
        <v>0</v>
      </c>
      <c r="O42" s="7" t="e">
        <f>HPLC!AT105</f>
        <v>#DIV/0!</v>
      </c>
      <c r="P42" s="7">
        <f>HPLC!AU105</f>
        <v>0.84666666666666668</v>
      </c>
      <c r="Q42" s="7">
        <f>HPLC!AV105</f>
        <v>4.0824829046386315E-3</v>
      </c>
      <c r="R42" s="7">
        <f>HPLC!AW105</f>
        <v>4.8218302023290919E-3</v>
      </c>
      <c r="S42" s="7">
        <f>HPLC!AX105</f>
        <v>16.733333333333331</v>
      </c>
      <c r="T42" s="7">
        <f>HPLC!AY105</f>
        <v>0.2306873786462238</v>
      </c>
      <c r="U42" s="151">
        <f>HPLC!AZ105</f>
        <v>1.3786098325471544E-2</v>
      </c>
    </row>
    <row r="43" spans="1:58" x14ac:dyDescent="0.35">
      <c r="A43" s="11">
        <f t="shared" si="9"/>
        <v>44665.677083333336</v>
      </c>
      <c r="B43" s="5">
        <f t="shared" si="11"/>
        <v>99.75</v>
      </c>
      <c r="C43" s="12">
        <f t="shared" si="10"/>
        <v>4.15625</v>
      </c>
      <c r="D43" s="29">
        <f>HPLC!AI106</f>
        <v>3.9683333333333337</v>
      </c>
      <c r="E43" s="7">
        <f>HPLC!AJ106</f>
        <v>0.13790093062291753</v>
      </c>
      <c r="F43" s="7">
        <f>HPLC!AK106</f>
        <v>3.475033951018501E-2</v>
      </c>
      <c r="G43" s="7">
        <f>HPLC!AL106</f>
        <v>0.9900000000000001</v>
      </c>
      <c r="H43" s="7">
        <f>HPLC!AM106</f>
        <v>4.1432676315520209E-2</v>
      </c>
      <c r="I43" s="7">
        <f>HPLC!AN106</f>
        <v>4.1851188197495157E-2</v>
      </c>
      <c r="J43" s="7">
        <f>HPLC!AO106</f>
        <v>0</v>
      </c>
      <c r="K43" s="7">
        <f>HPLC!AP106</f>
        <v>0</v>
      </c>
      <c r="L43" s="7" t="e">
        <f>HPLC!AQ106</f>
        <v>#DIV/0!</v>
      </c>
      <c r="M43" s="7">
        <f>HPLC!AR106</f>
        <v>0</v>
      </c>
      <c r="N43" s="7">
        <f>HPLC!AS106</f>
        <v>0</v>
      </c>
      <c r="O43" s="7" t="e">
        <f>HPLC!AT106</f>
        <v>#DIV/0!</v>
      </c>
      <c r="P43" s="7">
        <f>HPLC!AU106</f>
        <v>0.90333333333333332</v>
      </c>
      <c r="Q43" s="7">
        <f>HPLC!AV106</f>
        <v>3.6742346141747706E-2</v>
      </c>
      <c r="R43" s="7">
        <f>HPLC!AW106</f>
        <v>4.067418392075392E-2</v>
      </c>
      <c r="S43" s="7">
        <f>HPLC!AX106</f>
        <v>13.248333333333333</v>
      </c>
      <c r="T43" s="7">
        <f>HPLC!AY106</f>
        <v>1.4066330959659197</v>
      </c>
      <c r="U43" s="151">
        <f>HPLC!AZ106</f>
        <v>0.1061743436381371</v>
      </c>
    </row>
    <row r="44" spans="1:58" ht="15" thickBot="1" x14ac:dyDescent="0.4">
      <c r="A44" s="11">
        <f t="shared" si="9"/>
        <v>44666.385416666664</v>
      </c>
      <c r="B44" s="5">
        <f t="shared" si="11"/>
        <v>116.74999999988358</v>
      </c>
      <c r="C44" s="12">
        <f t="shared" si="10"/>
        <v>4.8645833333284827</v>
      </c>
      <c r="D44" s="30">
        <f>HPLC!AI107</f>
        <v>2.2799999999999998</v>
      </c>
      <c r="E44" s="21">
        <f>HPLC!AJ107</f>
        <v>7.3484692283495412E-2</v>
      </c>
      <c r="F44" s="21">
        <f>HPLC!AK107</f>
        <v>3.2230128194515532E-2</v>
      </c>
      <c r="G44" s="21">
        <f>HPLC!AL107</f>
        <v>0.78166666666666673</v>
      </c>
      <c r="H44" s="21">
        <f>HPLC!AM107</f>
        <v>1.8708286933869684E-2</v>
      </c>
      <c r="I44" s="21">
        <f>HPLC!AN107</f>
        <v>2.3933842559321555E-2</v>
      </c>
      <c r="J44" s="21">
        <f>HPLC!AO107</f>
        <v>0</v>
      </c>
      <c r="K44" s="21">
        <f>HPLC!AP107</f>
        <v>0</v>
      </c>
      <c r="L44" s="21" t="e">
        <f>HPLC!AQ107</f>
        <v>#DIV/0!</v>
      </c>
      <c r="M44" s="21">
        <f>HPLC!AR107</f>
        <v>0</v>
      </c>
      <c r="N44" s="21">
        <f>HPLC!AS107</f>
        <v>0</v>
      </c>
      <c r="O44" s="21" t="e">
        <f>HPLC!AT107</f>
        <v>#DIV/0!</v>
      </c>
      <c r="P44" s="21">
        <f>HPLC!AU107</f>
        <v>0.85666666666666658</v>
      </c>
      <c r="Q44" s="21">
        <f>HPLC!AV107</f>
        <v>2.8577380332470394E-2</v>
      </c>
      <c r="R44" s="21">
        <f>HPLC!AW107</f>
        <v>3.3358809726619143E-2</v>
      </c>
      <c r="S44" s="21">
        <f>HPLC!AX107</f>
        <v>14.435</v>
      </c>
      <c r="T44" s="21">
        <f>HPLC!AY107</f>
        <v>0.82614566915687848</v>
      </c>
      <c r="U44" s="152">
        <f>HPLC!AZ107</f>
        <v>5.7232121174705816E-2</v>
      </c>
    </row>
    <row r="46" spans="1:58" ht="24" thickBot="1" x14ac:dyDescent="0.6">
      <c r="A46" s="97"/>
      <c r="B46" s="4"/>
      <c r="C46" s="5"/>
      <c r="D46" s="184" t="str">
        <f>HPLC!D139</f>
        <v>IMI506</v>
      </c>
      <c r="E46" s="174"/>
      <c r="F46" s="174"/>
      <c r="G46" s="174"/>
      <c r="H46" s="174"/>
      <c r="I46" s="174"/>
      <c r="J46" s="174"/>
      <c r="K46" s="174"/>
      <c r="L46" s="174"/>
      <c r="M46" s="174"/>
      <c r="N46" s="174"/>
      <c r="O46" s="174"/>
      <c r="P46" s="174"/>
      <c r="Q46" s="174"/>
      <c r="R46" s="174"/>
      <c r="S46" s="174"/>
      <c r="T46" s="174"/>
      <c r="U46" s="174"/>
    </row>
    <row r="47" spans="1:58" ht="15" thickBot="1" x14ac:dyDescent="0.4">
      <c r="D47" s="208" t="s">
        <v>9</v>
      </c>
      <c r="E47" s="209"/>
      <c r="F47" s="210"/>
      <c r="G47" s="208" t="s">
        <v>10</v>
      </c>
      <c r="H47" s="209"/>
      <c r="I47" s="210"/>
      <c r="J47" s="208" t="s">
        <v>11</v>
      </c>
      <c r="K47" s="209"/>
      <c r="L47" s="210"/>
      <c r="M47" s="208" t="s">
        <v>12</v>
      </c>
      <c r="N47" s="209"/>
      <c r="O47" s="210"/>
      <c r="P47" s="208" t="s">
        <v>13</v>
      </c>
      <c r="Q47" s="209"/>
      <c r="R47" s="210"/>
      <c r="S47" s="208" t="s">
        <v>14</v>
      </c>
      <c r="T47" s="209"/>
      <c r="U47" s="210"/>
      <c r="Z47" s="215" t="s">
        <v>15</v>
      </c>
      <c r="AA47" s="215"/>
      <c r="AB47" s="216"/>
      <c r="AC47" s="214" t="s">
        <v>16</v>
      </c>
      <c r="AD47" s="215"/>
      <c r="AE47" s="216"/>
      <c r="AF47" s="214" t="s">
        <v>17</v>
      </c>
      <c r="AG47" s="215"/>
      <c r="AH47" s="216"/>
      <c r="AI47" s="214" t="s">
        <v>18</v>
      </c>
      <c r="AJ47" s="215"/>
      <c r="AK47" s="216"/>
      <c r="AL47" s="214" t="s">
        <v>19</v>
      </c>
      <c r="AM47" s="215"/>
      <c r="AN47" s="216"/>
      <c r="AO47" s="214" t="s">
        <v>20</v>
      </c>
      <c r="AP47" s="215"/>
      <c r="AQ47" s="216"/>
      <c r="AR47" s="214" t="s">
        <v>24</v>
      </c>
      <c r="AS47" s="215"/>
      <c r="AT47" s="216"/>
      <c r="AU47" s="214" t="s">
        <v>21</v>
      </c>
      <c r="AV47" s="215"/>
      <c r="AW47" s="216"/>
      <c r="AX47" s="214" t="s">
        <v>22</v>
      </c>
      <c r="AY47" s="215"/>
      <c r="AZ47" s="216"/>
      <c r="BA47" s="214" t="s">
        <v>25</v>
      </c>
      <c r="BB47" s="215"/>
      <c r="BC47" s="216"/>
      <c r="BD47" s="214" t="s">
        <v>23</v>
      </c>
      <c r="BE47" s="215"/>
      <c r="BF47" s="216"/>
    </row>
    <row r="48" spans="1:58" ht="15" thickBot="1" x14ac:dyDescent="0.4">
      <c r="A48" s="182" t="s">
        <v>0</v>
      </c>
      <c r="B48" s="181" t="s">
        <v>1</v>
      </c>
      <c r="C48" s="183" t="s">
        <v>2</v>
      </c>
      <c r="D48" s="139" t="s">
        <v>8</v>
      </c>
      <c r="E48" s="140" t="s">
        <v>5</v>
      </c>
      <c r="F48" s="141" t="s">
        <v>6</v>
      </c>
      <c r="G48" s="142" t="s">
        <v>8</v>
      </c>
      <c r="H48" s="140" t="s">
        <v>5</v>
      </c>
      <c r="I48" s="141" t="s">
        <v>6</v>
      </c>
      <c r="J48" s="142" t="s">
        <v>8</v>
      </c>
      <c r="K48" s="140" t="s">
        <v>5</v>
      </c>
      <c r="L48" s="141" t="s">
        <v>6</v>
      </c>
      <c r="M48" s="142" t="s">
        <v>8</v>
      </c>
      <c r="N48" s="140" t="s">
        <v>5</v>
      </c>
      <c r="O48" s="141" t="s">
        <v>6</v>
      </c>
      <c r="P48" s="142" t="s">
        <v>8</v>
      </c>
      <c r="Q48" s="140" t="s">
        <v>5</v>
      </c>
      <c r="R48" s="141" t="s">
        <v>6</v>
      </c>
      <c r="S48" s="142" t="s">
        <v>8</v>
      </c>
      <c r="T48" s="140" t="s">
        <v>5</v>
      </c>
      <c r="U48" s="141" t="s">
        <v>6</v>
      </c>
      <c r="W48" s="182" t="s">
        <v>0</v>
      </c>
      <c r="X48" s="181" t="s">
        <v>1</v>
      </c>
      <c r="Y48" s="183" t="s">
        <v>2</v>
      </c>
      <c r="Z48" s="120" t="s">
        <v>8</v>
      </c>
      <c r="AA48" s="120" t="s">
        <v>5</v>
      </c>
      <c r="AB48" s="121" t="s">
        <v>6</v>
      </c>
      <c r="AC48" s="122" t="s">
        <v>8</v>
      </c>
      <c r="AD48" s="120" t="s">
        <v>5</v>
      </c>
      <c r="AE48" s="121" t="s">
        <v>6</v>
      </c>
      <c r="AF48" s="122" t="s">
        <v>8</v>
      </c>
      <c r="AG48" s="120" t="s">
        <v>5</v>
      </c>
      <c r="AH48" s="121" t="s">
        <v>6</v>
      </c>
      <c r="AI48" s="122" t="s">
        <v>8</v>
      </c>
      <c r="AJ48" s="120" t="s">
        <v>5</v>
      </c>
      <c r="AK48" s="121" t="s">
        <v>6</v>
      </c>
      <c r="AL48" s="122" t="s">
        <v>8</v>
      </c>
      <c r="AM48" s="120" t="s">
        <v>5</v>
      </c>
      <c r="AN48" s="121" t="s">
        <v>6</v>
      </c>
      <c r="AO48" s="122" t="s">
        <v>8</v>
      </c>
      <c r="AP48" s="120" t="s">
        <v>5</v>
      </c>
      <c r="AQ48" s="121" t="s">
        <v>6</v>
      </c>
      <c r="AR48" s="122" t="s">
        <v>8</v>
      </c>
      <c r="AS48" s="120" t="s">
        <v>5</v>
      </c>
      <c r="AT48" s="121" t="s">
        <v>6</v>
      </c>
      <c r="AU48" s="122" t="s">
        <v>8</v>
      </c>
      <c r="AV48" s="120" t="s">
        <v>5</v>
      </c>
      <c r="AW48" s="121" t="s">
        <v>6</v>
      </c>
      <c r="AX48" s="122" t="s">
        <v>8</v>
      </c>
      <c r="AY48" s="120" t="s">
        <v>5</v>
      </c>
      <c r="AZ48" s="121" t="s">
        <v>6</v>
      </c>
      <c r="BA48" s="122" t="s">
        <v>8</v>
      </c>
      <c r="BB48" s="120" t="s">
        <v>5</v>
      </c>
      <c r="BC48" s="121" t="s">
        <v>6</v>
      </c>
      <c r="BD48" s="122" t="s">
        <v>8</v>
      </c>
      <c r="BE48" s="120" t="s">
        <v>5</v>
      </c>
      <c r="BF48" s="121" t="s">
        <v>6</v>
      </c>
    </row>
    <row r="49" spans="1:61" x14ac:dyDescent="0.35">
      <c r="A49" s="11">
        <f t="shared" ref="A49:A59" si="14">A4</f>
        <v>44661.520833333336</v>
      </c>
      <c r="B49" s="5">
        <f>C49*24</f>
        <v>0</v>
      </c>
      <c r="C49" s="12">
        <f t="shared" ref="C49:C59" si="15">A49-$A$4</f>
        <v>0</v>
      </c>
      <c r="D49" s="143">
        <f>HPLC!AI143</f>
        <v>8.3449999999999989</v>
      </c>
      <c r="E49" s="144">
        <f>HPLC!AJ143</f>
        <v>0</v>
      </c>
      <c r="F49" s="144">
        <f>HPLC!AK143</f>
        <v>0</v>
      </c>
      <c r="G49" s="144">
        <f>HPLC!AL143</f>
        <v>23.99</v>
      </c>
      <c r="H49" s="144">
        <f>HPLC!AM143</f>
        <v>0</v>
      </c>
      <c r="I49" s="144">
        <f>HPLC!AN143</f>
        <v>0</v>
      </c>
      <c r="J49" s="144">
        <f>HPLC!AO143</f>
        <v>7.11</v>
      </c>
      <c r="K49" s="144">
        <f>HPLC!AP143</f>
        <v>0</v>
      </c>
      <c r="L49" s="144">
        <f>HPLC!AQ143</f>
        <v>0</v>
      </c>
      <c r="M49" s="144">
        <f>HPLC!AR143</f>
        <v>2.66</v>
      </c>
      <c r="N49" s="144">
        <f>HPLC!AS143</f>
        <v>0</v>
      </c>
      <c r="O49" s="144">
        <f>HPLC!AT143</f>
        <v>0</v>
      </c>
      <c r="P49" s="144">
        <f>HPLC!AU143</f>
        <v>0</v>
      </c>
      <c r="Q49" s="144">
        <f>HPLC!AV143</f>
        <v>0</v>
      </c>
      <c r="R49" s="144" t="e">
        <f>HPLC!AW143</f>
        <v>#DIV/0!</v>
      </c>
      <c r="S49" s="144">
        <f>HPLC!AX143</f>
        <v>0</v>
      </c>
      <c r="T49" s="144">
        <f>HPLC!AY143</f>
        <v>0</v>
      </c>
      <c r="U49" s="150" t="e">
        <f>HPLC!AZ143</f>
        <v>#DIV/0!</v>
      </c>
      <c r="W49" s="11">
        <f>'OD660'!$A$5</f>
        <v>44661.520833333336</v>
      </c>
      <c r="X49" s="4">
        <f>Y49*24</f>
        <v>0</v>
      </c>
      <c r="Y49" s="4">
        <f>W49-$A$4</f>
        <v>0</v>
      </c>
      <c r="Z49" s="143">
        <f>GC!AK34</f>
        <v>41.976666666666667</v>
      </c>
      <c r="AA49" s="144">
        <f>GC!AL34</f>
        <v>3.1494496873792595</v>
      </c>
      <c r="AB49" s="144">
        <f>GC!AM34</f>
        <v>7.5028579862922093E-2</v>
      </c>
      <c r="AC49" s="144">
        <f>GC!AN34</f>
        <v>24.299999999999997</v>
      </c>
      <c r="AD49" s="144">
        <f>GC!AO34</f>
        <v>1.9747658088998805</v>
      </c>
      <c r="AE49" s="144">
        <f>GC!AP34</f>
        <v>8.1266082670776979E-2</v>
      </c>
      <c r="AF49" s="144">
        <f>GC!AQ34</f>
        <v>0</v>
      </c>
      <c r="AG49" s="144">
        <f>GC!AR34</f>
        <v>0</v>
      </c>
      <c r="AH49" s="144" t="e">
        <f>GC!AS34</f>
        <v>#DIV/0!</v>
      </c>
      <c r="AI49" s="144">
        <f>GC!AT34</f>
        <v>0</v>
      </c>
      <c r="AJ49" s="144">
        <f>GC!AU34</f>
        <v>0</v>
      </c>
      <c r="AK49" s="144" t="e">
        <f>GC!AV34</f>
        <v>#DIV/0!</v>
      </c>
      <c r="AL49" s="144">
        <f>GC!AW34</f>
        <v>0</v>
      </c>
      <c r="AM49" s="144">
        <f>GC!AX34</f>
        <v>0</v>
      </c>
      <c r="AN49" s="144" t="e">
        <f>GC!AY34</f>
        <v>#DIV/0!</v>
      </c>
      <c r="AO49" s="144">
        <f>GC!AZ34</f>
        <v>0</v>
      </c>
      <c r="AP49" s="144">
        <f>GC!BA34</f>
        <v>0</v>
      </c>
      <c r="AQ49" s="144" t="e">
        <f>GC!BB34</f>
        <v>#DIV/0!</v>
      </c>
      <c r="AR49" s="144">
        <f>GC!BC34</f>
        <v>0</v>
      </c>
      <c r="AS49" s="144">
        <f>GC!BD34</f>
        <v>0</v>
      </c>
      <c r="AT49" s="144" t="e">
        <f>GC!BE34</f>
        <v>#DIV/0!</v>
      </c>
      <c r="AU49" s="144">
        <f>GC!BF34</f>
        <v>0</v>
      </c>
      <c r="AV49" s="144">
        <f>GC!BG34</f>
        <v>0</v>
      </c>
      <c r="AW49" s="144" t="e">
        <f>GC!BH34</f>
        <v>#DIV/0!</v>
      </c>
      <c r="AX49" s="144">
        <f>GC!BI34</f>
        <v>0</v>
      </c>
      <c r="AY49" s="144">
        <f>GC!BJ34</f>
        <v>0</v>
      </c>
      <c r="AZ49" s="144" t="e">
        <f>GC!BK34</f>
        <v>#DIV/0!</v>
      </c>
      <c r="BA49" s="144">
        <f>GC!BL34</f>
        <v>0</v>
      </c>
      <c r="BB49" s="144">
        <f>GC!BM34</f>
        <v>0</v>
      </c>
      <c r="BC49" s="144" t="e">
        <f>GC!BN34</f>
        <v>#DIV/0!</v>
      </c>
      <c r="BD49" s="144">
        <f>GC!BO34</f>
        <v>0</v>
      </c>
      <c r="BE49" s="144">
        <f>GC!BP34</f>
        <v>0</v>
      </c>
      <c r="BF49" s="150" t="e">
        <f>GC!BQ34</f>
        <v>#DIV/0!</v>
      </c>
    </row>
    <row r="50" spans="1:61" x14ac:dyDescent="0.35">
      <c r="A50" s="11">
        <f t="shared" si="14"/>
        <v>44661.84375</v>
      </c>
      <c r="B50" s="5">
        <f t="shared" ref="B50:B59" si="16">C50*24</f>
        <v>7.7499999999417923</v>
      </c>
      <c r="C50" s="12">
        <f t="shared" si="15"/>
        <v>0.32291666666424135</v>
      </c>
      <c r="D50" s="29">
        <f>HPLC!AI144</f>
        <v>7.9533333333333331</v>
      </c>
      <c r="E50" s="7">
        <f>HPLC!AJ144</f>
        <v>6.745368781615986E-2</v>
      </c>
      <c r="F50" s="7">
        <f>HPLC!AK144</f>
        <v>8.4811845535825471E-3</v>
      </c>
      <c r="G50" s="7">
        <f>HPLC!AL144</f>
        <v>24.068333333333332</v>
      </c>
      <c r="H50" s="7">
        <f>HPLC!AM144</f>
        <v>0.21228911104120787</v>
      </c>
      <c r="I50" s="7">
        <f>HPLC!AN144</f>
        <v>8.8202663683072322E-3</v>
      </c>
      <c r="J50" s="7">
        <f>HPLC!AO144</f>
        <v>6.3466666666666667</v>
      </c>
      <c r="K50" s="7">
        <f>HPLC!AP144</f>
        <v>4.3011626335213299E-2</v>
      </c>
      <c r="L50" s="7">
        <f>HPLC!AQ144</f>
        <v>6.7770419645819275E-3</v>
      </c>
      <c r="M50" s="7">
        <f>HPLC!AR144</f>
        <v>2.6766666666666672</v>
      </c>
      <c r="N50" s="7">
        <f>HPLC!AS144</f>
        <v>1.8708286933869663E-2</v>
      </c>
      <c r="O50" s="7">
        <f>HPLC!AT144</f>
        <v>6.9893973601007449E-3</v>
      </c>
      <c r="P50" s="7">
        <f>HPLC!AU144</f>
        <v>0</v>
      </c>
      <c r="Q50" s="7">
        <f>HPLC!AV144</f>
        <v>0</v>
      </c>
      <c r="R50" s="7" t="e">
        <f>HPLC!AW144</f>
        <v>#DIV/0!</v>
      </c>
      <c r="S50" s="7">
        <f>HPLC!AX144</f>
        <v>0.28499999999999998</v>
      </c>
      <c r="T50" s="7">
        <f>HPLC!AY144</f>
        <v>8.1649658092772699E-3</v>
      </c>
      <c r="U50" s="151">
        <f>HPLC!AZ144</f>
        <v>2.8649002839569372E-2</v>
      </c>
      <c r="W50" s="11">
        <f>'OD660'!$A$7</f>
        <v>44662.34375</v>
      </c>
      <c r="X50" s="4">
        <f t="shared" ref="X50:X54" si="17">Y50*24</f>
        <v>19.749999999941792</v>
      </c>
      <c r="Y50" s="5">
        <f t="shared" ref="Y50:Y54" si="18">W50-$A$4</f>
        <v>0.82291666666424135</v>
      </c>
      <c r="Z50" s="29">
        <f>GC!AK35</f>
        <v>120.64666666666666</v>
      </c>
      <c r="AA50" s="7">
        <f>GC!AL35</f>
        <v>5.4507828183971281</v>
      </c>
      <c r="AB50" s="7">
        <f>GC!AM35</f>
        <v>4.5179721653288901E-2</v>
      </c>
      <c r="AC50" s="7">
        <f>GC!AN35</f>
        <v>116.92333333333333</v>
      </c>
      <c r="AD50" s="7">
        <f>GC!AO35</f>
        <v>3.8389755577931584</v>
      </c>
      <c r="AE50" s="7">
        <f>GC!AP35</f>
        <v>3.2833271583600297E-2</v>
      </c>
      <c r="AF50" s="7">
        <f>GC!AQ35</f>
        <v>0</v>
      </c>
      <c r="AG50" s="7">
        <f>GC!AR35</f>
        <v>0</v>
      </c>
      <c r="AH50" s="7" t="e">
        <f>GC!AS35</f>
        <v>#DIV/0!</v>
      </c>
      <c r="AI50" s="7">
        <f>GC!AT35</f>
        <v>0</v>
      </c>
      <c r="AJ50" s="7">
        <f>GC!AU35</f>
        <v>0</v>
      </c>
      <c r="AK50" s="7" t="e">
        <f>GC!AV35</f>
        <v>#DIV/0!</v>
      </c>
      <c r="AL50" s="7">
        <f>GC!AW35</f>
        <v>0</v>
      </c>
      <c r="AM50" s="7">
        <f>GC!AX35</f>
        <v>0</v>
      </c>
      <c r="AN50" s="7" t="e">
        <f>GC!AY35</f>
        <v>#DIV/0!</v>
      </c>
      <c r="AO50" s="7">
        <f>GC!AZ35</f>
        <v>0</v>
      </c>
      <c r="AP50" s="7">
        <f>GC!BA35</f>
        <v>0</v>
      </c>
      <c r="AQ50" s="7" t="e">
        <f>GC!BB35</f>
        <v>#DIV/0!</v>
      </c>
      <c r="AR50" s="7">
        <f>GC!BC35</f>
        <v>0</v>
      </c>
      <c r="AS50" s="7">
        <f>GC!BD35</f>
        <v>0</v>
      </c>
      <c r="AT50" s="7" t="e">
        <f>GC!BE35</f>
        <v>#DIV/0!</v>
      </c>
      <c r="AU50" s="7">
        <f>GC!BF35</f>
        <v>3.4666666666666668</v>
      </c>
      <c r="AV50" s="7">
        <f>GC!BG35</f>
        <v>0.11372481406154664</v>
      </c>
      <c r="AW50" s="7">
        <f>GC!BH35</f>
        <v>3.2805234825446145E-2</v>
      </c>
      <c r="AX50" s="7">
        <f>GC!BI35</f>
        <v>0</v>
      </c>
      <c r="AY50" s="7">
        <f>GC!BJ35</f>
        <v>0</v>
      </c>
      <c r="AZ50" s="7" t="e">
        <f>GC!BK35</f>
        <v>#DIV/0!</v>
      </c>
      <c r="BA50" s="7">
        <f>GC!BL35</f>
        <v>0</v>
      </c>
      <c r="BB50" s="7">
        <f>GC!BM35</f>
        <v>0</v>
      </c>
      <c r="BC50" s="7" t="e">
        <f>GC!BN35</f>
        <v>#DIV/0!</v>
      </c>
      <c r="BD50" s="7">
        <f>GC!BO35</f>
        <v>0</v>
      </c>
      <c r="BE50" s="7">
        <f>GC!BP35</f>
        <v>0</v>
      </c>
      <c r="BF50" s="151" t="e">
        <f>GC!BQ35</f>
        <v>#DIV/0!</v>
      </c>
    </row>
    <row r="51" spans="1:61" x14ac:dyDescent="0.35">
      <c r="A51" s="11">
        <f t="shared" si="14"/>
        <v>44662.34375</v>
      </c>
      <c r="B51" s="5">
        <f t="shared" si="16"/>
        <v>19.749999999941792</v>
      </c>
      <c r="C51" s="12">
        <f t="shared" si="15"/>
        <v>0.82291666666424135</v>
      </c>
      <c r="D51" s="29">
        <f>HPLC!AI145</f>
        <v>7.9783333333333344</v>
      </c>
      <c r="E51" s="7">
        <f>HPLC!AJ145</f>
        <v>2.4494897427831799E-2</v>
      </c>
      <c r="F51" s="7">
        <f>HPLC!AK145</f>
        <v>3.0701772418422974E-3</v>
      </c>
      <c r="G51" s="7">
        <f>HPLC!AL145</f>
        <v>24.161666666666665</v>
      </c>
      <c r="H51" s="7">
        <f>HPLC!AM145</f>
        <v>0.11683321445547849</v>
      </c>
      <c r="I51" s="7">
        <f>HPLC!AN145</f>
        <v>4.8354782833197971E-3</v>
      </c>
      <c r="J51" s="7">
        <f>HPLC!AO145</f>
        <v>5.0666666666666664</v>
      </c>
      <c r="K51" s="7">
        <f>HPLC!AP145</f>
        <v>2.0412414523193079E-2</v>
      </c>
      <c r="L51" s="7">
        <f>HPLC!AQ145</f>
        <v>4.0287660243144233E-3</v>
      </c>
      <c r="M51" s="7">
        <f>HPLC!AR145</f>
        <v>2.5649999999999999</v>
      </c>
      <c r="N51" s="7">
        <f>HPLC!AS145</f>
        <v>8.1649658092772682E-3</v>
      </c>
      <c r="O51" s="7">
        <f>HPLC!AT145</f>
        <v>3.183222537729929E-3</v>
      </c>
      <c r="P51" s="7">
        <f>HPLC!AU145</f>
        <v>0</v>
      </c>
      <c r="Q51" s="7">
        <f>HPLC!AV145</f>
        <v>0</v>
      </c>
      <c r="R51" s="7" t="e">
        <f>HPLC!AW145</f>
        <v>#DIV/0!</v>
      </c>
      <c r="S51" s="7">
        <f>HPLC!AX145</f>
        <v>0.79333333333333333</v>
      </c>
      <c r="T51" s="7">
        <f>HPLC!AY145</f>
        <v>8.1649658092772439E-3</v>
      </c>
      <c r="U51" s="151">
        <f>HPLC!AZ145</f>
        <v>1.0291973709172996E-2</v>
      </c>
      <c r="W51" s="11">
        <f>'OD660'!$A$9</f>
        <v>44663.354166666664</v>
      </c>
      <c r="X51" s="4">
        <f t="shared" si="17"/>
        <v>43.999999999883585</v>
      </c>
      <c r="Y51" s="5">
        <f t="shared" si="18"/>
        <v>1.8333333333284827</v>
      </c>
      <c r="Z51" s="29">
        <f>GC!AK36</f>
        <v>202.76333333333332</v>
      </c>
      <c r="AA51" s="7">
        <f>GC!AL36</f>
        <v>9.8430906392927948</v>
      </c>
      <c r="AB51" s="7">
        <f>GC!AM36</f>
        <v>4.8544726886646808E-2</v>
      </c>
      <c r="AC51" s="7">
        <f>GC!AN36</f>
        <v>148.72333333333333</v>
      </c>
      <c r="AD51" s="7">
        <f>GC!AO36</f>
        <v>6.0975432211123559</v>
      </c>
      <c r="AE51" s="7">
        <f>GC!AP36</f>
        <v>4.0999237204063628E-2</v>
      </c>
      <c r="AF51" s="7">
        <f>GC!AQ36</f>
        <v>0.25333333333333335</v>
      </c>
      <c r="AG51" s="7">
        <f>GC!AR36</f>
        <v>4.1633319989322695E-2</v>
      </c>
      <c r="AH51" s="7">
        <f>GC!AS36</f>
        <v>0.16434205258943169</v>
      </c>
      <c r="AI51" s="7">
        <f>GC!AT36</f>
        <v>0</v>
      </c>
      <c r="AJ51" s="7">
        <f>GC!AU36</f>
        <v>0</v>
      </c>
      <c r="AK51" s="7" t="e">
        <f>GC!AV36</f>
        <v>#DIV/0!</v>
      </c>
      <c r="AL51" s="7">
        <f>GC!AW36</f>
        <v>0.19666666666666668</v>
      </c>
      <c r="AM51" s="7">
        <f>GC!AX36</f>
        <v>1.1547005383792509E-2</v>
      </c>
      <c r="AN51" s="7">
        <f>GC!AY36</f>
        <v>5.8713586697250041E-2</v>
      </c>
      <c r="AO51" s="7">
        <f>GC!AZ36</f>
        <v>8.5866666666666678</v>
      </c>
      <c r="AP51" s="7">
        <f>GC!BA36</f>
        <v>0.61905842481411577</v>
      </c>
      <c r="AQ51" s="7">
        <f>GC!BB36</f>
        <v>7.2095313448848883E-2</v>
      </c>
      <c r="AR51" s="7">
        <f>GC!BC36</f>
        <v>0</v>
      </c>
      <c r="AS51" s="7">
        <f>GC!BD36</f>
        <v>0</v>
      </c>
      <c r="AT51" s="7" t="e">
        <f>GC!BE36</f>
        <v>#DIV/0!</v>
      </c>
      <c r="AU51" s="7">
        <f>GC!BF36</f>
        <v>26.526666666666667</v>
      </c>
      <c r="AV51" s="7">
        <f>GC!BG36</f>
        <v>0.80226761952189807</v>
      </c>
      <c r="AW51" s="7">
        <f>GC!BH36</f>
        <v>3.0243815764836569E-2</v>
      </c>
      <c r="AX51" s="7">
        <f>GC!BI36</f>
        <v>0</v>
      </c>
      <c r="AY51" s="7">
        <f>GC!BJ36</f>
        <v>0</v>
      </c>
      <c r="AZ51" s="7" t="e">
        <f>GC!BK36</f>
        <v>#DIV/0!</v>
      </c>
      <c r="BA51" s="7">
        <f>GC!BL36</f>
        <v>0</v>
      </c>
      <c r="BB51" s="7">
        <f>GC!BM36</f>
        <v>0</v>
      </c>
      <c r="BC51" s="7" t="e">
        <f>GC!BN36</f>
        <v>#DIV/0!</v>
      </c>
      <c r="BD51" s="7">
        <f>GC!BO36</f>
        <v>0</v>
      </c>
      <c r="BE51" s="7">
        <f>GC!BP36</f>
        <v>0</v>
      </c>
      <c r="BF51" s="151" t="e">
        <f>GC!BQ36</f>
        <v>#DIV/0!</v>
      </c>
    </row>
    <row r="52" spans="1:61" x14ac:dyDescent="0.35">
      <c r="A52" s="11">
        <f t="shared" si="14"/>
        <v>44662.71875</v>
      </c>
      <c r="B52" s="5">
        <f t="shared" si="16"/>
        <v>28.749999999941792</v>
      </c>
      <c r="C52" s="12">
        <f t="shared" si="15"/>
        <v>1.1979166666642413</v>
      </c>
      <c r="D52" s="29">
        <f>HPLC!AI146</f>
        <v>7.9466666666666681</v>
      </c>
      <c r="E52" s="7">
        <f>HPLC!AJ146</f>
        <v>2.5495097567963643E-2</v>
      </c>
      <c r="F52" s="7">
        <f>HPLC!AK146</f>
        <v>3.2082757006665651E-3</v>
      </c>
      <c r="G52" s="7">
        <f>HPLC!AL146</f>
        <v>24</v>
      </c>
      <c r="H52" s="7">
        <f>HPLC!AM146</f>
        <v>0.11518101695447228</v>
      </c>
      <c r="I52" s="7">
        <f>HPLC!AN146</f>
        <v>4.7992090397696785E-3</v>
      </c>
      <c r="J52" s="7">
        <f>HPLC!AO146</f>
        <v>3.0233333333333334</v>
      </c>
      <c r="K52" s="7">
        <f>HPLC!AP146</f>
        <v>1.0801234497346343E-2</v>
      </c>
      <c r="L52" s="7">
        <f>HPLC!AQ146</f>
        <v>3.5726244202909621E-3</v>
      </c>
      <c r="M52" s="7">
        <f>HPLC!AR146</f>
        <v>2.1800000000000002</v>
      </c>
      <c r="N52" s="7">
        <f>HPLC!AS146</f>
        <v>4.0824829046386341E-3</v>
      </c>
      <c r="O52" s="7">
        <f>HPLC!AT146</f>
        <v>1.8726985801094651E-3</v>
      </c>
      <c r="P52" s="7">
        <f>HPLC!AU146</f>
        <v>6.8333333333333343E-2</v>
      </c>
      <c r="Q52" s="7">
        <f>HPLC!AV146</f>
        <v>4.0824829046386332E-3</v>
      </c>
      <c r="R52" s="7">
        <f>HPLC!AW146</f>
        <v>5.9743652263004383E-2</v>
      </c>
      <c r="S52" s="7">
        <f>HPLC!AX146</f>
        <v>1.9066666666666665</v>
      </c>
      <c r="T52" s="7">
        <f>HPLC!AY146</f>
        <v>2.6770630673681614E-2</v>
      </c>
      <c r="U52" s="151">
        <f>HPLC!AZ146</f>
        <v>1.4040540563119729E-2</v>
      </c>
      <c r="W52" s="11">
        <f>'OD660'!$A$11</f>
        <v>44664.361111111109</v>
      </c>
      <c r="X52" s="4">
        <f t="shared" si="17"/>
        <v>68.166666666569654</v>
      </c>
      <c r="Y52" s="5">
        <f t="shared" si="18"/>
        <v>2.8402777777737356</v>
      </c>
      <c r="Z52" s="29">
        <f>GC!AK37</f>
        <v>834.06</v>
      </c>
      <c r="AA52" s="7">
        <f>GC!AL37</f>
        <v>18.183245034921601</v>
      </c>
      <c r="AB52" s="7">
        <f>GC!AM37</f>
        <v>2.1800883671344511E-2</v>
      </c>
      <c r="AC52" s="7">
        <f>GC!AN37</f>
        <v>801.45333333333338</v>
      </c>
      <c r="AD52" s="7">
        <f>GC!AO37</f>
        <v>27.216506633536444</v>
      </c>
      <c r="AE52" s="7">
        <f>GC!AP37</f>
        <v>3.3958941215379283E-2</v>
      </c>
      <c r="AF52" s="7">
        <f>GC!AQ37</f>
        <v>0.95333333333333348</v>
      </c>
      <c r="AG52" s="7">
        <f>GC!AR37</f>
        <v>5.8594652770823138E-2</v>
      </c>
      <c r="AH52" s="7">
        <f>GC!AS37</f>
        <v>6.146292248687741E-2</v>
      </c>
      <c r="AI52" s="7">
        <f>GC!AT37</f>
        <v>0</v>
      </c>
      <c r="AJ52" s="7">
        <f>GC!AU37</f>
        <v>0</v>
      </c>
      <c r="AK52" s="7" t="e">
        <f>GC!AV37</f>
        <v>#DIV/0!</v>
      </c>
      <c r="AL52" s="7">
        <f>GC!AW37</f>
        <v>0.3666666666666667</v>
      </c>
      <c r="AM52" s="7">
        <f>GC!AX37</f>
        <v>2.5166114784235825E-2</v>
      </c>
      <c r="AN52" s="7">
        <f>GC!AY37</f>
        <v>6.8634858502461343E-2</v>
      </c>
      <c r="AO52" s="7">
        <f>GC!AZ37</f>
        <v>23.743333333333336</v>
      </c>
      <c r="AP52" s="7">
        <f>GC!BA37</f>
        <v>1.3302004861423464</v>
      </c>
      <c r="AQ52" s="7">
        <f>GC!BB37</f>
        <v>5.6024167603917437E-2</v>
      </c>
      <c r="AR52" s="7">
        <f>GC!BC37</f>
        <v>8.666666666666667E-2</v>
      </c>
      <c r="AS52" s="7">
        <f>GC!BD37</f>
        <v>5.7735026918962545E-3</v>
      </c>
      <c r="AT52" s="7">
        <f>GC!BE37</f>
        <v>6.6617338752649094E-2</v>
      </c>
      <c r="AU52" s="7">
        <f>GC!BF37</f>
        <v>58.686666666666667</v>
      </c>
      <c r="AV52" s="7">
        <f>GC!BG37</f>
        <v>2.0628216920842504</v>
      </c>
      <c r="AW52" s="7">
        <f>GC!BH37</f>
        <v>3.5149750518304844E-2</v>
      </c>
      <c r="AX52" s="7">
        <f>GC!BI37</f>
        <v>0</v>
      </c>
      <c r="AY52" s="7">
        <f>GC!BJ37</f>
        <v>0</v>
      </c>
      <c r="AZ52" s="7" t="e">
        <f>GC!BK37</f>
        <v>#DIV/0!</v>
      </c>
      <c r="BA52" s="7">
        <f>GC!BL37</f>
        <v>0</v>
      </c>
      <c r="BB52" s="7">
        <f>GC!BM37</f>
        <v>0</v>
      </c>
      <c r="BC52" s="7" t="e">
        <f>GC!BN37</f>
        <v>#DIV/0!</v>
      </c>
      <c r="BD52" s="7">
        <f>GC!BO37</f>
        <v>0</v>
      </c>
      <c r="BE52" s="7">
        <f>GC!BP37</f>
        <v>0</v>
      </c>
      <c r="BF52" s="151" t="e">
        <f>GC!BQ37</f>
        <v>#DIV/0!</v>
      </c>
      <c r="BG52" s="174"/>
      <c r="BH52" s="174"/>
      <c r="BI52" s="174"/>
    </row>
    <row r="53" spans="1:61" x14ac:dyDescent="0.35">
      <c r="A53" s="11">
        <f t="shared" si="14"/>
        <v>44663.354166666664</v>
      </c>
      <c r="B53" s="5">
        <f t="shared" si="16"/>
        <v>43.999999999883585</v>
      </c>
      <c r="C53" s="12">
        <f t="shared" si="15"/>
        <v>1.8333333333284827</v>
      </c>
      <c r="D53" s="29">
        <f>HPLC!AI147</f>
        <v>7.95</v>
      </c>
      <c r="E53" s="7">
        <f>HPLC!AJ147</f>
        <v>1.8708286933869663E-2</v>
      </c>
      <c r="F53" s="7">
        <f>HPLC!AK147</f>
        <v>2.3532436394804609E-3</v>
      </c>
      <c r="G53" s="7">
        <f>HPLC!AL147</f>
        <v>21.344999999999999</v>
      </c>
      <c r="H53" s="7">
        <f>HPLC!AM147</f>
        <v>5.3541261347362236E-2</v>
      </c>
      <c r="I53" s="7">
        <f>HPLC!AN147</f>
        <v>2.5083748581570505E-3</v>
      </c>
      <c r="J53" s="7">
        <f>HPLC!AO147</f>
        <v>0</v>
      </c>
      <c r="K53" s="7">
        <f>HPLC!AP147</f>
        <v>0</v>
      </c>
      <c r="L53" s="7" t="e">
        <f>HPLC!AQ147</f>
        <v>#DIV/0!</v>
      </c>
      <c r="M53" s="7">
        <f>HPLC!AR147</f>
        <v>0</v>
      </c>
      <c r="N53" s="7">
        <f>HPLC!AS147</f>
        <v>0</v>
      </c>
      <c r="O53" s="7" t="e">
        <f>HPLC!AT147</f>
        <v>#DIV/0!</v>
      </c>
      <c r="P53" s="7">
        <f>HPLC!AU147</f>
        <v>0</v>
      </c>
      <c r="Q53" s="7">
        <f>HPLC!AV147</f>
        <v>0</v>
      </c>
      <c r="R53" s="7" t="e">
        <f>HPLC!AW147</f>
        <v>#DIV/0!</v>
      </c>
      <c r="S53" s="7">
        <f>HPLC!AX147</f>
        <v>5.1933333333333334</v>
      </c>
      <c r="T53" s="7">
        <f>HPLC!AY147</f>
        <v>3.5590260840104242E-2</v>
      </c>
      <c r="U53" s="151">
        <f>HPLC!AZ147</f>
        <v>6.8530669140123698E-3</v>
      </c>
      <c r="W53" s="11">
        <f>'OD660'!$A$13</f>
        <v>44665.34375</v>
      </c>
      <c r="X53" s="4">
        <f t="shared" si="17"/>
        <v>91.749999999941792</v>
      </c>
      <c r="Y53" s="5">
        <f t="shared" si="18"/>
        <v>3.8229166666642413</v>
      </c>
      <c r="Z53" s="29">
        <f>GC!AK38</f>
        <v>196.75333333333333</v>
      </c>
      <c r="AA53" s="7">
        <f>GC!AL38</f>
        <v>25.399768371647419</v>
      </c>
      <c r="AB53" s="7">
        <f>GC!AM38</f>
        <v>0.12909447551069403</v>
      </c>
      <c r="AC53" s="7">
        <f>GC!AN38</f>
        <v>126.64666666666666</v>
      </c>
      <c r="AD53" s="7">
        <f>GC!AO38</f>
        <v>34.241793664078614</v>
      </c>
      <c r="AE53" s="7">
        <f>GC!AP38</f>
        <v>0.27037264039647274</v>
      </c>
      <c r="AF53" s="7">
        <f>GC!AQ38</f>
        <v>1.1399999999999999</v>
      </c>
      <c r="AG53" s="7">
        <f>GC!AR38</f>
        <v>6.9999999999999937E-2</v>
      </c>
      <c r="AH53" s="7">
        <f>GC!AS38</f>
        <v>6.1403508771929773E-2</v>
      </c>
      <c r="AI53" s="7">
        <f>GC!AT38</f>
        <v>0</v>
      </c>
      <c r="AJ53" s="7">
        <f>GC!AU38</f>
        <v>0</v>
      </c>
      <c r="AK53" s="7" t="e">
        <f>GC!AV38</f>
        <v>#DIV/0!</v>
      </c>
      <c r="AL53" s="7">
        <f>GC!AW38</f>
        <v>0.40333333333333332</v>
      </c>
      <c r="AM53" s="7">
        <f>GC!AX38</f>
        <v>5.7735026918962311E-3</v>
      </c>
      <c r="AN53" s="7">
        <f>GC!AY38</f>
        <v>1.4314469484040243E-2</v>
      </c>
      <c r="AO53" s="7">
        <f>GC!AZ38</f>
        <v>28.986666666666665</v>
      </c>
      <c r="AP53" s="7">
        <f>GC!BA38</f>
        <v>0.31214312956291868</v>
      </c>
      <c r="AQ53" s="7">
        <f>GC!BB38</f>
        <v>1.076850722963151E-2</v>
      </c>
      <c r="AR53" s="7">
        <f>GC!BC38</f>
        <v>9.6666666666666679E-2</v>
      </c>
      <c r="AS53" s="7">
        <f>GC!BD38</f>
        <v>5.7735026918962632E-3</v>
      </c>
      <c r="AT53" s="7">
        <f>GC!BE38</f>
        <v>5.9725889916168236E-2</v>
      </c>
      <c r="AU53" s="7">
        <f>GC!BF38</f>
        <v>65.92</v>
      </c>
      <c r="AV53" s="7">
        <f>GC!BG38</f>
        <v>1.5585891055695229</v>
      </c>
      <c r="AW53" s="7">
        <f>GC!BH38</f>
        <v>2.3643645412159024E-2</v>
      </c>
      <c r="AX53" s="7">
        <f>GC!BI38</f>
        <v>0</v>
      </c>
      <c r="AY53" s="7">
        <f>GC!BJ38</f>
        <v>0</v>
      </c>
      <c r="AZ53" s="7" t="e">
        <f>GC!BK38</f>
        <v>#DIV/0!</v>
      </c>
      <c r="BA53" s="7">
        <f>GC!BL38</f>
        <v>0</v>
      </c>
      <c r="BB53" s="7">
        <f>GC!BM38</f>
        <v>0</v>
      </c>
      <c r="BC53" s="7" t="e">
        <f>GC!BN38</f>
        <v>#DIV/0!</v>
      </c>
      <c r="BD53" s="7">
        <f>GC!BO38</f>
        <v>0</v>
      </c>
      <c r="BE53" s="7">
        <f>GC!BP38</f>
        <v>0</v>
      </c>
      <c r="BF53" s="151" t="e">
        <f>GC!BQ38</f>
        <v>#DIV/0!</v>
      </c>
      <c r="BG53" s="174"/>
      <c r="BH53" s="174"/>
      <c r="BI53" s="174"/>
    </row>
    <row r="54" spans="1:61" ht="15" thickBot="1" x14ac:dyDescent="0.4">
      <c r="A54" s="11">
        <f t="shared" si="14"/>
        <v>44663.677083333336</v>
      </c>
      <c r="B54" s="5">
        <f t="shared" si="16"/>
        <v>51.75</v>
      </c>
      <c r="C54" s="12">
        <f t="shared" si="15"/>
        <v>2.15625</v>
      </c>
      <c r="D54" s="29">
        <f>HPLC!AI148</f>
        <v>7.6066666666666665</v>
      </c>
      <c r="E54" s="7">
        <f>HPLC!AJ148</f>
        <v>8.164965809277086E-3</v>
      </c>
      <c r="F54" s="7">
        <f>HPLC!AK148</f>
        <v>1.0733960310180218E-3</v>
      </c>
      <c r="G54" s="7">
        <f>HPLC!AL148</f>
        <v>16.145</v>
      </c>
      <c r="H54" s="7">
        <f>HPLC!AM148</f>
        <v>1.4719601443879628E-2</v>
      </c>
      <c r="I54" s="7">
        <f>HPLC!AN148</f>
        <v>9.1171269395352297E-4</v>
      </c>
      <c r="J54" s="7">
        <f>HPLC!AO148</f>
        <v>0</v>
      </c>
      <c r="K54" s="7">
        <f>HPLC!AP148</f>
        <v>0</v>
      </c>
      <c r="L54" s="7" t="e">
        <f>HPLC!AQ148</f>
        <v>#DIV/0!</v>
      </c>
      <c r="M54" s="7">
        <f>HPLC!AR148</f>
        <v>0</v>
      </c>
      <c r="N54" s="7">
        <f>HPLC!AS148</f>
        <v>0</v>
      </c>
      <c r="O54" s="7" t="e">
        <f>HPLC!AT148</f>
        <v>#DIV/0!</v>
      </c>
      <c r="P54" s="7">
        <f>HPLC!AU148</f>
        <v>6.3333333333333339E-2</v>
      </c>
      <c r="Q54" s="7">
        <f>HPLC!AV148</f>
        <v>0</v>
      </c>
      <c r="R54" s="7">
        <f>HPLC!AW148</f>
        <v>0</v>
      </c>
      <c r="S54" s="7">
        <f>HPLC!AX148</f>
        <v>8.1533333333333342</v>
      </c>
      <c r="T54" s="7">
        <f>HPLC!AY148</f>
        <v>9.0092545011597427E-2</v>
      </c>
      <c r="U54" s="151">
        <f>HPLC!AZ148</f>
        <v>1.104978066372822E-2</v>
      </c>
      <c r="W54" s="11">
        <f>'OD660'!$A$15</f>
        <v>44666.385416666664</v>
      </c>
      <c r="X54" s="9">
        <f t="shared" si="17"/>
        <v>116.74999999988358</v>
      </c>
      <c r="Y54" s="19">
        <f t="shared" si="18"/>
        <v>4.8645833333284827</v>
      </c>
      <c r="Z54" s="30">
        <f>GC!AK39</f>
        <v>103.79666666666667</v>
      </c>
      <c r="AA54" s="21">
        <f>GC!AL39</f>
        <v>7.3939795329263234</v>
      </c>
      <c r="AB54" s="21">
        <f>GC!AM39</f>
        <v>7.1235231056806486E-2</v>
      </c>
      <c r="AC54" s="21">
        <f>GC!AN39</f>
        <v>84.176666666666662</v>
      </c>
      <c r="AD54" s="21">
        <f>GC!AO39</f>
        <v>4.9229090315923294</v>
      </c>
      <c r="AE54" s="21">
        <f>GC!AP39</f>
        <v>5.8483059813792378E-2</v>
      </c>
      <c r="AF54" s="21">
        <f>GC!AQ39</f>
        <v>1.46</v>
      </c>
      <c r="AG54" s="21">
        <f>GC!AR39</f>
        <v>1.732050807568879E-2</v>
      </c>
      <c r="AH54" s="21">
        <f>GC!AS39</f>
        <v>1.1863361695677255E-2</v>
      </c>
      <c r="AI54" s="21">
        <f>GC!AT39</f>
        <v>0</v>
      </c>
      <c r="AJ54" s="21">
        <f>GC!AU39</f>
        <v>0</v>
      </c>
      <c r="AK54" s="21" t="e">
        <f>GC!AV39</f>
        <v>#DIV/0!</v>
      </c>
      <c r="AL54" s="21">
        <f>GC!AW39</f>
        <v>0.43333333333333335</v>
      </c>
      <c r="AM54" s="21">
        <f>GC!AX39</f>
        <v>5.7735026918962623E-3</v>
      </c>
      <c r="AN54" s="21">
        <f>GC!AY39</f>
        <v>1.3323467750529836E-2</v>
      </c>
      <c r="AO54" s="21">
        <f>GC!AZ39</f>
        <v>31.53</v>
      </c>
      <c r="AP54" s="21">
        <f>GC!BA39</f>
        <v>0.43278170016764855</v>
      </c>
      <c r="AQ54" s="21">
        <f>GC!BB39</f>
        <v>1.3726029183877213E-2</v>
      </c>
      <c r="AR54" s="21">
        <f>GC!BC39</f>
        <v>0.11</v>
      </c>
      <c r="AS54" s="21">
        <f>GC!BD39</f>
        <v>0</v>
      </c>
      <c r="AT54" s="21">
        <f>GC!BE39</f>
        <v>0</v>
      </c>
      <c r="AU54" s="21">
        <f>GC!BF39</f>
        <v>67.910000000000011</v>
      </c>
      <c r="AV54" s="21">
        <f>GC!BG39</f>
        <v>0.48538644398046393</v>
      </c>
      <c r="AW54" s="21">
        <f>GC!BH39</f>
        <v>7.1474958618828431E-3</v>
      </c>
      <c r="AX54" s="21">
        <f>GC!BI39</f>
        <v>0</v>
      </c>
      <c r="AY54" s="21">
        <f>GC!BJ39</f>
        <v>0</v>
      </c>
      <c r="AZ54" s="21" t="e">
        <f>GC!BK39</f>
        <v>#DIV/0!</v>
      </c>
      <c r="BA54" s="21">
        <f>GC!BL39</f>
        <v>0</v>
      </c>
      <c r="BB54" s="21">
        <f>GC!BM39</f>
        <v>0</v>
      </c>
      <c r="BC54" s="21" t="e">
        <f>GC!BN39</f>
        <v>#DIV/0!</v>
      </c>
      <c r="BD54" s="21">
        <f>GC!BO39</f>
        <v>0</v>
      </c>
      <c r="BE54" s="21">
        <f>GC!BP39</f>
        <v>0</v>
      </c>
      <c r="BF54" s="152" t="e">
        <f>GC!BQ39</f>
        <v>#DIV/0!</v>
      </c>
      <c r="BG54" s="174"/>
      <c r="BH54" s="174"/>
      <c r="BI54" s="174"/>
    </row>
    <row r="55" spans="1:61" x14ac:dyDescent="0.35">
      <c r="A55" s="11">
        <f t="shared" si="14"/>
        <v>44664.361111111109</v>
      </c>
      <c r="B55" s="5">
        <f t="shared" si="16"/>
        <v>68.166666666569654</v>
      </c>
      <c r="C55" s="12">
        <f t="shared" si="15"/>
        <v>2.8402777777737356</v>
      </c>
      <c r="D55" s="29">
        <f>HPLC!AI149</f>
        <v>6.7183333333333337</v>
      </c>
      <c r="E55" s="7">
        <f>HPLC!AJ149</f>
        <v>2.8577380332470422E-2</v>
      </c>
      <c r="F55" s="7">
        <f>HPLC!AK149</f>
        <v>4.2536413295664235E-3</v>
      </c>
      <c r="G55" s="7">
        <f>HPLC!AL149</f>
        <v>3.4450000000000003</v>
      </c>
      <c r="H55" s="7">
        <f>HPLC!AM149</f>
        <v>2.2730302828309748E-2</v>
      </c>
      <c r="I55" s="7">
        <f>HPLC!AN149</f>
        <v>6.5980559733845416E-3</v>
      </c>
      <c r="J55" s="7">
        <f>HPLC!AO149</f>
        <v>0</v>
      </c>
      <c r="K55" s="7">
        <f>HPLC!AP149</f>
        <v>0</v>
      </c>
      <c r="L55" s="7" t="e">
        <f>HPLC!AQ149</f>
        <v>#DIV/0!</v>
      </c>
      <c r="M55" s="7">
        <f>HPLC!AR149</f>
        <v>0</v>
      </c>
      <c r="N55" s="7">
        <f>HPLC!AS149</f>
        <v>0</v>
      </c>
      <c r="O55" s="7" t="e">
        <f>HPLC!AT149</f>
        <v>#DIV/0!</v>
      </c>
      <c r="P55" s="7">
        <f>HPLC!AU149</f>
        <v>0.66666666666666663</v>
      </c>
      <c r="Q55" s="7">
        <f>HPLC!AV149</f>
        <v>8.1649658092772665E-3</v>
      </c>
      <c r="R55" s="7">
        <f>HPLC!AW149</f>
        <v>1.22474487139159E-2</v>
      </c>
      <c r="S55" s="7">
        <f>HPLC!AX149</f>
        <v>13.155000000000001</v>
      </c>
      <c r="T55" s="7">
        <f>HPLC!AY149</f>
        <v>0.29555033412263237</v>
      </c>
      <c r="U55" s="151">
        <f>HPLC!AZ149</f>
        <v>2.2466768082298163E-2</v>
      </c>
      <c r="Z55" s="174"/>
      <c r="AA55" s="174"/>
      <c r="AB55" s="174"/>
      <c r="AC55" s="174"/>
      <c r="AD55" s="174"/>
      <c r="AE55" s="174"/>
      <c r="AF55" s="174"/>
      <c r="AG55" s="174"/>
      <c r="AH55" s="174"/>
      <c r="AI55" s="174"/>
      <c r="AJ55" s="174"/>
      <c r="AK55" s="174"/>
      <c r="AL55" s="174"/>
      <c r="AM55" s="174"/>
      <c r="AN55" s="174"/>
      <c r="AO55" s="174"/>
      <c r="AP55" s="174"/>
      <c r="AQ55" s="174"/>
      <c r="AR55" s="174"/>
      <c r="AS55" s="174"/>
      <c r="AT55" s="174"/>
      <c r="AU55" s="174"/>
      <c r="AV55" s="174"/>
      <c r="AW55" s="174"/>
      <c r="AX55" s="174"/>
      <c r="AY55" s="174"/>
      <c r="AZ55" s="174"/>
      <c r="BA55" s="174"/>
      <c r="BB55" s="174"/>
      <c r="BC55" s="174"/>
      <c r="BD55" s="174"/>
      <c r="BE55" s="174"/>
      <c r="BF55" s="174"/>
      <c r="BG55" s="174"/>
      <c r="BH55" s="174"/>
      <c r="BI55" s="174"/>
    </row>
    <row r="56" spans="1:61" x14ac:dyDescent="0.35">
      <c r="A56" s="11">
        <f t="shared" si="14"/>
        <v>44664.677083333336</v>
      </c>
      <c r="B56" s="5">
        <f t="shared" si="16"/>
        <v>75.75</v>
      </c>
      <c r="C56" s="12">
        <f t="shared" si="15"/>
        <v>3.15625</v>
      </c>
      <c r="D56" s="29">
        <f>HPLC!AI150</f>
        <v>6.1033333333333326</v>
      </c>
      <c r="E56" s="7">
        <f>HPLC!AJ150</f>
        <v>1.4719601443879682E-2</v>
      </c>
      <c r="F56" s="7">
        <f>HPLC!AK150</f>
        <v>2.4117315309469716E-3</v>
      </c>
      <c r="G56" s="7">
        <f>HPLC!AL150</f>
        <v>1.2233333333333334</v>
      </c>
      <c r="H56" s="7">
        <f>HPLC!AM150</f>
        <v>4.0824829046386332E-3</v>
      </c>
      <c r="I56" s="7">
        <f>HPLC!AN150</f>
        <v>3.3371794860806263E-3</v>
      </c>
      <c r="J56" s="7">
        <f>HPLC!AO150</f>
        <v>0</v>
      </c>
      <c r="K56" s="7">
        <f>HPLC!AP150</f>
        <v>0</v>
      </c>
      <c r="L56" s="7" t="e">
        <f>HPLC!AQ150</f>
        <v>#DIV/0!</v>
      </c>
      <c r="M56" s="7">
        <f>HPLC!AR150</f>
        <v>0</v>
      </c>
      <c r="N56" s="7">
        <f>HPLC!AS150</f>
        <v>0</v>
      </c>
      <c r="O56" s="7" t="e">
        <f>HPLC!AT150</f>
        <v>#DIV/0!</v>
      </c>
      <c r="P56" s="7">
        <f>HPLC!AU150</f>
        <v>0.71333333333333326</v>
      </c>
      <c r="Q56" s="7">
        <f>HPLC!AV150</f>
        <v>8.1649658092772665E-3</v>
      </c>
      <c r="R56" s="7">
        <f>HPLC!AW150</f>
        <v>1.1446213751323271E-2</v>
      </c>
      <c r="S56" s="7">
        <f>HPLC!AX150</f>
        <v>14.861666666666666</v>
      </c>
      <c r="T56" s="7">
        <f>HPLC!AY150</f>
        <v>0.31506613062445532</v>
      </c>
      <c r="U56" s="151">
        <f>HPLC!AZ150</f>
        <v>2.1199919073082111E-2</v>
      </c>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174"/>
    </row>
    <row r="57" spans="1:61" x14ac:dyDescent="0.35">
      <c r="A57" s="11">
        <f t="shared" si="14"/>
        <v>44665.34375</v>
      </c>
      <c r="B57" s="5">
        <f t="shared" si="16"/>
        <v>91.749999999941792</v>
      </c>
      <c r="C57" s="12">
        <f t="shared" si="15"/>
        <v>3.8229166666642413</v>
      </c>
      <c r="D57" s="29">
        <f>HPLC!AI151</f>
        <v>4.4966666666666661</v>
      </c>
      <c r="E57" s="7">
        <f>HPLC!AJ151</f>
        <v>4.082482904638543E-3</v>
      </c>
      <c r="F57" s="7">
        <f>HPLC!AK151</f>
        <v>9.078909350567554E-4</v>
      </c>
      <c r="G57" s="7">
        <f>HPLC!AL151</f>
        <v>1.0083333333333333</v>
      </c>
      <c r="H57" s="7">
        <f>HPLC!AM151</f>
        <v>4.0824829046386332E-3</v>
      </c>
      <c r="I57" s="7">
        <f>HPLC!AN151</f>
        <v>4.0487433765011242E-3</v>
      </c>
      <c r="J57" s="7">
        <f>HPLC!AO151</f>
        <v>0</v>
      </c>
      <c r="K57" s="7">
        <f>HPLC!AP151</f>
        <v>0</v>
      </c>
      <c r="L57" s="7" t="e">
        <f>HPLC!AQ151</f>
        <v>#DIV/0!</v>
      </c>
      <c r="M57" s="7">
        <f>HPLC!AR151</f>
        <v>0</v>
      </c>
      <c r="N57" s="7">
        <f>HPLC!AS151</f>
        <v>0</v>
      </c>
      <c r="O57" s="7" t="e">
        <f>HPLC!AT151</f>
        <v>#DIV/0!</v>
      </c>
      <c r="P57" s="7">
        <f>HPLC!AU151</f>
        <v>0.72499999999999998</v>
      </c>
      <c r="Q57" s="7">
        <f>HPLC!AV151</f>
        <v>4.0824829046386332E-3</v>
      </c>
      <c r="R57" s="7">
        <f>HPLC!AW151</f>
        <v>5.6310109029498387E-3</v>
      </c>
      <c r="S57" s="7">
        <f>HPLC!AX151</f>
        <v>16.898333333333333</v>
      </c>
      <c r="T57" s="7">
        <f>HPLC!AY151</f>
        <v>1.7795130420051132E-2</v>
      </c>
      <c r="U57" s="151">
        <f>HPLC!AZ151</f>
        <v>1.0530701501164494E-3</v>
      </c>
      <c r="W57" s="4"/>
      <c r="X57" s="4"/>
      <c r="Y57" s="4"/>
      <c r="Z57" s="119"/>
      <c r="AA57" s="119"/>
      <c r="AB57" s="119"/>
      <c r="AC57" s="119"/>
      <c r="AD57" s="119"/>
      <c r="AE57" s="119"/>
      <c r="AF57" s="119"/>
      <c r="AG57" s="119"/>
      <c r="AH57" s="119"/>
      <c r="AI57" s="119"/>
      <c r="AJ57" s="119"/>
      <c r="AK57" s="119"/>
      <c r="AL57" s="119"/>
      <c r="AM57" s="119"/>
      <c r="AN57" s="119"/>
      <c r="AO57" s="119"/>
      <c r="AP57" s="119"/>
      <c r="AQ57" s="119"/>
      <c r="AR57" s="119"/>
      <c r="AS57" s="119"/>
      <c r="AT57" s="119"/>
      <c r="AU57" s="119"/>
      <c r="AV57" s="119"/>
      <c r="AW57" s="119"/>
      <c r="AX57" s="119"/>
      <c r="AY57" s="119"/>
      <c r="AZ57" s="119"/>
      <c r="BA57" s="119"/>
      <c r="BB57" s="119"/>
      <c r="BC57" s="119"/>
      <c r="BD57" s="119"/>
      <c r="BE57" s="119"/>
      <c r="BF57" s="119"/>
      <c r="BG57" s="4"/>
      <c r="BH57" s="4"/>
      <c r="BI57" s="174"/>
    </row>
    <row r="58" spans="1:61" x14ac:dyDescent="0.35">
      <c r="A58" s="11">
        <f t="shared" si="14"/>
        <v>44665.677083333336</v>
      </c>
      <c r="B58" s="5">
        <f t="shared" si="16"/>
        <v>99.75</v>
      </c>
      <c r="C58" s="12">
        <f t="shared" si="15"/>
        <v>4.15625</v>
      </c>
      <c r="D58" s="29">
        <f>HPLC!AI152</f>
        <v>3.8966666666666665</v>
      </c>
      <c r="E58" s="7">
        <f>HPLC!AJ152</f>
        <v>0.11839200423452038</v>
      </c>
      <c r="F58" s="7">
        <f>HPLC!AK152</f>
        <v>3.0382892446840132E-2</v>
      </c>
      <c r="G58" s="7">
        <f>HPLC!AL152</f>
        <v>0.95166666666666666</v>
      </c>
      <c r="H58" s="7">
        <f>HPLC!AM152</f>
        <v>2.4494897427831824E-2</v>
      </c>
      <c r="I58" s="7">
        <f>HPLC!AN152</f>
        <v>2.5738946509105243E-2</v>
      </c>
      <c r="J58" s="7">
        <f>HPLC!AO152</f>
        <v>0</v>
      </c>
      <c r="K58" s="7">
        <f>HPLC!AP152</f>
        <v>0</v>
      </c>
      <c r="L58" s="7" t="e">
        <f>HPLC!AQ152</f>
        <v>#DIV/0!</v>
      </c>
      <c r="M58" s="7">
        <f>HPLC!AR152</f>
        <v>0</v>
      </c>
      <c r="N58" s="7">
        <f>HPLC!AS152</f>
        <v>0</v>
      </c>
      <c r="O58" s="7" t="e">
        <f>HPLC!AT152</f>
        <v>#DIV/0!</v>
      </c>
      <c r="P58" s="7">
        <f>HPLC!AU152</f>
        <v>0.73833333333333329</v>
      </c>
      <c r="Q58" s="7">
        <f>HPLC!AV152</f>
        <v>2.2730302828309779E-2</v>
      </c>
      <c r="R58" s="7">
        <f>HPLC!AW152</f>
        <v>3.0785963198613698E-2</v>
      </c>
      <c r="S58" s="7">
        <f>HPLC!AX152</f>
        <v>13.155000000000001</v>
      </c>
      <c r="T58" s="7">
        <f>HPLC!AY152</f>
        <v>0.68106534194598367</v>
      </c>
      <c r="U58" s="151">
        <f>HPLC!AZ152</f>
        <v>5.1772355906194119E-2</v>
      </c>
      <c r="W58" s="107"/>
      <c r="X58" s="4"/>
      <c r="Y58" s="5"/>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4"/>
      <c r="BH58" s="4"/>
    </row>
    <row r="59" spans="1:61" ht="15" thickBot="1" x14ac:dyDescent="0.4">
      <c r="A59" s="11">
        <f t="shared" si="14"/>
        <v>44666.385416666664</v>
      </c>
      <c r="B59" s="5">
        <f t="shared" si="16"/>
        <v>116.74999999988358</v>
      </c>
      <c r="C59" s="12">
        <f t="shared" si="15"/>
        <v>4.8645833333284827</v>
      </c>
      <c r="D59" s="30">
        <f>HPLC!AI153</f>
        <v>2.4666666666666668</v>
      </c>
      <c r="E59" s="21">
        <f>HPLC!AJ153</f>
        <v>9.1923881554251116E-2</v>
      </c>
      <c r="F59" s="21">
        <f>HPLC!AK153</f>
        <v>3.7266438467939637E-2</v>
      </c>
      <c r="G59" s="21">
        <f>HPLC!AL153</f>
        <v>0.79</v>
      </c>
      <c r="H59" s="21">
        <f>HPLC!AM153</f>
        <v>2.8577380332470394E-2</v>
      </c>
      <c r="I59" s="21">
        <f>HPLC!AN153</f>
        <v>3.6173899155025814E-2</v>
      </c>
      <c r="J59" s="21">
        <f>HPLC!AO153</f>
        <v>0</v>
      </c>
      <c r="K59" s="21">
        <f>HPLC!AP153</f>
        <v>0</v>
      </c>
      <c r="L59" s="21" t="e">
        <f>HPLC!AQ153</f>
        <v>#DIV/0!</v>
      </c>
      <c r="M59" s="21">
        <f>HPLC!AR153</f>
        <v>0</v>
      </c>
      <c r="N59" s="21">
        <f>HPLC!AS153</f>
        <v>0</v>
      </c>
      <c r="O59" s="21" t="e">
        <f>HPLC!AT153</f>
        <v>#DIV/0!</v>
      </c>
      <c r="P59" s="21">
        <f>HPLC!AU153</f>
        <v>0.71666666666666667</v>
      </c>
      <c r="Q59" s="21">
        <f>HPLC!AV153</f>
        <v>5.3385391260156262E-2</v>
      </c>
      <c r="R59" s="21">
        <f>HPLC!AW153</f>
        <v>7.4491243618822686E-2</v>
      </c>
      <c r="S59" s="21">
        <f>HPLC!AX153</f>
        <v>14.423333333333332</v>
      </c>
      <c r="T59" s="21">
        <f>HPLC!AY153</f>
        <v>0.90117515870482456</v>
      </c>
      <c r="U59" s="152">
        <f>HPLC!AZ153</f>
        <v>6.2480366908122809E-2</v>
      </c>
      <c r="W59" s="107"/>
      <c r="X59" s="4"/>
      <c r="Y59" s="5"/>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4"/>
      <c r="BH59" s="4"/>
    </row>
    <row r="61" spans="1:61" ht="24" thickBot="1" x14ac:dyDescent="0.6">
      <c r="A61" s="97"/>
      <c r="B61" s="4"/>
      <c r="C61" s="5"/>
      <c r="D61" s="184" t="str">
        <f>HPLC!D277</f>
        <v>IMI507c3</v>
      </c>
      <c r="E61" s="174"/>
      <c r="F61" s="174"/>
      <c r="G61" s="174"/>
      <c r="H61" s="174"/>
      <c r="I61" s="174"/>
      <c r="J61" s="174"/>
      <c r="K61" s="174"/>
      <c r="L61" s="174"/>
      <c r="M61" s="174"/>
      <c r="N61" s="174"/>
      <c r="O61" s="174"/>
      <c r="P61" s="174"/>
      <c r="Q61" s="174"/>
      <c r="R61" s="174"/>
      <c r="S61" s="174"/>
      <c r="T61" s="174"/>
      <c r="U61" s="174"/>
    </row>
    <row r="62" spans="1:61" ht="15" thickBot="1" x14ac:dyDescent="0.4">
      <c r="D62" s="208" t="s">
        <v>9</v>
      </c>
      <c r="E62" s="209"/>
      <c r="F62" s="210"/>
      <c r="G62" s="208" t="s">
        <v>10</v>
      </c>
      <c r="H62" s="209"/>
      <c r="I62" s="210"/>
      <c r="J62" s="208" t="s">
        <v>11</v>
      </c>
      <c r="K62" s="209"/>
      <c r="L62" s="210"/>
      <c r="M62" s="208" t="s">
        <v>12</v>
      </c>
      <c r="N62" s="209"/>
      <c r="O62" s="210"/>
      <c r="P62" s="208" t="s">
        <v>13</v>
      </c>
      <c r="Q62" s="209"/>
      <c r="R62" s="210"/>
      <c r="S62" s="208" t="s">
        <v>14</v>
      </c>
      <c r="T62" s="209"/>
      <c r="U62" s="210"/>
      <c r="Z62" s="215" t="s">
        <v>15</v>
      </c>
      <c r="AA62" s="215"/>
      <c r="AB62" s="216"/>
      <c r="AC62" s="214" t="s">
        <v>16</v>
      </c>
      <c r="AD62" s="215"/>
      <c r="AE62" s="216"/>
      <c r="AF62" s="214" t="s">
        <v>17</v>
      </c>
      <c r="AG62" s="215"/>
      <c r="AH62" s="216"/>
      <c r="AI62" s="214" t="s">
        <v>18</v>
      </c>
      <c r="AJ62" s="215"/>
      <c r="AK62" s="216"/>
      <c r="AL62" s="214" t="s">
        <v>19</v>
      </c>
      <c r="AM62" s="215"/>
      <c r="AN62" s="216"/>
      <c r="AO62" s="214" t="s">
        <v>20</v>
      </c>
      <c r="AP62" s="215"/>
      <c r="AQ62" s="216"/>
      <c r="AR62" s="214" t="s">
        <v>24</v>
      </c>
      <c r="AS62" s="215"/>
      <c r="AT62" s="216"/>
      <c r="AU62" s="214" t="s">
        <v>21</v>
      </c>
      <c r="AV62" s="215"/>
      <c r="AW62" s="216"/>
      <c r="AX62" s="214" t="s">
        <v>22</v>
      </c>
      <c r="AY62" s="215"/>
      <c r="AZ62" s="216"/>
      <c r="BA62" s="214" t="s">
        <v>25</v>
      </c>
      <c r="BB62" s="215"/>
      <c r="BC62" s="216"/>
      <c r="BD62" s="214" t="s">
        <v>23</v>
      </c>
      <c r="BE62" s="215"/>
      <c r="BF62" s="216"/>
    </row>
    <row r="63" spans="1:61" ht="15" thickBot="1" x14ac:dyDescent="0.4">
      <c r="A63" s="182" t="s">
        <v>0</v>
      </c>
      <c r="B63" s="181" t="s">
        <v>1</v>
      </c>
      <c r="C63" s="183" t="s">
        <v>2</v>
      </c>
      <c r="D63" s="139" t="s">
        <v>8</v>
      </c>
      <c r="E63" s="140" t="s">
        <v>5</v>
      </c>
      <c r="F63" s="141" t="s">
        <v>6</v>
      </c>
      <c r="G63" s="142" t="s">
        <v>8</v>
      </c>
      <c r="H63" s="140" t="s">
        <v>5</v>
      </c>
      <c r="I63" s="141" t="s">
        <v>6</v>
      </c>
      <c r="J63" s="142" t="s">
        <v>8</v>
      </c>
      <c r="K63" s="140" t="s">
        <v>5</v>
      </c>
      <c r="L63" s="141" t="s">
        <v>6</v>
      </c>
      <c r="M63" s="142" t="s">
        <v>8</v>
      </c>
      <c r="N63" s="140" t="s">
        <v>5</v>
      </c>
      <c r="O63" s="141" t="s">
        <v>6</v>
      </c>
      <c r="P63" s="142" t="s">
        <v>8</v>
      </c>
      <c r="Q63" s="140" t="s">
        <v>5</v>
      </c>
      <c r="R63" s="141" t="s">
        <v>6</v>
      </c>
      <c r="S63" s="142" t="s">
        <v>8</v>
      </c>
      <c r="T63" s="140" t="s">
        <v>5</v>
      </c>
      <c r="U63" s="141" t="s">
        <v>6</v>
      </c>
      <c r="W63" s="182" t="s">
        <v>0</v>
      </c>
      <c r="X63" s="181" t="s">
        <v>1</v>
      </c>
      <c r="Y63" s="183" t="s">
        <v>2</v>
      </c>
      <c r="Z63" s="120" t="s">
        <v>8</v>
      </c>
      <c r="AA63" s="120" t="s">
        <v>5</v>
      </c>
      <c r="AB63" s="121" t="s">
        <v>6</v>
      </c>
      <c r="AC63" s="122" t="s">
        <v>8</v>
      </c>
      <c r="AD63" s="120" t="s">
        <v>5</v>
      </c>
      <c r="AE63" s="121" t="s">
        <v>6</v>
      </c>
      <c r="AF63" s="122" t="s">
        <v>8</v>
      </c>
      <c r="AG63" s="120" t="s">
        <v>5</v>
      </c>
      <c r="AH63" s="121" t="s">
        <v>6</v>
      </c>
      <c r="AI63" s="122" t="s">
        <v>8</v>
      </c>
      <c r="AJ63" s="120" t="s">
        <v>5</v>
      </c>
      <c r="AK63" s="121" t="s">
        <v>6</v>
      </c>
      <c r="AL63" s="122" t="s">
        <v>8</v>
      </c>
      <c r="AM63" s="120" t="s">
        <v>5</v>
      </c>
      <c r="AN63" s="121" t="s">
        <v>6</v>
      </c>
      <c r="AO63" s="122" t="s">
        <v>8</v>
      </c>
      <c r="AP63" s="120" t="s">
        <v>5</v>
      </c>
      <c r="AQ63" s="121" t="s">
        <v>6</v>
      </c>
      <c r="AR63" s="122" t="s">
        <v>8</v>
      </c>
      <c r="AS63" s="120" t="s">
        <v>5</v>
      </c>
      <c r="AT63" s="121" t="s">
        <v>6</v>
      </c>
      <c r="AU63" s="122" t="s">
        <v>8</v>
      </c>
      <c r="AV63" s="120" t="s">
        <v>5</v>
      </c>
      <c r="AW63" s="121" t="s">
        <v>6</v>
      </c>
      <c r="AX63" s="122" t="s">
        <v>8</v>
      </c>
      <c r="AY63" s="120" t="s">
        <v>5</v>
      </c>
      <c r="AZ63" s="121" t="s">
        <v>6</v>
      </c>
      <c r="BA63" s="122" t="s">
        <v>8</v>
      </c>
      <c r="BB63" s="120" t="s">
        <v>5</v>
      </c>
      <c r="BC63" s="121" t="s">
        <v>6</v>
      </c>
      <c r="BD63" s="122" t="s">
        <v>8</v>
      </c>
      <c r="BE63" s="120" t="s">
        <v>5</v>
      </c>
      <c r="BF63" s="121" t="s">
        <v>6</v>
      </c>
    </row>
    <row r="64" spans="1:61" x14ac:dyDescent="0.35">
      <c r="A64" s="11">
        <f t="shared" ref="A64:A74" si="19">A4</f>
        <v>44661.520833333336</v>
      </c>
      <c r="B64" s="5">
        <f>C64*24</f>
        <v>0</v>
      </c>
      <c r="C64" s="12">
        <f t="shared" ref="C64:C74" si="20">A64-$A$4</f>
        <v>0</v>
      </c>
      <c r="D64" s="143">
        <f>HPLC!AI281</f>
        <v>8.3449999999999989</v>
      </c>
      <c r="E64" s="144">
        <f>HPLC!AJ281</f>
        <v>0</v>
      </c>
      <c r="F64" s="144">
        <f>HPLC!AK281</f>
        <v>0</v>
      </c>
      <c r="G64" s="144">
        <f>HPLC!AL281</f>
        <v>23.99</v>
      </c>
      <c r="H64" s="144">
        <f>HPLC!AM281</f>
        <v>0</v>
      </c>
      <c r="I64" s="144">
        <f>HPLC!AN281</f>
        <v>0</v>
      </c>
      <c r="J64" s="144">
        <f>HPLC!AO281</f>
        <v>7.11</v>
      </c>
      <c r="K64" s="144">
        <f>HPLC!AP281</f>
        <v>0</v>
      </c>
      <c r="L64" s="144">
        <f>HPLC!AQ281</f>
        <v>0</v>
      </c>
      <c r="M64" s="144">
        <f>HPLC!AR281</f>
        <v>2.66</v>
      </c>
      <c r="N64" s="144">
        <f>HPLC!AS281</f>
        <v>0</v>
      </c>
      <c r="O64" s="144">
        <f>HPLC!AT281</f>
        <v>0</v>
      </c>
      <c r="P64" s="144">
        <f>HPLC!AU281</f>
        <v>0</v>
      </c>
      <c r="Q64" s="144">
        <f>HPLC!AV281</f>
        <v>0</v>
      </c>
      <c r="R64" s="144" t="e">
        <f>HPLC!AW281</f>
        <v>#DIV/0!</v>
      </c>
      <c r="S64" s="144">
        <f>HPLC!AX281</f>
        <v>0</v>
      </c>
      <c r="T64" s="144">
        <f>HPLC!AY281</f>
        <v>0</v>
      </c>
      <c r="U64" s="150" t="e">
        <f>HPLC!AZ281</f>
        <v>#DIV/0!</v>
      </c>
      <c r="W64" s="11">
        <f>'OD660'!$A$5</f>
        <v>44661.520833333336</v>
      </c>
      <c r="X64" s="4">
        <f>Y64*24</f>
        <v>0</v>
      </c>
      <c r="Y64" s="4">
        <f>W64-$A$4</f>
        <v>0</v>
      </c>
      <c r="Z64" s="143">
        <f>GC!AK64</f>
        <v>41.976666666666667</v>
      </c>
      <c r="AA64" s="144">
        <f>GC!AL64</f>
        <v>3.1494496873792595</v>
      </c>
      <c r="AB64" s="144">
        <f>GC!AM64</f>
        <v>7.5028579862922093E-2</v>
      </c>
      <c r="AC64" s="144">
        <f>GC!AN64</f>
        <v>24.299999999999997</v>
      </c>
      <c r="AD64" s="144">
        <f>GC!AO64</f>
        <v>1.9747658088998805</v>
      </c>
      <c r="AE64" s="144">
        <f>GC!AP64</f>
        <v>8.1266082670776979E-2</v>
      </c>
      <c r="AF64" s="144">
        <f>GC!AQ64</f>
        <v>0</v>
      </c>
      <c r="AG64" s="144">
        <f>GC!AR64</f>
        <v>0</v>
      </c>
      <c r="AH64" s="144" t="e">
        <f>GC!AS64</f>
        <v>#DIV/0!</v>
      </c>
      <c r="AI64" s="144">
        <f>GC!AT64</f>
        <v>0</v>
      </c>
      <c r="AJ64" s="144">
        <f>GC!AU64</f>
        <v>0</v>
      </c>
      <c r="AK64" s="144" t="e">
        <f>GC!AV64</f>
        <v>#DIV/0!</v>
      </c>
      <c r="AL64" s="144">
        <f>GC!AW64</f>
        <v>0</v>
      </c>
      <c r="AM64" s="144">
        <f>GC!AX64</f>
        <v>0</v>
      </c>
      <c r="AN64" s="144" t="e">
        <f>GC!AY64</f>
        <v>#DIV/0!</v>
      </c>
      <c r="AO64" s="144">
        <f>GC!AZ64</f>
        <v>0</v>
      </c>
      <c r="AP64" s="144">
        <f>GC!BA64</f>
        <v>0</v>
      </c>
      <c r="AQ64" s="144" t="e">
        <f>GC!BB64</f>
        <v>#DIV/0!</v>
      </c>
      <c r="AR64" s="144">
        <f>GC!BC64</f>
        <v>0</v>
      </c>
      <c r="AS64" s="144">
        <f>GC!BD64</f>
        <v>0</v>
      </c>
      <c r="AT64" s="144" t="e">
        <f>GC!BE64</f>
        <v>#DIV/0!</v>
      </c>
      <c r="AU64" s="144">
        <f>GC!BF64</f>
        <v>0</v>
      </c>
      <c r="AV64" s="144">
        <f>GC!BG64</f>
        <v>0</v>
      </c>
      <c r="AW64" s="144" t="e">
        <f>GC!BH64</f>
        <v>#DIV/0!</v>
      </c>
      <c r="AX64" s="144">
        <f>GC!BI64</f>
        <v>0</v>
      </c>
      <c r="AY64" s="144">
        <f>GC!BJ64</f>
        <v>0</v>
      </c>
      <c r="AZ64" s="144" t="e">
        <f>GC!BK64</f>
        <v>#DIV/0!</v>
      </c>
      <c r="BA64" s="144">
        <f>GC!BL64</f>
        <v>0</v>
      </c>
      <c r="BB64" s="144">
        <f>GC!BM64</f>
        <v>0</v>
      </c>
      <c r="BC64" s="144" t="e">
        <f>GC!BN64</f>
        <v>#DIV/0!</v>
      </c>
      <c r="BD64" s="144">
        <f>GC!BO64</f>
        <v>0</v>
      </c>
      <c r="BE64" s="144">
        <f>GC!BP64</f>
        <v>0</v>
      </c>
      <c r="BF64" s="150" t="e">
        <f>GC!BQ64</f>
        <v>#DIV/0!</v>
      </c>
    </row>
    <row r="65" spans="1:58" x14ac:dyDescent="0.35">
      <c r="A65" s="11">
        <f t="shared" si="19"/>
        <v>44661.84375</v>
      </c>
      <c r="B65" s="5">
        <f t="shared" ref="B65:B74" si="21">C65*24</f>
        <v>7.7499999999417923</v>
      </c>
      <c r="C65" s="12">
        <f t="shared" si="20"/>
        <v>0.32291666666424135</v>
      </c>
      <c r="D65" s="29">
        <f>HPLC!AI282</f>
        <v>7.8916666666666666</v>
      </c>
      <c r="E65" s="7">
        <f>HPLC!AJ282</f>
        <v>6.9402209378856508E-2</v>
      </c>
      <c r="F65" s="7">
        <f>HPLC!AK282</f>
        <v>8.7943665527590083E-3</v>
      </c>
      <c r="G65" s="7">
        <f>HPLC!AL282</f>
        <v>23.888333333333332</v>
      </c>
      <c r="H65" s="7">
        <f>HPLC!AM282</f>
        <v>0.20764553129471991</v>
      </c>
      <c r="I65" s="7">
        <f>HPLC!AN282</f>
        <v>8.6923406667712248E-3</v>
      </c>
      <c r="J65" s="7">
        <f>HPLC!AO282</f>
        <v>6.3449999999999998</v>
      </c>
      <c r="K65" s="7">
        <f>HPLC!AP282</f>
        <v>5.1153364177409184E-2</v>
      </c>
      <c r="L65" s="7">
        <f>HPLC!AQ282</f>
        <v>8.0619959302457352E-3</v>
      </c>
      <c r="M65" s="7">
        <f>HPLC!AR282</f>
        <v>2.686666666666667</v>
      </c>
      <c r="N65" s="7">
        <f>HPLC!AS282</f>
        <v>2.6770630673681833E-2</v>
      </c>
      <c r="O65" s="7">
        <f>HPLC!AT282</f>
        <v>9.9642545931818219E-3</v>
      </c>
      <c r="P65" s="7">
        <f>HPLC!AU282</f>
        <v>0</v>
      </c>
      <c r="Q65" s="7">
        <f>HPLC!AV282</f>
        <v>0</v>
      </c>
      <c r="R65" s="7" t="e">
        <f>HPLC!AW282</f>
        <v>#DIV/0!</v>
      </c>
      <c r="S65" s="7">
        <f>HPLC!AX282</f>
        <v>0.21833333333333335</v>
      </c>
      <c r="T65" s="7">
        <f>HPLC!AY282</f>
        <v>1.1022662840756386E-17</v>
      </c>
      <c r="U65" s="151">
        <f>HPLC!AZ282</f>
        <v>5.0485478659952904E-17</v>
      </c>
      <c r="W65" s="11">
        <f>'OD660'!$A$7</f>
        <v>44662.34375</v>
      </c>
      <c r="X65" s="4">
        <f t="shared" ref="X65:X69" si="22">Y65*24</f>
        <v>19.749999999941792</v>
      </c>
      <c r="Y65" s="5">
        <f t="shared" ref="Y65:Y69" si="23">W65-$A$4</f>
        <v>0.82291666666424135</v>
      </c>
      <c r="Z65" s="29">
        <f>GC!AK65</f>
        <v>75.436666666666667</v>
      </c>
      <c r="AA65" s="7">
        <f>GC!AL65</f>
        <v>4.0240816757781328</v>
      </c>
      <c r="AB65" s="7">
        <f>GC!AM65</f>
        <v>5.3343842637684581E-2</v>
      </c>
      <c r="AC65" s="7">
        <f>GC!AN65</f>
        <v>62.41</v>
      </c>
      <c r="AD65" s="7">
        <f>GC!AO65</f>
        <v>3.3724323566233316</v>
      </c>
      <c r="AE65" s="7">
        <f>GC!AP65</f>
        <v>5.4036730598034481E-2</v>
      </c>
      <c r="AF65" s="7">
        <f>GC!AQ65</f>
        <v>0</v>
      </c>
      <c r="AG65" s="7">
        <f>GC!AR65</f>
        <v>0</v>
      </c>
      <c r="AH65" s="7" t="e">
        <f>GC!AS65</f>
        <v>#DIV/0!</v>
      </c>
      <c r="AI65" s="7">
        <f>GC!AT65</f>
        <v>0</v>
      </c>
      <c r="AJ65" s="7">
        <f>GC!AU65</f>
        <v>0</v>
      </c>
      <c r="AK65" s="7" t="e">
        <f>GC!AV65</f>
        <v>#DIV/0!</v>
      </c>
      <c r="AL65" s="7">
        <f>GC!AW65</f>
        <v>0</v>
      </c>
      <c r="AM65" s="7">
        <f>GC!AX65</f>
        <v>0</v>
      </c>
      <c r="AN65" s="7" t="e">
        <f>GC!AY65</f>
        <v>#DIV/0!</v>
      </c>
      <c r="AO65" s="7">
        <f>GC!AZ65</f>
        <v>0</v>
      </c>
      <c r="AP65" s="7">
        <f>GC!BA65</f>
        <v>0</v>
      </c>
      <c r="AQ65" s="7" t="e">
        <f>GC!BB65</f>
        <v>#DIV/0!</v>
      </c>
      <c r="AR65" s="7">
        <f>GC!BC65</f>
        <v>0</v>
      </c>
      <c r="AS65" s="7">
        <f>GC!BD65</f>
        <v>0</v>
      </c>
      <c r="AT65" s="7" t="e">
        <f>GC!BE65</f>
        <v>#DIV/0!</v>
      </c>
      <c r="AU65" s="7">
        <f>GC!BF65</f>
        <v>3.6566666666666663</v>
      </c>
      <c r="AV65" s="7">
        <f>GC!BG65</f>
        <v>5.773502691896263E-2</v>
      </c>
      <c r="AW65" s="7">
        <f>GC!BH65</f>
        <v>1.5788977279570456E-2</v>
      </c>
      <c r="AX65" s="7">
        <f>GC!BI65</f>
        <v>0</v>
      </c>
      <c r="AY65" s="7">
        <f>GC!BJ65</f>
        <v>0</v>
      </c>
      <c r="AZ65" s="7" t="e">
        <f>GC!BK65</f>
        <v>#DIV/0!</v>
      </c>
      <c r="BA65" s="7">
        <f>GC!BL65</f>
        <v>0</v>
      </c>
      <c r="BB65" s="7">
        <f>GC!BM65</f>
        <v>0</v>
      </c>
      <c r="BC65" s="7" t="e">
        <f>GC!BN65</f>
        <v>#DIV/0!</v>
      </c>
      <c r="BD65" s="7">
        <f>GC!BO65</f>
        <v>0</v>
      </c>
      <c r="BE65" s="7">
        <f>GC!BP65</f>
        <v>0</v>
      </c>
      <c r="BF65" s="151" t="e">
        <f>GC!BQ65</f>
        <v>#DIV/0!</v>
      </c>
    </row>
    <row r="66" spans="1:58" x14ac:dyDescent="0.35">
      <c r="A66" s="11">
        <f t="shared" si="19"/>
        <v>44662.34375</v>
      </c>
      <c r="B66" s="5">
        <f t="shared" si="21"/>
        <v>19.749999999941792</v>
      </c>
      <c r="C66" s="12">
        <f t="shared" si="20"/>
        <v>0.82291666666424135</v>
      </c>
      <c r="D66" s="29">
        <f>HPLC!AI283</f>
        <v>7.9316666666666675</v>
      </c>
      <c r="E66" s="7">
        <f>HPLC!AJ283</f>
        <v>3.894440481849297E-2</v>
      </c>
      <c r="F66" s="7">
        <f>HPLC!AK283</f>
        <v>4.9099901010917794E-3</v>
      </c>
      <c r="G66" s="7">
        <f>HPLC!AL283</f>
        <v>24.016666666666666</v>
      </c>
      <c r="H66" s="7">
        <f>HPLC!AM283</f>
        <v>0.10637982264821809</v>
      </c>
      <c r="I66" s="7">
        <f>HPLC!AN283</f>
        <v>4.4294166265739666E-3</v>
      </c>
      <c r="J66" s="7">
        <f>HPLC!AO283</f>
        <v>5.4050000000000002</v>
      </c>
      <c r="K66" s="7">
        <f>HPLC!AP283</f>
        <v>1.6329931618554536E-2</v>
      </c>
      <c r="L66" s="7">
        <f>HPLC!AQ283</f>
        <v>3.0212639442284061E-3</v>
      </c>
      <c r="M66" s="7">
        <f>HPLC!AR283</f>
        <v>2.5933333333333333</v>
      </c>
      <c r="N66" s="7">
        <f>HPLC!AS283</f>
        <v>8.1649658092772665E-3</v>
      </c>
      <c r="O66" s="7">
        <f>HPLC!AT283</f>
        <v>3.1484443994642414E-3</v>
      </c>
      <c r="P66" s="7">
        <f>HPLC!AU283</f>
        <v>0</v>
      </c>
      <c r="Q66" s="7">
        <f>HPLC!AV283</f>
        <v>0</v>
      </c>
      <c r="R66" s="7" t="e">
        <f>HPLC!AW283</f>
        <v>#DIV/0!</v>
      </c>
      <c r="S66" s="7">
        <f>HPLC!AX283</f>
        <v>0.69833333333333336</v>
      </c>
      <c r="T66" s="7">
        <f>HPLC!AY283</f>
        <v>8.1649658092772231E-3</v>
      </c>
      <c r="U66" s="151">
        <f>HPLC!AZ283</f>
        <v>1.1692075144549723E-2</v>
      </c>
      <c r="W66" s="11">
        <f>'OD660'!$A$9</f>
        <v>44663.354166666664</v>
      </c>
      <c r="X66" s="4">
        <f t="shared" si="22"/>
        <v>43.999999999883585</v>
      </c>
      <c r="Y66" s="5">
        <f t="shared" si="23"/>
        <v>1.8333333333284827</v>
      </c>
      <c r="Z66" s="29">
        <f>GC!AK66</f>
        <v>191.31000000000003</v>
      </c>
      <c r="AA66" s="7">
        <f>GC!AL66</f>
        <v>10.780779192618686</v>
      </c>
      <c r="AB66" s="7">
        <f>GC!AM66</f>
        <v>5.6352408094813053E-2</v>
      </c>
      <c r="AC66" s="7">
        <f>GC!AN66</f>
        <v>159.03666666666666</v>
      </c>
      <c r="AD66" s="7">
        <f>GC!AO66</f>
        <v>10.019827011148118</v>
      </c>
      <c r="AE66" s="7">
        <f>GC!AP66</f>
        <v>6.3003250892759224E-2</v>
      </c>
      <c r="AF66" s="7">
        <f>GC!AQ66</f>
        <v>0.24666666666666667</v>
      </c>
      <c r="AG66" s="7">
        <f>GC!AR66</f>
        <v>1.5275252316519465E-2</v>
      </c>
      <c r="AH66" s="7">
        <f>GC!AS66</f>
        <v>6.1926698580484316E-2</v>
      </c>
      <c r="AI66" s="7">
        <f>GC!AT66</f>
        <v>0</v>
      </c>
      <c r="AJ66" s="7">
        <f>GC!AU66</f>
        <v>0</v>
      </c>
      <c r="AK66" s="7" t="e">
        <f>GC!AV66</f>
        <v>#DIV/0!</v>
      </c>
      <c r="AL66" s="7">
        <f>GC!AW66</f>
        <v>0.16666666666666666</v>
      </c>
      <c r="AM66" s="7">
        <f>GC!AX66</f>
        <v>2.0816659994661348E-2</v>
      </c>
      <c r="AN66" s="7">
        <f>GC!AY66</f>
        <v>0.12489995996796809</v>
      </c>
      <c r="AO66" s="7">
        <f>GC!AZ66</f>
        <v>2.0766666666666667</v>
      </c>
      <c r="AP66" s="7">
        <f>GC!BA66</f>
        <v>0.15143755588800736</v>
      </c>
      <c r="AQ66" s="7">
        <f>GC!BB66</f>
        <v>7.2923381647515578E-2</v>
      </c>
      <c r="AR66" s="7">
        <f>GC!BC66</f>
        <v>0</v>
      </c>
      <c r="AS66" s="7">
        <f>GC!BD66</f>
        <v>0</v>
      </c>
      <c r="AT66" s="7" t="e">
        <f>GC!BE66</f>
        <v>#DIV/0!</v>
      </c>
      <c r="AU66" s="7">
        <f>GC!BF66</f>
        <v>17.366666666666671</v>
      </c>
      <c r="AV66" s="7">
        <f>GC!BG66</f>
        <v>0.8861339251678243</v>
      </c>
      <c r="AW66" s="7">
        <f>GC!BH66</f>
        <v>5.1024986094116549E-2</v>
      </c>
      <c r="AX66" s="7">
        <f>GC!BI66</f>
        <v>0</v>
      </c>
      <c r="AY66" s="7">
        <f>GC!BJ66</f>
        <v>0</v>
      </c>
      <c r="AZ66" s="7" t="e">
        <f>GC!BK66</f>
        <v>#DIV/0!</v>
      </c>
      <c r="BA66" s="7">
        <f>GC!BL66</f>
        <v>0</v>
      </c>
      <c r="BB66" s="7">
        <f>GC!BM66</f>
        <v>0</v>
      </c>
      <c r="BC66" s="7" t="e">
        <f>GC!BN66</f>
        <v>#DIV/0!</v>
      </c>
      <c r="BD66" s="7">
        <f>GC!BO66</f>
        <v>0</v>
      </c>
      <c r="BE66" s="7">
        <f>GC!BP66</f>
        <v>0</v>
      </c>
      <c r="BF66" s="151" t="e">
        <f>GC!BQ66</f>
        <v>#DIV/0!</v>
      </c>
    </row>
    <row r="67" spans="1:58" x14ac:dyDescent="0.35">
      <c r="A67" s="11">
        <f t="shared" si="19"/>
        <v>44662.71875</v>
      </c>
      <c r="B67" s="5">
        <f t="shared" si="21"/>
        <v>28.749999999941792</v>
      </c>
      <c r="C67" s="12">
        <f t="shared" si="20"/>
        <v>1.1979166666642413</v>
      </c>
      <c r="D67" s="29">
        <f>HPLC!AI284</f>
        <v>7.8500000000000005</v>
      </c>
      <c r="E67" s="7">
        <f>HPLC!AJ284</f>
        <v>4.5460605656619496E-2</v>
      </c>
      <c r="F67" s="7">
        <f>HPLC!AK284</f>
        <v>5.7911599562572606E-3</v>
      </c>
      <c r="G67" s="7">
        <f>HPLC!AL284</f>
        <v>23.75333333333333</v>
      </c>
      <c r="H67" s="7">
        <f>HPLC!AM284</f>
        <v>9.3897106806688682E-2</v>
      </c>
      <c r="I67" s="7">
        <f>HPLC!AN284</f>
        <v>3.9530075837786432E-3</v>
      </c>
      <c r="J67" s="7">
        <f>HPLC!AO284</f>
        <v>3.9933333333333336</v>
      </c>
      <c r="K67" s="7">
        <f>HPLC!AP284</f>
        <v>1.4719601443879836E-2</v>
      </c>
      <c r="L67" s="7">
        <f>HPLC!AQ284</f>
        <v>3.6860437672487068E-3</v>
      </c>
      <c r="M67" s="7">
        <f>HPLC!AR284</f>
        <v>2.3883333333333336</v>
      </c>
      <c r="N67" s="7">
        <f>HPLC!AS284</f>
        <v>4.0824829046385448E-3</v>
      </c>
      <c r="O67" s="7">
        <f>HPLC!AT284</f>
        <v>1.7093438540007862E-3</v>
      </c>
      <c r="P67" s="7">
        <f>HPLC!AU284</f>
        <v>0</v>
      </c>
      <c r="Q67" s="7">
        <f>HPLC!AV284</f>
        <v>0</v>
      </c>
      <c r="R67" s="7" t="e">
        <f>HPLC!AW284</f>
        <v>#DIV/0!</v>
      </c>
      <c r="S67" s="7">
        <f>HPLC!AX284</f>
        <v>1.5450000000000002</v>
      </c>
      <c r="T67" s="7">
        <f>HPLC!AY284</f>
        <v>9.3897106806688502E-2</v>
      </c>
      <c r="U67" s="151">
        <f>HPLC!AZ284</f>
        <v>6.0774826412096111E-2</v>
      </c>
      <c r="W67" s="11">
        <f>'OD660'!$A$11</f>
        <v>44664.361111111109</v>
      </c>
      <c r="X67" s="4">
        <f t="shared" si="22"/>
        <v>68.166666666569654</v>
      </c>
      <c r="Y67" s="5">
        <f t="shared" si="23"/>
        <v>2.8402777777737356</v>
      </c>
      <c r="Z67" s="29">
        <f>GC!AK67</f>
        <v>831.28666666666675</v>
      </c>
      <c r="AA67" s="7">
        <f>GC!AL67</f>
        <v>7.485888947435245</v>
      </c>
      <c r="AB67" s="7">
        <f>GC!AM67</f>
        <v>9.0051834675185186E-3</v>
      </c>
      <c r="AC67" s="7">
        <f>GC!AN67</f>
        <v>849.82</v>
      </c>
      <c r="AD67" s="7">
        <f>GC!AO67</f>
        <v>15.761418083408614</v>
      </c>
      <c r="AE67" s="7">
        <f>GC!AP67</f>
        <v>1.8546772355803126E-2</v>
      </c>
      <c r="AF67" s="7">
        <f>GC!AQ67</f>
        <v>0.7599999999999999</v>
      </c>
      <c r="AG67" s="7">
        <f>GC!AR67</f>
        <v>6.5574385243020006E-2</v>
      </c>
      <c r="AH67" s="7">
        <f>GC!AS67</f>
        <v>8.6282085846078965E-2</v>
      </c>
      <c r="AI67" s="7">
        <f>GC!AT67</f>
        <v>0</v>
      </c>
      <c r="AJ67" s="7">
        <f>GC!AU67</f>
        <v>0</v>
      </c>
      <c r="AK67" s="7" t="e">
        <f>GC!AV67</f>
        <v>#DIV/0!</v>
      </c>
      <c r="AL67" s="7">
        <f>GC!AW67</f>
        <v>0.38000000000000006</v>
      </c>
      <c r="AM67" s="7">
        <f>GC!AX67</f>
        <v>1.0000000000000009E-2</v>
      </c>
      <c r="AN67" s="7">
        <f>GC!AY67</f>
        <v>2.631578947368423E-2</v>
      </c>
      <c r="AO67" s="7">
        <f>GC!AZ67</f>
        <v>21.136666666666667</v>
      </c>
      <c r="AP67" s="7">
        <f>GC!BA67</f>
        <v>0.45368858629387243</v>
      </c>
      <c r="AQ67" s="7">
        <f>GC!BB67</f>
        <v>2.146452860560822E-2</v>
      </c>
      <c r="AR67" s="7">
        <f>GC!BC67</f>
        <v>0.08</v>
      </c>
      <c r="AS67" s="7">
        <f>GC!BD67</f>
        <v>0</v>
      </c>
      <c r="AT67" s="7">
        <f>GC!BE67</f>
        <v>0</v>
      </c>
      <c r="AU67" s="7">
        <f>GC!BF67</f>
        <v>54.6</v>
      </c>
      <c r="AV67" s="7">
        <f>GC!BG67</f>
        <v>1.6223131633565708</v>
      </c>
      <c r="AW67" s="7">
        <f>GC!BH67</f>
        <v>2.9712695299570893E-2</v>
      </c>
      <c r="AX67" s="7">
        <f>GC!BI67</f>
        <v>0</v>
      </c>
      <c r="AY67" s="7">
        <f>GC!BJ67</f>
        <v>0</v>
      </c>
      <c r="AZ67" s="7" t="e">
        <f>GC!BK67</f>
        <v>#DIV/0!</v>
      </c>
      <c r="BA67" s="7">
        <f>GC!BL67</f>
        <v>0</v>
      </c>
      <c r="BB67" s="7">
        <f>GC!BM67</f>
        <v>0</v>
      </c>
      <c r="BC67" s="7" t="e">
        <f>GC!BN67</f>
        <v>#DIV/0!</v>
      </c>
      <c r="BD67" s="7">
        <f>GC!BO67</f>
        <v>0</v>
      </c>
      <c r="BE67" s="7">
        <f>GC!BP67</f>
        <v>0</v>
      </c>
      <c r="BF67" s="151" t="e">
        <f>GC!BQ67</f>
        <v>#DIV/0!</v>
      </c>
    </row>
    <row r="68" spans="1:58" x14ac:dyDescent="0.35">
      <c r="A68" s="11">
        <f t="shared" si="19"/>
        <v>44663.354166666664</v>
      </c>
      <c r="B68" s="5">
        <f t="shared" si="21"/>
        <v>43.999999999883585</v>
      </c>
      <c r="C68" s="12">
        <f t="shared" si="20"/>
        <v>1.8333333333284827</v>
      </c>
      <c r="D68" s="29">
        <f>HPLC!AI285</f>
        <v>7.8933333333333335</v>
      </c>
      <c r="E68" s="7">
        <f>HPLC!AJ285</f>
        <v>3.2659863237109441E-2</v>
      </c>
      <c r="F68" s="7">
        <f>HPLC!AK285</f>
        <v>4.1376515925392026E-3</v>
      </c>
      <c r="G68" s="7">
        <f>HPLC!AL285</f>
        <v>23.236666666666668</v>
      </c>
      <c r="H68" s="7">
        <f>HPLC!AM285</f>
        <v>0.14497126151988296</v>
      </c>
      <c r="I68" s="7">
        <f>HPLC!AN285</f>
        <v>6.2389009404626144E-3</v>
      </c>
      <c r="J68" s="7">
        <f>HPLC!AO285</f>
        <v>0</v>
      </c>
      <c r="K68" s="7">
        <f>HPLC!AP285</f>
        <v>0</v>
      </c>
      <c r="L68" s="7" t="e">
        <f>HPLC!AQ285</f>
        <v>#DIV/0!</v>
      </c>
      <c r="M68" s="7">
        <f>HPLC!AR285</f>
        <v>0.995</v>
      </c>
      <c r="N68" s="7">
        <f>HPLC!AS285</f>
        <v>4.0824829046386332E-3</v>
      </c>
      <c r="O68" s="7">
        <f>HPLC!AT285</f>
        <v>4.1029978941091788E-3</v>
      </c>
      <c r="P68" s="7">
        <f>HPLC!AU285</f>
        <v>7.3333333333333348E-2</v>
      </c>
      <c r="Q68" s="7">
        <f>HPLC!AV285</f>
        <v>4.0824829046386315E-3</v>
      </c>
      <c r="R68" s="7">
        <f>HPLC!AW285</f>
        <v>5.5670221426890418E-2</v>
      </c>
      <c r="S68" s="7">
        <f>HPLC!AX285</f>
        <v>4.13</v>
      </c>
      <c r="T68" s="7">
        <f>HPLC!AY285</f>
        <v>6.4161255183067131E-2</v>
      </c>
      <c r="U68" s="151">
        <f>HPLC!AZ285</f>
        <v>1.5535412877255964E-2</v>
      </c>
      <c r="W68" s="11">
        <f>'OD660'!$A$13</f>
        <v>44665.34375</v>
      </c>
      <c r="X68" s="4">
        <f t="shared" si="22"/>
        <v>91.749999999941792</v>
      </c>
      <c r="Y68" s="5">
        <f t="shared" si="23"/>
        <v>3.8229166666642413</v>
      </c>
      <c r="Z68" s="29">
        <f>GC!AK68</f>
        <v>311.21999999999997</v>
      </c>
      <c r="AA68" s="7">
        <f>GC!AL68</f>
        <v>25.101093601674005</v>
      </c>
      <c r="AB68" s="7">
        <f>GC!AM68</f>
        <v>8.0653857726604994E-2</v>
      </c>
      <c r="AC68" s="7">
        <f>GC!AN68</f>
        <v>219.39666666666668</v>
      </c>
      <c r="AD68" s="7">
        <f>GC!AO68</f>
        <v>34.741216635767451</v>
      </c>
      <c r="AE68" s="7">
        <f>GC!AP68</f>
        <v>0.15834888088136001</v>
      </c>
      <c r="AF68" s="7">
        <f>GC!AQ68</f>
        <v>0.9966666666666667</v>
      </c>
      <c r="AG68" s="7">
        <f>GC!AR68</f>
        <v>8.0208062770106447E-2</v>
      </c>
      <c r="AH68" s="7">
        <f>GC!AS68</f>
        <v>8.0476317160641922E-2</v>
      </c>
      <c r="AI68" s="7">
        <f>GC!AT68</f>
        <v>0</v>
      </c>
      <c r="AJ68" s="7">
        <f>GC!AU68</f>
        <v>0</v>
      </c>
      <c r="AK68" s="7" t="e">
        <f>GC!AV68</f>
        <v>#DIV/0!</v>
      </c>
      <c r="AL68" s="7">
        <f>GC!AW68</f>
        <v>0.43</v>
      </c>
      <c r="AM68" s="7">
        <f>GC!AX68</f>
        <v>1.0000000000000009E-2</v>
      </c>
      <c r="AN68" s="7">
        <f>GC!AY68</f>
        <v>2.3255813953488393E-2</v>
      </c>
      <c r="AO68" s="7">
        <f>GC!AZ68</f>
        <v>29.196666666666669</v>
      </c>
      <c r="AP68" s="7">
        <f>GC!BA68</f>
        <v>0.12342339054382519</v>
      </c>
      <c r="AQ68" s="7">
        <f>GC!BB68</f>
        <v>4.2273110130320304E-3</v>
      </c>
      <c r="AR68" s="7">
        <f>GC!BC68</f>
        <v>0.10666666666666667</v>
      </c>
      <c r="AS68" s="7">
        <f>GC!BD68</f>
        <v>5.7735026918962545E-3</v>
      </c>
      <c r="AT68" s="7">
        <f>GC!BE68</f>
        <v>5.4126587736527385E-2</v>
      </c>
      <c r="AU68" s="7">
        <f>GC!BF68</f>
        <v>68.486666666666665</v>
      </c>
      <c r="AV68" s="7">
        <f>GC!BG68</f>
        <v>0.4101625693957624</v>
      </c>
      <c r="AW68" s="7">
        <f>GC!BH68</f>
        <v>5.9889404662089325E-3</v>
      </c>
      <c r="AX68" s="7">
        <f>GC!BI68</f>
        <v>0</v>
      </c>
      <c r="AY68" s="7">
        <f>GC!BJ68</f>
        <v>0</v>
      </c>
      <c r="AZ68" s="7" t="e">
        <f>GC!BK68</f>
        <v>#DIV/0!</v>
      </c>
      <c r="BA68" s="7">
        <f>GC!BL68</f>
        <v>5.3333333333333337E-2</v>
      </c>
      <c r="BB68" s="7">
        <f>GC!BM68</f>
        <v>5.7735026918962545E-3</v>
      </c>
      <c r="BC68" s="7">
        <f>GC!BN68</f>
        <v>0.10825317547305477</v>
      </c>
      <c r="BD68" s="7">
        <f>GC!BO68</f>
        <v>0</v>
      </c>
      <c r="BE68" s="7">
        <f>GC!BP68</f>
        <v>0</v>
      </c>
      <c r="BF68" s="151" t="e">
        <f>GC!BQ68</f>
        <v>#DIV/0!</v>
      </c>
    </row>
    <row r="69" spans="1:58" ht="15" thickBot="1" x14ac:dyDescent="0.4">
      <c r="A69" s="11">
        <f t="shared" si="19"/>
        <v>44663.677083333336</v>
      </c>
      <c r="B69" s="5">
        <f t="shared" si="21"/>
        <v>51.75</v>
      </c>
      <c r="C69" s="12">
        <f t="shared" si="20"/>
        <v>2.15625</v>
      </c>
      <c r="D69" s="29">
        <f>HPLC!AI286</f>
        <v>7.6033333333333344</v>
      </c>
      <c r="E69" s="7">
        <f>HPLC!AJ286</f>
        <v>8.164965809277086E-3</v>
      </c>
      <c r="F69" s="7">
        <f>HPLC!AK286</f>
        <v>1.0738666123556008E-3</v>
      </c>
      <c r="G69" s="7">
        <f>HPLC!AL286</f>
        <v>19.448333333333334</v>
      </c>
      <c r="H69" s="7">
        <f>HPLC!AM286</f>
        <v>1.4142135623730651E-2</v>
      </c>
      <c r="I69" s="7">
        <f>HPLC!AN286</f>
        <v>7.2716439919773669E-4</v>
      </c>
      <c r="J69" s="7">
        <f>HPLC!AO286</f>
        <v>0</v>
      </c>
      <c r="K69" s="7">
        <f>HPLC!AP286</f>
        <v>0</v>
      </c>
      <c r="L69" s="7" t="e">
        <f>HPLC!AQ286</f>
        <v>#DIV/0!</v>
      </c>
      <c r="M69" s="7">
        <f>HPLC!AR286</f>
        <v>0</v>
      </c>
      <c r="N69" s="7">
        <f>HPLC!AS286</f>
        <v>0</v>
      </c>
      <c r="O69" s="7" t="e">
        <f>HPLC!AT286</f>
        <v>#DIV/0!</v>
      </c>
      <c r="P69" s="7">
        <f>HPLC!AU286</f>
        <v>0</v>
      </c>
      <c r="Q69" s="7">
        <f>HPLC!AV286</f>
        <v>0</v>
      </c>
      <c r="R69" s="7" t="e">
        <f>HPLC!AW286</f>
        <v>#DIV/0!</v>
      </c>
      <c r="S69" s="7">
        <f>HPLC!AX286</f>
        <v>6.5466666666666669</v>
      </c>
      <c r="T69" s="7">
        <f>HPLC!AY286</f>
        <v>9.3541434669348569E-2</v>
      </c>
      <c r="U69" s="151">
        <f>HPLC!AZ286</f>
        <v>1.4288406517721269E-2</v>
      </c>
      <c r="W69" s="11">
        <f>'OD660'!$A$15</f>
        <v>44666.385416666664</v>
      </c>
      <c r="X69" s="9">
        <f t="shared" si="22"/>
        <v>116.74999999988358</v>
      </c>
      <c r="Y69" s="19">
        <f t="shared" si="23"/>
        <v>4.8645833333284827</v>
      </c>
      <c r="Z69" s="30">
        <f>GC!AK69</f>
        <v>116.19</v>
      </c>
      <c r="AA69" s="21">
        <f>GC!AL69</f>
        <v>2.315080992103733</v>
      </c>
      <c r="AB69" s="21">
        <f>GC!AM69</f>
        <v>1.9924959050724958E-2</v>
      </c>
      <c r="AC69" s="21">
        <f>GC!AN69</f>
        <v>91.153333333333322</v>
      </c>
      <c r="AD69" s="21">
        <f>GC!AO69</f>
        <v>2.2603170869002702</v>
      </c>
      <c r="AE69" s="21">
        <f>GC!AP69</f>
        <v>2.4796867039789408E-2</v>
      </c>
      <c r="AF69" s="21">
        <f>GC!AQ69</f>
        <v>1.1566666666666665</v>
      </c>
      <c r="AG69" s="21">
        <f>GC!AR69</f>
        <v>7.5055534994651313E-2</v>
      </c>
      <c r="AH69" s="21">
        <f>GC!AS69</f>
        <v>6.488951152275331E-2</v>
      </c>
      <c r="AI69" s="21">
        <f>GC!AT69</f>
        <v>0</v>
      </c>
      <c r="AJ69" s="21">
        <f>GC!AU69</f>
        <v>0</v>
      </c>
      <c r="AK69" s="21" t="e">
        <f>GC!AV69</f>
        <v>#DIV/0!</v>
      </c>
      <c r="AL69" s="21">
        <f>GC!AW69</f>
        <v>0.45</v>
      </c>
      <c r="AM69" s="21">
        <f>GC!AX69</f>
        <v>1.732050807568879E-2</v>
      </c>
      <c r="AN69" s="21">
        <f>GC!AY69</f>
        <v>3.8490017945975091E-2</v>
      </c>
      <c r="AO69" s="21">
        <f>GC!AZ69</f>
        <v>31.52333333333333</v>
      </c>
      <c r="AP69" s="21">
        <f>GC!BA69</f>
        <v>0.67574650079251863</v>
      </c>
      <c r="AQ69" s="21">
        <f>GC!BB69</f>
        <v>2.1436391058237879E-2</v>
      </c>
      <c r="AR69" s="21">
        <f>GC!BC69</f>
        <v>0.11</v>
      </c>
      <c r="AS69" s="21">
        <f>GC!BD69</f>
        <v>0</v>
      </c>
      <c r="AT69" s="21">
        <f>GC!BE69</f>
        <v>0</v>
      </c>
      <c r="AU69" s="21">
        <f>GC!BF69</f>
        <v>70.436666666666667</v>
      </c>
      <c r="AV69" s="21">
        <f>GC!BG69</f>
        <v>1.6112210690446309</v>
      </c>
      <c r="AW69" s="21">
        <f>GC!BH69</f>
        <v>2.2874748980804945E-2</v>
      </c>
      <c r="AX69" s="21">
        <f>GC!BI69</f>
        <v>0</v>
      </c>
      <c r="AY69" s="21">
        <f>GC!BJ69</f>
        <v>0</v>
      </c>
      <c r="AZ69" s="21" t="e">
        <f>GC!BK69</f>
        <v>#DIV/0!</v>
      </c>
      <c r="BA69" s="21">
        <f>GC!BL69</f>
        <v>0</v>
      </c>
      <c r="BB69" s="21">
        <f>GC!BM69</f>
        <v>0</v>
      </c>
      <c r="BC69" s="21" t="e">
        <f>GC!BN69</f>
        <v>#DIV/0!</v>
      </c>
      <c r="BD69" s="21">
        <f>GC!BO69</f>
        <v>0</v>
      </c>
      <c r="BE69" s="21">
        <f>GC!BP69</f>
        <v>0</v>
      </c>
      <c r="BF69" s="152" t="e">
        <f>GC!BQ69</f>
        <v>#DIV/0!</v>
      </c>
    </row>
    <row r="70" spans="1:58" x14ac:dyDescent="0.35">
      <c r="A70" s="11">
        <f t="shared" si="19"/>
        <v>44664.361111111109</v>
      </c>
      <c r="B70" s="5">
        <f t="shared" si="21"/>
        <v>68.166666666569654</v>
      </c>
      <c r="C70" s="12">
        <f t="shared" si="20"/>
        <v>2.8402777777737356</v>
      </c>
      <c r="D70" s="29">
        <f>HPLC!AI287</f>
        <v>6.1450000000000005</v>
      </c>
      <c r="E70" s="7">
        <f>HPLC!AJ287</f>
        <v>4.708148963941837E-2</v>
      </c>
      <c r="F70" s="7">
        <f>HPLC!AK287</f>
        <v>7.6617558404260969E-3</v>
      </c>
      <c r="G70" s="7">
        <f>HPLC!AL287</f>
        <v>6.793333333333333</v>
      </c>
      <c r="H70" s="7">
        <f>HPLC!AM287</f>
        <v>4.490731195102507E-2</v>
      </c>
      <c r="I70" s="7">
        <f>HPLC!AN287</f>
        <v>6.610497343134211E-3</v>
      </c>
      <c r="J70" s="7">
        <f>HPLC!AO287</f>
        <v>0</v>
      </c>
      <c r="K70" s="7">
        <f>HPLC!AP287</f>
        <v>0</v>
      </c>
      <c r="L70" s="7" t="e">
        <f>HPLC!AQ287</f>
        <v>#DIV/0!</v>
      </c>
      <c r="M70" s="7">
        <f>HPLC!AR287</f>
        <v>0</v>
      </c>
      <c r="N70" s="7">
        <f>HPLC!AS287</f>
        <v>0</v>
      </c>
      <c r="O70" s="7" t="e">
        <f>HPLC!AT287</f>
        <v>#DIV/0!</v>
      </c>
      <c r="P70" s="7">
        <f>HPLC!AU287</f>
        <v>0.52333333333333332</v>
      </c>
      <c r="Q70" s="7">
        <f>HPLC!AV287</f>
        <v>4.0824829046386332E-3</v>
      </c>
      <c r="R70" s="7">
        <f>HPLC!AW287</f>
        <v>7.8009227477171339E-3</v>
      </c>
      <c r="S70" s="7">
        <f>HPLC!AX287</f>
        <v>13.228333333333333</v>
      </c>
      <c r="T70" s="7">
        <f>HPLC!AY287</f>
        <v>0.19815818596935827</v>
      </c>
      <c r="U70" s="151">
        <f>HPLC!AZ287</f>
        <v>1.4979830109816676E-2</v>
      </c>
    </row>
    <row r="71" spans="1:58" x14ac:dyDescent="0.35">
      <c r="A71" s="11">
        <f t="shared" si="19"/>
        <v>44664.677083333336</v>
      </c>
      <c r="B71" s="5">
        <f t="shared" si="21"/>
        <v>75.75</v>
      </c>
      <c r="C71" s="12">
        <f t="shared" si="20"/>
        <v>3.15625</v>
      </c>
      <c r="D71" s="29">
        <f>HPLC!AI288</f>
        <v>5.1850000000000005</v>
      </c>
      <c r="E71" s="7">
        <f>HPLC!AJ288</f>
        <v>2.2730302828309769E-2</v>
      </c>
      <c r="F71" s="7">
        <f>HPLC!AK288</f>
        <v>4.3838578260963872E-3</v>
      </c>
      <c r="G71" s="7">
        <f>HPLC!AL288</f>
        <v>1.7866666666666668</v>
      </c>
      <c r="H71" s="7">
        <f>HPLC!AM288</f>
        <v>4.0824829046386315E-3</v>
      </c>
      <c r="I71" s="7">
        <f>HPLC!AN288</f>
        <v>2.2849717749843083E-3</v>
      </c>
      <c r="J71" s="7">
        <f>HPLC!AO288</f>
        <v>0</v>
      </c>
      <c r="K71" s="7">
        <f>HPLC!AP288</f>
        <v>0</v>
      </c>
      <c r="L71" s="7" t="e">
        <f>HPLC!AQ288</f>
        <v>#DIV/0!</v>
      </c>
      <c r="M71" s="7">
        <f>HPLC!AR288</f>
        <v>0</v>
      </c>
      <c r="N71" s="7">
        <f>HPLC!AS288</f>
        <v>0</v>
      </c>
      <c r="O71" s="7" t="e">
        <f>HPLC!AT288</f>
        <v>#DIV/0!</v>
      </c>
      <c r="P71" s="7">
        <f>HPLC!AU288</f>
        <v>0.67666666666666675</v>
      </c>
      <c r="Q71" s="7">
        <f>HPLC!AV288</f>
        <v>4.0824829046386115E-3</v>
      </c>
      <c r="R71" s="7">
        <f>HPLC!AW288</f>
        <v>6.0332259674462235E-3</v>
      </c>
      <c r="S71" s="7">
        <f>HPLC!AX288</f>
        <v>15.788333333333334</v>
      </c>
      <c r="T71" s="7">
        <f>HPLC!AY288</f>
        <v>0.19752636954762906</v>
      </c>
      <c r="U71" s="151">
        <f>HPLC!AZ288</f>
        <v>1.2510906970186576E-2</v>
      </c>
    </row>
    <row r="72" spans="1:58" x14ac:dyDescent="0.35">
      <c r="A72" s="11">
        <f t="shared" si="19"/>
        <v>44665.34375</v>
      </c>
      <c r="B72" s="5">
        <f t="shared" si="21"/>
        <v>91.749999999941792</v>
      </c>
      <c r="C72" s="12">
        <f t="shared" si="20"/>
        <v>3.8229166666642413</v>
      </c>
      <c r="D72" s="29">
        <f>HPLC!AI289</f>
        <v>2.8166666666666664</v>
      </c>
      <c r="E72" s="7">
        <f>HPLC!AJ289</f>
        <v>4.0824829046387243E-3</v>
      </c>
      <c r="F72" s="7">
        <f>HPLC!AK289</f>
        <v>1.4494022146646359E-3</v>
      </c>
      <c r="G72" s="7">
        <f>HPLC!AL289</f>
        <v>1.0016666666666667</v>
      </c>
      <c r="H72" s="7">
        <f>HPLC!AM289</f>
        <v>4.0824829046386332E-3</v>
      </c>
      <c r="I72" s="7">
        <f>HPLC!AN289</f>
        <v>4.0756900878255904E-3</v>
      </c>
      <c r="J72" s="7">
        <f>HPLC!AO289</f>
        <v>0</v>
      </c>
      <c r="K72" s="7">
        <f>HPLC!AP289</f>
        <v>0</v>
      </c>
      <c r="L72" s="7" t="e">
        <f>HPLC!AQ289</f>
        <v>#DIV/0!</v>
      </c>
      <c r="M72" s="7">
        <f>HPLC!AR289</f>
        <v>0</v>
      </c>
      <c r="N72" s="7">
        <f>HPLC!AS289</f>
        <v>0</v>
      </c>
      <c r="O72" s="7" t="e">
        <f>HPLC!AT289</f>
        <v>#DIV/0!</v>
      </c>
      <c r="P72" s="7">
        <f>HPLC!AU289</f>
        <v>0.71166666666666656</v>
      </c>
      <c r="Q72" s="7">
        <f>HPLC!AV289</f>
        <v>0</v>
      </c>
      <c r="R72" s="7">
        <f>HPLC!AW289</f>
        <v>0</v>
      </c>
      <c r="S72" s="7">
        <f>HPLC!AX289</f>
        <v>17.814999999999998</v>
      </c>
      <c r="T72" s="7">
        <f>HPLC!AY289</f>
        <v>5.7879184513951118E-2</v>
      </c>
      <c r="U72" s="151">
        <f>HPLC!AZ289</f>
        <v>3.248901740889763E-3</v>
      </c>
    </row>
    <row r="73" spans="1:58" x14ac:dyDescent="0.35">
      <c r="A73" s="11">
        <f t="shared" si="19"/>
        <v>44665.677083333336</v>
      </c>
      <c r="B73" s="5">
        <f t="shared" si="21"/>
        <v>99.75</v>
      </c>
      <c r="C73" s="12">
        <f t="shared" si="20"/>
        <v>4.15625</v>
      </c>
      <c r="D73" s="29">
        <f>HPLC!AI290</f>
        <v>2.3033333333333332</v>
      </c>
      <c r="E73" s="7">
        <f>HPLC!AJ290</f>
        <v>4.8131763593978819E-2</v>
      </c>
      <c r="F73" s="7">
        <f>HPLC!AK290</f>
        <v>2.0896568854115262E-2</v>
      </c>
      <c r="G73" s="7">
        <f>HPLC!AL290</f>
        <v>0.96166666666666656</v>
      </c>
      <c r="H73" s="7">
        <f>HPLC!AM290</f>
        <v>2.0412414523193211E-2</v>
      </c>
      <c r="I73" s="7">
        <f>HPLC!AN290</f>
        <v>2.1226080959992944E-2</v>
      </c>
      <c r="J73" s="7">
        <f>HPLC!AO290</f>
        <v>0</v>
      </c>
      <c r="K73" s="7">
        <f>HPLC!AP290</f>
        <v>0</v>
      </c>
      <c r="L73" s="7" t="e">
        <f>HPLC!AQ290</f>
        <v>#DIV/0!</v>
      </c>
      <c r="M73" s="7">
        <f>HPLC!AR290</f>
        <v>0</v>
      </c>
      <c r="N73" s="7">
        <f>HPLC!AS290</f>
        <v>0</v>
      </c>
      <c r="O73" s="7" t="e">
        <f>HPLC!AT290</f>
        <v>#DIV/0!</v>
      </c>
      <c r="P73" s="7">
        <f>HPLC!AU290</f>
        <v>0.73999999999999988</v>
      </c>
      <c r="Q73" s="7">
        <f>HPLC!AV290</f>
        <v>2.2730302828309745E-2</v>
      </c>
      <c r="R73" s="7">
        <f>HPLC!AW290</f>
        <v>3.0716625443661823E-2</v>
      </c>
      <c r="S73" s="7">
        <f>HPLC!AX290</f>
        <v>14.421666666666667</v>
      </c>
      <c r="T73" s="7">
        <f>HPLC!AY290</f>
        <v>0.77386475993332726</v>
      </c>
      <c r="U73" s="151">
        <f>HPLC!AZ290</f>
        <v>5.3659870098231408E-2</v>
      </c>
    </row>
    <row r="74" spans="1:58" ht="15" thickBot="1" x14ac:dyDescent="0.4">
      <c r="A74" s="11">
        <f t="shared" si="19"/>
        <v>44666.385416666664</v>
      </c>
      <c r="B74" s="5">
        <f t="shared" si="21"/>
        <v>116.74999999988358</v>
      </c>
      <c r="C74" s="12">
        <f t="shared" si="20"/>
        <v>4.8645833333284827</v>
      </c>
      <c r="D74" s="30">
        <f>HPLC!AI291</f>
        <v>1.3966666666666665</v>
      </c>
      <c r="E74" s="21">
        <f>HPLC!AJ291</f>
        <v>3.6742346141747796E-2</v>
      </c>
      <c r="F74" s="21">
        <f>HPLC!AK291</f>
        <v>2.6307169075237089E-2</v>
      </c>
      <c r="G74" s="21">
        <f>HPLC!AL291</f>
        <v>0.75499999999999989</v>
      </c>
      <c r="H74" s="21">
        <f>HPLC!AM291</f>
        <v>2.0412414523193173E-2</v>
      </c>
      <c r="I74" s="21">
        <f>HPLC!AN291</f>
        <v>2.7036310626745927E-2</v>
      </c>
      <c r="J74" s="21">
        <f>HPLC!AO291</f>
        <v>0</v>
      </c>
      <c r="K74" s="21">
        <f>HPLC!AP291</f>
        <v>0</v>
      </c>
      <c r="L74" s="21" t="e">
        <f>HPLC!AQ291</f>
        <v>#DIV/0!</v>
      </c>
      <c r="M74" s="21">
        <f>HPLC!AR291</f>
        <v>0</v>
      </c>
      <c r="N74" s="21">
        <f>HPLC!AS291</f>
        <v>0</v>
      </c>
      <c r="O74" s="21" t="e">
        <f>HPLC!AT291</f>
        <v>#DIV/0!</v>
      </c>
      <c r="P74" s="21">
        <f>HPLC!AU291</f>
        <v>0.70333333333333325</v>
      </c>
      <c r="Q74" s="21">
        <f>HPLC!AV291</f>
        <v>2.4494897427831803E-2</v>
      </c>
      <c r="R74" s="21">
        <f>HPLC!AW291</f>
        <v>3.4826868380803518E-2</v>
      </c>
      <c r="S74" s="21">
        <f>HPLC!AX291</f>
        <v>15.19</v>
      </c>
      <c r="T74" s="21">
        <f>HPLC!AY291</f>
        <v>0.8287440296416414</v>
      </c>
      <c r="U74" s="152">
        <f>HPLC!AZ291</f>
        <v>5.4558527297013916E-2</v>
      </c>
    </row>
    <row r="76" spans="1:58" ht="24" thickBot="1" x14ac:dyDescent="0.6">
      <c r="A76" s="97"/>
      <c r="B76" s="4"/>
      <c r="C76" s="5"/>
      <c r="D76" s="184" t="str">
        <f>HPLC!D323</f>
        <v>IMI508</v>
      </c>
      <c r="E76" s="174"/>
      <c r="F76" s="174"/>
      <c r="G76" s="174"/>
      <c r="H76" s="174"/>
      <c r="I76" s="174"/>
      <c r="J76" s="174"/>
      <c r="K76" s="174"/>
      <c r="L76" s="174"/>
      <c r="M76" s="174"/>
      <c r="N76" s="174"/>
      <c r="O76" s="174"/>
      <c r="P76" s="174"/>
      <c r="Q76" s="174"/>
      <c r="R76" s="174"/>
      <c r="S76" s="174"/>
      <c r="T76" s="174"/>
      <c r="U76" s="174"/>
    </row>
    <row r="77" spans="1:58" ht="15" thickBot="1" x14ac:dyDescent="0.4">
      <c r="D77" s="208" t="s">
        <v>9</v>
      </c>
      <c r="E77" s="209"/>
      <c r="F77" s="210"/>
      <c r="G77" s="208" t="s">
        <v>10</v>
      </c>
      <c r="H77" s="209"/>
      <c r="I77" s="210"/>
      <c r="J77" s="208" t="s">
        <v>11</v>
      </c>
      <c r="K77" s="209"/>
      <c r="L77" s="210"/>
      <c r="M77" s="208" t="s">
        <v>12</v>
      </c>
      <c r="N77" s="209"/>
      <c r="O77" s="210"/>
      <c r="P77" s="208" t="s">
        <v>13</v>
      </c>
      <c r="Q77" s="209"/>
      <c r="R77" s="210"/>
      <c r="S77" s="208" t="s">
        <v>14</v>
      </c>
      <c r="T77" s="209"/>
      <c r="U77" s="210"/>
      <c r="Z77" s="215" t="s">
        <v>15</v>
      </c>
      <c r="AA77" s="215"/>
      <c r="AB77" s="216"/>
      <c r="AC77" s="214" t="s">
        <v>16</v>
      </c>
      <c r="AD77" s="215"/>
      <c r="AE77" s="216"/>
      <c r="AF77" s="214" t="s">
        <v>17</v>
      </c>
      <c r="AG77" s="215"/>
      <c r="AH77" s="216"/>
      <c r="AI77" s="214" t="s">
        <v>18</v>
      </c>
      <c r="AJ77" s="215"/>
      <c r="AK77" s="216"/>
      <c r="AL77" s="214" t="s">
        <v>19</v>
      </c>
      <c r="AM77" s="215"/>
      <c r="AN77" s="216"/>
      <c r="AO77" s="214" t="s">
        <v>20</v>
      </c>
      <c r="AP77" s="215"/>
      <c r="AQ77" s="216"/>
      <c r="AR77" s="214" t="s">
        <v>24</v>
      </c>
      <c r="AS77" s="215"/>
      <c r="AT77" s="216"/>
      <c r="AU77" s="214" t="s">
        <v>21</v>
      </c>
      <c r="AV77" s="215"/>
      <c r="AW77" s="216"/>
      <c r="AX77" s="214" t="s">
        <v>22</v>
      </c>
      <c r="AY77" s="215"/>
      <c r="AZ77" s="216"/>
      <c r="BA77" s="214" t="s">
        <v>25</v>
      </c>
      <c r="BB77" s="215"/>
      <c r="BC77" s="216"/>
      <c r="BD77" s="214" t="s">
        <v>23</v>
      </c>
      <c r="BE77" s="215"/>
      <c r="BF77" s="216"/>
    </row>
    <row r="78" spans="1:58" ht="15" thickBot="1" x14ac:dyDescent="0.4">
      <c r="A78" s="182" t="s">
        <v>0</v>
      </c>
      <c r="B78" s="181" t="s">
        <v>1</v>
      </c>
      <c r="C78" s="183" t="s">
        <v>2</v>
      </c>
      <c r="D78" s="139" t="s">
        <v>8</v>
      </c>
      <c r="E78" s="140" t="s">
        <v>5</v>
      </c>
      <c r="F78" s="141" t="s">
        <v>6</v>
      </c>
      <c r="G78" s="142" t="s">
        <v>8</v>
      </c>
      <c r="H78" s="140" t="s">
        <v>5</v>
      </c>
      <c r="I78" s="141" t="s">
        <v>6</v>
      </c>
      <c r="J78" s="142" t="s">
        <v>8</v>
      </c>
      <c r="K78" s="140" t="s">
        <v>5</v>
      </c>
      <c r="L78" s="141" t="s">
        <v>6</v>
      </c>
      <c r="M78" s="142" t="s">
        <v>8</v>
      </c>
      <c r="N78" s="140" t="s">
        <v>5</v>
      </c>
      <c r="O78" s="141" t="s">
        <v>6</v>
      </c>
      <c r="P78" s="142" t="s">
        <v>8</v>
      </c>
      <c r="Q78" s="140" t="s">
        <v>5</v>
      </c>
      <c r="R78" s="141" t="s">
        <v>6</v>
      </c>
      <c r="S78" s="142" t="s">
        <v>8</v>
      </c>
      <c r="T78" s="140" t="s">
        <v>5</v>
      </c>
      <c r="U78" s="141" t="s">
        <v>6</v>
      </c>
      <c r="W78" s="182" t="s">
        <v>0</v>
      </c>
      <c r="X78" s="181" t="s">
        <v>1</v>
      </c>
      <c r="Y78" s="183" t="s">
        <v>2</v>
      </c>
      <c r="Z78" s="120" t="s">
        <v>8</v>
      </c>
      <c r="AA78" s="120" t="s">
        <v>5</v>
      </c>
      <c r="AB78" s="121" t="s">
        <v>6</v>
      </c>
      <c r="AC78" s="122" t="s">
        <v>8</v>
      </c>
      <c r="AD78" s="120" t="s">
        <v>5</v>
      </c>
      <c r="AE78" s="121" t="s">
        <v>6</v>
      </c>
      <c r="AF78" s="122" t="s">
        <v>8</v>
      </c>
      <c r="AG78" s="120" t="s">
        <v>5</v>
      </c>
      <c r="AH78" s="121" t="s">
        <v>6</v>
      </c>
      <c r="AI78" s="122" t="s">
        <v>8</v>
      </c>
      <c r="AJ78" s="120" t="s">
        <v>5</v>
      </c>
      <c r="AK78" s="121" t="s">
        <v>6</v>
      </c>
      <c r="AL78" s="122" t="s">
        <v>8</v>
      </c>
      <c r="AM78" s="120" t="s">
        <v>5</v>
      </c>
      <c r="AN78" s="121" t="s">
        <v>6</v>
      </c>
      <c r="AO78" s="122" t="s">
        <v>8</v>
      </c>
      <c r="AP78" s="120" t="s">
        <v>5</v>
      </c>
      <c r="AQ78" s="121" t="s">
        <v>6</v>
      </c>
      <c r="AR78" s="122" t="s">
        <v>8</v>
      </c>
      <c r="AS78" s="120" t="s">
        <v>5</v>
      </c>
      <c r="AT78" s="121" t="s">
        <v>6</v>
      </c>
      <c r="AU78" s="122" t="s">
        <v>8</v>
      </c>
      <c r="AV78" s="120" t="s">
        <v>5</v>
      </c>
      <c r="AW78" s="121" t="s">
        <v>6</v>
      </c>
      <c r="AX78" s="122" t="s">
        <v>8</v>
      </c>
      <c r="AY78" s="120" t="s">
        <v>5</v>
      </c>
      <c r="AZ78" s="121" t="s">
        <v>6</v>
      </c>
      <c r="BA78" s="122" t="s">
        <v>8</v>
      </c>
      <c r="BB78" s="120" t="s">
        <v>5</v>
      </c>
      <c r="BC78" s="121" t="s">
        <v>6</v>
      </c>
      <c r="BD78" s="122" t="s">
        <v>8</v>
      </c>
      <c r="BE78" s="120" t="s">
        <v>5</v>
      </c>
      <c r="BF78" s="121" t="s">
        <v>6</v>
      </c>
    </row>
    <row r="79" spans="1:58" x14ac:dyDescent="0.35">
      <c r="A79" s="11">
        <f t="shared" ref="A79:A89" si="24">A4</f>
        <v>44661.520833333336</v>
      </c>
      <c r="B79" s="5">
        <f>C79*24</f>
        <v>0</v>
      </c>
      <c r="C79" s="12">
        <f t="shared" ref="C79:C89" si="25">A79-$A$4</f>
        <v>0</v>
      </c>
      <c r="D79" s="143">
        <f>HPLC!AI327</f>
        <v>8.3449999999999989</v>
      </c>
      <c r="E79" s="144">
        <f>HPLC!AJ327</f>
        <v>0</v>
      </c>
      <c r="F79" s="144">
        <f>HPLC!AK327</f>
        <v>0</v>
      </c>
      <c r="G79" s="144">
        <f>HPLC!AL327</f>
        <v>23.99</v>
      </c>
      <c r="H79" s="144">
        <f>HPLC!AM327</f>
        <v>0</v>
      </c>
      <c r="I79" s="144">
        <f>HPLC!AN327</f>
        <v>0</v>
      </c>
      <c r="J79" s="144">
        <f>HPLC!AO327</f>
        <v>7.11</v>
      </c>
      <c r="K79" s="144">
        <f>HPLC!AP327</f>
        <v>0</v>
      </c>
      <c r="L79" s="144">
        <f>HPLC!AQ327</f>
        <v>0</v>
      </c>
      <c r="M79" s="144">
        <f>HPLC!AR327</f>
        <v>2.66</v>
      </c>
      <c r="N79" s="144">
        <f>HPLC!AS327</f>
        <v>0</v>
      </c>
      <c r="O79" s="144">
        <f>HPLC!AT327</f>
        <v>0</v>
      </c>
      <c r="P79" s="144">
        <f>HPLC!AU327</f>
        <v>0</v>
      </c>
      <c r="Q79" s="144">
        <f>HPLC!AV327</f>
        <v>0</v>
      </c>
      <c r="R79" s="144" t="e">
        <f>HPLC!AW327</f>
        <v>#DIV/0!</v>
      </c>
      <c r="S79" s="144">
        <f>HPLC!AX327</f>
        <v>0</v>
      </c>
      <c r="T79" s="144">
        <f>HPLC!AY327</f>
        <v>0</v>
      </c>
      <c r="U79" s="150" t="e">
        <f>HPLC!AZ327</f>
        <v>#DIV/0!</v>
      </c>
      <c r="W79" s="11">
        <f>'OD660'!$A$5</f>
        <v>44661.520833333336</v>
      </c>
      <c r="X79" s="4">
        <f>Y79*24</f>
        <v>0</v>
      </c>
      <c r="Y79" s="4">
        <f>W79-$A$4</f>
        <v>0</v>
      </c>
      <c r="Z79" s="143">
        <f>GC!AK74</f>
        <v>41.976666666666667</v>
      </c>
      <c r="AA79" s="144">
        <f>GC!AL74</f>
        <v>3.1494496873792595</v>
      </c>
      <c r="AB79" s="144">
        <f>GC!AM74</f>
        <v>7.5028579862922093E-2</v>
      </c>
      <c r="AC79" s="144">
        <f>GC!AN74</f>
        <v>24.299999999999997</v>
      </c>
      <c r="AD79" s="144">
        <f>GC!AO74</f>
        <v>1.9747658088998805</v>
      </c>
      <c r="AE79" s="144">
        <f>GC!AP74</f>
        <v>8.1266082670776979E-2</v>
      </c>
      <c r="AF79" s="144">
        <f>GC!AQ74</f>
        <v>0</v>
      </c>
      <c r="AG79" s="144">
        <f>GC!AR74</f>
        <v>0</v>
      </c>
      <c r="AH79" s="144" t="e">
        <f>GC!AS74</f>
        <v>#DIV/0!</v>
      </c>
      <c r="AI79" s="144">
        <f>GC!AT74</f>
        <v>0</v>
      </c>
      <c r="AJ79" s="144">
        <f>GC!AU74</f>
        <v>0</v>
      </c>
      <c r="AK79" s="144" t="e">
        <f>GC!AV74</f>
        <v>#DIV/0!</v>
      </c>
      <c r="AL79" s="144">
        <f>GC!AW74</f>
        <v>0</v>
      </c>
      <c r="AM79" s="144">
        <f>GC!AX74</f>
        <v>0</v>
      </c>
      <c r="AN79" s="144" t="e">
        <f>GC!AY74</f>
        <v>#DIV/0!</v>
      </c>
      <c r="AO79" s="144">
        <f>GC!AZ74</f>
        <v>0</v>
      </c>
      <c r="AP79" s="144">
        <f>GC!BA74</f>
        <v>0</v>
      </c>
      <c r="AQ79" s="144" t="e">
        <f>GC!BB74</f>
        <v>#DIV/0!</v>
      </c>
      <c r="AR79" s="144">
        <f>GC!BC74</f>
        <v>0</v>
      </c>
      <c r="AS79" s="144">
        <f>GC!BD74</f>
        <v>0</v>
      </c>
      <c r="AT79" s="144" t="e">
        <f>GC!BE74</f>
        <v>#DIV/0!</v>
      </c>
      <c r="AU79" s="144">
        <f>GC!BF74</f>
        <v>0</v>
      </c>
      <c r="AV79" s="144">
        <f>GC!BG74</f>
        <v>0</v>
      </c>
      <c r="AW79" s="144" t="e">
        <f>GC!BH74</f>
        <v>#DIV/0!</v>
      </c>
      <c r="AX79" s="144">
        <f>GC!BI74</f>
        <v>0</v>
      </c>
      <c r="AY79" s="144">
        <f>GC!BJ74</f>
        <v>0</v>
      </c>
      <c r="AZ79" s="144" t="e">
        <f>GC!BK74</f>
        <v>#DIV/0!</v>
      </c>
      <c r="BA79" s="144">
        <f>GC!BL74</f>
        <v>0</v>
      </c>
      <c r="BB79" s="144">
        <f>GC!BM74</f>
        <v>0</v>
      </c>
      <c r="BC79" s="144" t="e">
        <f>GC!BN74</f>
        <v>#DIV/0!</v>
      </c>
      <c r="BD79" s="144">
        <f>GC!BO74</f>
        <v>0</v>
      </c>
      <c r="BE79" s="144">
        <f>GC!BP74</f>
        <v>0</v>
      </c>
      <c r="BF79" s="150" t="e">
        <f>GC!BQ74</f>
        <v>#DIV/0!</v>
      </c>
    </row>
    <row r="80" spans="1:58" x14ac:dyDescent="0.35">
      <c r="A80" s="11">
        <f t="shared" si="24"/>
        <v>44661.84375</v>
      </c>
      <c r="B80" s="5">
        <f t="shared" ref="B80:B89" si="26">C80*24</f>
        <v>7.7499999999417923</v>
      </c>
      <c r="C80" s="12">
        <f t="shared" si="25"/>
        <v>0.32291666666424135</v>
      </c>
      <c r="D80" s="29">
        <f>HPLC!AI328</f>
        <v>7.8966666666666674</v>
      </c>
      <c r="E80" s="7">
        <f>HPLC!AJ328</f>
        <v>4.7081489639418668E-2</v>
      </c>
      <c r="F80" s="7">
        <f>HPLC!AK328</f>
        <v>5.9621979281661453E-3</v>
      </c>
      <c r="G80" s="7">
        <f>HPLC!AL328</f>
        <v>23.900000000000002</v>
      </c>
      <c r="H80" s="7">
        <f>HPLC!AM328</f>
        <v>9.5131487952202831E-2</v>
      </c>
      <c r="I80" s="7">
        <f>HPLC!AN328</f>
        <v>3.9803969854478169E-3</v>
      </c>
      <c r="J80" s="7">
        <f>HPLC!AO328</f>
        <v>6.32</v>
      </c>
      <c r="K80" s="7">
        <f>HPLC!AP328</f>
        <v>2.8577380332470433E-2</v>
      </c>
      <c r="L80" s="7">
        <f>HPLC!AQ328</f>
        <v>4.5217373943782328E-3</v>
      </c>
      <c r="M80" s="7">
        <f>HPLC!AR328</f>
        <v>2.6833333333333336</v>
      </c>
      <c r="N80" s="7">
        <f>HPLC!AS328</f>
        <v>1.7795130420052142E-2</v>
      </c>
      <c r="O80" s="7">
        <f>HPLC!AT328</f>
        <v>6.6317256223796797E-3</v>
      </c>
      <c r="P80" s="7">
        <f>HPLC!AU328</f>
        <v>0</v>
      </c>
      <c r="Q80" s="7">
        <f>HPLC!AV328</f>
        <v>0</v>
      </c>
      <c r="R80" s="7" t="e">
        <f>HPLC!AW328</f>
        <v>#DIV/0!</v>
      </c>
      <c r="S80" s="7">
        <f>HPLC!AX328</f>
        <v>0.21999999999999997</v>
      </c>
      <c r="T80" s="7">
        <f>HPLC!AY328</f>
        <v>4.0824829046386289E-3</v>
      </c>
      <c r="U80" s="151">
        <f>HPLC!AZ328</f>
        <v>1.8556740475630135E-2</v>
      </c>
      <c r="W80" s="11">
        <f>'OD660'!$A$7</f>
        <v>44662.34375</v>
      </c>
      <c r="X80" s="4">
        <f t="shared" ref="X80:X84" si="27">Y80*24</f>
        <v>19.749999999941792</v>
      </c>
      <c r="Y80" s="5">
        <f t="shared" ref="Y80:Y84" si="28">W80-$A$4</f>
        <v>0.82291666666424135</v>
      </c>
      <c r="Z80" s="29">
        <f>GC!AK75</f>
        <v>101.88000000000001</v>
      </c>
      <c r="AA80" s="7">
        <f>GC!AL75</f>
        <v>2.742243606975864</v>
      </c>
      <c r="AB80" s="7">
        <f>GC!AM75</f>
        <v>2.6916407606751704E-2</v>
      </c>
      <c r="AC80" s="7">
        <f>GC!AN75</f>
        <v>100.23333333333333</v>
      </c>
      <c r="AD80" s="7">
        <f>GC!AO75</f>
        <v>1.6379967439935035</v>
      </c>
      <c r="AE80" s="7">
        <f>GC!AP75</f>
        <v>1.63418364881294E-2</v>
      </c>
      <c r="AF80" s="7">
        <f>GC!AQ75</f>
        <v>0</v>
      </c>
      <c r="AG80" s="7">
        <f>GC!AR75</f>
        <v>0</v>
      </c>
      <c r="AH80" s="7" t="e">
        <f>GC!AS75</f>
        <v>#DIV/0!</v>
      </c>
      <c r="AI80" s="7">
        <f>GC!AT75</f>
        <v>0</v>
      </c>
      <c r="AJ80" s="7">
        <f>GC!AU75</f>
        <v>0</v>
      </c>
      <c r="AK80" s="7" t="e">
        <f>GC!AV75</f>
        <v>#DIV/0!</v>
      </c>
      <c r="AL80" s="7">
        <f>GC!AW75</f>
        <v>0</v>
      </c>
      <c r="AM80" s="7">
        <f>GC!AX75</f>
        <v>0</v>
      </c>
      <c r="AN80" s="7" t="e">
        <f>GC!AY75</f>
        <v>#DIV/0!</v>
      </c>
      <c r="AO80" s="7">
        <f>GC!AZ75</f>
        <v>0</v>
      </c>
      <c r="AP80" s="7">
        <f>GC!BA75</f>
        <v>0</v>
      </c>
      <c r="AQ80" s="7" t="e">
        <f>GC!BB75</f>
        <v>#DIV/0!</v>
      </c>
      <c r="AR80" s="7">
        <f>GC!BC75</f>
        <v>0</v>
      </c>
      <c r="AS80" s="7">
        <f>GC!BD75</f>
        <v>0</v>
      </c>
      <c r="AT80" s="7" t="e">
        <f>GC!BE75</f>
        <v>#DIV/0!</v>
      </c>
      <c r="AU80" s="7">
        <f>GC!BF75</f>
        <v>3.3266666666666667</v>
      </c>
      <c r="AV80" s="7">
        <f>GC!BG75</f>
        <v>5.0332229568471713E-2</v>
      </c>
      <c r="AW80" s="7">
        <f>GC!BH75</f>
        <v>1.5129928727997509E-2</v>
      </c>
      <c r="AX80" s="7">
        <f>GC!BI75</f>
        <v>0</v>
      </c>
      <c r="AY80" s="7">
        <f>GC!BJ75</f>
        <v>0</v>
      </c>
      <c r="AZ80" s="7" t="e">
        <f>GC!BK75</f>
        <v>#DIV/0!</v>
      </c>
      <c r="BA80" s="7">
        <f>GC!BL75</f>
        <v>0</v>
      </c>
      <c r="BB80" s="7">
        <f>GC!BM75</f>
        <v>0</v>
      </c>
      <c r="BC80" s="7" t="e">
        <f>GC!BN75</f>
        <v>#DIV/0!</v>
      </c>
      <c r="BD80" s="7">
        <f>GC!BO75</f>
        <v>0</v>
      </c>
      <c r="BE80" s="7">
        <f>GC!BP75</f>
        <v>0</v>
      </c>
      <c r="BF80" s="151" t="e">
        <f>GC!BQ75</f>
        <v>#DIV/0!</v>
      </c>
    </row>
    <row r="81" spans="1:58" x14ac:dyDescent="0.35">
      <c r="A81" s="11">
        <f t="shared" si="24"/>
        <v>44662.34375</v>
      </c>
      <c r="B81" s="5">
        <f t="shared" si="26"/>
        <v>19.749999999941792</v>
      </c>
      <c r="C81" s="12">
        <f t="shared" si="25"/>
        <v>0.82291666666424135</v>
      </c>
      <c r="D81" s="29">
        <f>HPLC!AI329</f>
        <v>7.961666666666666</v>
      </c>
      <c r="E81" s="7">
        <f>HPLC!AJ329</f>
        <v>4.2622372841814797E-2</v>
      </c>
      <c r="F81" s="7">
        <f>HPLC!AK329</f>
        <v>5.3534485461772833E-3</v>
      </c>
      <c r="G81" s="7">
        <f>HPLC!AL329</f>
        <v>24.105</v>
      </c>
      <c r="H81" s="7">
        <f>HPLC!AM329</f>
        <v>0.12961481396815694</v>
      </c>
      <c r="I81" s="7">
        <f>HPLC!AN329</f>
        <v>5.3770924691208021E-3</v>
      </c>
      <c r="J81" s="7">
        <f>HPLC!AO329</f>
        <v>5.1383333333333328</v>
      </c>
      <c r="K81" s="7">
        <f>HPLC!AP329</f>
        <v>2.8577380332470474E-2</v>
      </c>
      <c r="L81" s="7">
        <f>HPLC!AQ329</f>
        <v>5.5616049949666841E-3</v>
      </c>
      <c r="M81" s="7">
        <f>HPLC!AR329</f>
        <v>2.5749999999999997</v>
      </c>
      <c r="N81" s="7">
        <f>HPLC!AS329</f>
        <v>1.4719601443879736E-2</v>
      </c>
      <c r="O81" s="7">
        <f>HPLC!AT329</f>
        <v>5.7163500752931019E-3</v>
      </c>
      <c r="P81" s="7">
        <f>HPLC!AU329</f>
        <v>0</v>
      </c>
      <c r="Q81" s="7">
        <f>HPLC!AV329</f>
        <v>0</v>
      </c>
      <c r="R81" s="7" t="e">
        <f>HPLC!AW329</f>
        <v>#DIV/0!</v>
      </c>
      <c r="S81" s="7">
        <f>HPLC!AX329</f>
        <v>0.75666666666666671</v>
      </c>
      <c r="T81" s="7">
        <f>HPLC!AY329</f>
        <v>1.0801234497346442E-2</v>
      </c>
      <c r="U81" s="151">
        <f>HPLC!AZ329</f>
        <v>1.4274759247594415E-2</v>
      </c>
      <c r="W81" s="11">
        <f>'OD660'!$A$9</f>
        <v>44663.354166666664</v>
      </c>
      <c r="X81" s="4">
        <f t="shared" si="27"/>
        <v>43.999999999883585</v>
      </c>
      <c r="Y81" s="5">
        <f t="shared" si="28"/>
        <v>1.8333333333284827</v>
      </c>
      <c r="Z81" s="29">
        <f>GC!AK76</f>
        <v>187.64</v>
      </c>
      <c r="AA81" s="7">
        <f>GC!AL76</f>
        <v>6.2560450765639599</v>
      </c>
      <c r="AB81" s="7">
        <f>GC!AM76</f>
        <v>3.334067936774654E-2</v>
      </c>
      <c r="AC81" s="7">
        <f>GC!AN76</f>
        <v>142.12</v>
      </c>
      <c r="AD81" s="7">
        <f>GC!AO76</f>
        <v>2.8196453677723352</v>
      </c>
      <c r="AE81" s="7">
        <f>GC!AP76</f>
        <v>1.9839891414103118E-2</v>
      </c>
      <c r="AF81" s="7">
        <f>GC!AQ76</f>
        <v>0.25666666666666665</v>
      </c>
      <c r="AG81" s="7">
        <f>GC!AR76</f>
        <v>2.5166114784235839E-2</v>
      </c>
      <c r="AH81" s="7">
        <f>GC!AS76</f>
        <v>9.8049797860659121E-2</v>
      </c>
      <c r="AI81" s="7">
        <f>GC!AT76</f>
        <v>0</v>
      </c>
      <c r="AJ81" s="7">
        <f>GC!AU76</f>
        <v>0</v>
      </c>
      <c r="AK81" s="7" t="e">
        <f>GC!AV76</f>
        <v>#DIV/0!</v>
      </c>
      <c r="AL81" s="7">
        <f>GC!AW76</f>
        <v>0.18333333333333335</v>
      </c>
      <c r="AM81" s="7">
        <f>GC!AX76</f>
        <v>1.5275252316519468E-2</v>
      </c>
      <c r="AN81" s="7">
        <f>GC!AY76</f>
        <v>8.3319558090106188E-2</v>
      </c>
      <c r="AO81" s="7">
        <f>GC!AZ76</f>
        <v>5.6933333333333342</v>
      </c>
      <c r="AP81" s="7">
        <f>GC!BA76</f>
        <v>0.37166292972710263</v>
      </c>
      <c r="AQ81" s="7">
        <f>GC!BB76</f>
        <v>6.5280374073847056E-2</v>
      </c>
      <c r="AR81" s="7">
        <f>GC!BC76</f>
        <v>0</v>
      </c>
      <c r="AS81" s="7">
        <f>GC!BD76</f>
        <v>0</v>
      </c>
      <c r="AT81" s="7" t="e">
        <f>GC!BE76</f>
        <v>#DIV/0!</v>
      </c>
      <c r="AU81" s="7">
        <f>GC!BF76</f>
        <v>22.689999999999998</v>
      </c>
      <c r="AV81" s="7">
        <f>GC!BG76</f>
        <v>1.2124355652982148</v>
      </c>
      <c r="AW81" s="7">
        <f>GC!BH76</f>
        <v>5.3434797941745923E-2</v>
      </c>
      <c r="AX81" s="7">
        <f>GC!BI76</f>
        <v>0</v>
      </c>
      <c r="AY81" s="7">
        <f>GC!BJ76</f>
        <v>0</v>
      </c>
      <c r="AZ81" s="7" t="e">
        <f>GC!BK76</f>
        <v>#DIV/0!</v>
      </c>
      <c r="BA81" s="7">
        <f>GC!BL76</f>
        <v>0</v>
      </c>
      <c r="BB81" s="7">
        <f>GC!BM76</f>
        <v>0</v>
      </c>
      <c r="BC81" s="7" t="e">
        <f>GC!BN76</f>
        <v>#DIV/0!</v>
      </c>
      <c r="BD81" s="7">
        <f>GC!BO76</f>
        <v>0</v>
      </c>
      <c r="BE81" s="7">
        <f>GC!BP76</f>
        <v>0</v>
      </c>
      <c r="BF81" s="151" t="e">
        <f>GC!BQ76</f>
        <v>#DIV/0!</v>
      </c>
    </row>
    <row r="82" spans="1:58" x14ac:dyDescent="0.35">
      <c r="A82" s="11">
        <f t="shared" si="24"/>
        <v>44662.71875</v>
      </c>
      <c r="B82" s="5">
        <f t="shared" si="26"/>
        <v>28.749999999941792</v>
      </c>
      <c r="C82" s="12">
        <f t="shared" si="25"/>
        <v>1.1979166666642413</v>
      </c>
      <c r="D82" s="29">
        <f>HPLC!AI330</f>
        <v>7.8616666666666672</v>
      </c>
      <c r="E82" s="7">
        <f>HPLC!AJ330</f>
        <v>1.8708286933869549E-2</v>
      </c>
      <c r="F82" s="7">
        <f>HPLC!AK330</f>
        <v>2.3796845792498893E-3</v>
      </c>
      <c r="G82" s="7">
        <f>HPLC!AL330</f>
        <v>23.78</v>
      </c>
      <c r="H82" s="7">
        <f>HPLC!AM330</f>
        <v>7.3824115301166754E-2</v>
      </c>
      <c r="I82" s="7">
        <f>HPLC!AN330</f>
        <v>3.1044623759952377E-3</v>
      </c>
      <c r="J82" s="7">
        <f>HPLC!AO330</f>
        <v>3.2583333333333329</v>
      </c>
      <c r="K82" s="7">
        <f>HPLC!AP330</f>
        <v>1.0801234497346341E-2</v>
      </c>
      <c r="L82" s="7">
        <f>HPLC!AQ330</f>
        <v>3.3149568789809748E-3</v>
      </c>
      <c r="M82" s="7">
        <f>HPLC!AR330</f>
        <v>2.2416666666666667</v>
      </c>
      <c r="N82" s="7">
        <f>HPLC!AS330</f>
        <v>4.082482904638543E-3</v>
      </c>
      <c r="O82" s="7">
        <f>HPLC!AT330</f>
        <v>1.8211819648945172E-3</v>
      </c>
      <c r="P82" s="7">
        <f>HPLC!AU330</f>
        <v>0.01</v>
      </c>
      <c r="Q82" s="7">
        <f>HPLC!AV330</f>
        <v>2.4494897427831782E-2</v>
      </c>
      <c r="R82" s="7">
        <f>HPLC!AW330</f>
        <v>2.4494897427831783</v>
      </c>
      <c r="S82" s="7">
        <f>HPLC!AX330</f>
        <v>1.6333333333333335</v>
      </c>
      <c r="T82" s="7">
        <f>HPLC!AY330</f>
        <v>4.9497474683058283E-2</v>
      </c>
      <c r="U82" s="151">
        <f>HPLC!AZ330</f>
        <v>3.0304576336566292E-2</v>
      </c>
      <c r="W82" s="11">
        <f>'OD660'!$A$11</f>
        <v>44664.361111111109</v>
      </c>
      <c r="X82" s="4">
        <f t="shared" si="27"/>
        <v>68.166666666569654</v>
      </c>
      <c r="Y82" s="5">
        <f t="shared" si="28"/>
        <v>2.8402777777737356</v>
      </c>
      <c r="Z82" s="29">
        <f>GC!AK77</f>
        <v>779.74333333333334</v>
      </c>
      <c r="AA82" s="7">
        <f>GC!AL77</f>
        <v>55.468298453561133</v>
      </c>
      <c r="AB82" s="7">
        <f>GC!AM77</f>
        <v>7.1136611346760859E-2</v>
      </c>
      <c r="AC82" s="7">
        <f>GC!AN77</f>
        <v>779.40666666666675</v>
      </c>
      <c r="AD82" s="7">
        <f>GC!AO77</f>
        <v>39.695039152686775</v>
      </c>
      <c r="AE82" s="7">
        <f>GC!AP77</f>
        <v>5.0929817321749157E-2</v>
      </c>
      <c r="AF82" s="7">
        <f>GC!AQ77</f>
        <v>0.92333333333333334</v>
      </c>
      <c r="AG82" s="7">
        <f>GC!AR77</f>
        <v>1.527525231651942E-2</v>
      </c>
      <c r="AH82" s="7">
        <f>GC!AS77</f>
        <v>1.6543594566627531E-2</v>
      </c>
      <c r="AI82" s="7">
        <f>GC!AT77</f>
        <v>0</v>
      </c>
      <c r="AJ82" s="7">
        <f>GC!AU77</f>
        <v>0</v>
      </c>
      <c r="AK82" s="7" t="e">
        <f>GC!AV77</f>
        <v>#DIV/0!</v>
      </c>
      <c r="AL82" s="7">
        <f>GC!AW77</f>
        <v>0.3666666666666667</v>
      </c>
      <c r="AM82" s="7">
        <f>GC!AX77</f>
        <v>2.0816659994661344E-2</v>
      </c>
      <c r="AN82" s="7">
        <f>GC!AY77</f>
        <v>5.6772709076349119E-2</v>
      </c>
      <c r="AO82" s="7">
        <f>GC!AZ77</f>
        <v>24.39</v>
      </c>
      <c r="AP82" s="7">
        <f>GC!BA77</f>
        <v>1.172987638468538</v>
      </c>
      <c r="AQ82" s="7">
        <f>GC!BB77</f>
        <v>4.8092974106951125E-2</v>
      </c>
      <c r="AR82" s="7">
        <f>GC!BC77</f>
        <v>7.6666666666666675E-2</v>
      </c>
      <c r="AS82" s="7">
        <f>GC!BD77</f>
        <v>5.7735026918962545E-3</v>
      </c>
      <c r="AT82" s="7">
        <f>GC!BE77</f>
        <v>7.5306556850820702E-2</v>
      </c>
      <c r="AU82" s="7">
        <f>GC!BF77</f>
        <v>56.713333333333338</v>
      </c>
      <c r="AV82" s="7">
        <f>GC!BG77</f>
        <v>2.7176521729855985</v>
      </c>
      <c r="AW82" s="7">
        <f>GC!BH77</f>
        <v>4.7919104966244241E-2</v>
      </c>
      <c r="AX82" s="7">
        <f>GC!BI77</f>
        <v>0</v>
      </c>
      <c r="AY82" s="7">
        <f>GC!BJ77</f>
        <v>0</v>
      </c>
      <c r="AZ82" s="7" t="e">
        <f>GC!BK77</f>
        <v>#DIV/0!</v>
      </c>
      <c r="BA82" s="7">
        <f>GC!BL77</f>
        <v>0</v>
      </c>
      <c r="BB82" s="7">
        <f>GC!BM77</f>
        <v>0</v>
      </c>
      <c r="BC82" s="7" t="e">
        <f>GC!BN77</f>
        <v>#DIV/0!</v>
      </c>
      <c r="BD82" s="7">
        <f>GC!BO77</f>
        <v>0</v>
      </c>
      <c r="BE82" s="7">
        <f>GC!BP77</f>
        <v>0</v>
      </c>
      <c r="BF82" s="151" t="e">
        <f>GC!BQ77</f>
        <v>#DIV/0!</v>
      </c>
    </row>
    <row r="83" spans="1:58" x14ac:dyDescent="0.35">
      <c r="A83" s="11">
        <f t="shared" si="24"/>
        <v>44663.354166666664</v>
      </c>
      <c r="B83" s="5">
        <f t="shared" si="26"/>
        <v>43.999999999883585</v>
      </c>
      <c r="C83" s="12">
        <f t="shared" si="25"/>
        <v>1.8333333333284827</v>
      </c>
      <c r="D83" s="29">
        <f>HPLC!AI331</f>
        <v>7.9033333333333333</v>
      </c>
      <c r="E83" s="7">
        <f>HPLC!AJ331</f>
        <v>3.6742346141747435E-2</v>
      </c>
      <c r="F83" s="7">
        <f>HPLC!AK331</f>
        <v>4.6489683013598614E-3</v>
      </c>
      <c r="G83" s="7">
        <f>HPLC!AL331</f>
        <v>21.903333333333332</v>
      </c>
      <c r="H83" s="7">
        <f>HPLC!AM331</f>
        <v>7.3598007219397965E-2</v>
      </c>
      <c r="I83" s="7">
        <f>HPLC!AN331</f>
        <v>3.3601281640266915E-3</v>
      </c>
      <c r="J83" s="7">
        <f>HPLC!AO331</f>
        <v>0</v>
      </c>
      <c r="K83" s="7">
        <f>HPLC!AP331</f>
        <v>0</v>
      </c>
      <c r="L83" s="7" t="e">
        <f>HPLC!AQ331</f>
        <v>#DIV/0!</v>
      </c>
      <c r="M83" s="7">
        <f>HPLC!AR331</f>
        <v>0</v>
      </c>
      <c r="N83" s="7">
        <f>HPLC!AS331</f>
        <v>0</v>
      </c>
      <c r="O83" s="7" t="e">
        <f>HPLC!AT331</f>
        <v>#DIV/0!</v>
      </c>
      <c r="P83" s="7">
        <f>HPLC!AU331</f>
        <v>0</v>
      </c>
      <c r="Q83" s="7">
        <f>HPLC!AV331</f>
        <v>0</v>
      </c>
      <c r="R83" s="7" t="e">
        <f>HPLC!AW331</f>
        <v>#DIV/0!</v>
      </c>
      <c r="S83" s="7">
        <f>HPLC!AX331</f>
        <v>4.9833333333333334</v>
      </c>
      <c r="T83" s="7">
        <f>HPLC!AY331</f>
        <v>8.3765545820860626E-2</v>
      </c>
      <c r="U83" s="151">
        <f>HPLC!AZ331</f>
        <v>1.680913962960414E-2</v>
      </c>
      <c r="W83" s="11">
        <f>'OD660'!$A$13</f>
        <v>44665.34375</v>
      </c>
      <c r="X83" s="4">
        <f t="shared" si="27"/>
        <v>91.749999999941792</v>
      </c>
      <c r="Y83" s="5">
        <f t="shared" si="28"/>
        <v>3.8229166666642413</v>
      </c>
      <c r="Z83" s="29">
        <f>GC!AK78</f>
        <v>234.00333333333333</v>
      </c>
      <c r="AA83" s="7">
        <f>GC!AL78</f>
        <v>39.565935264231314</v>
      </c>
      <c r="AB83" s="7">
        <f>GC!AM78</f>
        <v>0.16908278485020717</v>
      </c>
      <c r="AC83" s="7">
        <f>GC!AN78</f>
        <v>166.54666666666665</v>
      </c>
      <c r="AD83" s="7">
        <f>GC!AO78</f>
        <v>50.014343276037728</v>
      </c>
      <c r="AE83" s="7">
        <f>GC!AP78</f>
        <v>0.30030227729587944</v>
      </c>
      <c r="AF83" s="7">
        <f>GC!AQ78</f>
        <v>1.1266666666666667</v>
      </c>
      <c r="AG83" s="7">
        <f>GC!AR78</f>
        <v>7.0237691685684875E-2</v>
      </c>
      <c r="AH83" s="7">
        <f>GC!AS78</f>
        <v>6.2341146466584209E-2</v>
      </c>
      <c r="AI83" s="7">
        <f>GC!AT78</f>
        <v>0</v>
      </c>
      <c r="AJ83" s="7">
        <f>GC!AU78</f>
        <v>0</v>
      </c>
      <c r="AK83" s="7" t="e">
        <f>GC!AV78</f>
        <v>#DIV/0!</v>
      </c>
      <c r="AL83" s="7">
        <f>GC!AW78</f>
        <v>0.39333333333333337</v>
      </c>
      <c r="AM83" s="7">
        <f>GC!AX78</f>
        <v>1.1547005383792526E-2</v>
      </c>
      <c r="AN83" s="7">
        <f>GC!AY78</f>
        <v>2.9356793348625065E-2</v>
      </c>
      <c r="AO83" s="7">
        <f>GC!AZ78</f>
        <v>28.62</v>
      </c>
      <c r="AP83" s="7">
        <f>GC!BA78</f>
        <v>1.1821590417536889</v>
      </c>
      <c r="AQ83" s="7">
        <f>GC!BB78</f>
        <v>4.130534737084867E-2</v>
      </c>
      <c r="AR83" s="7">
        <f>GC!BC78</f>
        <v>9.3333333333333338E-2</v>
      </c>
      <c r="AS83" s="7">
        <f>GC!BD78</f>
        <v>5.7735026918962632E-3</v>
      </c>
      <c r="AT83" s="7">
        <f>GC!BE78</f>
        <v>6.1858957413174244E-2</v>
      </c>
      <c r="AU83" s="7">
        <f>GC!BF78</f>
        <v>63.836666666666666</v>
      </c>
      <c r="AV83" s="7">
        <f>GC!BG78</f>
        <v>2.1049069654816916</v>
      </c>
      <c r="AW83" s="7">
        <f>GC!BH78</f>
        <v>3.2973322001175268E-2</v>
      </c>
      <c r="AX83" s="7">
        <f>GC!BI78</f>
        <v>0</v>
      </c>
      <c r="AY83" s="7">
        <f>GC!BJ78</f>
        <v>0</v>
      </c>
      <c r="AZ83" s="7" t="e">
        <f>GC!BK78</f>
        <v>#DIV/0!</v>
      </c>
      <c r="BA83" s="7">
        <f>GC!BL78</f>
        <v>0</v>
      </c>
      <c r="BB83" s="7">
        <f>GC!BM78</f>
        <v>0</v>
      </c>
      <c r="BC83" s="7" t="e">
        <f>GC!BN78</f>
        <v>#DIV/0!</v>
      </c>
      <c r="BD83" s="7">
        <f>GC!BO78</f>
        <v>0</v>
      </c>
      <c r="BE83" s="7">
        <f>GC!BP78</f>
        <v>0</v>
      </c>
      <c r="BF83" s="151" t="e">
        <f>GC!BQ78</f>
        <v>#DIV/0!</v>
      </c>
    </row>
    <row r="84" spans="1:58" ht="15" thickBot="1" x14ac:dyDescent="0.4">
      <c r="A84" s="11">
        <f t="shared" si="24"/>
        <v>44663.677083333336</v>
      </c>
      <c r="B84" s="5">
        <f t="shared" si="26"/>
        <v>51.75</v>
      </c>
      <c r="C84" s="12">
        <f t="shared" si="25"/>
        <v>2.15625</v>
      </c>
      <c r="D84" s="29">
        <f>HPLC!AI332</f>
        <v>7.7016666666666653</v>
      </c>
      <c r="E84" s="7">
        <f>HPLC!AJ332</f>
        <v>4.0824829046387243E-3</v>
      </c>
      <c r="F84" s="7">
        <f>HPLC!AK332</f>
        <v>5.300778495527451E-4</v>
      </c>
      <c r="G84" s="7">
        <f>HPLC!AL332</f>
        <v>17.465</v>
      </c>
      <c r="H84" s="7">
        <f>HPLC!AM332</f>
        <v>4.0824829046378188E-3</v>
      </c>
      <c r="I84" s="7">
        <f>HPLC!AN332</f>
        <v>2.3375224189165869E-4</v>
      </c>
      <c r="J84" s="7">
        <f>HPLC!AO332</f>
        <v>0</v>
      </c>
      <c r="K84" s="7">
        <f>HPLC!AP332</f>
        <v>0</v>
      </c>
      <c r="L84" s="7" t="e">
        <f>HPLC!AQ332</f>
        <v>#DIV/0!</v>
      </c>
      <c r="M84" s="7">
        <f>HPLC!AR332</f>
        <v>0</v>
      </c>
      <c r="N84" s="7">
        <f>HPLC!AS332</f>
        <v>0</v>
      </c>
      <c r="O84" s="7" t="e">
        <f>HPLC!AT332</f>
        <v>#DIV/0!</v>
      </c>
      <c r="P84" s="7">
        <f>HPLC!AU332</f>
        <v>0</v>
      </c>
      <c r="Q84" s="7">
        <f>HPLC!AV332</f>
        <v>0</v>
      </c>
      <c r="R84" s="7" t="e">
        <f>HPLC!AW332</f>
        <v>#DIV/0!</v>
      </c>
      <c r="S84" s="7">
        <f>HPLC!AX332</f>
        <v>7.4850000000000003</v>
      </c>
      <c r="T84" s="7">
        <f>HPLC!AY332</f>
        <v>0</v>
      </c>
      <c r="U84" s="151">
        <f>HPLC!AZ332</f>
        <v>0</v>
      </c>
      <c r="W84" s="11">
        <f>'OD660'!$A$15</f>
        <v>44666.385416666664</v>
      </c>
      <c r="X84" s="9">
        <f t="shared" si="27"/>
        <v>116.74999999988358</v>
      </c>
      <c r="Y84" s="19">
        <f t="shared" si="28"/>
        <v>4.8645833333284827</v>
      </c>
      <c r="Z84" s="30">
        <f>GC!AK79</f>
        <v>117.32333333333334</v>
      </c>
      <c r="AA84" s="21">
        <f>GC!AL79</f>
        <v>8.7074814575360069</v>
      </c>
      <c r="AB84" s="21">
        <f>GC!AM79</f>
        <v>7.4217815076875929E-2</v>
      </c>
      <c r="AC84" s="21">
        <f>GC!AN79</f>
        <v>99.896666666666661</v>
      </c>
      <c r="AD84" s="21">
        <f>GC!AO79</f>
        <v>6.7462681041693981</v>
      </c>
      <c r="AE84" s="21">
        <f>GC!AP79</f>
        <v>6.753246458843537E-2</v>
      </c>
      <c r="AF84" s="21">
        <f>GC!AQ79</f>
        <v>1.3233333333333335</v>
      </c>
      <c r="AG84" s="21">
        <f>GC!AR79</f>
        <v>4.0414518843273836E-2</v>
      </c>
      <c r="AH84" s="21">
        <f>GC!AS79</f>
        <v>3.0539938672499118E-2</v>
      </c>
      <c r="AI84" s="21">
        <f>GC!AT79</f>
        <v>0</v>
      </c>
      <c r="AJ84" s="21">
        <f>GC!AU79</f>
        <v>0</v>
      </c>
      <c r="AK84" s="21" t="e">
        <f>GC!AV79</f>
        <v>#DIV/0!</v>
      </c>
      <c r="AL84" s="21">
        <f>GC!AW79</f>
        <v>0.44</v>
      </c>
      <c r="AM84" s="21">
        <f>GC!AX79</f>
        <v>1.0000000000000009E-2</v>
      </c>
      <c r="AN84" s="21">
        <f>GC!AY79</f>
        <v>2.2727272727272749E-2</v>
      </c>
      <c r="AO84" s="21">
        <f>GC!AZ79</f>
        <v>32.173333333333332</v>
      </c>
      <c r="AP84" s="21">
        <f>GC!BA79</f>
        <v>1.1646601793370177</v>
      </c>
      <c r="AQ84" s="21">
        <f>GC!BB79</f>
        <v>3.6199549710019201E-2</v>
      </c>
      <c r="AR84" s="21">
        <f>GC!BC79</f>
        <v>0.10000000000000002</v>
      </c>
      <c r="AS84" s="21">
        <f>GC!BD79</f>
        <v>1.6996749443881478E-17</v>
      </c>
      <c r="AT84" s="21">
        <f>GC!BE79</f>
        <v>1.6996749443881474E-16</v>
      </c>
      <c r="AU84" s="21">
        <f>GC!BF79</f>
        <v>66.763333333333335</v>
      </c>
      <c r="AV84" s="21">
        <f>GC!BG79</f>
        <v>2.0553912847273925</v>
      </c>
      <c r="AW84" s="21">
        <f>GC!BH79</f>
        <v>3.0786229238515039E-2</v>
      </c>
      <c r="AX84" s="21">
        <f>GC!BI79</f>
        <v>0</v>
      </c>
      <c r="AY84" s="21">
        <f>GC!BJ79</f>
        <v>0</v>
      </c>
      <c r="AZ84" s="21" t="e">
        <f>GC!BK79</f>
        <v>#DIV/0!</v>
      </c>
      <c r="BA84" s="21">
        <f>GC!BL79</f>
        <v>0</v>
      </c>
      <c r="BB84" s="21">
        <f>GC!BM79</f>
        <v>0</v>
      </c>
      <c r="BC84" s="21" t="e">
        <f>GC!BN79</f>
        <v>#DIV/0!</v>
      </c>
      <c r="BD84" s="21">
        <f>GC!BO79</f>
        <v>0</v>
      </c>
      <c r="BE84" s="21">
        <f>GC!BP79</f>
        <v>0</v>
      </c>
      <c r="BF84" s="152" t="e">
        <f>GC!BQ79</f>
        <v>#DIV/0!</v>
      </c>
    </row>
    <row r="85" spans="1:58" x14ac:dyDescent="0.35">
      <c r="A85" s="11">
        <f t="shared" si="24"/>
        <v>44664.361111111109</v>
      </c>
      <c r="B85" s="5">
        <f t="shared" si="26"/>
        <v>68.166666666569654</v>
      </c>
      <c r="C85" s="12">
        <f t="shared" si="25"/>
        <v>2.8402777777737356</v>
      </c>
      <c r="D85" s="29">
        <f>HPLC!AI333</f>
        <v>6.7716666666666674</v>
      </c>
      <c r="E85" s="7">
        <f>HPLC!AJ333</f>
        <v>2.8577380332470096E-2</v>
      </c>
      <c r="F85" s="7">
        <f>HPLC!AK333</f>
        <v>4.2201398472759182E-3</v>
      </c>
      <c r="G85" s="7">
        <f>HPLC!AL333</f>
        <v>5.1149999999999993</v>
      </c>
      <c r="H85" s="7">
        <f>HPLC!AM333</f>
        <v>2.4832774042918712E-2</v>
      </c>
      <c r="I85" s="7">
        <f>HPLC!AN333</f>
        <v>4.8548922860056137E-3</v>
      </c>
      <c r="J85" s="7">
        <f>HPLC!AO333</f>
        <v>0</v>
      </c>
      <c r="K85" s="7">
        <f>HPLC!AP333</f>
        <v>0</v>
      </c>
      <c r="L85" s="7" t="e">
        <f>HPLC!AQ333</f>
        <v>#DIV/0!</v>
      </c>
      <c r="M85" s="7">
        <f>HPLC!AR333</f>
        <v>0</v>
      </c>
      <c r="N85" s="7">
        <f>HPLC!AS333</f>
        <v>0</v>
      </c>
      <c r="O85" s="7" t="e">
        <f>HPLC!AT333</f>
        <v>#DIV/0!</v>
      </c>
      <c r="P85" s="7">
        <f>HPLC!AU333</f>
        <v>0.59833333333333327</v>
      </c>
      <c r="Q85" s="7">
        <f>HPLC!AV333</f>
        <v>0</v>
      </c>
      <c r="R85" s="7">
        <f>HPLC!AW333</f>
        <v>0</v>
      </c>
      <c r="S85" s="7">
        <f>HPLC!AX333</f>
        <v>12.748333333333335</v>
      </c>
      <c r="T85" s="7">
        <f>HPLC!AY333</f>
        <v>0.26981475126464122</v>
      </c>
      <c r="U85" s="151">
        <f>HPLC!AZ333</f>
        <v>2.1164707904142335E-2</v>
      </c>
    </row>
    <row r="86" spans="1:58" x14ac:dyDescent="0.35">
      <c r="A86" s="11">
        <f t="shared" si="24"/>
        <v>44664.677083333336</v>
      </c>
      <c r="B86" s="5">
        <f t="shared" si="26"/>
        <v>75.75</v>
      </c>
      <c r="C86" s="12">
        <f t="shared" si="25"/>
        <v>3.15625</v>
      </c>
      <c r="D86" s="29">
        <f>HPLC!AI334</f>
        <v>6.3066666666666675</v>
      </c>
      <c r="E86" s="7">
        <f>HPLC!AJ334</f>
        <v>2.5495097567963993E-2</v>
      </c>
      <c r="F86" s="7">
        <f>HPLC!AK334</f>
        <v>4.0425630393177573E-3</v>
      </c>
      <c r="G86" s="7">
        <f>HPLC!AL334</f>
        <v>1.418333333333333</v>
      </c>
      <c r="H86" s="7">
        <f>HPLC!AM334</f>
        <v>0</v>
      </c>
      <c r="I86" s="7">
        <f>HPLC!AN334</f>
        <v>0</v>
      </c>
      <c r="J86" s="7">
        <f>HPLC!AO334</f>
        <v>0</v>
      </c>
      <c r="K86" s="7">
        <f>HPLC!AP334</f>
        <v>0</v>
      </c>
      <c r="L86" s="7" t="e">
        <f>HPLC!AQ334</f>
        <v>#DIV/0!</v>
      </c>
      <c r="M86" s="7">
        <f>HPLC!AR334</f>
        <v>0</v>
      </c>
      <c r="N86" s="7">
        <f>HPLC!AS334</f>
        <v>0</v>
      </c>
      <c r="O86" s="7" t="e">
        <f>HPLC!AT334</f>
        <v>#DIV/0!</v>
      </c>
      <c r="P86" s="7">
        <f>HPLC!AU334</f>
        <v>0.71</v>
      </c>
      <c r="Q86" s="7">
        <f>HPLC!AV334</f>
        <v>4.0824829046386332E-3</v>
      </c>
      <c r="R86" s="7">
        <f>HPLC!AW334</f>
        <v>5.7499759220262445E-3</v>
      </c>
      <c r="S86" s="7">
        <f>HPLC!AX334</f>
        <v>14.916666666666666</v>
      </c>
      <c r="T86" s="7">
        <f>HPLC!AY334</f>
        <v>0.2727636339397172</v>
      </c>
      <c r="U86" s="151">
        <f>HPLC!AZ334</f>
        <v>1.8285830208249199E-2</v>
      </c>
    </row>
    <row r="87" spans="1:58" x14ac:dyDescent="0.35">
      <c r="A87" s="11">
        <f t="shared" si="24"/>
        <v>44665.34375</v>
      </c>
      <c r="B87" s="5">
        <f t="shared" si="26"/>
        <v>91.749999999941792</v>
      </c>
      <c r="C87" s="12">
        <f t="shared" si="25"/>
        <v>3.8229166666642413</v>
      </c>
      <c r="D87" s="29">
        <f>HPLC!AI335</f>
        <v>4.7033333333333331</v>
      </c>
      <c r="E87" s="7">
        <f>HPLC!AJ335</f>
        <v>4.0824829046389056E-3</v>
      </c>
      <c r="F87" s="7">
        <f>HPLC!AK335</f>
        <v>8.6799778270139742E-4</v>
      </c>
      <c r="G87" s="7">
        <f>HPLC!AL335</f>
        <v>1.0266666666666666</v>
      </c>
      <c r="H87" s="7">
        <f>HPLC!AM335</f>
        <v>4.0824829046386332E-3</v>
      </c>
      <c r="I87" s="7">
        <f>HPLC!AN335</f>
        <v>3.9764443876350326E-3</v>
      </c>
      <c r="J87" s="7">
        <f>HPLC!AO335</f>
        <v>0</v>
      </c>
      <c r="K87" s="7">
        <f>HPLC!AP335</f>
        <v>0</v>
      </c>
      <c r="L87" s="7" t="e">
        <f>HPLC!AQ335</f>
        <v>#DIV/0!</v>
      </c>
      <c r="M87" s="7">
        <f>HPLC!AR335</f>
        <v>0</v>
      </c>
      <c r="N87" s="7">
        <f>HPLC!AS335</f>
        <v>0</v>
      </c>
      <c r="O87" s="7" t="e">
        <f>HPLC!AT335</f>
        <v>#DIV/0!</v>
      </c>
      <c r="P87" s="7">
        <f>HPLC!AU335</f>
        <v>0.72166666666666668</v>
      </c>
      <c r="Q87" s="7">
        <f>HPLC!AV335</f>
        <v>4.0824829046386332E-3</v>
      </c>
      <c r="R87" s="7">
        <f>HPLC!AW335</f>
        <v>5.6570201911851732E-3</v>
      </c>
      <c r="S87" s="7">
        <f>HPLC!AX335</f>
        <v>16.989999999999998</v>
      </c>
      <c r="T87" s="7">
        <f>HPLC!AY335</f>
        <v>8.5732140997412318E-2</v>
      </c>
      <c r="U87" s="151">
        <f>HPLC!AZ335</f>
        <v>5.0460353735969589E-3</v>
      </c>
    </row>
    <row r="88" spans="1:58" x14ac:dyDescent="0.35">
      <c r="A88" s="11">
        <f t="shared" si="24"/>
        <v>44665.677083333336</v>
      </c>
      <c r="B88" s="5">
        <f t="shared" si="26"/>
        <v>99.75</v>
      </c>
      <c r="C88" s="12">
        <f t="shared" si="25"/>
        <v>4.15625</v>
      </c>
      <c r="D88" s="29">
        <f>HPLC!AI336</f>
        <v>4.1233333333333331</v>
      </c>
      <c r="E88" s="7">
        <f>HPLC!AJ336</f>
        <v>0.14089002803605361</v>
      </c>
      <c r="F88" s="7">
        <f>HPLC!AK336</f>
        <v>3.41689639537721E-2</v>
      </c>
      <c r="G88" s="7">
        <f>HPLC!AL336</f>
        <v>0.97499999999999998</v>
      </c>
      <c r="H88" s="7">
        <f>HPLC!AM336</f>
        <v>3.2659863237109073E-2</v>
      </c>
      <c r="I88" s="7">
        <f>HPLC!AN336</f>
        <v>3.349729562780418E-2</v>
      </c>
      <c r="J88" s="7">
        <f>HPLC!AO336</f>
        <v>0</v>
      </c>
      <c r="K88" s="7">
        <f>HPLC!AP336</f>
        <v>0</v>
      </c>
      <c r="L88" s="7" t="e">
        <f>HPLC!AQ336</f>
        <v>#DIV/0!</v>
      </c>
      <c r="M88" s="7">
        <f>HPLC!AR336</f>
        <v>0</v>
      </c>
      <c r="N88" s="7">
        <f>HPLC!AS336</f>
        <v>0</v>
      </c>
      <c r="O88" s="7" t="e">
        <f>HPLC!AT336</f>
        <v>#DIV/0!</v>
      </c>
      <c r="P88" s="7">
        <f>HPLC!AU336</f>
        <v>0.72666666666666657</v>
      </c>
      <c r="Q88" s="7">
        <f>HPLC!AV336</f>
        <v>3.2659863237109066E-2</v>
      </c>
      <c r="R88" s="7">
        <f>HPLC!AW336</f>
        <v>4.494476592262716E-2</v>
      </c>
      <c r="S88" s="7">
        <f>HPLC!AX336</f>
        <v>13.651666666666666</v>
      </c>
      <c r="T88" s="7">
        <f>HPLC!AY336</f>
        <v>0.69268800095473537</v>
      </c>
      <c r="U88" s="151">
        <f>HPLC!AZ336</f>
        <v>5.074017831435005E-2</v>
      </c>
    </row>
    <row r="89" spans="1:58" ht="15" thickBot="1" x14ac:dyDescent="0.4">
      <c r="A89" s="11">
        <f t="shared" si="24"/>
        <v>44666.385416666664</v>
      </c>
      <c r="B89" s="5">
        <f t="shared" si="26"/>
        <v>116.74999999988358</v>
      </c>
      <c r="C89" s="12">
        <f t="shared" si="25"/>
        <v>4.8645833333284827</v>
      </c>
      <c r="D89" s="30">
        <f>HPLC!AI337</f>
        <v>2.1516666666666668</v>
      </c>
      <c r="E89" s="21">
        <f>HPLC!AJ337</f>
        <v>1.5699247457590104E-16</v>
      </c>
      <c r="F89" s="21">
        <f>HPLC!AK337</f>
        <v>7.296319500041876E-17</v>
      </c>
      <c r="G89" s="21">
        <f>HPLC!AL337</f>
        <v>0.77333333333333343</v>
      </c>
      <c r="H89" s="21">
        <f>HPLC!AM337</f>
        <v>4.0824829046386332E-3</v>
      </c>
      <c r="I89" s="21">
        <f>HPLC!AN337</f>
        <v>5.2790727215154733E-3</v>
      </c>
      <c r="J89" s="21">
        <f>HPLC!AO337</f>
        <v>0</v>
      </c>
      <c r="K89" s="21">
        <f>HPLC!AP337</f>
        <v>0</v>
      </c>
      <c r="L89" s="21" t="e">
        <f>HPLC!AQ337</f>
        <v>#DIV/0!</v>
      </c>
      <c r="M89" s="21">
        <f>HPLC!AR337</f>
        <v>0</v>
      </c>
      <c r="N89" s="21">
        <f>HPLC!AS337</f>
        <v>0</v>
      </c>
      <c r="O89" s="21" t="e">
        <f>HPLC!AT337</f>
        <v>#DIV/0!</v>
      </c>
      <c r="P89" s="21">
        <f>HPLC!AU337</f>
        <v>0.71166666666666656</v>
      </c>
      <c r="Q89" s="21">
        <f>HPLC!AV337</f>
        <v>7.0710678118654814E-3</v>
      </c>
      <c r="R89" s="21">
        <f>HPLC!AW337</f>
        <v>9.9359266677266737E-3</v>
      </c>
      <c r="S89" s="21">
        <f>HPLC!AX337</f>
        <v>16.101666666666667</v>
      </c>
      <c r="T89" s="21">
        <f>HPLC!AY337</f>
        <v>0.25887577458438832</v>
      </c>
      <c r="U89" s="152">
        <f>HPLC!AZ337</f>
        <v>1.6077576312041507E-2</v>
      </c>
    </row>
    <row r="90" spans="1:58" x14ac:dyDescent="0.35">
      <c r="D90" s="174"/>
      <c r="E90" s="174"/>
      <c r="F90" s="174"/>
      <c r="G90" s="174"/>
      <c r="H90" s="174"/>
      <c r="I90" s="174"/>
      <c r="J90" s="174"/>
      <c r="K90" s="174"/>
      <c r="L90" s="174"/>
      <c r="M90" s="174"/>
      <c r="N90" s="174"/>
      <c r="O90" s="174"/>
      <c r="P90" s="174"/>
      <c r="Q90" s="174"/>
      <c r="R90" s="174"/>
      <c r="S90" s="174"/>
      <c r="T90" s="174"/>
      <c r="U90" s="174"/>
    </row>
    <row r="91" spans="1:58" ht="24" thickBot="1" x14ac:dyDescent="0.6">
      <c r="A91" s="97"/>
      <c r="B91" s="4"/>
      <c r="C91" s="5"/>
      <c r="D91" s="184" t="str">
        <f>HPLC!D369</f>
        <v>IMI510</v>
      </c>
      <c r="E91" s="174"/>
      <c r="F91" s="174"/>
      <c r="G91" s="174"/>
      <c r="H91" s="174"/>
      <c r="I91" s="174"/>
      <c r="J91" s="174"/>
      <c r="K91" s="174"/>
      <c r="L91" s="174"/>
      <c r="M91" s="174"/>
      <c r="N91" s="174"/>
      <c r="O91" s="174"/>
      <c r="P91" s="174"/>
      <c r="Q91" s="174"/>
      <c r="R91" s="174"/>
      <c r="S91" s="174"/>
      <c r="T91" s="174"/>
      <c r="U91" s="174"/>
    </row>
    <row r="92" spans="1:58" ht="15" thickBot="1" x14ac:dyDescent="0.4">
      <c r="D92" s="208" t="s">
        <v>9</v>
      </c>
      <c r="E92" s="209"/>
      <c r="F92" s="210"/>
      <c r="G92" s="208" t="s">
        <v>10</v>
      </c>
      <c r="H92" s="209"/>
      <c r="I92" s="210"/>
      <c r="J92" s="208" t="s">
        <v>11</v>
      </c>
      <c r="K92" s="209"/>
      <c r="L92" s="210"/>
      <c r="M92" s="208" t="s">
        <v>12</v>
      </c>
      <c r="N92" s="209"/>
      <c r="O92" s="210"/>
      <c r="P92" s="208" t="s">
        <v>13</v>
      </c>
      <c r="Q92" s="209"/>
      <c r="R92" s="210"/>
      <c r="S92" s="208" t="s">
        <v>14</v>
      </c>
      <c r="T92" s="209"/>
      <c r="U92" s="210"/>
      <c r="Z92" s="215" t="s">
        <v>15</v>
      </c>
      <c r="AA92" s="215"/>
      <c r="AB92" s="216"/>
      <c r="AC92" s="214" t="s">
        <v>16</v>
      </c>
      <c r="AD92" s="215"/>
      <c r="AE92" s="216"/>
      <c r="AF92" s="214" t="s">
        <v>17</v>
      </c>
      <c r="AG92" s="215"/>
      <c r="AH92" s="216"/>
      <c r="AI92" s="214" t="s">
        <v>18</v>
      </c>
      <c r="AJ92" s="215"/>
      <c r="AK92" s="216"/>
      <c r="AL92" s="214" t="s">
        <v>19</v>
      </c>
      <c r="AM92" s="215"/>
      <c r="AN92" s="216"/>
      <c r="AO92" s="214" t="s">
        <v>20</v>
      </c>
      <c r="AP92" s="215"/>
      <c r="AQ92" s="216"/>
      <c r="AR92" s="214" t="s">
        <v>24</v>
      </c>
      <c r="AS92" s="215"/>
      <c r="AT92" s="216"/>
      <c r="AU92" s="214" t="s">
        <v>21</v>
      </c>
      <c r="AV92" s="215"/>
      <c r="AW92" s="216"/>
      <c r="AX92" s="214" t="s">
        <v>22</v>
      </c>
      <c r="AY92" s="215"/>
      <c r="AZ92" s="216"/>
      <c r="BA92" s="214" t="s">
        <v>25</v>
      </c>
      <c r="BB92" s="215"/>
      <c r="BC92" s="216"/>
      <c r="BD92" s="214" t="s">
        <v>23</v>
      </c>
      <c r="BE92" s="215"/>
      <c r="BF92" s="216"/>
    </row>
    <row r="93" spans="1:58" ht="15" thickBot="1" x14ac:dyDescent="0.4">
      <c r="A93" s="182" t="s">
        <v>0</v>
      </c>
      <c r="B93" s="181" t="s">
        <v>1</v>
      </c>
      <c r="C93" s="183" t="s">
        <v>2</v>
      </c>
      <c r="D93" s="139" t="s">
        <v>8</v>
      </c>
      <c r="E93" s="140" t="s">
        <v>5</v>
      </c>
      <c r="F93" s="141" t="s">
        <v>6</v>
      </c>
      <c r="G93" s="142" t="s">
        <v>8</v>
      </c>
      <c r="H93" s="140" t="s">
        <v>5</v>
      </c>
      <c r="I93" s="141" t="s">
        <v>6</v>
      </c>
      <c r="J93" s="142" t="s">
        <v>8</v>
      </c>
      <c r="K93" s="140" t="s">
        <v>5</v>
      </c>
      <c r="L93" s="141" t="s">
        <v>6</v>
      </c>
      <c r="M93" s="142" t="s">
        <v>8</v>
      </c>
      <c r="N93" s="140" t="s">
        <v>5</v>
      </c>
      <c r="O93" s="141" t="s">
        <v>6</v>
      </c>
      <c r="P93" s="142" t="s">
        <v>8</v>
      </c>
      <c r="Q93" s="140" t="s">
        <v>5</v>
      </c>
      <c r="R93" s="141" t="s">
        <v>6</v>
      </c>
      <c r="S93" s="142" t="s">
        <v>8</v>
      </c>
      <c r="T93" s="140" t="s">
        <v>5</v>
      </c>
      <c r="U93" s="141" t="s">
        <v>6</v>
      </c>
      <c r="W93" s="182" t="s">
        <v>0</v>
      </c>
      <c r="X93" s="181" t="s">
        <v>1</v>
      </c>
      <c r="Y93" s="183" t="s">
        <v>2</v>
      </c>
      <c r="Z93" s="120" t="s">
        <v>8</v>
      </c>
      <c r="AA93" s="120" t="s">
        <v>5</v>
      </c>
      <c r="AB93" s="121" t="s">
        <v>6</v>
      </c>
      <c r="AC93" s="122" t="s">
        <v>8</v>
      </c>
      <c r="AD93" s="120" t="s">
        <v>5</v>
      </c>
      <c r="AE93" s="121" t="s">
        <v>6</v>
      </c>
      <c r="AF93" s="122" t="s">
        <v>8</v>
      </c>
      <c r="AG93" s="120" t="s">
        <v>5</v>
      </c>
      <c r="AH93" s="121" t="s">
        <v>6</v>
      </c>
      <c r="AI93" s="122" t="s">
        <v>8</v>
      </c>
      <c r="AJ93" s="120" t="s">
        <v>5</v>
      </c>
      <c r="AK93" s="121" t="s">
        <v>6</v>
      </c>
      <c r="AL93" s="122" t="s">
        <v>8</v>
      </c>
      <c r="AM93" s="120" t="s">
        <v>5</v>
      </c>
      <c r="AN93" s="121" t="s">
        <v>6</v>
      </c>
      <c r="AO93" s="122" t="s">
        <v>8</v>
      </c>
      <c r="AP93" s="120" t="s">
        <v>5</v>
      </c>
      <c r="AQ93" s="121" t="s">
        <v>6</v>
      </c>
      <c r="AR93" s="122" t="s">
        <v>8</v>
      </c>
      <c r="AS93" s="120" t="s">
        <v>5</v>
      </c>
      <c r="AT93" s="121" t="s">
        <v>6</v>
      </c>
      <c r="AU93" s="122" t="s">
        <v>8</v>
      </c>
      <c r="AV93" s="120" t="s">
        <v>5</v>
      </c>
      <c r="AW93" s="121" t="s">
        <v>6</v>
      </c>
      <c r="AX93" s="122" t="s">
        <v>8</v>
      </c>
      <c r="AY93" s="120" t="s">
        <v>5</v>
      </c>
      <c r="AZ93" s="121" t="s">
        <v>6</v>
      </c>
      <c r="BA93" s="122" t="s">
        <v>8</v>
      </c>
      <c r="BB93" s="120" t="s">
        <v>5</v>
      </c>
      <c r="BC93" s="121" t="s">
        <v>6</v>
      </c>
      <c r="BD93" s="122" t="s">
        <v>8</v>
      </c>
      <c r="BE93" s="120" t="s">
        <v>5</v>
      </c>
      <c r="BF93" s="121" t="s">
        <v>6</v>
      </c>
    </row>
    <row r="94" spans="1:58" x14ac:dyDescent="0.35">
      <c r="A94" s="11">
        <f t="shared" ref="A94:A104" si="29">A4</f>
        <v>44661.520833333336</v>
      </c>
      <c r="B94" s="5">
        <f>C94*24</f>
        <v>0</v>
      </c>
      <c r="C94" s="12">
        <f t="shared" ref="C94:C104" si="30">A94-$A$4</f>
        <v>0</v>
      </c>
      <c r="D94" s="143">
        <f>HPLC!AI373</f>
        <v>8.3449999999999989</v>
      </c>
      <c r="E94" s="144">
        <f>HPLC!AJ373</f>
        <v>0</v>
      </c>
      <c r="F94" s="144">
        <f>HPLC!AK373</f>
        <v>0</v>
      </c>
      <c r="G94" s="144">
        <f>HPLC!AL373</f>
        <v>23.99</v>
      </c>
      <c r="H94" s="144">
        <f>HPLC!AM373</f>
        <v>0</v>
      </c>
      <c r="I94" s="144">
        <f>HPLC!AN373</f>
        <v>0</v>
      </c>
      <c r="J94" s="144">
        <f>HPLC!AO373</f>
        <v>7.11</v>
      </c>
      <c r="K94" s="144">
        <f>HPLC!AP373</f>
        <v>0</v>
      </c>
      <c r="L94" s="144">
        <f>HPLC!AQ373</f>
        <v>0</v>
      </c>
      <c r="M94" s="144">
        <f>HPLC!AR373</f>
        <v>2.66</v>
      </c>
      <c r="N94" s="144">
        <f>HPLC!AS373</f>
        <v>0</v>
      </c>
      <c r="O94" s="144">
        <f>HPLC!AT373</f>
        <v>0</v>
      </c>
      <c r="P94" s="144">
        <f>HPLC!AU373</f>
        <v>0</v>
      </c>
      <c r="Q94" s="144">
        <f>HPLC!AV373</f>
        <v>0</v>
      </c>
      <c r="R94" s="144" t="e">
        <f>HPLC!AW373</f>
        <v>#DIV/0!</v>
      </c>
      <c r="S94" s="144">
        <f>HPLC!AX373</f>
        <v>0</v>
      </c>
      <c r="T94" s="144">
        <f>HPLC!AY373</f>
        <v>0</v>
      </c>
      <c r="U94" s="150" t="e">
        <f>HPLC!AZ373</f>
        <v>#DIV/0!</v>
      </c>
      <c r="W94" s="11">
        <f>'OD660'!$A$5</f>
        <v>44661.520833333336</v>
      </c>
      <c r="X94" s="4">
        <f>Y94*24</f>
        <v>0</v>
      </c>
      <c r="Y94" s="4">
        <f>W94-$A$4</f>
        <v>0</v>
      </c>
      <c r="Z94" s="143">
        <f>GC!AK84</f>
        <v>41.976666666666667</v>
      </c>
      <c r="AA94" s="144">
        <f>GC!AL84</f>
        <v>3.1494496873792595</v>
      </c>
      <c r="AB94" s="144">
        <f>GC!AM84</f>
        <v>7.5028579862922093E-2</v>
      </c>
      <c r="AC94" s="144">
        <f>GC!AN84</f>
        <v>24.299999999999997</v>
      </c>
      <c r="AD94" s="144">
        <f>GC!AO84</f>
        <v>1.9747658088998805</v>
      </c>
      <c r="AE94" s="144">
        <f>GC!AP84</f>
        <v>8.1266082670776979E-2</v>
      </c>
      <c r="AF94" s="144">
        <f>GC!AQ84</f>
        <v>0</v>
      </c>
      <c r="AG94" s="144">
        <f>GC!AR84</f>
        <v>0</v>
      </c>
      <c r="AH94" s="144" t="e">
        <f>GC!AS84</f>
        <v>#DIV/0!</v>
      </c>
      <c r="AI94" s="144">
        <f>GC!AT84</f>
        <v>0</v>
      </c>
      <c r="AJ94" s="144">
        <f>GC!AU84</f>
        <v>0</v>
      </c>
      <c r="AK94" s="144" t="e">
        <f>GC!AV84</f>
        <v>#DIV/0!</v>
      </c>
      <c r="AL94" s="144">
        <f>GC!AW84</f>
        <v>0</v>
      </c>
      <c r="AM94" s="144">
        <f>GC!AX84</f>
        <v>0</v>
      </c>
      <c r="AN94" s="144" t="e">
        <f>GC!AY84</f>
        <v>#DIV/0!</v>
      </c>
      <c r="AO94" s="144">
        <f>GC!AZ84</f>
        <v>0</v>
      </c>
      <c r="AP94" s="144">
        <f>GC!BA84</f>
        <v>0</v>
      </c>
      <c r="AQ94" s="144" t="e">
        <f>GC!BB84</f>
        <v>#DIV/0!</v>
      </c>
      <c r="AR94" s="144">
        <f>GC!BC84</f>
        <v>0</v>
      </c>
      <c r="AS94" s="144">
        <f>GC!BD84</f>
        <v>0</v>
      </c>
      <c r="AT94" s="144" t="e">
        <f>GC!BE84</f>
        <v>#DIV/0!</v>
      </c>
      <c r="AU94" s="144">
        <f>GC!BF84</f>
        <v>0</v>
      </c>
      <c r="AV94" s="144">
        <f>GC!BG84</f>
        <v>0</v>
      </c>
      <c r="AW94" s="144" t="e">
        <f>GC!BH84</f>
        <v>#DIV/0!</v>
      </c>
      <c r="AX94" s="144">
        <f>GC!BI84</f>
        <v>0</v>
      </c>
      <c r="AY94" s="144">
        <f>GC!BJ84</f>
        <v>0</v>
      </c>
      <c r="AZ94" s="144" t="e">
        <f>GC!BK84</f>
        <v>#DIV/0!</v>
      </c>
      <c r="BA94" s="144">
        <f>GC!BL84</f>
        <v>0</v>
      </c>
      <c r="BB94" s="144">
        <f>GC!BM84</f>
        <v>0</v>
      </c>
      <c r="BC94" s="144" t="e">
        <f>GC!BN84</f>
        <v>#DIV/0!</v>
      </c>
      <c r="BD94" s="144">
        <f>GC!BO84</f>
        <v>0</v>
      </c>
      <c r="BE94" s="144">
        <f>GC!BP84</f>
        <v>0</v>
      </c>
      <c r="BF94" s="150" t="e">
        <f>GC!BQ84</f>
        <v>#DIV/0!</v>
      </c>
    </row>
    <row r="95" spans="1:58" x14ac:dyDescent="0.35">
      <c r="A95" s="11">
        <f t="shared" si="29"/>
        <v>44661.84375</v>
      </c>
      <c r="B95" s="5">
        <f t="shared" ref="B95:B104" si="31">C95*24</f>
        <v>7.7499999999417923</v>
      </c>
      <c r="C95" s="12">
        <f t="shared" si="30"/>
        <v>0.32291666666424135</v>
      </c>
      <c r="D95" s="29">
        <f>HPLC!AI374</f>
        <v>7.9233333333333329</v>
      </c>
      <c r="E95" s="7">
        <f>HPLC!AJ374</f>
        <v>5.3385391260156324E-2</v>
      </c>
      <c r="F95" s="7">
        <f>HPLC!AK374</f>
        <v>6.7377439537429102E-3</v>
      </c>
      <c r="G95" s="7">
        <f>HPLC!AL374</f>
        <v>23.966666666666669</v>
      </c>
      <c r="H95" s="7">
        <f>HPLC!AM374</f>
        <v>0.17795130420052052</v>
      </c>
      <c r="I95" s="7">
        <f>HPLC!AN374</f>
        <v>7.4249501057240827E-3</v>
      </c>
      <c r="J95" s="7">
        <f>HPLC!AO374</f>
        <v>6.29</v>
      </c>
      <c r="K95" s="7">
        <f>HPLC!AP374</f>
        <v>3.3416562759605702E-2</v>
      </c>
      <c r="L95" s="7">
        <f>HPLC!AQ374</f>
        <v>5.3126490873776954E-3</v>
      </c>
      <c r="M95" s="7">
        <f>HPLC!AR374</f>
        <v>2.686666666666667</v>
      </c>
      <c r="N95" s="7">
        <f>HPLC!AS374</f>
        <v>1.7795130420052263E-2</v>
      </c>
      <c r="O95" s="7">
        <f>HPLC!AT374</f>
        <v>6.6234976749574171E-3</v>
      </c>
      <c r="P95" s="7">
        <f>HPLC!AU374</f>
        <v>0</v>
      </c>
      <c r="Q95" s="7">
        <f>HPLC!AV374</f>
        <v>0</v>
      </c>
      <c r="R95" s="7" t="e">
        <f>HPLC!AW374</f>
        <v>#DIV/0!</v>
      </c>
      <c r="S95" s="7">
        <f>HPLC!AX374</f>
        <v>0.24166666666666667</v>
      </c>
      <c r="T95" s="7">
        <f>HPLC!AY374</f>
        <v>4.0824829046386228E-3</v>
      </c>
      <c r="U95" s="151">
        <f>HPLC!AZ374</f>
        <v>1.6893032708849474E-2</v>
      </c>
      <c r="W95" s="11">
        <f>'OD660'!$A$7</f>
        <v>44662.34375</v>
      </c>
      <c r="X95" s="4">
        <f t="shared" ref="X95:X99" si="32">Y95*24</f>
        <v>19.749999999941792</v>
      </c>
      <c r="Y95" s="5">
        <f t="shared" ref="Y95:Y99" si="33">W95-$A$4</f>
        <v>0.82291666666424135</v>
      </c>
      <c r="Z95" s="29">
        <f>GC!AK85</f>
        <v>108.94000000000001</v>
      </c>
      <c r="AA95" s="7">
        <f>GC!AL85</f>
        <v>5.5037350953693247</v>
      </c>
      <c r="AB95" s="7">
        <f>GC!AM85</f>
        <v>5.0520792136674535E-2</v>
      </c>
      <c r="AC95" s="7">
        <f>GC!AN85</f>
        <v>112.40000000000002</v>
      </c>
      <c r="AD95" s="7">
        <f>GC!AO85</f>
        <v>4.7154215082005146</v>
      </c>
      <c r="AE95" s="7">
        <f>GC!AP85</f>
        <v>4.1952148649470763E-2</v>
      </c>
      <c r="AF95" s="7">
        <f>GC!AQ85</f>
        <v>0</v>
      </c>
      <c r="AG95" s="7">
        <f>GC!AR85</f>
        <v>0</v>
      </c>
      <c r="AH95" s="7" t="e">
        <f>GC!AS85</f>
        <v>#DIV/0!</v>
      </c>
      <c r="AI95" s="7">
        <f>GC!AT85</f>
        <v>0</v>
      </c>
      <c r="AJ95" s="7">
        <f>GC!AU85</f>
        <v>0</v>
      </c>
      <c r="AK95" s="7" t="e">
        <f>GC!AV85</f>
        <v>#DIV/0!</v>
      </c>
      <c r="AL95" s="7">
        <f>GC!AW85</f>
        <v>0</v>
      </c>
      <c r="AM95" s="7">
        <f>GC!AX85</f>
        <v>0</v>
      </c>
      <c r="AN95" s="7" t="e">
        <f>GC!AY85</f>
        <v>#DIV/0!</v>
      </c>
      <c r="AO95" s="7">
        <f>GC!AZ85</f>
        <v>0</v>
      </c>
      <c r="AP95" s="7">
        <f>GC!BA85</f>
        <v>0</v>
      </c>
      <c r="AQ95" s="7" t="e">
        <f>GC!BB85</f>
        <v>#DIV/0!</v>
      </c>
      <c r="AR95" s="7">
        <f>GC!BC85</f>
        <v>0</v>
      </c>
      <c r="AS95" s="7">
        <f>GC!BD85</f>
        <v>0</v>
      </c>
      <c r="AT95" s="7" t="e">
        <f>GC!BE85</f>
        <v>#DIV/0!</v>
      </c>
      <c r="AU95" s="7">
        <f>GC!BF85</f>
        <v>3.94</v>
      </c>
      <c r="AV95" s="7">
        <f>GC!BG85</f>
        <v>4.5825756949558344E-2</v>
      </c>
      <c r="AW95" s="7">
        <f>GC!BH85</f>
        <v>1.1630902779075723E-2</v>
      </c>
      <c r="AX95" s="7">
        <f>GC!BI85</f>
        <v>0</v>
      </c>
      <c r="AY95" s="7">
        <f>GC!BJ85</f>
        <v>0</v>
      </c>
      <c r="AZ95" s="7" t="e">
        <f>GC!BK85</f>
        <v>#DIV/0!</v>
      </c>
      <c r="BA95" s="7">
        <f>GC!BL85</f>
        <v>0</v>
      </c>
      <c r="BB95" s="7">
        <f>GC!BM85</f>
        <v>0</v>
      </c>
      <c r="BC95" s="7" t="e">
        <f>GC!BN85</f>
        <v>#DIV/0!</v>
      </c>
      <c r="BD95" s="7">
        <f>GC!BO85</f>
        <v>0</v>
      </c>
      <c r="BE95" s="7">
        <f>GC!BP85</f>
        <v>0</v>
      </c>
      <c r="BF95" s="151" t="e">
        <f>GC!BQ85</f>
        <v>#DIV/0!</v>
      </c>
    </row>
    <row r="96" spans="1:58" x14ac:dyDescent="0.35">
      <c r="A96" s="11">
        <f t="shared" si="29"/>
        <v>44662.34375</v>
      </c>
      <c r="B96" s="5">
        <f t="shared" si="31"/>
        <v>19.749999999941792</v>
      </c>
      <c r="C96" s="12">
        <f t="shared" si="30"/>
        <v>0.82291666666424135</v>
      </c>
      <c r="D96" s="29">
        <f>HPLC!AI375</f>
        <v>7.9283333333333337</v>
      </c>
      <c r="E96" s="7">
        <f>HPLC!AJ375</f>
        <v>6.0138728508896129E-2</v>
      </c>
      <c r="F96" s="7">
        <f>HPLC!AK375</f>
        <v>7.5852926435437621E-3</v>
      </c>
      <c r="G96" s="7">
        <f>HPLC!AL375</f>
        <v>23.993333333333329</v>
      </c>
      <c r="H96" s="7">
        <f>HPLC!AM375</f>
        <v>0.16588148379691625</v>
      </c>
      <c r="I96" s="7">
        <f>HPLC!AN375</f>
        <v>6.9136489495797288E-3</v>
      </c>
      <c r="J96" s="7">
        <f>HPLC!AO375</f>
        <v>4.9983333333333331</v>
      </c>
      <c r="K96" s="7">
        <f>HPLC!AP375</f>
        <v>3.6285901761795247E-2</v>
      </c>
      <c r="L96" s="7">
        <f>HPLC!AQ375</f>
        <v>7.2596002190987493E-3</v>
      </c>
      <c r="M96" s="7">
        <f>HPLC!AR375</f>
        <v>2.5466666666666664</v>
      </c>
      <c r="N96" s="7">
        <f>HPLC!AS375</f>
        <v>1.779513042005211E-2</v>
      </c>
      <c r="O96" s="7">
        <f>HPLC!AT375</f>
        <v>6.9876166570885254E-3</v>
      </c>
      <c r="P96" s="7">
        <f>HPLC!AU375</f>
        <v>0</v>
      </c>
      <c r="Q96" s="7">
        <f>HPLC!AV375</f>
        <v>0</v>
      </c>
      <c r="R96" s="7" t="e">
        <f>HPLC!AW375</f>
        <v>#DIV/0!</v>
      </c>
      <c r="S96" s="7">
        <f>HPLC!AX375</f>
        <v>0.77833333333333332</v>
      </c>
      <c r="T96" s="7">
        <f>HPLC!AY375</f>
        <v>4.0824829046386575E-3</v>
      </c>
      <c r="U96" s="151">
        <f>HPLC!AZ375</f>
        <v>5.2451600487862836E-3</v>
      </c>
      <c r="W96" s="11">
        <f>'OD660'!$A$9</f>
        <v>44663.354166666664</v>
      </c>
      <c r="X96" s="4">
        <f t="shared" si="32"/>
        <v>43.999999999883585</v>
      </c>
      <c r="Y96" s="5">
        <f t="shared" si="33"/>
        <v>1.8333333333284827</v>
      </c>
      <c r="Z96" s="29">
        <f>GC!AK86</f>
        <v>218.27333333333331</v>
      </c>
      <c r="AA96" s="7">
        <f>GC!AL86</f>
        <v>9.06396344505721</v>
      </c>
      <c r="AB96" s="7">
        <f>GC!AM86</f>
        <v>4.1525748045526452E-2</v>
      </c>
      <c r="AC96" s="7">
        <f>GC!AN86</f>
        <v>170.58</v>
      </c>
      <c r="AD96" s="7">
        <f>GC!AO86</f>
        <v>4.7233568571514946</v>
      </c>
      <c r="AE96" s="7">
        <f>GC!AP86</f>
        <v>2.7689980403045458E-2</v>
      </c>
      <c r="AF96" s="7">
        <f>GC!AQ86</f>
        <v>0.28666666666666668</v>
      </c>
      <c r="AG96" s="7">
        <f>GC!AR86</f>
        <v>5.7735026918962311E-3</v>
      </c>
      <c r="AH96" s="7">
        <f>GC!AS86</f>
        <v>2.0140125669405456E-2</v>
      </c>
      <c r="AI96" s="7">
        <f>GC!AT86</f>
        <v>0</v>
      </c>
      <c r="AJ96" s="7">
        <f>GC!AU86</f>
        <v>0</v>
      </c>
      <c r="AK96" s="7" t="e">
        <f>GC!AV86</f>
        <v>#DIV/0!</v>
      </c>
      <c r="AL96" s="7">
        <f>GC!AW86</f>
        <v>0.19000000000000003</v>
      </c>
      <c r="AM96" s="7">
        <f>GC!AX86</f>
        <v>1.7320508075688773E-2</v>
      </c>
      <c r="AN96" s="7">
        <f>GC!AY86</f>
        <v>9.1160568819414575E-2</v>
      </c>
      <c r="AO96" s="7">
        <f>GC!AZ86</f>
        <v>7.25</v>
      </c>
      <c r="AP96" s="7">
        <f>GC!BA86</f>
        <v>0.16093476939431092</v>
      </c>
      <c r="AQ96" s="7">
        <f>GC!BB86</f>
        <v>2.2197899226801508E-2</v>
      </c>
      <c r="AR96" s="7">
        <f>GC!BC86</f>
        <v>0</v>
      </c>
      <c r="AS96" s="7">
        <f>GC!BD86</f>
        <v>0</v>
      </c>
      <c r="AT96" s="7" t="e">
        <f>GC!BE86</f>
        <v>#DIV/0!</v>
      </c>
      <c r="AU96" s="7">
        <f>GC!BF86</f>
        <v>24.22</v>
      </c>
      <c r="AV96" s="7">
        <f>GC!BG86</f>
        <v>0.11269427669584657</v>
      </c>
      <c r="AW96" s="7">
        <f>GC!BH86</f>
        <v>4.6529428858731042E-3</v>
      </c>
      <c r="AX96" s="7">
        <f>GC!BI86</f>
        <v>0</v>
      </c>
      <c r="AY96" s="7">
        <f>GC!BJ86</f>
        <v>0</v>
      </c>
      <c r="AZ96" s="7" t="e">
        <f>GC!BK86</f>
        <v>#DIV/0!</v>
      </c>
      <c r="BA96" s="7">
        <f>GC!BL86</f>
        <v>0</v>
      </c>
      <c r="BB96" s="7">
        <f>GC!BM86</f>
        <v>0</v>
      </c>
      <c r="BC96" s="7" t="e">
        <f>GC!BN86</f>
        <v>#DIV/0!</v>
      </c>
      <c r="BD96" s="7">
        <f>GC!BO86</f>
        <v>0</v>
      </c>
      <c r="BE96" s="7">
        <f>GC!BP86</f>
        <v>0</v>
      </c>
      <c r="BF96" s="151" t="e">
        <f>GC!BQ86</f>
        <v>#DIV/0!</v>
      </c>
    </row>
    <row r="97" spans="1:58" x14ac:dyDescent="0.35">
      <c r="A97" s="11">
        <f t="shared" si="29"/>
        <v>44662.71875</v>
      </c>
      <c r="B97" s="5">
        <f t="shared" si="31"/>
        <v>28.749999999941792</v>
      </c>
      <c r="C97" s="12">
        <f t="shared" si="30"/>
        <v>1.1979166666642413</v>
      </c>
      <c r="D97" s="29">
        <f>HPLC!AI376</f>
        <v>7.836666666666666</v>
      </c>
      <c r="E97" s="7">
        <f>HPLC!AJ376</f>
        <v>4.3011626335213306E-2</v>
      </c>
      <c r="F97" s="7">
        <f>HPLC!AK376</f>
        <v>5.4885103788022086E-3</v>
      </c>
      <c r="G97" s="7">
        <f>HPLC!AL376</f>
        <v>23.701666666666668</v>
      </c>
      <c r="H97" s="7">
        <f>HPLC!AM376</f>
        <v>0.13496913227352017</v>
      </c>
      <c r="I97" s="7">
        <f>HPLC!AN376</f>
        <v>5.694499638851846E-3</v>
      </c>
      <c r="J97" s="7">
        <f>HPLC!AO376</f>
        <v>2.9316666666666666</v>
      </c>
      <c r="K97" s="7">
        <f>HPLC!AP376</f>
        <v>1.7795130420052117E-2</v>
      </c>
      <c r="L97" s="7">
        <f>HPLC!AQ376</f>
        <v>6.0699705810297157E-3</v>
      </c>
      <c r="M97" s="7">
        <f>HPLC!AR376</f>
        <v>2.1550000000000002</v>
      </c>
      <c r="N97" s="7">
        <f>HPLC!AS376</f>
        <v>1.4719601443879734E-2</v>
      </c>
      <c r="O97" s="7">
        <f>HPLC!AT376</f>
        <v>6.8304415052806182E-3</v>
      </c>
      <c r="P97" s="7">
        <f>HPLC!AU376</f>
        <v>8.5000000000000006E-2</v>
      </c>
      <c r="Q97" s="7">
        <f>HPLC!AV376</f>
        <v>4.0824829046386289E-3</v>
      </c>
      <c r="R97" s="7">
        <f>HPLC!AW376</f>
        <v>4.8029210642807393E-2</v>
      </c>
      <c r="S97" s="7">
        <f>HPLC!AX376</f>
        <v>1.7949999999999999</v>
      </c>
      <c r="T97" s="7">
        <f>HPLC!AY376</f>
        <v>5.6124860801609083E-2</v>
      </c>
      <c r="U97" s="151">
        <f>HPLC!AZ376</f>
        <v>3.1267331922902E-2</v>
      </c>
      <c r="W97" s="11">
        <f>'OD660'!$A$11</f>
        <v>44664.361111111109</v>
      </c>
      <c r="X97" s="4">
        <f t="shared" si="32"/>
        <v>68.166666666569654</v>
      </c>
      <c r="Y97" s="5">
        <f t="shared" si="33"/>
        <v>2.8402777777737356</v>
      </c>
      <c r="Z97" s="29">
        <f>GC!AK87</f>
        <v>1032.7566666666667</v>
      </c>
      <c r="AA97" s="7">
        <f>GC!AL87</f>
        <v>44.222998918360638</v>
      </c>
      <c r="AB97" s="7">
        <f>GC!AM87</f>
        <v>4.2820347082430488E-2</v>
      </c>
      <c r="AC97" s="7">
        <f>GC!AN87</f>
        <v>983.20666666666659</v>
      </c>
      <c r="AD97" s="7">
        <f>GC!AO87</f>
        <v>22.286225192556323</v>
      </c>
      <c r="AE97" s="7">
        <f>GC!AP87</f>
        <v>2.2666877624124115E-2</v>
      </c>
      <c r="AF97" s="7">
        <f>GC!AQ87</f>
        <v>1.1033333333333333</v>
      </c>
      <c r="AG97" s="7">
        <f>GC!AR87</f>
        <v>4.6188021535169974E-2</v>
      </c>
      <c r="AH97" s="7">
        <f>GC!AS87</f>
        <v>4.1862255167827774E-2</v>
      </c>
      <c r="AI97" s="7">
        <f>GC!AT87</f>
        <v>0</v>
      </c>
      <c r="AJ97" s="7">
        <f>GC!AU87</f>
        <v>0</v>
      </c>
      <c r="AK97" s="7" t="e">
        <f>GC!AV87</f>
        <v>#DIV/0!</v>
      </c>
      <c r="AL97" s="7">
        <f>GC!AW87</f>
        <v>0.41</v>
      </c>
      <c r="AM97" s="7">
        <f>GC!AX87</f>
        <v>0</v>
      </c>
      <c r="AN97" s="7">
        <f>GC!AY87</f>
        <v>0</v>
      </c>
      <c r="AO97" s="7">
        <f>GC!AZ87</f>
        <v>25.843333333333334</v>
      </c>
      <c r="AP97" s="7">
        <f>GC!BA87</f>
        <v>0.29280255007996919</v>
      </c>
      <c r="AQ97" s="7">
        <f>GC!BB87</f>
        <v>1.1329906490905553E-2</v>
      </c>
      <c r="AR97" s="7">
        <f>GC!BC87</f>
        <v>0.08</v>
      </c>
      <c r="AS97" s="7">
        <f>GC!BD87</f>
        <v>0</v>
      </c>
      <c r="AT97" s="7">
        <f>GC!BE87</f>
        <v>0</v>
      </c>
      <c r="AU97" s="7">
        <f>GC!BF87</f>
        <v>59.346666666666664</v>
      </c>
      <c r="AV97" s="7">
        <f>GC!BG87</f>
        <v>0.86961677383392988</v>
      </c>
      <c r="AW97" s="7">
        <f>GC!BH87</f>
        <v>1.465316963323854E-2</v>
      </c>
      <c r="AX97" s="7">
        <f>GC!BI87</f>
        <v>0</v>
      </c>
      <c r="AY97" s="7">
        <f>GC!BJ87</f>
        <v>0</v>
      </c>
      <c r="AZ97" s="7" t="e">
        <f>GC!BK87</f>
        <v>#DIV/0!</v>
      </c>
      <c r="BA97" s="7">
        <f>GC!BL87</f>
        <v>0</v>
      </c>
      <c r="BB97" s="7">
        <f>GC!BM87</f>
        <v>0</v>
      </c>
      <c r="BC97" s="7" t="e">
        <f>GC!BN87</f>
        <v>#DIV/0!</v>
      </c>
      <c r="BD97" s="7">
        <f>GC!BO87</f>
        <v>0</v>
      </c>
      <c r="BE97" s="7">
        <f>GC!BP87</f>
        <v>0</v>
      </c>
      <c r="BF97" s="151" t="e">
        <f>GC!BQ87</f>
        <v>#DIV/0!</v>
      </c>
    </row>
    <row r="98" spans="1:58" x14ac:dyDescent="0.35">
      <c r="A98" s="11">
        <f t="shared" si="29"/>
        <v>44663.354166666664</v>
      </c>
      <c r="B98" s="5">
        <f t="shared" si="31"/>
        <v>43.999999999883585</v>
      </c>
      <c r="C98" s="12">
        <f t="shared" si="30"/>
        <v>1.8333333333284827</v>
      </c>
      <c r="D98" s="29">
        <f>HPLC!AI377</f>
        <v>7.8049999999999997</v>
      </c>
      <c r="E98" s="7">
        <f>HPLC!AJ377</f>
        <v>8.1649658092769039E-3</v>
      </c>
      <c r="F98" s="7">
        <f>HPLC!AK377</f>
        <v>1.0461198986901864E-3</v>
      </c>
      <c r="G98" s="7">
        <f>HPLC!AL377</f>
        <v>20.863333333333333</v>
      </c>
      <c r="H98" s="7">
        <f>HPLC!AM377</f>
        <v>2.6770630673681555E-2</v>
      </c>
      <c r="I98" s="7">
        <f>HPLC!AN377</f>
        <v>1.2831425470689354E-3</v>
      </c>
      <c r="J98" s="7">
        <f>HPLC!AO377</f>
        <v>0</v>
      </c>
      <c r="K98" s="7">
        <f>HPLC!AP377</f>
        <v>0</v>
      </c>
      <c r="L98" s="7" t="e">
        <f>HPLC!AQ377</f>
        <v>#DIV/0!</v>
      </c>
      <c r="M98" s="7">
        <f>HPLC!AR377</f>
        <v>0</v>
      </c>
      <c r="N98" s="7">
        <f>HPLC!AS377</f>
        <v>0</v>
      </c>
      <c r="O98" s="7" t="e">
        <f>HPLC!AT377</f>
        <v>#DIV/0!</v>
      </c>
      <c r="P98" s="7">
        <f>HPLC!AU377</f>
        <v>0</v>
      </c>
      <c r="Q98" s="7">
        <f>HPLC!AV377</f>
        <v>0</v>
      </c>
      <c r="R98" s="7" t="e">
        <f>HPLC!AW377</f>
        <v>#DIV/0!</v>
      </c>
      <c r="S98" s="7">
        <f>HPLC!AX377</f>
        <v>5.4183333333333339</v>
      </c>
      <c r="T98" s="7">
        <f>HPLC!AY377</f>
        <v>4.082482904638652E-2</v>
      </c>
      <c r="U98" s="151">
        <f>HPLC!AZ377</f>
        <v>7.534573186044881E-3</v>
      </c>
      <c r="W98" s="11">
        <f>'OD660'!$A$13</f>
        <v>44665.34375</v>
      </c>
      <c r="X98" s="4">
        <f t="shared" si="32"/>
        <v>91.749999999941792</v>
      </c>
      <c r="Y98" s="5">
        <f t="shared" si="33"/>
        <v>3.8229166666642413</v>
      </c>
      <c r="Z98" s="29">
        <f>GC!AK88</f>
        <v>212</v>
      </c>
      <c r="AA98" s="7">
        <f>GC!AL88</f>
        <v>4.7215251773129445</v>
      </c>
      <c r="AB98" s="7">
        <f>GC!AM88</f>
        <v>2.2271345176004455E-2</v>
      </c>
      <c r="AC98" s="7">
        <f>GC!AN88</f>
        <v>139.79</v>
      </c>
      <c r="AD98" s="7">
        <f>GC!AO88</f>
        <v>8.5877994853163528</v>
      </c>
      <c r="AE98" s="7">
        <f>GC!AP88</f>
        <v>6.1433575258003817E-2</v>
      </c>
      <c r="AF98" s="7">
        <f>GC!AQ88</f>
        <v>1.25</v>
      </c>
      <c r="AG98" s="7">
        <f>GC!AR88</f>
        <v>4.5825756949558441E-2</v>
      </c>
      <c r="AH98" s="7">
        <f>GC!AS88</f>
        <v>3.6660605559646751E-2</v>
      </c>
      <c r="AI98" s="7">
        <f>GC!AT88</f>
        <v>0</v>
      </c>
      <c r="AJ98" s="7">
        <f>GC!AU88</f>
        <v>0</v>
      </c>
      <c r="AK98" s="7" t="e">
        <f>GC!AV88</f>
        <v>#DIV/0!</v>
      </c>
      <c r="AL98" s="7">
        <f>GC!AW88</f>
        <v>0.44333333333333336</v>
      </c>
      <c r="AM98" s="7">
        <f>GC!AX88</f>
        <v>5.7735026918962623E-3</v>
      </c>
      <c r="AN98" s="7">
        <f>GC!AY88</f>
        <v>1.3022938402773524E-2</v>
      </c>
      <c r="AO98" s="7">
        <f>GC!AZ88</f>
        <v>29.913333333333338</v>
      </c>
      <c r="AP98" s="7">
        <f>GC!BA88</f>
        <v>0.42099089459670425</v>
      </c>
      <c r="AQ98" s="7">
        <f>GC!BB88</f>
        <v>1.4073687138289643E-2</v>
      </c>
      <c r="AR98" s="7">
        <f>GC!BC88</f>
        <v>0.10000000000000002</v>
      </c>
      <c r="AS98" s="7">
        <f>GC!BD88</f>
        <v>1.6996749443881478E-17</v>
      </c>
      <c r="AT98" s="7">
        <f>GC!BE88</f>
        <v>1.6996749443881474E-16</v>
      </c>
      <c r="AU98" s="7">
        <f>GC!BF88</f>
        <v>63.413333333333334</v>
      </c>
      <c r="AV98" s="7">
        <f>GC!BG88</f>
        <v>0.73214297328686595</v>
      </c>
      <c r="AW98" s="7">
        <f>GC!BH88</f>
        <v>1.1545568334002301E-2</v>
      </c>
      <c r="AX98" s="7">
        <f>GC!BI88</f>
        <v>0</v>
      </c>
      <c r="AY98" s="7">
        <f>GC!BJ88</f>
        <v>0</v>
      </c>
      <c r="AZ98" s="7" t="e">
        <f>GC!BK88</f>
        <v>#DIV/0!</v>
      </c>
      <c r="BA98" s="7">
        <f>GC!BL88</f>
        <v>0</v>
      </c>
      <c r="BB98" s="7">
        <f>GC!BM88</f>
        <v>0</v>
      </c>
      <c r="BC98" s="7" t="e">
        <f>GC!BN88</f>
        <v>#DIV/0!</v>
      </c>
      <c r="BD98" s="7">
        <f>GC!BO88</f>
        <v>0</v>
      </c>
      <c r="BE98" s="7">
        <f>GC!BP88</f>
        <v>0</v>
      </c>
      <c r="BF98" s="151" t="e">
        <f>GC!BQ88</f>
        <v>#DIV/0!</v>
      </c>
    </row>
    <row r="99" spans="1:58" ht="15" thickBot="1" x14ac:dyDescent="0.4">
      <c r="A99" s="11">
        <f t="shared" si="29"/>
        <v>44663.677083333336</v>
      </c>
      <c r="B99" s="5">
        <f t="shared" si="31"/>
        <v>51.75</v>
      </c>
      <c r="C99" s="12">
        <f t="shared" si="30"/>
        <v>2.15625</v>
      </c>
      <c r="D99" s="29">
        <f>HPLC!AI378</f>
        <v>7.6066666666666665</v>
      </c>
      <c r="E99" s="7">
        <f>HPLC!AJ378</f>
        <v>4.0824829046387243E-3</v>
      </c>
      <c r="F99" s="7">
        <f>HPLC!AK378</f>
        <v>5.3669801550903476E-4</v>
      </c>
      <c r="G99" s="7">
        <f>HPLC!AL378</f>
        <v>15.768333333333333</v>
      </c>
      <c r="H99" s="7">
        <f>HPLC!AM378</f>
        <v>7.0710678118659524E-3</v>
      </c>
      <c r="I99" s="7">
        <f>HPLC!AN378</f>
        <v>4.4843469898737676E-4</v>
      </c>
      <c r="J99" s="7">
        <f>HPLC!AO378</f>
        <v>0</v>
      </c>
      <c r="K99" s="7">
        <f>HPLC!AP378</f>
        <v>0</v>
      </c>
      <c r="L99" s="7" t="e">
        <f>HPLC!AQ378</f>
        <v>#DIV/0!</v>
      </c>
      <c r="M99" s="7">
        <f>HPLC!AR378</f>
        <v>0</v>
      </c>
      <c r="N99" s="7">
        <f>HPLC!AS378</f>
        <v>0</v>
      </c>
      <c r="O99" s="7" t="e">
        <f>HPLC!AT378</f>
        <v>#DIV/0!</v>
      </c>
      <c r="P99" s="7">
        <f>HPLC!AU378</f>
        <v>0.28833333333333333</v>
      </c>
      <c r="Q99" s="7">
        <f>HPLC!AV378</f>
        <v>4.0824829046386332E-3</v>
      </c>
      <c r="R99" s="7">
        <f>HPLC!AW378</f>
        <v>1.4158900247301619E-2</v>
      </c>
      <c r="S99" s="7">
        <f>HPLC!AX378</f>
        <v>8.3583333333333343</v>
      </c>
      <c r="T99" s="7">
        <f>HPLC!AY378</f>
        <v>9.7979589711327211E-2</v>
      </c>
      <c r="U99" s="151">
        <f>HPLC!AZ378</f>
        <v>1.1722383614515717E-2</v>
      </c>
      <c r="W99" s="11">
        <f>'OD660'!$A$15</f>
        <v>44666.385416666664</v>
      </c>
      <c r="X99" s="9">
        <f t="shared" si="32"/>
        <v>116.74999999988358</v>
      </c>
      <c r="Y99" s="19">
        <f t="shared" si="33"/>
        <v>4.8645833333284827</v>
      </c>
      <c r="Z99" s="30">
        <f>GC!AK89</f>
        <v>110.70666666666666</v>
      </c>
      <c r="AA99" s="21">
        <f>GC!AL89</f>
        <v>4.407111676975445</v>
      </c>
      <c r="AB99" s="21">
        <f>GC!AM89</f>
        <v>3.9808909523444347E-2</v>
      </c>
      <c r="AC99" s="21">
        <f>GC!AN89</f>
        <v>90.40000000000002</v>
      </c>
      <c r="AD99" s="21">
        <f>GC!AO89</f>
        <v>2.8525953095383088</v>
      </c>
      <c r="AE99" s="21">
        <f>GC!AP89</f>
        <v>3.1555257848875091E-2</v>
      </c>
      <c r="AF99" s="21">
        <f>GC!AQ89</f>
        <v>1.9166666666666667</v>
      </c>
      <c r="AG99" s="21">
        <f>GC!AR89</f>
        <v>3.0550504633038961E-2</v>
      </c>
      <c r="AH99" s="21">
        <f>GC!AS89</f>
        <v>1.5939393721585544E-2</v>
      </c>
      <c r="AI99" s="21">
        <f>GC!AT89</f>
        <v>0</v>
      </c>
      <c r="AJ99" s="21">
        <f>GC!AU89</f>
        <v>0</v>
      </c>
      <c r="AK99" s="21" t="e">
        <f>GC!AV89</f>
        <v>#DIV/0!</v>
      </c>
      <c r="AL99" s="21">
        <f>GC!AW89</f>
        <v>0.5033333333333333</v>
      </c>
      <c r="AM99" s="21">
        <f>GC!AX89</f>
        <v>5.7735026918962623E-3</v>
      </c>
      <c r="AN99" s="21">
        <f>GC!AY89</f>
        <v>1.1470535149462774E-2</v>
      </c>
      <c r="AO99" s="21">
        <f>GC!AZ89</f>
        <v>32.976666666666667</v>
      </c>
      <c r="AP99" s="21">
        <f>GC!BA89</f>
        <v>0.77500537632543798</v>
      </c>
      <c r="AQ99" s="21">
        <f>GC!BB89</f>
        <v>2.3501628717035417E-2</v>
      </c>
      <c r="AR99" s="21">
        <f>GC!BC89</f>
        <v>0.11666666666666665</v>
      </c>
      <c r="AS99" s="21">
        <f>GC!BD89</f>
        <v>5.7735026918962545E-3</v>
      </c>
      <c r="AT99" s="21">
        <f>GC!BE89</f>
        <v>4.9487165930539333E-2</v>
      </c>
      <c r="AU99" s="21">
        <f>GC!BF89</f>
        <v>67.510000000000005</v>
      </c>
      <c r="AV99" s="21">
        <f>GC!BG89</f>
        <v>1.3355148819837266</v>
      </c>
      <c r="AW99" s="21">
        <f>GC!BH89</f>
        <v>1.9782474921992688E-2</v>
      </c>
      <c r="AX99" s="21">
        <f>GC!BI89</f>
        <v>0</v>
      </c>
      <c r="AY99" s="21">
        <f>GC!BJ89</f>
        <v>0</v>
      </c>
      <c r="AZ99" s="21" t="e">
        <f>GC!BK89</f>
        <v>#DIV/0!</v>
      </c>
      <c r="BA99" s="21">
        <f>GC!BL89</f>
        <v>0</v>
      </c>
      <c r="BB99" s="21">
        <f>GC!BM89</f>
        <v>0</v>
      </c>
      <c r="BC99" s="21" t="e">
        <f>GC!BN89</f>
        <v>#DIV/0!</v>
      </c>
      <c r="BD99" s="21">
        <f>GC!BO89</f>
        <v>0</v>
      </c>
      <c r="BE99" s="21">
        <f>GC!BP89</f>
        <v>0</v>
      </c>
      <c r="BF99" s="152" t="e">
        <f>GC!BQ89</f>
        <v>#DIV/0!</v>
      </c>
    </row>
    <row r="100" spans="1:58" x14ac:dyDescent="0.35">
      <c r="A100" s="11">
        <f t="shared" si="29"/>
        <v>44664.361111111109</v>
      </c>
      <c r="B100" s="5">
        <f t="shared" si="31"/>
        <v>68.166666666569654</v>
      </c>
      <c r="C100" s="12">
        <f t="shared" si="30"/>
        <v>2.8402777777737356</v>
      </c>
      <c r="D100" s="29">
        <f>HPLC!AI379</f>
        <v>6.7033333333333331</v>
      </c>
      <c r="E100" s="7">
        <f>HPLC!AJ379</f>
        <v>3.3416562759605944E-2</v>
      </c>
      <c r="F100" s="7">
        <f>HPLC!AK379</f>
        <v>4.9850665479272919E-3</v>
      </c>
      <c r="G100" s="7">
        <f>HPLC!AL379</f>
        <v>2.7516666666666665</v>
      </c>
      <c r="H100" s="7">
        <f>HPLC!AM379</f>
        <v>1.224744871391599E-2</v>
      </c>
      <c r="I100" s="7">
        <f>HPLC!AN379</f>
        <v>4.4509201867653512E-3</v>
      </c>
      <c r="J100" s="7">
        <f>HPLC!AO379</f>
        <v>0</v>
      </c>
      <c r="K100" s="7">
        <f>HPLC!AP379</f>
        <v>0</v>
      </c>
      <c r="L100" s="7" t="e">
        <f>HPLC!AQ379</f>
        <v>#DIV/0!</v>
      </c>
      <c r="M100" s="7">
        <f>HPLC!AR379</f>
        <v>0</v>
      </c>
      <c r="N100" s="7">
        <f>HPLC!AS379</f>
        <v>0</v>
      </c>
      <c r="O100" s="7" t="e">
        <f>HPLC!AT379</f>
        <v>#DIV/0!</v>
      </c>
      <c r="P100" s="7">
        <f>HPLC!AU379</f>
        <v>0.78666666666666674</v>
      </c>
      <c r="Q100" s="7">
        <f>HPLC!AV379</f>
        <v>0</v>
      </c>
      <c r="R100" s="7">
        <f>HPLC!AW379</f>
        <v>0</v>
      </c>
      <c r="S100" s="7">
        <f>HPLC!AX379</f>
        <v>13.665000000000001</v>
      </c>
      <c r="T100" s="7">
        <f>HPLC!AY379</f>
        <v>0.20908530954293905</v>
      </c>
      <c r="U100" s="151">
        <f>HPLC!AZ379</f>
        <v>1.5300791038634397E-2</v>
      </c>
    </row>
    <row r="101" spans="1:58" x14ac:dyDescent="0.35">
      <c r="A101" s="11">
        <f t="shared" si="29"/>
        <v>44664.677083333336</v>
      </c>
      <c r="B101" s="5">
        <f t="shared" si="31"/>
        <v>75.75</v>
      </c>
      <c r="C101" s="12">
        <f t="shared" si="30"/>
        <v>3.15625</v>
      </c>
      <c r="D101" s="29">
        <f>HPLC!AI380</f>
        <v>6.02</v>
      </c>
      <c r="E101" s="7">
        <f>HPLC!AJ380</f>
        <v>8.164965809277086E-3</v>
      </c>
      <c r="F101" s="7">
        <f>HPLC!AK380</f>
        <v>1.3563066128367254E-3</v>
      </c>
      <c r="G101" s="7">
        <f>HPLC!AL380</f>
        <v>1.1816666666666666</v>
      </c>
      <c r="H101" s="7">
        <f>HPLC!AM380</f>
        <v>4.0824829046386332E-3</v>
      </c>
      <c r="I101" s="7">
        <f>HPLC!AN380</f>
        <v>3.4548515413020875E-3</v>
      </c>
      <c r="J101" s="7">
        <f>HPLC!AO380</f>
        <v>0</v>
      </c>
      <c r="K101" s="7">
        <f>HPLC!AP380</f>
        <v>0</v>
      </c>
      <c r="L101" s="7" t="e">
        <f>HPLC!AQ380</f>
        <v>#DIV/0!</v>
      </c>
      <c r="M101" s="7">
        <f>HPLC!AR380</f>
        <v>0</v>
      </c>
      <c r="N101" s="7">
        <f>HPLC!AS380</f>
        <v>0</v>
      </c>
      <c r="O101" s="7" t="e">
        <f>HPLC!AT380</f>
        <v>#DIV/0!</v>
      </c>
      <c r="P101" s="7">
        <f>HPLC!AU380</f>
        <v>0.80166666666666675</v>
      </c>
      <c r="Q101" s="7">
        <f>HPLC!AV380</f>
        <v>4.0824829046386332E-3</v>
      </c>
      <c r="R101" s="7">
        <f>HPLC!AW380</f>
        <v>5.0924942677404985E-3</v>
      </c>
      <c r="S101" s="7">
        <f>HPLC!AX380</f>
        <v>15.243333333333334</v>
      </c>
      <c r="T101" s="7">
        <f>HPLC!AY380</f>
        <v>0.31179587339582748</v>
      </c>
      <c r="U101" s="151">
        <f>HPLC!AZ380</f>
        <v>2.0454572932155749E-2</v>
      </c>
    </row>
    <row r="102" spans="1:58" x14ac:dyDescent="0.35">
      <c r="A102" s="11">
        <f t="shared" si="29"/>
        <v>44665.34375</v>
      </c>
      <c r="B102" s="5">
        <f t="shared" si="31"/>
        <v>91.749999999941792</v>
      </c>
      <c r="C102" s="12">
        <f t="shared" si="30"/>
        <v>3.8229166666642413</v>
      </c>
      <c r="D102" s="29">
        <f>HPLC!AI381</f>
        <v>4.2266666666666666</v>
      </c>
      <c r="E102" s="7">
        <f>HPLC!AJ381</f>
        <v>7.071067811865327E-3</v>
      </c>
      <c r="F102" s="7">
        <f>HPLC!AK381</f>
        <v>1.6729655706305979E-3</v>
      </c>
      <c r="G102" s="7">
        <f>HPLC!AL381</f>
        <v>0.99666666666666659</v>
      </c>
      <c r="H102" s="7">
        <f>HPLC!AM381</f>
        <v>1.2247448713915908E-2</v>
      </c>
      <c r="I102" s="7">
        <f>HPLC!AN381</f>
        <v>1.2288410080852083E-2</v>
      </c>
      <c r="J102" s="7">
        <f>HPLC!AO381</f>
        <v>0</v>
      </c>
      <c r="K102" s="7">
        <f>HPLC!AP381</f>
        <v>0</v>
      </c>
      <c r="L102" s="7" t="e">
        <f>HPLC!AQ381</f>
        <v>#DIV/0!</v>
      </c>
      <c r="M102" s="7">
        <f>HPLC!AR381</f>
        <v>0</v>
      </c>
      <c r="N102" s="7">
        <f>HPLC!AS381</f>
        <v>0</v>
      </c>
      <c r="O102" s="7" t="e">
        <f>HPLC!AT381</f>
        <v>#DIV/0!</v>
      </c>
      <c r="P102" s="7">
        <f>HPLC!AU381</f>
        <v>0.79999999999999993</v>
      </c>
      <c r="Q102" s="7">
        <f>HPLC!AV381</f>
        <v>1.0801234497346402E-2</v>
      </c>
      <c r="R102" s="7">
        <f>HPLC!AW381</f>
        <v>1.3501543121683003E-2</v>
      </c>
      <c r="S102" s="7">
        <f>HPLC!AX381</f>
        <v>17.178333333333331</v>
      </c>
      <c r="T102" s="7">
        <f>HPLC!AY381</f>
        <v>0.37150594432211431</v>
      </c>
      <c r="U102" s="151">
        <f>HPLC!AZ381</f>
        <v>2.1626425399560358E-2</v>
      </c>
    </row>
    <row r="103" spans="1:58" x14ac:dyDescent="0.35">
      <c r="A103" s="11">
        <f t="shared" si="29"/>
        <v>44665.677083333336</v>
      </c>
      <c r="B103" s="5">
        <f t="shared" si="31"/>
        <v>99.75</v>
      </c>
      <c r="C103" s="12">
        <f t="shared" si="30"/>
        <v>4.15625</v>
      </c>
      <c r="D103" s="29">
        <f>HPLC!AI382</f>
        <v>3.5916666666666668</v>
      </c>
      <c r="E103" s="7">
        <f>HPLC!AJ382</f>
        <v>5.7154760664940893E-2</v>
      </c>
      <c r="F103" s="7">
        <f>HPLC!AK382</f>
        <v>1.5913158421793288E-2</v>
      </c>
      <c r="G103" s="7">
        <f>HPLC!AL382</f>
        <v>0.95833333333333337</v>
      </c>
      <c r="H103" s="7">
        <f>HPLC!AM382</f>
        <v>1.224744871391592E-2</v>
      </c>
      <c r="I103" s="7">
        <f>HPLC!AN382</f>
        <v>1.2779946484086178E-2</v>
      </c>
      <c r="J103" s="7">
        <f>HPLC!AO382</f>
        <v>0</v>
      </c>
      <c r="K103" s="7">
        <f>HPLC!AP382</f>
        <v>0</v>
      </c>
      <c r="L103" s="7" t="e">
        <f>HPLC!AQ382</f>
        <v>#DIV/0!</v>
      </c>
      <c r="M103" s="7">
        <f>HPLC!AR382</f>
        <v>0</v>
      </c>
      <c r="N103" s="7">
        <f>HPLC!AS382</f>
        <v>0</v>
      </c>
      <c r="O103" s="7" t="e">
        <f>HPLC!AT382</f>
        <v>#DIV/0!</v>
      </c>
      <c r="P103" s="7">
        <f>HPLC!AU382</f>
        <v>0.83333333333333337</v>
      </c>
      <c r="Q103" s="7">
        <f>HPLC!AV382</f>
        <v>1.471960144387977E-2</v>
      </c>
      <c r="R103" s="7">
        <f>HPLC!AW382</f>
        <v>1.7663521732655722E-2</v>
      </c>
      <c r="S103" s="7">
        <f>HPLC!AX382</f>
        <v>13.578333333333333</v>
      </c>
      <c r="T103" s="7">
        <f>HPLC!AY382</f>
        <v>0.77218305256374731</v>
      </c>
      <c r="U103" s="151">
        <f>HPLC!AZ382</f>
        <v>5.6868765378451994E-2</v>
      </c>
    </row>
    <row r="104" spans="1:58" ht="15" thickBot="1" x14ac:dyDescent="0.4">
      <c r="A104" s="11">
        <f t="shared" si="29"/>
        <v>44666.385416666664</v>
      </c>
      <c r="B104" s="5">
        <f t="shared" si="31"/>
        <v>116.74999999988358</v>
      </c>
      <c r="C104" s="12">
        <f t="shared" si="30"/>
        <v>4.8645833333284827</v>
      </c>
      <c r="D104" s="30">
        <f>HPLC!AI383</f>
        <v>2.3066666666666666</v>
      </c>
      <c r="E104" s="21">
        <f>HPLC!AJ383</f>
        <v>9.273618495495696E-2</v>
      </c>
      <c r="F104" s="21">
        <f>HPLC!AK383</f>
        <v>4.0203548390877294E-2</v>
      </c>
      <c r="G104" s="21">
        <f>HPLC!AL383</f>
        <v>0.79999999999999993</v>
      </c>
      <c r="H104" s="21">
        <f>HPLC!AM383</f>
        <v>3.1885210782848318E-2</v>
      </c>
      <c r="I104" s="21">
        <f>HPLC!AN383</f>
        <v>3.9856513478560403E-2</v>
      </c>
      <c r="J104" s="21">
        <f>HPLC!AO383</f>
        <v>0</v>
      </c>
      <c r="K104" s="21">
        <f>HPLC!AP383</f>
        <v>0</v>
      </c>
      <c r="L104" s="21" t="e">
        <f>HPLC!AQ383</f>
        <v>#DIV/0!</v>
      </c>
      <c r="M104" s="21">
        <f>HPLC!AR383</f>
        <v>0</v>
      </c>
      <c r="N104" s="21">
        <f>HPLC!AS383</f>
        <v>0</v>
      </c>
      <c r="O104" s="21" t="e">
        <f>HPLC!AT383</f>
        <v>#DIV/0!</v>
      </c>
      <c r="P104" s="21">
        <f>HPLC!AU383</f>
        <v>0.80166666666666675</v>
      </c>
      <c r="Q104" s="21">
        <f>HPLC!AV383</f>
        <v>3.6285901761795393E-2</v>
      </c>
      <c r="R104" s="21">
        <f>HPLC!AW383</f>
        <v>4.5263079120742691E-2</v>
      </c>
      <c r="S104" s="21">
        <f>HPLC!AX383</f>
        <v>13.51333333333333</v>
      </c>
      <c r="T104" s="21">
        <f>HPLC!AY383</f>
        <v>0.82353911058714502</v>
      </c>
      <c r="U104" s="152">
        <f>HPLC!AZ383</f>
        <v>6.0942706752872118E-2</v>
      </c>
    </row>
    <row r="105" spans="1:58" x14ac:dyDescent="0.35">
      <c r="D105" s="174"/>
      <c r="E105" s="174"/>
      <c r="F105" s="174"/>
      <c r="G105" s="174"/>
      <c r="H105" s="174"/>
      <c r="I105" s="174"/>
      <c r="J105" s="174"/>
      <c r="K105" s="174"/>
      <c r="L105" s="174"/>
      <c r="M105" s="174"/>
      <c r="N105" s="174"/>
      <c r="O105" s="174"/>
      <c r="P105" s="174"/>
      <c r="Q105" s="174"/>
      <c r="R105" s="174"/>
      <c r="S105" s="174"/>
      <c r="T105" s="174"/>
      <c r="U105" s="174"/>
    </row>
    <row r="106" spans="1:58" ht="24" thickBot="1" x14ac:dyDescent="0.6">
      <c r="A106" s="97"/>
      <c r="B106" s="4"/>
      <c r="C106" s="5"/>
      <c r="D106" s="184" t="str">
        <f>HPLC!D415</f>
        <v>IMI511</v>
      </c>
      <c r="E106" s="174"/>
      <c r="F106" s="174"/>
      <c r="G106" s="174"/>
      <c r="H106" s="174"/>
      <c r="I106" s="174"/>
      <c r="J106" s="174"/>
      <c r="K106" s="174"/>
      <c r="L106" s="174"/>
      <c r="M106" s="174"/>
      <c r="N106" s="174"/>
      <c r="O106" s="174"/>
      <c r="P106" s="174"/>
      <c r="Q106" s="174"/>
      <c r="R106" s="174"/>
      <c r="S106" s="174"/>
      <c r="T106" s="174"/>
      <c r="U106" s="174"/>
    </row>
    <row r="107" spans="1:58" ht="15" thickBot="1" x14ac:dyDescent="0.4">
      <c r="D107" s="208" t="s">
        <v>9</v>
      </c>
      <c r="E107" s="209"/>
      <c r="F107" s="210"/>
      <c r="G107" s="208" t="s">
        <v>10</v>
      </c>
      <c r="H107" s="209"/>
      <c r="I107" s="210"/>
      <c r="J107" s="208" t="s">
        <v>11</v>
      </c>
      <c r="K107" s="209"/>
      <c r="L107" s="210"/>
      <c r="M107" s="208" t="s">
        <v>12</v>
      </c>
      <c r="N107" s="209"/>
      <c r="O107" s="210"/>
      <c r="P107" s="208" t="s">
        <v>13</v>
      </c>
      <c r="Q107" s="209"/>
      <c r="R107" s="210"/>
      <c r="S107" s="208" t="s">
        <v>14</v>
      </c>
      <c r="T107" s="209"/>
      <c r="U107" s="210"/>
      <c r="Z107" s="215" t="s">
        <v>15</v>
      </c>
      <c r="AA107" s="215"/>
      <c r="AB107" s="216"/>
      <c r="AC107" s="214" t="s">
        <v>16</v>
      </c>
      <c r="AD107" s="215"/>
      <c r="AE107" s="216"/>
      <c r="AF107" s="214" t="s">
        <v>17</v>
      </c>
      <c r="AG107" s="215"/>
      <c r="AH107" s="216"/>
      <c r="AI107" s="214" t="s">
        <v>18</v>
      </c>
      <c r="AJ107" s="215"/>
      <c r="AK107" s="216"/>
      <c r="AL107" s="214" t="s">
        <v>19</v>
      </c>
      <c r="AM107" s="215"/>
      <c r="AN107" s="216"/>
      <c r="AO107" s="214" t="s">
        <v>20</v>
      </c>
      <c r="AP107" s="215"/>
      <c r="AQ107" s="216"/>
      <c r="AR107" s="214" t="s">
        <v>24</v>
      </c>
      <c r="AS107" s="215"/>
      <c r="AT107" s="216"/>
      <c r="AU107" s="214" t="s">
        <v>21</v>
      </c>
      <c r="AV107" s="215"/>
      <c r="AW107" s="216"/>
      <c r="AX107" s="214" t="s">
        <v>22</v>
      </c>
      <c r="AY107" s="215"/>
      <c r="AZ107" s="216"/>
      <c r="BA107" s="214" t="s">
        <v>25</v>
      </c>
      <c r="BB107" s="215"/>
      <c r="BC107" s="216"/>
      <c r="BD107" s="214" t="s">
        <v>23</v>
      </c>
      <c r="BE107" s="215"/>
      <c r="BF107" s="216"/>
    </row>
    <row r="108" spans="1:58" ht="15" thickBot="1" x14ac:dyDescent="0.4">
      <c r="A108" s="182" t="s">
        <v>0</v>
      </c>
      <c r="B108" s="181" t="s">
        <v>1</v>
      </c>
      <c r="C108" s="183" t="s">
        <v>2</v>
      </c>
      <c r="D108" s="139" t="s">
        <v>8</v>
      </c>
      <c r="E108" s="140" t="s">
        <v>5</v>
      </c>
      <c r="F108" s="141" t="s">
        <v>6</v>
      </c>
      <c r="G108" s="142" t="s">
        <v>8</v>
      </c>
      <c r="H108" s="140" t="s">
        <v>5</v>
      </c>
      <c r="I108" s="141" t="s">
        <v>6</v>
      </c>
      <c r="J108" s="142" t="s">
        <v>8</v>
      </c>
      <c r="K108" s="140" t="s">
        <v>5</v>
      </c>
      <c r="L108" s="141" t="s">
        <v>6</v>
      </c>
      <c r="M108" s="142" t="s">
        <v>8</v>
      </c>
      <c r="N108" s="140" t="s">
        <v>5</v>
      </c>
      <c r="O108" s="141" t="s">
        <v>6</v>
      </c>
      <c r="P108" s="142" t="s">
        <v>8</v>
      </c>
      <c r="Q108" s="140" t="s">
        <v>5</v>
      </c>
      <c r="R108" s="141" t="s">
        <v>6</v>
      </c>
      <c r="S108" s="142" t="s">
        <v>8</v>
      </c>
      <c r="T108" s="140" t="s">
        <v>5</v>
      </c>
      <c r="U108" s="141" t="s">
        <v>6</v>
      </c>
      <c r="W108" s="182" t="s">
        <v>0</v>
      </c>
      <c r="X108" s="181" t="s">
        <v>1</v>
      </c>
      <c r="Y108" s="183" t="s">
        <v>2</v>
      </c>
      <c r="Z108" s="120" t="s">
        <v>8</v>
      </c>
      <c r="AA108" s="120" t="s">
        <v>5</v>
      </c>
      <c r="AB108" s="121" t="s">
        <v>6</v>
      </c>
      <c r="AC108" s="122" t="s">
        <v>8</v>
      </c>
      <c r="AD108" s="120" t="s">
        <v>5</v>
      </c>
      <c r="AE108" s="121" t="s">
        <v>6</v>
      </c>
      <c r="AF108" s="122" t="s">
        <v>8</v>
      </c>
      <c r="AG108" s="120" t="s">
        <v>5</v>
      </c>
      <c r="AH108" s="121" t="s">
        <v>6</v>
      </c>
      <c r="AI108" s="122" t="s">
        <v>8</v>
      </c>
      <c r="AJ108" s="120" t="s">
        <v>5</v>
      </c>
      <c r="AK108" s="121" t="s">
        <v>6</v>
      </c>
      <c r="AL108" s="122" t="s">
        <v>8</v>
      </c>
      <c r="AM108" s="120" t="s">
        <v>5</v>
      </c>
      <c r="AN108" s="121" t="s">
        <v>6</v>
      </c>
      <c r="AO108" s="122" t="s">
        <v>8</v>
      </c>
      <c r="AP108" s="120" t="s">
        <v>5</v>
      </c>
      <c r="AQ108" s="121" t="s">
        <v>6</v>
      </c>
      <c r="AR108" s="122" t="s">
        <v>8</v>
      </c>
      <c r="AS108" s="120" t="s">
        <v>5</v>
      </c>
      <c r="AT108" s="121" t="s">
        <v>6</v>
      </c>
      <c r="AU108" s="122" t="s">
        <v>8</v>
      </c>
      <c r="AV108" s="120" t="s">
        <v>5</v>
      </c>
      <c r="AW108" s="121" t="s">
        <v>6</v>
      </c>
      <c r="AX108" s="122" t="s">
        <v>8</v>
      </c>
      <c r="AY108" s="120" t="s">
        <v>5</v>
      </c>
      <c r="AZ108" s="121" t="s">
        <v>6</v>
      </c>
      <c r="BA108" s="122" t="s">
        <v>8</v>
      </c>
      <c r="BB108" s="120" t="s">
        <v>5</v>
      </c>
      <c r="BC108" s="121" t="s">
        <v>6</v>
      </c>
      <c r="BD108" s="122" t="s">
        <v>8</v>
      </c>
      <c r="BE108" s="120" t="s">
        <v>5</v>
      </c>
      <c r="BF108" s="121" t="s">
        <v>6</v>
      </c>
    </row>
    <row r="109" spans="1:58" x14ac:dyDescent="0.35">
      <c r="A109" s="11">
        <f t="shared" ref="A109:A119" si="34">A4</f>
        <v>44661.520833333336</v>
      </c>
      <c r="B109" s="5">
        <f>C109*24</f>
        <v>0</v>
      </c>
      <c r="C109" s="12">
        <f t="shared" ref="C109:C119" si="35">A109-$A$4</f>
        <v>0</v>
      </c>
      <c r="D109" s="143">
        <f>HPLC!AI419</f>
        <v>8.3449999999999989</v>
      </c>
      <c r="E109" s="144">
        <f>HPLC!AJ419</f>
        <v>0</v>
      </c>
      <c r="F109" s="144">
        <f>HPLC!AK419</f>
        <v>0</v>
      </c>
      <c r="G109" s="144">
        <f>HPLC!AL419</f>
        <v>23.99</v>
      </c>
      <c r="H109" s="144">
        <f>HPLC!AM419</f>
        <v>0</v>
      </c>
      <c r="I109" s="144">
        <f>HPLC!AN419</f>
        <v>0</v>
      </c>
      <c r="J109" s="144">
        <f>HPLC!AO419</f>
        <v>7.11</v>
      </c>
      <c r="K109" s="144">
        <f>HPLC!AP419</f>
        <v>0</v>
      </c>
      <c r="L109" s="144">
        <f>HPLC!AQ419</f>
        <v>0</v>
      </c>
      <c r="M109" s="144">
        <f>HPLC!AR419</f>
        <v>2.66</v>
      </c>
      <c r="N109" s="144">
        <f>HPLC!AS419</f>
        <v>0</v>
      </c>
      <c r="O109" s="144">
        <f>HPLC!AT419</f>
        <v>0</v>
      </c>
      <c r="P109" s="144">
        <f>HPLC!AU419</f>
        <v>0</v>
      </c>
      <c r="Q109" s="144">
        <f>HPLC!AV419</f>
        <v>0</v>
      </c>
      <c r="R109" s="144" t="e">
        <f>HPLC!AW419</f>
        <v>#DIV/0!</v>
      </c>
      <c r="S109" s="144">
        <f>HPLC!AX419</f>
        <v>0</v>
      </c>
      <c r="T109" s="144">
        <f>HPLC!AY419</f>
        <v>0</v>
      </c>
      <c r="U109" s="150" t="e">
        <f>HPLC!AZ419</f>
        <v>#DIV/0!</v>
      </c>
      <c r="W109" s="11">
        <f>'OD660'!$A$5</f>
        <v>44661.520833333336</v>
      </c>
      <c r="X109" s="4">
        <f>Y109*24</f>
        <v>0</v>
      </c>
      <c r="Y109" s="4">
        <f>W109-$A$4</f>
        <v>0</v>
      </c>
      <c r="Z109" s="143">
        <f>GC!AK94</f>
        <v>41.976666666666667</v>
      </c>
      <c r="AA109" s="144">
        <f>GC!AL94</f>
        <v>3.1494496873792595</v>
      </c>
      <c r="AB109" s="144">
        <f>GC!AM94</f>
        <v>7.5028579862922093E-2</v>
      </c>
      <c r="AC109" s="144">
        <f>GC!AN94</f>
        <v>24.299999999999997</v>
      </c>
      <c r="AD109" s="144">
        <f>GC!AO94</f>
        <v>1.9747658088998805</v>
      </c>
      <c r="AE109" s="144">
        <f>GC!AP94</f>
        <v>8.1266082670776979E-2</v>
      </c>
      <c r="AF109" s="144">
        <f>GC!AQ94</f>
        <v>0</v>
      </c>
      <c r="AG109" s="144">
        <f>GC!AR94</f>
        <v>0</v>
      </c>
      <c r="AH109" s="144" t="e">
        <f>GC!AS94</f>
        <v>#DIV/0!</v>
      </c>
      <c r="AI109" s="144">
        <f>GC!AT94</f>
        <v>0</v>
      </c>
      <c r="AJ109" s="144">
        <f>GC!AU94</f>
        <v>0</v>
      </c>
      <c r="AK109" s="144" t="e">
        <f>GC!AV94</f>
        <v>#DIV/0!</v>
      </c>
      <c r="AL109" s="144">
        <f>GC!AW94</f>
        <v>0</v>
      </c>
      <c r="AM109" s="144">
        <f>GC!AX94</f>
        <v>0</v>
      </c>
      <c r="AN109" s="144" t="e">
        <f>GC!AY94</f>
        <v>#DIV/0!</v>
      </c>
      <c r="AO109" s="144">
        <f>GC!AZ94</f>
        <v>0</v>
      </c>
      <c r="AP109" s="144">
        <f>GC!BA94</f>
        <v>0</v>
      </c>
      <c r="AQ109" s="144" t="e">
        <f>GC!BB94</f>
        <v>#DIV/0!</v>
      </c>
      <c r="AR109" s="144">
        <f>GC!BC94</f>
        <v>0</v>
      </c>
      <c r="AS109" s="144">
        <f>GC!BD94</f>
        <v>0</v>
      </c>
      <c r="AT109" s="144" t="e">
        <f>GC!BE94</f>
        <v>#DIV/0!</v>
      </c>
      <c r="AU109" s="144">
        <f>GC!BF94</f>
        <v>0</v>
      </c>
      <c r="AV109" s="144">
        <f>GC!BG94</f>
        <v>0</v>
      </c>
      <c r="AW109" s="144" t="e">
        <f>GC!BH94</f>
        <v>#DIV/0!</v>
      </c>
      <c r="AX109" s="144">
        <f>GC!BI94</f>
        <v>0</v>
      </c>
      <c r="AY109" s="144">
        <f>GC!BJ94</f>
        <v>0</v>
      </c>
      <c r="AZ109" s="144" t="e">
        <f>GC!BK94</f>
        <v>#DIV/0!</v>
      </c>
      <c r="BA109" s="144">
        <f>GC!BL94</f>
        <v>0</v>
      </c>
      <c r="BB109" s="144">
        <f>GC!BM94</f>
        <v>0</v>
      </c>
      <c r="BC109" s="144" t="e">
        <f>GC!BN94</f>
        <v>#DIV/0!</v>
      </c>
      <c r="BD109" s="144">
        <f>GC!BO94</f>
        <v>0</v>
      </c>
      <c r="BE109" s="144">
        <f>GC!BP94</f>
        <v>0</v>
      </c>
      <c r="BF109" s="150" t="e">
        <f>GC!BQ94</f>
        <v>#DIV/0!</v>
      </c>
    </row>
    <row r="110" spans="1:58" x14ac:dyDescent="0.35">
      <c r="A110" s="11">
        <f t="shared" si="34"/>
        <v>44661.84375</v>
      </c>
      <c r="B110" s="5">
        <f t="shared" ref="B110:B119" si="36">C110*24</f>
        <v>7.7499999999417923</v>
      </c>
      <c r="C110" s="12">
        <f t="shared" si="35"/>
        <v>0.32291666666424135</v>
      </c>
      <c r="D110" s="29">
        <f>HPLC!AI420</f>
        <v>8.0566666666666666</v>
      </c>
      <c r="E110" s="7">
        <f>HPLC!AJ420</f>
        <v>4.5460605656619371E-2</v>
      </c>
      <c r="F110" s="7">
        <f>HPLC!AK420</f>
        <v>5.6426072391335584E-3</v>
      </c>
      <c r="G110" s="7">
        <f>HPLC!AL420</f>
        <v>24.386666666666667</v>
      </c>
      <c r="H110" s="7">
        <f>HPLC!AM420</f>
        <v>0.14849242404917573</v>
      </c>
      <c r="I110" s="7">
        <f>HPLC!AN420</f>
        <v>6.0890824514424164E-3</v>
      </c>
      <c r="J110" s="7">
        <f>HPLC!AO420</f>
        <v>6.4333333333333336</v>
      </c>
      <c r="K110" s="7">
        <f>HPLC!AP420</f>
        <v>3.8944404818493324E-2</v>
      </c>
      <c r="L110" s="7">
        <f>HPLC!AQ420</f>
        <v>6.0535344277450756E-3</v>
      </c>
      <c r="M110" s="7">
        <f>HPLC!AR420</f>
        <v>2.7333333333333338</v>
      </c>
      <c r="N110" s="7">
        <f>HPLC!AS420</f>
        <v>1.2247448713915811E-2</v>
      </c>
      <c r="O110" s="7">
        <f>HPLC!AT420</f>
        <v>4.4807739197252963E-3</v>
      </c>
      <c r="P110" s="7">
        <f>HPLC!AU420</f>
        <v>0</v>
      </c>
      <c r="Q110" s="7">
        <f>HPLC!AV420</f>
        <v>0</v>
      </c>
      <c r="R110" s="7" t="e">
        <f>HPLC!AW420</f>
        <v>#DIV/0!</v>
      </c>
      <c r="S110" s="7">
        <f>HPLC!AX420</f>
        <v>0.24</v>
      </c>
      <c r="T110" s="7">
        <f>HPLC!AY420</f>
        <v>4.0824829046386332E-3</v>
      </c>
      <c r="U110" s="151">
        <f>HPLC!AZ420</f>
        <v>1.7010345435994306E-2</v>
      </c>
      <c r="W110" s="11">
        <f>'OD660'!$A$7</f>
        <v>44662.34375</v>
      </c>
      <c r="X110" s="4">
        <f t="shared" ref="X110:X114" si="37">Y110*24</f>
        <v>19.749999999941792</v>
      </c>
      <c r="Y110" s="5">
        <f t="shared" ref="Y110:Y114" si="38">W110-$A$4</f>
        <v>0.82291666666424135</v>
      </c>
      <c r="Z110" s="29">
        <f>GC!AK95</f>
        <v>100.29</v>
      </c>
      <c r="AA110" s="7">
        <f>GC!AL95</f>
        <v>3.6097091295560078</v>
      </c>
      <c r="AB110" s="7">
        <f>GC!AM95</f>
        <v>3.5992712429514483E-2</v>
      </c>
      <c r="AC110" s="7">
        <f>GC!AN95</f>
        <v>94.029999999999987</v>
      </c>
      <c r="AD110" s="7">
        <f>GC!AO95</f>
        <v>1.0650352106855465</v>
      </c>
      <c r="AE110" s="7">
        <f>GC!AP95</f>
        <v>1.1326546960390798E-2</v>
      </c>
      <c r="AF110" s="7">
        <f>GC!AQ95</f>
        <v>6.9999999999999993E-2</v>
      </c>
      <c r="AG110" s="7">
        <f>GC!AR95</f>
        <v>0.1212435565298214</v>
      </c>
      <c r="AH110" s="7">
        <f>GC!AS95</f>
        <v>1.7320508075688772</v>
      </c>
      <c r="AI110" s="7">
        <f>GC!AT95</f>
        <v>0</v>
      </c>
      <c r="AJ110" s="7">
        <f>GC!AU95</f>
        <v>0</v>
      </c>
      <c r="AK110" s="7" t="e">
        <f>GC!AV95</f>
        <v>#DIV/0!</v>
      </c>
      <c r="AL110" s="7">
        <f>GC!AW95</f>
        <v>0</v>
      </c>
      <c r="AM110" s="7">
        <f>GC!AX95</f>
        <v>0</v>
      </c>
      <c r="AN110" s="7" t="e">
        <f>GC!AY95</f>
        <v>#DIV/0!</v>
      </c>
      <c r="AO110" s="7">
        <f>GC!AZ95</f>
        <v>0</v>
      </c>
      <c r="AP110" s="7">
        <f>GC!BA95</f>
        <v>0</v>
      </c>
      <c r="AQ110" s="7" t="e">
        <f>GC!BB95</f>
        <v>#DIV/0!</v>
      </c>
      <c r="AR110" s="7">
        <f>GC!BC95</f>
        <v>0</v>
      </c>
      <c r="AS110" s="7">
        <f>GC!BD95</f>
        <v>0</v>
      </c>
      <c r="AT110" s="7" t="e">
        <f>GC!BE95</f>
        <v>#DIV/0!</v>
      </c>
      <c r="AU110" s="7">
        <f>GC!BF95</f>
        <v>3.52</v>
      </c>
      <c r="AV110" s="7">
        <f>GC!BG95</f>
        <v>5.1961524227066236E-2</v>
      </c>
      <c r="AW110" s="7">
        <f>GC!BH95</f>
        <v>1.4761796655416545E-2</v>
      </c>
      <c r="AX110" s="7">
        <f>GC!BI95</f>
        <v>0</v>
      </c>
      <c r="AY110" s="7">
        <f>GC!BJ95</f>
        <v>0</v>
      </c>
      <c r="AZ110" s="7" t="e">
        <f>GC!BK95</f>
        <v>#DIV/0!</v>
      </c>
      <c r="BA110" s="7">
        <f>GC!BL95</f>
        <v>0</v>
      </c>
      <c r="BB110" s="7">
        <f>GC!BM95</f>
        <v>0</v>
      </c>
      <c r="BC110" s="7" t="e">
        <f>GC!BN95</f>
        <v>#DIV/0!</v>
      </c>
      <c r="BD110" s="7">
        <f>GC!BO95</f>
        <v>0</v>
      </c>
      <c r="BE110" s="7">
        <f>GC!BP95</f>
        <v>0</v>
      </c>
      <c r="BF110" s="151" t="e">
        <f>GC!BQ95</f>
        <v>#DIV/0!</v>
      </c>
    </row>
    <row r="111" spans="1:58" x14ac:dyDescent="0.35">
      <c r="A111" s="11">
        <f t="shared" si="34"/>
        <v>44662.34375</v>
      </c>
      <c r="B111" s="5">
        <f t="shared" si="36"/>
        <v>19.749999999941792</v>
      </c>
      <c r="C111" s="12">
        <f t="shared" si="35"/>
        <v>0.82291666666424135</v>
      </c>
      <c r="D111" s="29">
        <f>HPLC!AI421</f>
        <v>8.0316666666666663</v>
      </c>
      <c r="E111" s="7">
        <f>HPLC!AJ421</f>
        <v>2.2730302828309547E-2</v>
      </c>
      <c r="F111" s="7">
        <f>HPLC!AK421</f>
        <v>2.8300854320368806E-3</v>
      </c>
      <c r="G111" s="7">
        <f>HPLC!AL421</f>
        <v>24.318333333333332</v>
      </c>
      <c r="H111" s="7">
        <f>HPLC!AM421</f>
        <v>8.0415587212099862E-2</v>
      </c>
      <c r="I111" s="7">
        <f>HPLC!AN421</f>
        <v>3.3067885907244136E-3</v>
      </c>
      <c r="J111" s="7">
        <f>HPLC!AO421</f>
        <v>5.1833333333333336</v>
      </c>
      <c r="K111" s="7">
        <f>HPLC!AP421</f>
        <v>1.2247448713915633E-2</v>
      </c>
      <c r="L111" s="7">
        <f>HPLC!AQ421</f>
        <v>2.3628518419129838E-3</v>
      </c>
      <c r="M111" s="7">
        <f>HPLC!AR421</f>
        <v>2.5966666666666667</v>
      </c>
      <c r="N111" s="7">
        <f>HPLC!AS421</f>
        <v>1.7795130420052284E-2</v>
      </c>
      <c r="O111" s="7">
        <f>HPLC!AT421</f>
        <v>6.8530669140124331E-3</v>
      </c>
      <c r="P111" s="7">
        <f>HPLC!AU421</f>
        <v>0</v>
      </c>
      <c r="Q111" s="7">
        <f>HPLC!AV421</f>
        <v>0</v>
      </c>
      <c r="R111" s="7" t="e">
        <f>HPLC!AW421</f>
        <v>#DIV/0!</v>
      </c>
      <c r="S111" s="7">
        <f>HPLC!AX421</f>
        <v>0.90333333333333332</v>
      </c>
      <c r="T111" s="7">
        <f>HPLC!AY421</f>
        <v>4.0824829046386315E-3</v>
      </c>
      <c r="U111" s="151">
        <f>HPLC!AZ421</f>
        <v>4.5193537689726549E-3</v>
      </c>
      <c r="W111" s="11">
        <f>'OD660'!$A$9</f>
        <v>44663.354166666664</v>
      </c>
      <c r="X111" s="4">
        <f t="shared" si="37"/>
        <v>43.999999999883585</v>
      </c>
      <c r="Y111" s="5">
        <f t="shared" si="38"/>
        <v>1.8333333333284827</v>
      </c>
      <c r="Z111" s="29">
        <f>GC!AK96</f>
        <v>168.46</v>
      </c>
      <c r="AA111" s="7">
        <f>GC!AL96</f>
        <v>6.6729004188583652</v>
      </c>
      <c r="AB111" s="7">
        <f>GC!AM96</f>
        <v>3.961118615017431E-2</v>
      </c>
      <c r="AC111" s="7">
        <f>GC!AN96</f>
        <v>123.30666666666667</v>
      </c>
      <c r="AD111" s="7">
        <f>GC!AO96</f>
        <v>1.8390305417076012</v>
      </c>
      <c r="AE111" s="7">
        <f>GC!AP96</f>
        <v>1.4914283156149446E-2</v>
      </c>
      <c r="AF111" s="7">
        <f>GC!AQ96</f>
        <v>0.22</v>
      </c>
      <c r="AG111" s="7">
        <f>GC!AR96</f>
        <v>1.7320508075688773E-2</v>
      </c>
      <c r="AH111" s="7">
        <f>GC!AS96</f>
        <v>7.8729582162221701E-2</v>
      </c>
      <c r="AI111" s="7">
        <f>GC!AT96</f>
        <v>0</v>
      </c>
      <c r="AJ111" s="7">
        <f>GC!AU96</f>
        <v>0</v>
      </c>
      <c r="AK111" s="7" t="e">
        <f>GC!AV96</f>
        <v>#DIV/0!</v>
      </c>
      <c r="AL111" s="7">
        <f>GC!AW96</f>
        <v>0.19333333333333336</v>
      </c>
      <c r="AM111" s="7">
        <f>GC!AX96</f>
        <v>2.081665999466132E-2</v>
      </c>
      <c r="AN111" s="7">
        <f>GC!AY96</f>
        <v>0.10767237928273095</v>
      </c>
      <c r="AO111" s="7">
        <f>GC!AZ96</f>
        <v>9.0633333333333326</v>
      </c>
      <c r="AP111" s="7">
        <f>GC!BA96</f>
        <v>0.63516402081142243</v>
      </c>
      <c r="AQ111" s="7">
        <f>GC!BB96</f>
        <v>7.0080620170440144E-2</v>
      </c>
      <c r="AR111" s="7">
        <f>GC!BC96</f>
        <v>0</v>
      </c>
      <c r="AS111" s="7">
        <f>GC!BD96</f>
        <v>0</v>
      </c>
      <c r="AT111" s="7" t="e">
        <f>GC!BE96</f>
        <v>#DIV/0!</v>
      </c>
      <c r="AU111" s="7">
        <f>GC!BF96</f>
        <v>27.343333333333334</v>
      </c>
      <c r="AV111" s="7">
        <f>GC!BG96</f>
        <v>1.1235805860432682</v>
      </c>
      <c r="AW111" s="7">
        <f>GC!BH96</f>
        <v>4.1091573304032722E-2</v>
      </c>
      <c r="AX111" s="7">
        <f>GC!BI96</f>
        <v>0</v>
      </c>
      <c r="AY111" s="7">
        <f>GC!BJ96</f>
        <v>0</v>
      </c>
      <c r="AZ111" s="7" t="e">
        <f>GC!BK96</f>
        <v>#DIV/0!</v>
      </c>
      <c r="BA111" s="7">
        <f>GC!BL96</f>
        <v>0</v>
      </c>
      <c r="BB111" s="7">
        <f>GC!BM96</f>
        <v>0</v>
      </c>
      <c r="BC111" s="7" t="e">
        <f>GC!BN96</f>
        <v>#DIV/0!</v>
      </c>
      <c r="BD111" s="7">
        <f>GC!BO96</f>
        <v>0</v>
      </c>
      <c r="BE111" s="7">
        <f>GC!BP96</f>
        <v>0</v>
      </c>
      <c r="BF111" s="151" t="e">
        <f>GC!BQ96</f>
        <v>#DIV/0!</v>
      </c>
    </row>
    <row r="112" spans="1:58" x14ac:dyDescent="0.35">
      <c r="A112" s="11">
        <f t="shared" si="34"/>
        <v>44662.71875</v>
      </c>
      <c r="B112" s="5">
        <f t="shared" si="36"/>
        <v>28.749999999941792</v>
      </c>
      <c r="C112" s="12">
        <f t="shared" si="35"/>
        <v>1.1979166666642413</v>
      </c>
      <c r="D112" s="29">
        <f>HPLC!AI422</f>
        <v>7.875</v>
      </c>
      <c r="E112" s="7">
        <f>HPLC!AJ422</f>
        <v>6.5701344481423452E-2</v>
      </c>
      <c r="F112" s="7">
        <f>HPLC!AK422</f>
        <v>8.343027870656947E-3</v>
      </c>
      <c r="G112" s="7">
        <f>HPLC!AL422</f>
        <v>23.868333333333329</v>
      </c>
      <c r="H112" s="7">
        <f>HPLC!AM422</f>
        <v>0.25109759058979519</v>
      </c>
      <c r="I112" s="7">
        <f>HPLC!AN422</f>
        <v>1.0520114122887867E-2</v>
      </c>
      <c r="J112" s="7">
        <f>HPLC!AO422</f>
        <v>3.1583333333333332</v>
      </c>
      <c r="K112" s="7">
        <f>HPLC!AP422</f>
        <v>3.0822070014844948E-2</v>
      </c>
      <c r="L112" s="7">
        <f>HPLC!AQ422</f>
        <v>9.7589667593176617E-3</v>
      </c>
      <c r="M112" s="7">
        <f>HPLC!AR422</f>
        <v>2.2200000000000002</v>
      </c>
      <c r="N112" s="7">
        <f>HPLC!AS422</f>
        <v>1.4719601443879906E-2</v>
      </c>
      <c r="O112" s="7">
        <f>HPLC!AT422</f>
        <v>6.6304511008468039E-3</v>
      </c>
      <c r="P112" s="7">
        <f>HPLC!AU422</f>
        <v>0</v>
      </c>
      <c r="Q112" s="7">
        <f>HPLC!AV422</f>
        <v>0</v>
      </c>
      <c r="R112" s="7" t="e">
        <f>HPLC!AW422</f>
        <v>#DIV/0!</v>
      </c>
      <c r="S112" s="7">
        <f>HPLC!AX422</f>
        <v>1.71</v>
      </c>
      <c r="T112" s="7">
        <f>HPLC!AY422</f>
        <v>5.2121652570373017E-2</v>
      </c>
      <c r="U112" s="151">
        <f>HPLC!AZ422</f>
        <v>3.0480498579165509E-2</v>
      </c>
      <c r="W112" s="11">
        <f>'OD660'!$A$11</f>
        <v>44664.361111111109</v>
      </c>
      <c r="X112" s="4">
        <f t="shared" si="37"/>
        <v>68.166666666569654</v>
      </c>
      <c r="Y112" s="5">
        <f t="shared" si="38"/>
        <v>2.8402777777737356</v>
      </c>
      <c r="Z112" s="29">
        <f>GC!AK97</f>
        <v>861</v>
      </c>
      <c r="AA112" s="7">
        <f>GC!AL97</f>
        <v>26.672493321772517</v>
      </c>
      <c r="AB112" s="7">
        <f>GC!AM97</f>
        <v>3.0978505600200369E-2</v>
      </c>
      <c r="AC112" s="7">
        <f>GC!AN97</f>
        <v>845.65333333333331</v>
      </c>
      <c r="AD112" s="7">
        <f>GC!AO97</f>
        <v>12.955251187581528</v>
      </c>
      <c r="AE112" s="7">
        <f>GC!AP97</f>
        <v>1.5319813305193847E-2</v>
      </c>
      <c r="AF112" s="7">
        <f>GC!AQ97</f>
        <v>0.8833333333333333</v>
      </c>
      <c r="AG112" s="7">
        <f>GC!AR97</f>
        <v>3.7859388972001862E-2</v>
      </c>
      <c r="AH112" s="7">
        <f>GC!AS97</f>
        <v>4.2859685628681352E-2</v>
      </c>
      <c r="AI112" s="7">
        <f>GC!AT97</f>
        <v>0</v>
      </c>
      <c r="AJ112" s="7">
        <f>GC!AU97</f>
        <v>0</v>
      </c>
      <c r="AK112" s="7" t="e">
        <f>GC!AV97</f>
        <v>#DIV/0!</v>
      </c>
      <c r="AL112" s="7">
        <f>GC!AW97</f>
        <v>0.35666666666666663</v>
      </c>
      <c r="AM112" s="7">
        <f>GC!AX97</f>
        <v>1.1547005383792526E-2</v>
      </c>
      <c r="AN112" s="7">
        <f>GC!AY97</f>
        <v>3.2374781449885592E-2</v>
      </c>
      <c r="AO112" s="7">
        <f>GC!AZ97</f>
        <v>24.973333333333333</v>
      </c>
      <c r="AP112" s="7">
        <f>GC!BA97</f>
        <v>0.5451910979953114</v>
      </c>
      <c r="AQ112" s="7">
        <f>GC!BB97</f>
        <v>2.1830930245407557E-2</v>
      </c>
      <c r="AR112" s="7">
        <f>GC!BC97</f>
        <v>8.666666666666667E-2</v>
      </c>
      <c r="AS112" s="7">
        <f>GC!BD97</f>
        <v>5.7735026918962545E-3</v>
      </c>
      <c r="AT112" s="7">
        <f>GC!BE97</f>
        <v>6.6617338752649094E-2</v>
      </c>
      <c r="AU112" s="7">
        <f>GC!BF97</f>
        <v>61.726666666666667</v>
      </c>
      <c r="AV112" s="7">
        <f>GC!BG97</f>
        <v>1.7786043217459402</v>
      </c>
      <c r="AW112" s="7">
        <f>GC!BH97</f>
        <v>2.8814196809794905E-2</v>
      </c>
      <c r="AX112" s="7">
        <f>GC!BI97</f>
        <v>0</v>
      </c>
      <c r="AY112" s="7">
        <f>GC!BJ97</f>
        <v>0</v>
      </c>
      <c r="AZ112" s="7" t="e">
        <f>GC!BK97</f>
        <v>#DIV/0!</v>
      </c>
      <c r="BA112" s="7">
        <f>GC!BL97</f>
        <v>0</v>
      </c>
      <c r="BB112" s="7">
        <f>GC!BM97</f>
        <v>0</v>
      </c>
      <c r="BC112" s="7" t="e">
        <f>GC!BN97</f>
        <v>#DIV/0!</v>
      </c>
      <c r="BD112" s="7">
        <f>GC!BO97</f>
        <v>0</v>
      </c>
      <c r="BE112" s="7">
        <f>GC!BP97</f>
        <v>0</v>
      </c>
      <c r="BF112" s="151" t="e">
        <f>GC!BQ97</f>
        <v>#DIV/0!</v>
      </c>
    </row>
    <row r="113" spans="1:60" x14ac:dyDescent="0.35">
      <c r="A113" s="11">
        <f t="shared" si="34"/>
        <v>44663.354166666664</v>
      </c>
      <c r="B113" s="5">
        <f t="shared" si="36"/>
        <v>43.999999999883585</v>
      </c>
      <c r="C113" s="12">
        <f t="shared" si="35"/>
        <v>1.8333333333284827</v>
      </c>
      <c r="D113" s="29">
        <f>HPLC!AI423</f>
        <v>7.793333333333333</v>
      </c>
      <c r="E113" s="7">
        <f>HPLC!AJ423</f>
        <v>0.11430952132988174</v>
      </c>
      <c r="F113" s="7">
        <f>HPLC!AK423</f>
        <v>1.4667603250198684E-2</v>
      </c>
      <c r="G113" s="7">
        <f>HPLC!AL423</f>
        <v>21.556666666666668</v>
      </c>
      <c r="H113" s="7">
        <f>HPLC!AM423</f>
        <v>0.28363709207365817</v>
      </c>
      <c r="I113" s="7">
        <f>HPLC!AN423</f>
        <v>1.3157743563027284E-2</v>
      </c>
      <c r="J113" s="7">
        <f>HPLC!AO423</f>
        <v>0</v>
      </c>
      <c r="K113" s="7">
        <f>HPLC!AP423</f>
        <v>0</v>
      </c>
      <c r="L113" s="7" t="e">
        <f>HPLC!AQ423</f>
        <v>#DIV/0!</v>
      </c>
      <c r="M113" s="7">
        <f>HPLC!AR423</f>
        <v>0</v>
      </c>
      <c r="N113" s="7">
        <f>HPLC!AS423</f>
        <v>0</v>
      </c>
      <c r="O113" s="7" t="e">
        <f>HPLC!AT423</f>
        <v>#DIV/0!</v>
      </c>
      <c r="P113" s="7">
        <f>HPLC!AU423</f>
        <v>0</v>
      </c>
      <c r="Q113" s="7">
        <f>HPLC!AV423</f>
        <v>0</v>
      </c>
      <c r="R113" s="7" t="e">
        <f>HPLC!AW423</f>
        <v>#DIV/0!</v>
      </c>
      <c r="S113" s="7">
        <f>HPLC!AX423</f>
        <v>5.1849999999999996</v>
      </c>
      <c r="T113" s="7">
        <f>HPLC!AY423</f>
        <v>0.155938021876214</v>
      </c>
      <c r="U113" s="151">
        <f>HPLC!AZ423</f>
        <v>3.0074835463107814E-2</v>
      </c>
      <c r="W113" s="11">
        <f>'OD660'!$A$13</f>
        <v>44665.34375</v>
      </c>
      <c r="X113" s="4">
        <f t="shared" si="37"/>
        <v>91.749999999941792</v>
      </c>
      <c r="Y113" s="5">
        <f t="shared" si="38"/>
        <v>3.8229166666642413</v>
      </c>
      <c r="Z113" s="29">
        <f>GC!AK98</f>
        <v>192.09666666666666</v>
      </c>
      <c r="AA113" s="7">
        <f>GC!AL98</f>
        <v>28.053102026929956</v>
      </c>
      <c r="AB113" s="7">
        <f>GC!AM98</f>
        <v>0.14603638112892792</v>
      </c>
      <c r="AC113" s="7">
        <f>GC!AN98</f>
        <v>103.89333333333333</v>
      </c>
      <c r="AD113" s="7">
        <f>GC!AO98</f>
        <v>26.58884415188696</v>
      </c>
      <c r="AE113" s="7">
        <f>GC!AP98</f>
        <v>0.25592444961390171</v>
      </c>
      <c r="AF113" s="7">
        <f>GC!AQ98</f>
        <v>1.2333333333333334</v>
      </c>
      <c r="AG113" s="7">
        <f>GC!AR98</f>
        <v>6.0277137733417134E-2</v>
      </c>
      <c r="AH113" s="7">
        <f>GC!AS98</f>
        <v>4.887335491898686E-2</v>
      </c>
      <c r="AI113" s="7">
        <f>GC!AT98</f>
        <v>0</v>
      </c>
      <c r="AJ113" s="7">
        <f>GC!AU98</f>
        <v>0</v>
      </c>
      <c r="AK113" s="7" t="e">
        <f>GC!AV98</f>
        <v>#DIV/0!</v>
      </c>
      <c r="AL113" s="7">
        <f>GC!AW98</f>
        <v>0.38666666666666671</v>
      </c>
      <c r="AM113" s="7">
        <f>GC!AX98</f>
        <v>5.7735026918962623E-3</v>
      </c>
      <c r="AN113" s="7">
        <f>GC!AY98</f>
        <v>1.4931472479042055E-2</v>
      </c>
      <c r="AO113" s="7">
        <f>GC!AZ98</f>
        <v>30.69</v>
      </c>
      <c r="AP113" s="7">
        <f>GC!BA98</f>
        <v>0.57262553208881717</v>
      </c>
      <c r="AQ113" s="7">
        <f>GC!BB98</f>
        <v>1.8658375108791696E-2</v>
      </c>
      <c r="AR113" s="7">
        <f>GC!BC98</f>
        <v>0.11</v>
      </c>
      <c r="AS113" s="7">
        <f>GC!BD98</f>
        <v>0</v>
      </c>
      <c r="AT113" s="7">
        <f>GC!BE98</f>
        <v>0</v>
      </c>
      <c r="AU113" s="7">
        <f>GC!BF98</f>
        <v>70.24666666666667</v>
      </c>
      <c r="AV113" s="7">
        <f>GC!BG98</f>
        <v>0.78545103815154049</v>
      </c>
      <c r="AW113" s="7">
        <f>GC!BH98</f>
        <v>1.1181328245490278E-2</v>
      </c>
      <c r="AX113" s="7">
        <f>GC!BI98</f>
        <v>0</v>
      </c>
      <c r="AY113" s="7">
        <f>GC!BJ98</f>
        <v>0</v>
      </c>
      <c r="AZ113" s="7" t="e">
        <f>GC!BK98</f>
        <v>#DIV/0!</v>
      </c>
      <c r="BA113" s="7">
        <f>GC!BL98</f>
        <v>0</v>
      </c>
      <c r="BB113" s="7">
        <f>GC!BM98</f>
        <v>0</v>
      </c>
      <c r="BC113" s="7" t="e">
        <f>GC!BN98</f>
        <v>#DIV/0!</v>
      </c>
      <c r="BD113" s="7">
        <f>GC!BO98</f>
        <v>0</v>
      </c>
      <c r="BE113" s="7">
        <f>GC!BP98</f>
        <v>0</v>
      </c>
      <c r="BF113" s="151" t="e">
        <f>GC!BQ98</f>
        <v>#DIV/0!</v>
      </c>
    </row>
    <row r="114" spans="1:60" ht="15" thickBot="1" x14ac:dyDescent="0.4">
      <c r="A114" s="11">
        <f t="shared" si="34"/>
        <v>44663.677083333336</v>
      </c>
      <c r="B114" s="5">
        <f t="shared" si="36"/>
        <v>51.75</v>
      </c>
      <c r="C114" s="12">
        <f t="shared" si="35"/>
        <v>2.15625</v>
      </c>
      <c r="D114" s="29">
        <f>HPLC!AI424</f>
        <v>7.2549999999999999</v>
      </c>
      <c r="E114" s="7">
        <f>HPLC!AJ424</f>
        <v>4.082482904638543E-3</v>
      </c>
      <c r="F114" s="7">
        <f>HPLC!AK424</f>
        <v>5.6271301235541601E-4</v>
      </c>
      <c r="G114" s="7">
        <f>HPLC!AL424</f>
        <v>16.656666666666666</v>
      </c>
      <c r="H114" s="7">
        <f>HPLC!AM424</f>
        <v>7.0710678118653201E-3</v>
      </c>
      <c r="I114" s="7">
        <f>HPLC!AN424</f>
        <v>4.2451877997990714E-4</v>
      </c>
      <c r="J114" s="7">
        <f>HPLC!AO424</f>
        <v>0</v>
      </c>
      <c r="K114" s="7">
        <f>HPLC!AP424</f>
        <v>0</v>
      </c>
      <c r="L114" s="7" t="e">
        <f>HPLC!AQ424</f>
        <v>#DIV/0!</v>
      </c>
      <c r="M114" s="7">
        <f>HPLC!AR424</f>
        <v>0</v>
      </c>
      <c r="N114" s="7">
        <f>HPLC!AS424</f>
        <v>0</v>
      </c>
      <c r="O114" s="7" t="e">
        <f>HPLC!AT424</f>
        <v>#DIV/0!</v>
      </c>
      <c r="P114" s="7">
        <f>HPLC!AU424</f>
        <v>2.6666666666666668E-2</v>
      </c>
      <c r="Q114" s="7">
        <f>HPLC!AV424</f>
        <v>6.531972647421809E-2</v>
      </c>
      <c r="R114" s="7">
        <f>HPLC!AW424</f>
        <v>2.4494897427831783</v>
      </c>
      <c r="S114" s="7">
        <f>HPLC!AX424</f>
        <v>8.01</v>
      </c>
      <c r="T114" s="7">
        <f>HPLC!AY424</f>
        <v>4.0824829046385448E-3</v>
      </c>
      <c r="U114" s="151">
        <f>HPLC!AZ424</f>
        <v>5.0967327149045499E-4</v>
      </c>
      <c r="W114" s="11">
        <f>'OD660'!$A$15</f>
        <v>44666.385416666664</v>
      </c>
      <c r="X114" s="9">
        <f t="shared" si="37"/>
        <v>116.74999999988358</v>
      </c>
      <c r="Y114" s="19">
        <f t="shared" si="38"/>
        <v>4.8645833333284827</v>
      </c>
      <c r="Z114" s="30">
        <f>GC!AK99</f>
        <v>97.573333333333338</v>
      </c>
      <c r="AA114" s="21">
        <f>GC!AL99</f>
        <v>3.7413945706558831</v>
      </c>
      <c r="AB114" s="21">
        <f>GC!AM99</f>
        <v>3.8344437387153762E-2</v>
      </c>
      <c r="AC114" s="21">
        <f>GC!AN99</f>
        <v>81.226666666666674</v>
      </c>
      <c r="AD114" s="21">
        <f>GC!AO99</f>
        <v>2.2286842157051634</v>
      </c>
      <c r="AE114" s="21">
        <f>GC!AP99</f>
        <v>2.7437839162489697E-2</v>
      </c>
      <c r="AF114" s="21">
        <f>GC!AQ99</f>
        <v>1.4466666666666665</v>
      </c>
      <c r="AG114" s="21">
        <f>GC!AR99</f>
        <v>2.3094010767585049E-2</v>
      </c>
      <c r="AH114" s="21">
        <f>GC!AS99</f>
        <v>1.5963601913077226E-2</v>
      </c>
      <c r="AI114" s="21">
        <f>GC!AT99</f>
        <v>0</v>
      </c>
      <c r="AJ114" s="21">
        <f>GC!AU99</f>
        <v>0</v>
      </c>
      <c r="AK114" s="21" t="e">
        <f>GC!AV99</f>
        <v>#DIV/0!</v>
      </c>
      <c r="AL114" s="21">
        <f>GC!AW99</f>
        <v>0.43333333333333335</v>
      </c>
      <c r="AM114" s="21">
        <f>GC!AX99</f>
        <v>5.7735026918962623E-3</v>
      </c>
      <c r="AN114" s="21">
        <f>GC!AY99</f>
        <v>1.3323467750529836E-2</v>
      </c>
      <c r="AO114" s="21">
        <f>GC!AZ99</f>
        <v>34.21</v>
      </c>
      <c r="AP114" s="21">
        <f>GC!BA99</f>
        <v>0.21656407827707722</v>
      </c>
      <c r="AQ114" s="21">
        <f>GC!BB99</f>
        <v>6.3304319870528267E-3</v>
      </c>
      <c r="AR114" s="21">
        <f>GC!BC99</f>
        <v>0.12333333333333334</v>
      </c>
      <c r="AS114" s="21">
        <f>GC!BD99</f>
        <v>5.7735026918962623E-3</v>
      </c>
      <c r="AT114" s="21">
        <f>GC!BE99</f>
        <v>4.681218398834807E-2</v>
      </c>
      <c r="AU114" s="21">
        <f>GC!BF99</f>
        <v>75.256666666666675</v>
      </c>
      <c r="AV114" s="21">
        <f>GC!BG99</f>
        <v>0.5797700693665867</v>
      </c>
      <c r="AW114" s="21">
        <f>GC!BH99</f>
        <v>7.7039031230888072E-3</v>
      </c>
      <c r="AX114" s="21">
        <f>GC!BI99</f>
        <v>0</v>
      </c>
      <c r="AY114" s="21">
        <f>GC!BJ99</f>
        <v>0</v>
      </c>
      <c r="AZ114" s="21" t="e">
        <f>GC!BK99</f>
        <v>#DIV/0!</v>
      </c>
      <c r="BA114" s="21">
        <f>GC!BL99</f>
        <v>0</v>
      </c>
      <c r="BB114" s="21">
        <f>GC!BM99</f>
        <v>0</v>
      </c>
      <c r="BC114" s="21" t="e">
        <f>GC!BN99</f>
        <v>#DIV/0!</v>
      </c>
      <c r="BD114" s="21">
        <f>GC!BO99</f>
        <v>0</v>
      </c>
      <c r="BE114" s="21">
        <f>GC!BP99</f>
        <v>0</v>
      </c>
      <c r="BF114" s="152" t="e">
        <f>GC!BQ99</f>
        <v>#DIV/0!</v>
      </c>
    </row>
    <row r="115" spans="1:60" x14ac:dyDescent="0.35">
      <c r="A115" s="11">
        <f t="shared" si="34"/>
        <v>44664.361111111109</v>
      </c>
      <c r="B115" s="5">
        <f t="shared" si="36"/>
        <v>68.166666666569654</v>
      </c>
      <c r="C115" s="12">
        <f t="shared" si="35"/>
        <v>2.8402777777737356</v>
      </c>
      <c r="D115" s="29">
        <f>HPLC!AI425</f>
        <v>5.7250000000000005</v>
      </c>
      <c r="E115" s="7">
        <f>HPLC!AJ425</f>
        <v>3.240370349203929E-2</v>
      </c>
      <c r="F115" s="7">
        <f>HPLC!AK425</f>
        <v>5.6600355444610109E-3</v>
      </c>
      <c r="G115" s="7">
        <f>HPLC!AL425</f>
        <v>4.6983333333333333</v>
      </c>
      <c r="H115" s="7">
        <f>HPLC!AM425</f>
        <v>2.4832774042918698E-2</v>
      </c>
      <c r="I115" s="7">
        <f>HPLC!AN425</f>
        <v>5.2854432159458028E-3</v>
      </c>
      <c r="J115" s="7">
        <f>HPLC!AO425</f>
        <v>0</v>
      </c>
      <c r="K115" s="7">
        <f>HPLC!AP425</f>
        <v>0</v>
      </c>
      <c r="L115" s="7" t="e">
        <f>HPLC!AQ425</f>
        <v>#DIV/0!</v>
      </c>
      <c r="M115" s="7">
        <f>HPLC!AR425</f>
        <v>0</v>
      </c>
      <c r="N115" s="7">
        <f>HPLC!AS425</f>
        <v>0</v>
      </c>
      <c r="O115" s="7" t="e">
        <f>HPLC!AT425</f>
        <v>#DIV/0!</v>
      </c>
      <c r="P115" s="7">
        <f>HPLC!AU425</f>
        <v>0.65500000000000003</v>
      </c>
      <c r="Q115" s="7">
        <f>HPLC!AV425</f>
        <v>4.0824829046386332E-3</v>
      </c>
      <c r="R115" s="7">
        <f>HPLC!AW425</f>
        <v>6.2327983276925696E-3</v>
      </c>
      <c r="S115" s="7">
        <f>HPLC!AX425</f>
        <v>13.278333333333334</v>
      </c>
      <c r="T115" s="7">
        <f>HPLC!AY425</f>
        <v>0.40068691019298303</v>
      </c>
      <c r="U115" s="151">
        <f>HPLC!AZ425</f>
        <v>3.017599424071668E-2</v>
      </c>
    </row>
    <row r="116" spans="1:60" x14ac:dyDescent="0.35">
      <c r="A116" s="11">
        <f t="shared" si="34"/>
        <v>44664.677083333336</v>
      </c>
      <c r="B116" s="5">
        <f t="shared" si="36"/>
        <v>75.75</v>
      </c>
      <c r="C116" s="12">
        <f t="shared" si="35"/>
        <v>3.15625</v>
      </c>
      <c r="D116" s="29">
        <f>HPLC!AI426</f>
        <v>4.8900000000000006</v>
      </c>
      <c r="E116" s="7">
        <f>HPLC!AJ426</f>
        <v>1.4719601443879781E-2</v>
      </c>
      <c r="F116" s="7">
        <f>HPLC!AK426</f>
        <v>3.0101434445561921E-3</v>
      </c>
      <c r="G116" s="7">
        <f>HPLC!AL426</f>
        <v>1.3533333333333335</v>
      </c>
      <c r="H116" s="7">
        <f>HPLC!AM426</f>
        <v>4.0824829046386341E-3</v>
      </c>
      <c r="I116" s="7">
        <f>HPLC!AN426</f>
        <v>3.0166129837231282E-3</v>
      </c>
      <c r="J116" s="7">
        <f>HPLC!AO426</f>
        <v>0</v>
      </c>
      <c r="K116" s="7">
        <f>HPLC!AP426</f>
        <v>0</v>
      </c>
      <c r="L116" s="7" t="e">
        <f>HPLC!AQ426</f>
        <v>#DIV/0!</v>
      </c>
      <c r="M116" s="7">
        <f>HPLC!AR426</f>
        <v>0</v>
      </c>
      <c r="N116" s="7">
        <f>HPLC!AS426</f>
        <v>0</v>
      </c>
      <c r="O116" s="7" t="e">
        <f>HPLC!AT426</f>
        <v>#DIV/0!</v>
      </c>
      <c r="P116" s="7">
        <f>HPLC!AU426</f>
        <v>0.75666666666666671</v>
      </c>
      <c r="Q116" s="7">
        <f>HPLC!AV426</f>
        <v>4.0824829046386332E-3</v>
      </c>
      <c r="R116" s="7">
        <f>HPLC!AW426</f>
        <v>5.3953518563506159E-3</v>
      </c>
      <c r="S116" s="7">
        <f>HPLC!AX426</f>
        <v>15.54</v>
      </c>
      <c r="T116" s="7">
        <f>HPLC!AY426</f>
        <v>0.35400094161833345</v>
      </c>
      <c r="U116" s="151">
        <f>HPLC!AZ426</f>
        <v>2.2779983373123133E-2</v>
      </c>
    </row>
    <row r="117" spans="1:60" x14ac:dyDescent="0.35">
      <c r="A117" s="11">
        <f t="shared" si="34"/>
        <v>44665.34375</v>
      </c>
      <c r="B117" s="5">
        <f t="shared" si="36"/>
        <v>91.749999999941792</v>
      </c>
      <c r="C117" s="12">
        <f t="shared" si="35"/>
        <v>3.8229166666642413</v>
      </c>
      <c r="D117" s="29">
        <f>HPLC!AI427</f>
        <v>2.7166666666666668</v>
      </c>
      <c r="E117" s="7">
        <f>HPLC!AJ427</f>
        <v>4.0824829046386332E-3</v>
      </c>
      <c r="F117" s="7">
        <f>HPLC!AK427</f>
        <v>1.5027544434252638E-3</v>
      </c>
      <c r="G117" s="7">
        <f>HPLC!AL427</f>
        <v>0.98333333333333339</v>
      </c>
      <c r="H117" s="7">
        <f>HPLC!AM427</f>
        <v>4.0824829046386332E-3</v>
      </c>
      <c r="I117" s="7">
        <f>HPLC!AN427</f>
        <v>4.1516775301409826E-3</v>
      </c>
      <c r="J117" s="7">
        <f>HPLC!AO427</f>
        <v>0</v>
      </c>
      <c r="K117" s="7">
        <f>HPLC!AP427</f>
        <v>0</v>
      </c>
      <c r="L117" s="7" t="e">
        <f>HPLC!AQ427</f>
        <v>#DIV/0!</v>
      </c>
      <c r="M117" s="7">
        <f>HPLC!AR427</f>
        <v>0</v>
      </c>
      <c r="N117" s="7">
        <f>HPLC!AS427</f>
        <v>0</v>
      </c>
      <c r="O117" s="7" t="e">
        <f>HPLC!AT427</f>
        <v>#DIV/0!</v>
      </c>
      <c r="P117" s="7">
        <f>HPLC!AU427</f>
        <v>0.75666666666666671</v>
      </c>
      <c r="Q117" s="7">
        <f>HPLC!AV427</f>
        <v>4.0824829046386332E-3</v>
      </c>
      <c r="R117" s="7">
        <f>HPLC!AW427</f>
        <v>5.3953518563506159E-3</v>
      </c>
      <c r="S117" s="7">
        <f>HPLC!AX427</f>
        <v>17.878333333333334</v>
      </c>
      <c r="T117" s="7">
        <f>HPLC!AY427</f>
        <v>2.8284271247461298E-2</v>
      </c>
      <c r="U117" s="151">
        <f>HPLC!AZ427</f>
        <v>1.5820418335486881E-3</v>
      </c>
    </row>
    <row r="118" spans="1:60" x14ac:dyDescent="0.35">
      <c r="A118" s="11">
        <f t="shared" si="34"/>
        <v>44665.677083333336</v>
      </c>
      <c r="B118" s="5">
        <f t="shared" si="36"/>
        <v>99.75</v>
      </c>
      <c r="C118" s="12">
        <f t="shared" si="35"/>
        <v>4.15625</v>
      </c>
      <c r="D118" s="29">
        <f>HPLC!AI428</f>
        <v>2.2516666666666665</v>
      </c>
      <c r="E118" s="7">
        <f>HPLC!AJ428</f>
        <v>5.5226805085936394E-2</v>
      </c>
      <c r="F118" s="7">
        <f>HPLC!AK428</f>
        <v>2.4527078498565388E-2</v>
      </c>
      <c r="G118" s="7">
        <f>HPLC!AL428</f>
        <v>0.97499999999999998</v>
      </c>
      <c r="H118" s="7">
        <f>HPLC!AM428</f>
        <v>2.5495097567963945E-2</v>
      </c>
      <c r="I118" s="7">
        <f>HPLC!AN428</f>
        <v>2.6148818018424558E-2</v>
      </c>
      <c r="J118" s="7">
        <f>HPLC!AO428</f>
        <v>0</v>
      </c>
      <c r="K118" s="7">
        <f>HPLC!AP428</f>
        <v>0</v>
      </c>
      <c r="L118" s="7" t="e">
        <f>HPLC!AQ428</f>
        <v>#DIV/0!</v>
      </c>
      <c r="M118" s="7">
        <f>HPLC!AR428</f>
        <v>0</v>
      </c>
      <c r="N118" s="7">
        <f>HPLC!AS428</f>
        <v>0</v>
      </c>
      <c r="O118" s="7" t="e">
        <f>HPLC!AT428</f>
        <v>#DIV/0!</v>
      </c>
      <c r="P118" s="7">
        <f>HPLC!AU428</f>
        <v>0.81166666666666665</v>
      </c>
      <c r="Q118" s="7">
        <f>HPLC!AV428</f>
        <v>2.4494897427831799E-2</v>
      </c>
      <c r="R118" s="7">
        <f>HPLC!AW428</f>
        <v>3.0178518391579218E-2</v>
      </c>
      <c r="S118" s="7">
        <f>HPLC!AX428</f>
        <v>12.420000000000002</v>
      </c>
      <c r="T118" s="7">
        <f>HPLC!AY428</f>
        <v>0.62307035450795301</v>
      </c>
      <c r="U118" s="151">
        <f>HPLC!AZ428</f>
        <v>5.0166695209980107E-2</v>
      </c>
    </row>
    <row r="119" spans="1:60" ht="15" thickBot="1" x14ac:dyDescent="0.4">
      <c r="A119" s="11">
        <f t="shared" si="34"/>
        <v>44666.385416666664</v>
      </c>
      <c r="B119" s="5">
        <f t="shared" si="36"/>
        <v>116.74999999988358</v>
      </c>
      <c r="C119" s="12">
        <f t="shared" si="35"/>
        <v>4.8645833333284827</v>
      </c>
      <c r="D119" s="30">
        <f>HPLC!AI429</f>
        <v>1.5283333333333333</v>
      </c>
      <c r="E119" s="21">
        <f>HPLC!AJ429</f>
        <v>6.5319726474218048E-2</v>
      </c>
      <c r="F119" s="21">
        <f>HPLC!AK429</f>
        <v>4.2739188532748995E-2</v>
      </c>
      <c r="G119" s="21">
        <f>HPLC!AL429</f>
        <v>0.83833333333333337</v>
      </c>
      <c r="H119" s="21">
        <f>HPLC!AM429</f>
        <v>3.6742346141747699E-2</v>
      </c>
      <c r="I119" s="21">
        <f>HPLC!AN429</f>
        <v>4.382784828041475E-2</v>
      </c>
      <c r="J119" s="21">
        <f>HPLC!AO429</f>
        <v>0</v>
      </c>
      <c r="K119" s="21">
        <f>HPLC!AP429</f>
        <v>0</v>
      </c>
      <c r="L119" s="21" t="e">
        <f>HPLC!AQ429</f>
        <v>#DIV/0!</v>
      </c>
      <c r="M119" s="21">
        <f>HPLC!AR429</f>
        <v>0</v>
      </c>
      <c r="N119" s="21">
        <f>HPLC!AS429</f>
        <v>0</v>
      </c>
      <c r="O119" s="21" t="e">
        <f>HPLC!AT429</f>
        <v>#DIV/0!</v>
      </c>
      <c r="P119" s="21">
        <f>HPLC!AU429</f>
        <v>0.84166666666666667</v>
      </c>
      <c r="Q119" s="21">
        <f>HPLC!AV429</f>
        <v>4.8989794855663585E-2</v>
      </c>
      <c r="R119" s="21">
        <f>HPLC!AW429</f>
        <v>5.8205696858214161E-2</v>
      </c>
      <c r="S119" s="21">
        <f>HPLC!AX429</f>
        <v>13.298333333333334</v>
      </c>
      <c r="T119" s="21">
        <f>HPLC!AY429</f>
        <v>0.73315528141496522</v>
      </c>
      <c r="U119" s="152">
        <f>HPLC!AZ429</f>
        <v>5.5131365941719405E-2</v>
      </c>
    </row>
    <row r="120" spans="1:60" x14ac:dyDescent="0.35">
      <c r="D120" s="174"/>
      <c r="E120" s="174"/>
      <c r="F120" s="174"/>
      <c r="G120" s="174"/>
      <c r="H120" s="174"/>
      <c r="I120" s="174"/>
      <c r="J120" s="174"/>
      <c r="K120" s="174"/>
      <c r="L120" s="174"/>
      <c r="M120" s="174"/>
      <c r="N120" s="174"/>
      <c r="O120" s="174"/>
      <c r="P120" s="174"/>
      <c r="Q120" s="174"/>
      <c r="R120" s="174"/>
      <c r="S120" s="174"/>
      <c r="T120" s="174"/>
      <c r="U120" s="174"/>
    </row>
    <row r="121" spans="1:60" ht="24" thickBot="1" x14ac:dyDescent="0.6">
      <c r="A121" s="97"/>
      <c r="B121" s="4"/>
      <c r="C121" s="5"/>
      <c r="D121" s="184" t="str">
        <f>HPLC!D461</f>
        <v>IMI512</v>
      </c>
      <c r="E121" s="174"/>
      <c r="F121" s="174"/>
      <c r="G121" s="174"/>
      <c r="H121" s="174"/>
      <c r="I121" s="174"/>
      <c r="J121" s="174"/>
      <c r="K121" s="174"/>
      <c r="L121" s="174"/>
      <c r="M121" s="174"/>
      <c r="N121" s="174"/>
      <c r="O121" s="174"/>
      <c r="P121" s="174"/>
      <c r="Q121" s="174"/>
      <c r="R121" s="174"/>
      <c r="S121" s="174"/>
      <c r="T121" s="174"/>
      <c r="U121" s="174"/>
    </row>
    <row r="122" spans="1:60" ht="15" thickBot="1" x14ac:dyDescent="0.4">
      <c r="D122" s="208" t="s">
        <v>9</v>
      </c>
      <c r="E122" s="209"/>
      <c r="F122" s="210"/>
      <c r="G122" s="208" t="s">
        <v>10</v>
      </c>
      <c r="H122" s="209"/>
      <c r="I122" s="210"/>
      <c r="J122" s="208" t="s">
        <v>11</v>
      </c>
      <c r="K122" s="209"/>
      <c r="L122" s="210"/>
      <c r="M122" s="208" t="s">
        <v>12</v>
      </c>
      <c r="N122" s="209"/>
      <c r="O122" s="210"/>
      <c r="P122" s="208" t="s">
        <v>13</v>
      </c>
      <c r="Q122" s="209"/>
      <c r="R122" s="210"/>
      <c r="S122" s="208" t="s">
        <v>14</v>
      </c>
      <c r="T122" s="209"/>
      <c r="U122" s="210"/>
      <c r="Z122" s="215" t="s">
        <v>15</v>
      </c>
      <c r="AA122" s="215"/>
      <c r="AB122" s="216"/>
      <c r="AC122" s="214" t="s">
        <v>16</v>
      </c>
      <c r="AD122" s="215"/>
      <c r="AE122" s="216"/>
      <c r="AF122" s="214" t="s">
        <v>17</v>
      </c>
      <c r="AG122" s="215"/>
      <c r="AH122" s="216"/>
      <c r="AI122" s="214" t="s">
        <v>18</v>
      </c>
      <c r="AJ122" s="215"/>
      <c r="AK122" s="216"/>
      <c r="AL122" s="214" t="s">
        <v>19</v>
      </c>
      <c r="AM122" s="215"/>
      <c r="AN122" s="216"/>
      <c r="AO122" s="214" t="s">
        <v>20</v>
      </c>
      <c r="AP122" s="215"/>
      <c r="AQ122" s="216"/>
      <c r="AR122" s="214" t="s">
        <v>24</v>
      </c>
      <c r="AS122" s="215"/>
      <c r="AT122" s="216"/>
      <c r="AU122" s="214" t="s">
        <v>21</v>
      </c>
      <c r="AV122" s="215"/>
      <c r="AW122" s="216"/>
      <c r="AX122" s="214" t="s">
        <v>22</v>
      </c>
      <c r="AY122" s="215"/>
      <c r="AZ122" s="216"/>
      <c r="BA122" s="214" t="s">
        <v>25</v>
      </c>
      <c r="BB122" s="215"/>
      <c r="BC122" s="216"/>
      <c r="BD122" s="214" t="s">
        <v>23</v>
      </c>
      <c r="BE122" s="215"/>
      <c r="BF122" s="216"/>
    </row>
    <row r="123" spans="1:60" ht="15" thickBot="1" x14ac:dyDescent="0.4">
      <c r="A123" s="182" t="s">
        <v>0</v>
      </c>
      <c r="B123" s="181" t="s">
        <v>1</v>
      </c>
      <c r="C123" s="183" t="s">
        <v>2</v>
      </c>
      <c r="D123" s="139" t="s">
        <v>8</v>
      </c>
      <c r="E123" s="140" t="s">
        <v>5</v>
      </c>
      <c r="F123" s="141" t="s">
        <v>6</v>
      </c>
      <c r="G123" s="142" t="s">
        <v>8</v>
      </c>
      <c r="H123" s="140" t="s">
        <v>5</v>
      </c>
      <c r="I123" s="141" t="s">
        <v>6</v>
      </c>
      <c r="J123" s="142" t="s">
        <v>8</v>
      </c>
      <c r="K123" s="140" t="s">
        <v>5</v>
      </c>
      <c r="L123" s="141" t="s">
        <v>6</v>
      </c>
      <c r="M123" s="142" t="s">
        <v>8</v>
      </c>
      <c r="N123" s="140" t="s">
        <v>5</v>
      </c>
      <c r="O123" s="141" t="s">
        <v>6</v>
      </c>
      <c r="P123" s="142" t="s">
        <v>8</v>
      </c>
      <c r="Q123" s="140" t="s">
        <v>5</v>
      </c>
      <c r="R123" s="141" t="s">
        <v>6</v>
      </c>
      <c r="S123" s="142" t="s">
        <v>8</v>
      </c>
      <c r="T123" s="140" t="s">
        <v>5</v>
      </c>
      <c r="U123" s="141" t="s">
        <v>6</v>
      </c>
      <c r="W123" s="182" t="s">
        <v>0</v>
      </c>
      <c r="X123" s="181" t="s">
        <v>1</v>
      </c>
      <c r="Y123" s="183" t="s">
        <v>2</v>
      </c>
      <c r="Z123" s="120" t="s">
        <v>8</v>
      </c>
      <c r="AA123" s="120" t="s">
        <v>5</v>
      </c>
      <c r="AB123" s="121" t="s">
        <v>6</v>
      </c>
      <c r="AC123" s="122" t="s">
        <v>8</v>
      </c>
      <c r="AD123" s="120" t="s">
        <v>5</v>
      </c>
      <c r="AE123" s="121" t="s">
        <v>6</v>
      </c>
      <c r="AF123" s="122" t="s">
        <v>8</v>
      </c>
      <c r="AG123" s="120" t="s">
        <v>5</v>
      </c>
      <c r="AH123" s="121" t="s">
        <v>6</v>
      </c>
      <c r="AI123" s="122" t="s">
        <v>8</v>
      </c>
      <c r="AJ123" s="120" t="s">
        <v>5</v>
      </c>
      <c r="AK123" s="121" t="s">
        <v>6</v>
      </c>
      <c r="AL123" s="122" t="s">
        <v>8</v>
      </c>
      <c r="AM123" s="120" t="s">
        <v>5</v>
      </c>
      <c r="AN123" s="121" t="s">
        <v>6</v>
      </c>
      <c r="AO123" s="122" t="s">
        <v>8</v>
      </c>
      <c r="AP123" s="120" t="s">
        <v>5</v>
      </c>
      <c r="AQ123" s="121" t="s">
        <v>6</v>
      </c>
      <c r="AR123" s="122" t="s">
        <v>8</v>
      </c>
      <c r="AS123" s="120" t="s">
        <v>5</v>
      </c>
      <c r="AT123" s="121" t="s">
        <v>6</v>
      </c>
      <c r="AU123" s="122" t="s">
        <v>8</v>
      </c>
      <c r="AV123" s="120" t="s">
        <v>5</v>
      </c>
      <c r="AW123" s="121" t="s">
        <v>6</v>
      </c>
      <c r="AX123" s="122" t="s">
        <v>8</v>
      </c>
      <c r="AY123" s="120" t="s">
        <v>5</v>
      </c>
      <c r="AZ123" s="121" t="s">
        <v>6</v>
      </c>
      <c r="BA123" s="122" t="s">
        <v>8</v>
      </c>
      <c r="BB123" s="120" t="s">
        <v>5</v>
      </c>
      <c r="BC123" s="121" t="s">
        <v>6</v>
      </c>
      <c r="BD123" s="147" t="s">
        <v>8</v>
      </c>
      <c r="BE123" s="120" t="s">
        <v>5</v>
      </c>
      <c r="BF123" s="121" t="s">
        <v>6</v>
      </c>
      <c r="BG123" s="4"/>
      <c r="BH123" s="4"/>
    </row>
    <row r="124" spans="1:60" x14ac:dyDescent="0.35">
      <c r="A124" s="11">
        <f t="shared" ref="A124:A134" si="39">A4</f>
        <v>44661.520833333336</v>
      </c>
      <c r="B124" s="5">
        <f>C124*24</f>
        <v>0</v>
      </c>
      <c r="C124" s="12">
        <f t="shared" ref="C124:C134" si="40">A124-$A$4</f>
        <v>0</v>
      </c>
      <c r="D124" s="143">
        <f>HPLC!P465</f>
        <v>8.3449999999999989</v>
      </c>
      <c r="E124" s="144">
        <f>HPLC!Q465</f>
        <v>7.0710678118653244E-3</v>
      </c>
      <c r="F124" s="144">
        <f>HPLC!R465</f>
        <v>8.4734185882148901E-4</v>
      </c>
      <c r="G124" s="144">
        <f>HPLC!S465</f>
        <v>23.99</v>
      </c>
      <c r="H124" s="144">
        <f>HPLC!T465</f>
        <v>0</v>
      </c>
      <c r="I124" s="144">
        <f>HPLC!U465</f>
        <v>0</v>
      </c>
      <c r="J124" s="144">
        <f>HPLC!V465</f>
        <v>7.11</v>
      </c>
      <c r="K124" s="144">
        <f>HPLC!W465</f>
        <v>0</v>
      </c>
      <c r="L124" s="144">
        <f>HPLC!X465</f>
        <v>0</v>
      </c>
      <c r="M124" s="144">
        <f>HPLC!Y465</f>
        <v>2.66</v>
      </c>
      <c r="N124" s="144">
        <f>HPLC!Z465</f>
        <v>0</v>
      </c>
      <c r="O124" s="144">
        <f>HPLC!AA465</f>
        <v>0</v>
      </c>
      <c r="P124" s="144">
        <f>HPLC!AB465</f>
        <v>0</v>
      </c>
      <c r="Q124" s="144">
        <f>HPLC!AC465</f>
        <v>0</v>
      </c>
      <c r="R124" s="144" t="e">
        <f>HPLC!AD465</f>
        <v>#DIV/0!</v>
      </c>
      <c r="S124" s="144">
        <f>HPLC!AE465</f>
        <v>0</v>
      </c>
      <c r="T124" s="144">
        <f>HPLC!AF465</f>
        <v>0</v>
      </c>
      <c r="U124" s="150" t="e">
        <f>HPLC!AG465</f>
        <v>#DIV/0!</v>
      </c>
      <c r="W124" s="11">
        <f>'OD660'!$A$5</f>
        <v>44661.520833333336</v>
      </c>
      <c r="X124" s="4">
        <f>Y124*24</f>
        <v>0</v>
      </c>
      <c r="Y124" s="4">
        <f>W124-$A$4</f>
        <v>0</v>
      </c>
      <c r="Z124" s="143">
        <f>GC!AK104</f>
        <v>41.976666666666667</v>
      </c>
      <c r="AA124" s="144">
        <f>GC!AL104</f>
        <v>3.1494496873792595</v>
      </c>
      <c r="AB124" s="144">
        <f>GC!AM104</f>
        <v>7.5028579862922093E-2</v>
      </c>
      <c r="AC124" s="144">
        <f>GC!AN104</f>
        <v>24.299999999999997</v>
      </c>
      <c r="AD124" s="144">
        <f>GC!AO104</f>
        <v>1.9747658088998805</v>
      </c>
      <c r="AE124" s="144">
        <f>GC!AP104</f>
        <v>8.1266082670776979E-2</v>
      </c>
      <c r="AF124" s="144">
        <f>GC!AQ104</f>
        <v>0</v>
      </c>
      <c r="AG124" s="144">
        <f>GC!AR104</f>
        <v>0</v>
      </c>
      <c r="AH124" s="144" t="e">
        <f>GC!AS104</f>
        <v>#DIV/0!</v>
      </c>
      <c r="AI124" s="144">
        <f>GC!AT104</f>
        <v>0</v>
      </c>
      <c r="AJ124" s="144">
        <f>GC!AU104</f>
        <v>0</v>
      </c>
      <c r="AK124" s="144" t="e">
        <f>GC!AV104</f>
        <v>#DIV/0!</v>
      </c>
      <c r="AL124" s="144">
        <f>GC!AW104</f>
        <v>0</v>
      </c>
      <c r="AM124" s="144">
        <f>GC!AX104</f>
        <v>0</v>
      </c>
      <c r="AN124" s="144" t="e">
        <f>GC!AY104</f>
        <v>#DIV/0!</v>
      </c>
      <c r="AO124" s="144">
        <f>GC!AZ104</f>
        <v>0</v>
      </c>
      <c r="AP124" s="144">
        <f>GC!BA104</f>
        <v>0</v>
      </c>
      <c r="AQ124" s="144" t="e">
        <f>GC!BB104</f>
        <v>#DIV/0!</v>
      </c>
      <c r="AR124" s="144">
        <f>GC!BC104</f>
        <v>0</v>
      </c>
      <c r="AS124" s="144">
        <f>GC!BD104</f>
        <v>0</v>
      </c>
      <c r="AT124" s="144" t="e">
        <f>GC!BE104</f>
        <v>#DIV/0!</v>
      </c>
      <c r="AU124" s="144">
        <f>GC!BF104</f>
        <v>0</v>
      </c>
      <c r="AV124" s="144">
        <f>GC!BG104</f>
        <v>0</v>
      </c>
      <c r="AW124" s="144" t="e">
        <f>GC!BH104</f>
        <v>#DIV/0!</v>
      </c>
      <c r="AX124" s="144">
        <f>GC!BI104</f>
        <v>0</v>
      </c>
      <c r="AY124" s="144">
        <f>GC!BJ104</f>
        <v>0</v>
      </c>
      <c r="AZ124" s="144" t="e">
        <f>GC!BK104</f>
        <v>#DIV/0!</v>
      </c>
      <c r="BA124" s="144">
        <f>GC!BL104</f>
        <v>0</v>
      </c>
      <c r="BB124" s="144">
        <f>GC!BM104</f>
        <v>0</v>
      </c>
      <c r="BC124" s="144" t="e">
        <f>GC!BN104</f>
        <v>#DIV/0!</v>
      </c>
      <c r="BD124" s="143">
        <f>GC!BO104</f>
        <v>0</v>
      </c>
      <c r="BE124" s="144">
        <f>GC!BP104</f>
        <v>0</v>
      </c>
      <c r="BF124" s="150" t="e">
        <f>GC!BQ104</f>
        <v>#DIV/0!</v>
      </c>
      <c r="BG124" s="7"/>
      <c r="BH124" s="4"/>
    </row>
    <row r="125" spans="1:60" x14ac:dyDescent="0.35">
      <c r="A125" s="11">
        <f t="shared" si="39"/>
        <v>44661.84375</v>
      </c>
      <c r="B125" s="5">
        <f t="shared" ref="B125:B134" si="41">C125*24</f>
        <v>7.7499999999417923</v>
      </c>
      <c r="C125" s="12">
        <f t="shared" si="40"/>
        <v>0.32291666666424135</v>
      </c>
      <c r="D125" s="29">
        <f>HPLC!P466</f>
        <v>8.07</v>
      </c>
      <c r="E125" s="7">
        <f>HPLC!Q466</f>
        <v>0.15556349186104027</v>
      </c>
      <c r="F125" s="7">
        <f>HPLC!R466</f>
        <v>1.9276764790711307E-2</v>
      </c>
      <c r="G125" s="7">
        <f>HPLC!S466</f>
        <v>24.44</v>
      </c>
      <c r="H125" s="7">
        <f>HPLC!T466</f>
        <v>0.45254833995939081</v>
      </c>
      <c r="I125" s="7">
        <f>HPLC!U466</f>
        <v>1.8516707854312225E-2</v>
      </c>
      <c r="J125" s="7">
        <f>HPLC!V466</f>
        <v>6.5250000000000004</v>
      </c>
      <c r="K125" s="7">
        <f>HPLC!W466</f>
        <v>0.12020815280171303</v>
      </c>
      <c r="L125" s="7">
        <f>HPLC!X466</f>
        <v>1.8422705410224217E-2</v>
      </c>
      <c r="M125" s="7">
        <f>HPLC!Y466</f>
        <v>2.73</v>
      </c>
      <c r="N125" s="7">
        <f>HPLC!Z466</f>
        <v>5.6568542494923851E-2</v>
      </c>
      <c r="O125" s="7">
        <f>HPLC!AA466</f>
        <v>2.0721077836968443E-2</v>
      </c>
      <c r="P125" s="7">
        <f>HPLC!AB466</f>
        <v>0</v>
      </c>
      <c r="Q125" s="7">
        <f>HPLC!AC466</f>
        <v>0</v>
      </c>
      <c r="R125" s="7" t="e">
        <f>HPLC!AD466</f>
        <v>#DIV/0!</v>
      </c>
      <c r="S125" s="7">
        <f>HPLC!AE466</f>
        <v>0.245</v>
      </c>
      <c r="T125" s="7">
        <f>HPLC!AF466</f>
        <v>7.0710678118654814E-3</v>
      </c>
      <c r="U125" s="151">
        <f>HPLC!AG466</f>
        <v>2.8861501272920333E-2</v>
      </c>
      <c r="W125" s="11">
        <f>'OD660'!$A$7</f>
        <v>44662.34375</v>
      </c>
      <c r="X125" s="4">
        <f t="shared" ref="X125:X129" si="42">Y125*24</f>
        <v>19.749999999941792</v>
      </c>
      <c r="Y125" s="5">
        <f t="shared" ref="Y125:Y129" si="43">W125-$A$4</f>
        <v>0.82291666666424135</v>
      </c>
      <c r="Z125" s="29">
        <f>GC!AK105</f>
        <v>431.75333333333333</v>
      </c>
      <c r="AA125" s="7">
        <f>GC!AL105</f>
        <v>23.049673171941791</v>
      </c>
      <c r="AB125" s="7">
        <f>GC!AM105</f>
        <v>5.3386207800615607E-2</v>
      </c>
      <c r="AC125" s="7">
        <f>GC!AN105</f>
        <v>74.506666666666661</v>
      </c>
      <c r="AD125" s="7">
        <f>GC!AO105</f>
        <v>1.8484948832315817</v>
      </c>
      <c r="AE125" s="7">
        <f>GC!AP105</f>
        <v>2.4809791739865542E-2</v>
      </c>
      <c r="AF125" s="7">
        <f>GC!AQ105</f>
        <v>0</v>
      </c>
      <c r="AG125" s="7">
        <f>GC!AR105</f>
        <v>0</v>
      </c>
      <c r="AH125" s="7" t="e">
        <f>GC!AS105</f>
        <v>#DIV/0!</v>
      </c>
      <c r="AI125" s="7">
        <f>GC!AT105</f>
        <v>0</v>
      </c>
      <c r="AJ125" s="7">
        <f>GC!AU105</f>
        <v>0</v>
      </c>
      <c r="AK125" s="7" t="e">
        <f>GC!AV105</f>
        <v>#DIV/0!</v>
      </c>
      <c r="AL125" s="7">
        <f>GC!AW105</f>
        <v>0</v>
      </c>
      <c r="AM125" s="7">
        <f>GC!AX105</f>
        <v>0</v>
      </c>
      <c r="AN125" s="7" t="e">
        <f>GC!AY105</f>
        <v>#DIV/0!</v>
      </c>
      <c r="AO125" s="7">
        <f>GC!AZ105</f>
        <v>0</v>
      </c>
      <c r="AP125" s="7">
        <f>GC!BA105</f>
        <v>0</v>
      </c>
      <c r="AQ125" s="7" t="e">
        <f>GC!BB105</f>
        <v>#DIV/0!</v>
      </c>
      <c r="AR125" s="7">
        <f>GC!BC105</f>
        <v>0</v>
      </c>
      <c r="AS125" s="7">
        <f>GC!BD105</f>
        <v>0</v>
      </c>
      <c r="AT125" s="7" t="e">
        <f>GC!BE105</f>
        <v>#DIV/0!</v>
      </c>
      <c r="AU125" s="7">
        <f>GC!BF105</f>
        <v>4.2733333333333334</v>
      </c>
      <c r="AV125" s="7">
        <f>GC!BG105</f>
        <v>0.24826061575153882</v>
      </c>
      <c r="AW125" s="7">
        <f>GC!BH105</f>
        <v>5.8095307898176012E-2</v>
      </c>
      <c r="AX125" s="7">
        <f>GC!BI105</f>
        <v>0</v>
      </c>
      <c r="AY125" s="7">
        <f>GC!BJ105</f>
        <v>0</v>
      </c>
      <c r="AZ125" s="7" t="e">
        <f>GC!BK105</f>
        <v>#DIV/0!</v>
      </c>
      <c r="BA125" s="7">
        <f>GC!BL105</f>
        <v>1.6666666666666666E-2</v>
      </c>
      <c r="BB125" s="7">
        <f>GC!BM105</f>
        <v>2.8867513459481291E-2</v>
      </c>
      <c r="BC125" s="7">
        <f>GC!BN105</f>
        <v>1.7320508075688774</v>
      </c>
      <c r="BD125" s="29">
        <f>GC!BO105</f>
        <v>0</v>
      </c>
      <c r="BE125" s="7">
        <f>GC!BP105</f>
        <v>0</v>
      </c>
      <c r="BF125" s="151" t="e">
        <f>GC!BQ105</f>
        <v>#DIV/0!</v>
      </c>
      <c r="BG125" s="7"/>
      <c r="BH125" s="4"/>
    </row>
    <row r="126" spans="1:60" x14ac:dyDescent="0.35">
      <c r="A126" s="11">
        <f t="shared" si="39"/>
        <v>44662.34375</v>
      </c>
      <c r="B126" s="5">
        <f t="shared" si="41"/>
        <v>19.749999999941792</v>
      </c>
      <c r="C126" s="12">
        <f t="shared" si="40"/>
        <v>0.82291666666424135</v>
      </c>
      <c r="D126" s="29">
        <f>HPLC!P467</f>
        <v>8.1</v>
      </c>
      <c r="E126" s="7">
        <f>HPLC!Q467</f>
        <v>0.1131370849898477</v>
      </c>
      <c r="F126" s="7">
        <f>HPLC!R467</f>
        <v>1.3967541356771323E-2</v>
      </c>
      <c r="G126" s="7">
        <f>HPLC!S467</f>
        <v>24.509999999999998</v>
      </c>
      <c r="H126" s="7">
        <f>HPLC!T467</f>
        <v>0.29698484809834863</v>
      </c>
      <c r="I126" s="7">
        <f>HPLC!U467</f>
        <v>1.2116884867333687E-2</v>
      </c>
      <c r="J126" s="7">
        <f>HPLC!V467</f>
        <v>5.7050000000000001</v>
      </c>
      <c r="K126" s="7">
        <f>HPLC!W467</f>
        <v>6.3639610306789177E-2</v>
      </c>
      <c r="L126" s="7">
        <f>HPLC!X467</f>
        <v>1.1155058774196175E-2</v>
      </c>
      <c r="M126" s="7">
        <f>HPLC!Y467</f>
        <v>2.67</v>
      </c>
      <c r="N126" s="7">
        <f>HPLC!Z467</f>
        <v>2.8284271247461926E-2</v>
      </c>
      <c r="O126" s="7">
        <f>HPLC!AA467</f>
        <v>1.0593360017776002E-2</v>
      </c>
      <c r="P126" s="7">
        <f>HPLC!AB467</f>
        <v>0.04</v>
      </c>
      <c r="Q126" s="7">
        <f>HPLC!AC467</f>
        <v>5.6568542494923803E-2</v>
      </c>
      <c r="R126" s="7">
        <f>HPLC!AD467</f>
        <v>1.4142135623730951</v>
      </c>
      <c r="S126" s="7">
        <f>HPLC!AE467</f>
        <v>0.73</v>
      </c>
      <c r="T126" s="7">
        <f>HPLC!AF467</f>
        <v>1.4142135623730963E-2</v>
      </c>
      <c r="U126" s="151">
        <f>HPLC!AG467</f>
        <v>1.9372788525658855E-2</v>
      </c>
      <c r="W126" s="11">
        <f>'OD660'!$A$9</f>
        <v>44663.354166666664</v>
      </c>
      <c r="X126" s="4">
        <f t="shared" si="42"/>
        <v>43.999999999883585</v>
      </c>
      <c r="Y126" s="5">
        <f t="shared" si="43"/>
        <v>1.8333333333284827</v>
      </c>
      <c r="Z126" s="29">
        <f>GC!AK106</f>
        <v>913.57333333333338</v>
      </c>
      <c r="AA126" s="7">
        <f>GC!AL106</f>
        <v>31.909848531971019</v>
      </c>
      <c r="AB126" s="7">
        <f>GC!AM106</f>
        <v>3.4928612042059402E-2</v>
      </c>
      <c r="AC126" s="7">
        <f>GC!AN106</f>
        <v>191.20666666666668</v>
      </c>
      <c r="AD126" s="7">
        <f>GC!AO106</f>
        <v>15.603302000965479</v>
      </c>
      <c r="AE126" s="7">
        <f>GC!AP106</f>
        <v>8.1604382697424135E-2</v>
      </c>
      <c r="AF126" s="7">
        <f>GC!AQ106</f>
        <v>0.25333333333333335</v>
      </c>
      <c r="AG126" s="7">
        <f>GC!AR106</f>
        <v>2.3094010767585049E-2</v>
      </c>
      <c r="AH126" s="7">
        <f>GC!AS106</f>
        <v>9.1160568819414659E-2</v>
      </c>
      <c r="AI126" s="7">
        <f>GC!AT106</f>
        <v>0</v>
      </c>
      <c r="AJ126" s="7">
        <f>GC!AU106</f>
        <v>0</v>
      </c>
      <c r="AK126" s="7" t="e">
        <f>GC!AV106</f>
        <v>#DIV/0!</v>
      </c>
      <c r="AL126" s="7">
        <f>GC!AW106</f>
        <v>0.1466666666666667</v>
      </c>
      <c r="AM126" s="7">
        <f>GC!AX106</f>
        <v>2.5166114784235825E-2</v>
      </c>
      <c r="AN126" s="7">
        <f>GC!AY106</f>
        <v>0.17158714625615332</v>
      </c>
      <c r="AO126" s="7">
        <f>GC!AZ106</f>
        <v>1.1866666666666665</v>
      </c>
      <c r="AP126" s="7">
        <f>GC!BA106</f>
        <v>7.2341781380702408E-2</v>
      </c>
      <c r="AQ126" s="7">
        <f>GC!BB106</f>
        <v>6.0962175320816644E-2</v>
      </c>
      <c r="AR126" s="7">
        <f>GC!BC106</f>
        <v>0</v>
      </c>
      <c r="AS126" s="7">
        <f>GC!BD106</f>
        <v>0</v>
      </c>
      <c r="AT126" s="7" t="e">
        <f>GC!BE106</f>
        <v>#DIV/0!</v>
      </c>
      <c r="AU126" s="7">
        <f>GC!BF106</f>
        <v>16.68</v>
      </c>
      <c r="AV126" s="7">
        <f>GC!BG106</f>
        <v>0.91065910196955713</v>
      </c>
      <c r="AW126" s="7">
        <f>GC!BH106</f>
        <v>5.4595869422635321E-2</v>
      </c>
      <c r="AX126" s="7">
        <f>GC!BI106</f>
        <v>0</v>
      </c>
      <c r="AY126" s="7">
        <f>GC!BJ106</f>
        <v>0</v>
      </c>
      <c r="AZ126" s="7" t="e">
        <f>GC!BK106</f>
        <v>#DIV/0!</v>
      </c>
      <c r="BA126" s="7">
        <f>GC!BL106</f>
        <v>0</v>
      </c>
      <c r="BB126" s="7">
        <f>GC!BM106</f>
        <v>0</v>
      </c>
      <c r="BC126" s="7" t="e">
        <f>GC!BN106</f>
        <v>#DIV/0!</v>
      </c>
      <c r="BD126" s="29">
        <f>GC!BO106</f>
        <v>0</v>
      </c>
      <c r="BE126" s="7">
        <f>GC!BP106</f>
        <v>0</v>
      </c>
      <c r="BF126" s="151" t="e">
        <f>GC!BQ106</f>
        <v>#DIV/0!</v>
      </c>
      <c r="BG126" s="7"/>
      <c r="BH126" s="4"/>
    </row>
    <row r="127" spans="1:60" x14ac:dyDescent="0.35">
      <c r="A127" s="11">
        <f t="shared" si="39"/>
        <v>44662.71875</v>
      </c>
      <c r="B127" s="5">
        <f t="shared" si="41"/>
        <v>28.749999999941792</v>
      </c>
      <c r="C127" s="12">
        <f t="shared" si="40"/>
        <v>1.1979166666642413</v>
      </c>
      <c r="D127" s="29">
        <f>HPLC!P468</f>
        <v>7.8900000000000006</v>
      </c>
      <c r="E127" s="7">
        <f>HPLC!Q468</f>
        <v>8.4852813742385777E-2</v>
      </c>
      <c r="F127" s="7">
        <f>HPLC!R468</f>
        <v>1.0754475759491226E-2</v>
      </c>
      <c r="G127" s="7">
        <f>HPLC!S468</f>
        <v>23.935000000000002</v>
      </c>
      <c r="H127" s="7">
        <f>HPLC!T468</f>
        <v>0.26162950903902327</v>
      </c>
      <c r="I127" s="7">
        <f>HPLC!U468</f>
        <v>1.0930833885064686E-2</v>
      </c>
      <c r="J127" s="7">
        <f>HPLC!V468</f>
        <v>4.5250000000000004</v>
      </c>
      <c r="K127" s="7">
        <f>HPLC!W468</f>
        <v>4.9497474683057895E-2</v>
      </c>
      <c r="L127" s="7">
        <f>HPLC!X468</f>
        <v>1.0938668438244838E-2</v>
      </c>
      <c r="M127" s="7">
        <f>HPLC!Y468</f>
        <v>2.4500000000000002</v>
      </c>
      <c r="N127" s="7">
        <f>HPLC!Z468</f>
        <v>2.8284271247461926E-2</v>
      </c>
      <c r="O127" s="7">
        <f>HPLC!AA468</f>
        <v>1.1544600509168132E-2</v>
      </c>
      <c r="P127" s="7">
        <f>HPLC!AB468</f>
        <v>0.11499999999999999</v>
      </c>
      <c r="Q127" s="7">
        <f>HPLC!AC468</f>
        <v>7.0710678118654719E-3</v>
      </c>
      <c r="R127" s="7">
        <f>HPLC!AD468</f>
        <v>6.1487546190134544E-2</v>
      </c>
      <c r="S127" s="7">
        <f>HPLC!AE468</f>
        <v>1.175</v>
      </c>
      <c r="T127" s="7">
        <f>HPLC!AF468</f>
        <v>0.10606601717798207</v>
      </c>
      <c r="U127" s="151">
        <f>HPLC!AG468</f>
        <v>9.0268950789771971E-2</v>
      </c>
      <c r="W127" s="11">
        <f>'OD660'!$A$11</f>
        <v>44664.361111111109</v>
      </c>
      <c r="X127" s="4">
        <f t="shared" si="42"/>
        <v>68.166666666569654</v>
      </c>
      <c r="Y127" s="5">
        <f t="shared" si="43"/>
        <v>2.8402777777737356</v>
      </c>
      <c r="Z127" s="29">
        <f>GC!AK107</f>
        <v>1818.3</v>
      </c>
      <c r="AA127" s="7">
        <f>GC!AL107</f>
        <v>170.3324126524368</v>
      </c>
      <c r="AB127" s="7">
        <f>GC!AM107</f>
        <v>9.3676737970872143E-2</v>
      </c>
      <c r="AC127" s="7">
        <f>GC!AN107</f>
        <v>527.56333333333339</v>
      </c>
      <c r="AD127" s="7">
        <f>GC!AO107</f>
        <v>63.93870841151967</v>
      </c>
      <c r="AE127" s="7">
        <f>GC!AP107</f>
        <v>0.12119627042222987</v>
      </c>
      <c r="AF127" s="7">
        <f>GC!AQ107</f>
        <v>0.43333333333333329</v>
      </c>
      <c r="AG127" s="7">
        <f>GC!AR107</f>
        <v>4.0414518843273781E-2</v>
      </c>
      <c r="AH127" s="7">
        <f>GC!AS107</f>
        <v>9.3264274253708729E-2</v>
      </c>
      <c r="AI127" s="7">
        <f>GC!AT107</f>
        <v>0</v>
      </c>
      <c r="AJ127" s="7">
        <f>GC!AU107</f>
        <v>0</v>
      </c>
      <c r="AK127" s="7" t="e">
        <f>GC!AV107</f>
        <v>#DIV/0!</v>
      </c>
      <c r="AL127" s="7">
        <f>GC!AW107</f>
        <v>0.26333333333333336</v>
      </c>
      <c r="AM127" s="7">
        <f>GC!AX107</f>
        <v>3.7859388972001758E-2</v>
      </c>
      <c r="AN127" s="7">
        <f>GC!AY107</f>
        <v>0.14376983153924716</v>
      </c>
      <c r="AO127" s="7">
        <f>GC!AZ107</f>
        <v>7.0633333333333326</v>
      </c>
      <c r="AP127" s="7">
        <f>GC!BA107</f>
        <v>0.18583146486355112</v>
      </c>
      <c r="AQ127" s="7">
        <f>GC!BB107</f>
        <v>2.6309315459681615E-2</v>
      </c>
      <c r="AR127" s="7">
        <f>GC!BC107</f>
        <v>0</v>
      </c>
      <c r="AS127" s="7">
        <f>GC!BD107</f>
        <v>0</v>
      </c>
      <c r="AT127" s="7" t="e">
        <f>GC!BE107</f>
        <v>#DIV/0!</v>
      </c>
      <c r="AU127" s="7">
        <f>GC!BF107</f>
        <v>32.059999999999995</v>
      </c>
      <c r="AV127" s="7">
        <f>GC!BG107</f>
        <v>1.2350303639992004</v>
      </c>
      <c r="AW127" s="7">
        <f>GC!BH107</f>
        <v>3.8522469245140384E-2</v>
      </c>
      <c r="AX127" s="7">
        <f>GC!BI107</f>
        <v>0</v>
      </c>
      <c r="AY127" s="7">
        <f>GC!BJ107</f>
        <v>0</v>
      </c>
      <c r="AZ127" s="7" t="e">
        <f>GC!BK107</f>
        <v>#DIV/0!</v>
      </c>
      <c r="BA127" s="7">
        <f>GC!BL107</f>
        <v>0</v>
      </c>
      <c r="BB127" s="7">
        <f>GC!BM107</f>
        <v>0</v>
      </c>
      <c r="BC127" s="7" t="e">
        <f>GC!BN107</f>
        <v>#DIV/0!</v>
      </c>
      <c r="BD127" s="29">
        <f>GC!BO107</f>
        <v>0</v>
      </c>
      <c r="BE127" s="7">
        <f>GC!BP107</f>
        <v>0</v>
      </c>
      <c r="BF127" s="151" t="e">
        <f>GC!BQ107</f>
        <v>#DIV/0!</v>
      </c>
      <c r="BG127" s="7"/>
      <c r="BH127" s="4"/>
    </row>
    <row r="128" spans="1:60" x14ac:dyDescent="0.35">
      <c r="A128" s="11">
        <f t="shared" si="39"/>
        <v>44663.354166666664</v>
      </c>
      <c r="B128" s="5">
        <f t="shared" si="41"/>
        <v>43.999999999883585</v>
      </c>
      <c r="C128" s="12">
        <f t="shared" si="40"/>
        <v>1.8333333333284827</v>
      </c>
      <c r="D128" s="29">
        <f>HPLC!P469</f>
        <v>7.8650000000000002</v>
      </c>
      <c r="E128" s="7">
        <f>HPLC!Q469</f>
        <v>0.12020815280171303</v>
      </c>
      <c r="F128" s="7">
        <f>HPLC!R469</f>
        <v>1.528393551197877E-2</v>
      </c>
      <c r="G128" s="7">
        <f>HPLC!S469</f>
        <v>23.765000000000001</v>
      </c>
      <c r="H128" s="7">
        <f>HPLC!T469</f>
        <v>0.28991378028648457</v>
      </c>
      <c r="I128" s="7">
        <f>HPLC!U469</f>
        <v>1.2199191259687969E-2</v>
      </c>
      <c r="J128" s="7">
        <f>HPLC!V469</f>
        <v>1.36</v>
      </c>
      <c r="K128" s="7">
        <f>HPLC!W469</f>
        <v>1.4142135623730963E-2</v>
      </c>
      <c r="L128" s="7">
        <f>HPLC!X469</f>
        <v>1.0398629135096295E-2</v>
      </c>
      <c r="M128" s="7">
        <f>HPLC!Y469</f>
        <v>1.665</v>
      </c>
      <c r="N128" s="7">
        <f>HPLC!Z469</f>
        <v>2.1213203435596444E-2</v>
      </c>
      <c r="O128" s="7">
        <f>HPLC!AA469</f>
        <v>1.2740662724081949E-2</v>
      </c>
      <c r="P128" s="7">
        <f>HPLC!AB469</f>
        <v>0.26500000000000001</v>
      </c>
      <c r="Q128" s="7">
        <f>HPLC!AC469</f>
        <v>7.0710678118654814E-3</v>
      </c>
      <c r="R128" s="7">
        <f>HPLC!AD469</f>
        <v>2.6683274761756533E-2</v>
      </c>
      <c r="S128" s="7">
        <f>HPLC!AE469</f>
        <v>3.02</v>
      </c>
      <c r="T128" s="7">
        <f>HPLC!AF469</f>
        <v>0.19798989873223347</v>
      </c>
      <c r="U128" s="151">
        <f>HPLC!AG469</f>
        <v>6.5559569116633604E-2</v>
      </c>
      <c r="W128" s="11">
        <f>'OD660'!$A$13</f>
        <v>44665.34375</v>
      </c>
      <c r="X128" s="4">
        <f t="shared" si="42"/>
        <v>91.749999999941792</v>
      </c>
      <c r="Y128" s="5">
        <f t="shared" si="43"/>
        <v>3.8229166666642413</v>
      </c>
      <c r="Z128" s="29">
        <f>GC!AK108</f>
        <v>4452.1400000000003</v>
      </c>
      <c r="AA128" s="7">
        <f>GC!AL108</f>
        <v>448.45325185575359</v>
      </c>
      <c r="AB128" s="7">
        <f>GC!AM108</f>
        <v>0.1007275718768398</v>
      </c>
      <c r="AC128" s="7">
        <f>GC!AN108</f>
        <v>1799.2333333333336</v>
      </c>
      <c r="AD128" s="7">
        <f>GC!AO108</f>
        <v>150.12803280311556</v>
      </c>
      <c r="AE128" s="7">
        <f>GC!AP108</f>
        <v>8.3440001928478169E-2</v>
      </c>
      <c r="AF128" s="7">
        <f>GC!AQ108</f>
        <v>0.66</v>
      </c>
      <c r="AG128" s="7">
        <f>GC!AR108</f>
        <v>4.5825756949558392E-2</v>
      </c>
      <c r="AH128" s="7">
        <f>GC!AS108</f>
        <v>6.9432965075088476E-2</v>
      </c>
      <c r="AI128" s="7">
        <f>GC!AT108</f>
        <v>0</v>
      </c>
      <c r="AJ128" s="7">
        <f>GC!AU108</f>
        <v>0</v>
      </c>
      <c r="AK128" s="7" t="e">
        <f>GC!AV108</f>
        <v>#DIV/0!</v>
      </c>
      <c r="AL128" s="7">
        <f>GC!AW108</f>
        <v>0.43</v>
      </c>
      <c r="AM128" s="7">
        <f>GC!AX108</f>
        <v>2.0000000000000018E-2</v>
      </c>
      <c r="AN128" s="7">
        <f>GC!AY108</f>
        <v>4.6511627906976785E-2</v>
      </c>
      <c r="AO128" s="7">
        <f>GC!AZ108</f>
        <v>18.266666666666669</v>
      </c>
      <c r="AP128" s="7">
        <f>GC!BA108</f>
        <v>0.78945128623198368</v>
      </c>
      <c r="AQ128" s="7">
        <f>GC!BB108</f>
        <v>4.3218136107590344E-2</v>
      </c>
      <c r="AR128" s="7">
        <f>GC!BC108</f>
        <v>6.6666666666666666E-2</v>
      </c>
      <c r="AS128" s="7">
        <f>GC!BD108</f>
        <v>5.7735026918962632E-3</v>
      </c>
      <c r="AT128" s="7">
        <f>GC!BE108</f>
        <v>8.6602540378443948E-2</v>
      </c>
      <c r="AU128" s="7">
        <f>GC!BF108</f>
        <v>47.153333333333336</v>
      </c>
      <c r="AV128" s="7">
        <f>GC!BG108</f>
        <v>1.6357363275703498</v>
      </c>
      <c r="AW128" s="7">
        <f>GC!BH108</f>
        <v>3.4689728422953835E-2</v>
      </c>
      <c r="AX128" s="7">
        <f>GC!BI108</f>
        <v>0</v>
      </c>
      <c r="AY128" s="7">
        <f>GC!BJ108</f>
        <v>0</v>
      </c>
      <c r="AZ128" s="7" t="e">
        <f>GC!BK108</f>
        <v>#DIV/0!</v>
      </c>
      <c r="BA128" s="7">
        <f>GC!BL108</f>
        <v>1.6666666666666666E-2</v>
      </c>
      <c r="BB128" s="7">
        <f>GC!BM108</f>
        <v>2.8867513459481291E-2</v>
      </c>
      <c r="BC128" s="7">
        <f>GC!BN108</f>
        <v>1.7320508075688774</v>
      </c>
      <c r="BD128" s="29">
        <f>GC!BO108</f>
        <v>0</v>
      </c>
      <c r="BE128" s="7">
        <f>GC!BP108</f>
        <v>0</v>
      </c>
      <c r="BF128" s="151" t="e">
        <f>GC!BQ108</f>
        <v>#DIV/0!</v>
      </c>
      <c r="BG128" s="7"/>
      <c r="BH128" s="4"/>
    </row>
    <row r="129" spans="1:60" ht="15" thickBot="1" x14ac:dyDescent="0.4">
      <c r="A129" s="11">
        <f t="shared" si="39"/>
        <v>44663.677083333336</v>
      </c>
      <c r="B129" s="5">
        <f t="shared" si="41"/>
        <v>51.75</v>
      </c>
      <c r="C129" s="12">
        <f t="shared" si="40"/>
        <v>2.15625</v>
      </c>
      <c r="D129" s="29">
        <f>HPLC!P470</f>
        <v>8.0350000000000001</v>
      </c>
      <c r="E129" s="7">
        <f>HPLC!Q470</f>
        <v>6.3639610306789177E-2</v>
      </c>
      <c r="F129" s="7">
        <f>HPLC!R470</f>
        <v>7.9202999759538494E-3</v>
      </c>
      <c r="G129" s="7">
        <f>HPLC!S470</f>
        <v>22.86</v>
      </c>
      <c r="H129" s="7">
        <f>HPLC!T470</f>
        <v>0.141421356237309</v>
      </c>
      <c r="I129" s="7">
        <f>HPLC!U470</f>
        <v>6.1864110340030184E-3</v>
      </c>
      <c r="J129" s="7">
        <f>HPLC!V470</f>
        <v>0</v>
      </c>
      <c r="K129" s="7">
        <f>HPLC!W470</f>
        <v>0</v>
      </c>
      <c r="L129" s="7" t="e">
        <f>HPLC!X470</f>
        <v>#DIV/0!</v>
      </c>
      <c r="M129" s="7">
        <f>HPLC!Y470</f>
        <v>0.91</v>
      </c>
      <c r="N129" s="7">
        <f>HPLC!Z470</f>
        <v>0</v>
      </c>
      <c r="O129" s="7">
        <f>HPLC!AA470</f>
        <v>0</v>
      </c>
      <c r="P129" s="7">
        <f>HPLC!AB470</f>
        <v>0.39</v>
      </c>
      <c r="Q129" s="7">
        <f>HPLC!AC470</f>
        <v>0</v>
      </c>
      <c r="R129" s="7">
        <f>HPLC!AD470</f>
        <v>0</v>
      </c>
      <c r="S129" s="7">
        <f>HPLC!AE470</f>
        <v>4.2699999999999996</v>
      </c>
      <c r="T129" s="7">
        <f>HPLC!AF470</f>
        <v>0.11313708498984708</v>
      </c>
      <c r="U129" s="151">
        <f>HPLC!AG470</f>
        <v>2.6495804447270982E-2</v>
      </c>
      <c r="W129" s="11">
        <f>'OD660'!$A$15</f>
        <v>44666.385416666664</v>
      </c>
      <c r="X129" s="9">
        <f t="shared" si="42"/>
        <v>116.74999999988358</v>
      </c>
      <c r="Y129" s="19">
        <f t="shared" si="43"/>
        <v>4.8645833333284827</v>
      </c>
      <c r="Z129" s="30">
        <f>GC!AK109</f>
        <v>1664.82</v>
      </c>
      <c r="AA129" s="21">
        <f>GC!AL109</f>
        <v>172.58980184240323</v>
      </c>
      <c r="AB129" s="21">
        <f>GC!AM109</f>
        <v>0.10366874607609426</v>
      </c>
      <c r="AC129" s="21">
        <f>GC!AN109</f>
        <v>741.84333333333336</v>
      </c>
      <c r="AD129" s="21">
        <f>GC!AO109</f>
        <v>59.461666082723674</v>
      </c>
      <c r="AE129" s="21">
        <f>GC!AP109</f>
        <v>8.0153940071879967E-2</v>
      </c>
      <c r="AF129" s="21">
        <f>GC!AQ109</f>
        <v>0.8666666666666667</v>
      </c>
      <c r="AG129" s="21">
        <f>GC!AR109</f>
        <v>7.0945988845975874E-2</v>
      </c>
      <c r="AH129" s="21">
        <f>GC!AS109</f>
        <v>8.1860756360741388E-2</v>
      </c>
      <c r="AI129" s="21">
        <f>GC!AT109</f>
        <v>0</v>
      </c>
      <c r="AJ129" s="21">
        <f>GC!AU109</f>
        <v>0</v>
      </c>
      <c r="AK129" s="21" t="e">
        <f>GC!AV109</f>
        <v>#DIV/0!</v>
      </c>
      <c r="AL129" s="21">
        <f>GC!AW109</f>
        <v>0.46333333333333332</v>
      </c>
      <c r="AM129" s="21">
        <f>GC!AX109</f>
        <v>1.1547005383792493E-2</v>
      </c>
      <c r="AN129" s="21">
        <f>GC!AY109</f>
        <v>2.4921594353508981E-2</v>
      </c>
      <c r="AO129" s="21">
        <f>GC!AZ109</f>
        <v>19.33666666666667</v>
      </c>
      <c r="AP129" s="21">
        <f>GC!BA109</f>
        <v>0.21455380055672182</v>
      </c>
      <c r="AQ129" s="21">
        <f>GC!BB109</f>
        <v>1.1095697322361065E-2</v>
      </c>
      <c r="AR129" s="21">
        <f>GC!BC109</f>
        <v>7.3333333333333348E-2</v>
      </c>
      <c r="AS129" s="21">
        <f>GC!BD109</f>
        <v>5.7735026918962545E-3</v>
      </c>
      <c r="AT129" s="21">
        <f>GC!BE109</f>
        <v>7.8729582162221631E-2</v>
      </c>
      <c r="AU129" s="21">
        <f>GC!BF109</f>
        <v>49.23</v>
      </c>
      <c r="AV129" s="21">
        <f>GC!BG109</f>
        <v>0.33867388443752061</v>
      </c>
      <c r="AW129" s="21">
        <f>GC!BH109</f>
        <v>6.8794207685866473E-3</v>
      </c>
      <c r="AX129" s="21">
        <f>GC!BI109</f>
        <v>0</v>
      </c>
      <c r="AY129" s="21">
        <f>GC!BJ109</f>
        <v>0</v>
      </c>
      <c r="AZ129" s="21" t="e">
        <f>GC!BK109</f>
        <v>#DIV/0!</v>
      </c>
      <c r="BA129" s="21">
        <f>GC!BL109</f>
        <v>1.6666666666666666E-2</v>
      </c>
      <c r="BB129" s="21">
        <f>GC!BM109</f>
        <v>2.8867513459481291E-2</v>
      </c>
      <c r="BC129" s="21">
        <f>GC!BN109</f>
        <v>1.7320508075688774</v>
      </c>
      <c r="BD129" s="30">
        <f>GC!BO109</f>
        <v>0</v>
      </c>
      <c r="BE129" s="21">
        <f>GC!BP109</f>
        <v>0</v>
      </c>
      <c r="BF129" s="152" t="e">
        <f>GC!BQ109</f>
        <v>#DIV/0!</v>
      </c>
      <c r="BG129" s="7"/>
      <c r="BH129" s="4"/>
    </row>
    <row r="130" spans="1:60" x14ac:dyDescent="0.35">
      <c r="A130" s="11">
        <f t="shared" si="39"/>
        <v>44664.361111111109</v>
      </c>
      <c r="B130" s="5">
        <f t="shared" si="41"/>
        <v>68.166666666569654</v>
      </c>
      <c r="C130" s="12">
        <f t="shared" si="40"/>
        <v>2.8402777777737356</v>
      </c>
      <c r="D130" s="29">
        <f>HPLC!P471</f>
        <v>8.14</v>
      </c>
      <c r="E130" s="7">
        <f>HPLC!Q471</f>
        <v>8.4852813742385153E-2</v>
      </c>
      <c r="F130" s="7">
        <f>HPLC!R471</f>
        <v>1.0424178592430607E-2</v>
      </c>
      <c r="G130" s="7">
        <f>HPLC!S471</f>
        <v>14.58</v>
      </c>
      <c r="H130" s="7">
        <f>HPLC!T471</f>
        <v>0.15556349186103965</v>
      </c>
      <c r="I130" s="7">
        <f>HPLC!U471</f>
        <v>1.0669649647533584E-2</v>
      </c>
      <c r="J130" s="7">
        <f>HPLC!V471</f>
        <v>0</v>
      </c>
      <c r="K130" s="7">
        <f>HPLC!W471</f>
        <v>0</v>
      </c>
      <c r="L130" s="7" t="e">
        <f>HPLC!X471</f>
        <v>#DIV/0!</v>
      </c>
      <c r="M130" s="7">
        <f>HPLC!Y471</f>
        <v>0</v>
      </c>
      <c r="N130" s="7">
        <f>HPLC!Z471</f>
        <v>0</v>
      </c>
      <c r="O130" s="7" t="e">
        <f>HPLC!AA471</f>
        <v>#DIV/0!</v>
      </c>
      <c r="P130" s="7">
        <f>HPLC!AB471</f>
        <v>0.61499999999999999</v>
      </c>
      <c r="Q130" s="7">
        <f>HPLC!AC471</f>
        <v>7.0710678118654814E-3</v>
      </c>
      <c r="R130" s="7">
        <f>HPLC!AD471</f>
        <v>1.149767123880566E-2</v>
      </c>
      <c r="S130" s="7">
        <f>HPLC!AE471</f>
        <v>8.9250000000000007</v>
      </c>
      <c r="T130" s="7">
        <f>HPLC!AF471</f>
        <v>0.31819805153394715</v>
      </c>
      <c r="U130" s="151">
        <f>HPLC!AG471</f>
        <v>3.5652442748901642E-2</v>
      </c>
      <c r="BG130" s="4"/>
      <c r="BH130" s="4"/>
    </row>
    <row r="131" spans="1:60" x14ac:dyDescent="0.35">
      <c r="A131" s="11">
        <f t="shared" si="39"/>
        <v>44664.677083333336</v>
      </c>
      <c r="B131" s="5">
        <f t="shared" si="41"/>
        <v>75.75</v>
      </c>
      <c r="C131" s="12">
        <f t="shared" si="40"/>
        <v>3.15625</v>
      </c>
      <c r="D131" s="29">
        <f>HPLC!P472</f>
        <v>8.0850000000000009</v>
      </c>
      <c r="E131" s="7">
        <f>HPLC!Q472</f>
        <v>3.5355339059326626E-2</v>
      </c>
      <c r="F131" s="7">
        <f>HPLC!R472</f>
        <v>4.3729547383211656E-3</v>
      </c>
      <c r="G131" s="7">
        <f>HPLC!S472</f>
        <v>9.83</v>
      </c>
      <c r="H131" s="7">
        <f>HPLC!T472</f>
        <v>4.2426406871191945E-2</v>
      </c>
      <c r="I131" s="7">
        <f>HPLC!U472</f>
        <v>4.3160129065302078E-3</v>
      </c>
      <c r="J131" s="7">
        <f>HPLC!V472</f>
        <v>0</v>
      </c>
      <c r="K131" s="7">
        <f>HPLC!W472</f>
        <v>0</v>
      </c>
      <c r="L131" s="7" t="e">
        <f>HPLC!X472</f>
        <v>#DIV/0!</v>
      </c>
      <c r="M131" s="7">
        <f>HPLC!Y472</f>
        <v>0</v>
      </c>
      <c r="N131" s="7">
        <f>HPLC!Z472</f>
        <v>0</v>
      </c>
      <c r="O131" s="7" t="e">
        <f>HPLC!AA472</f>
        <v>#DIV/0!</v>
      </c>
      <c r="P131" s="7">
        <f>HPLC!AB472</f>
        <v>0.74</v>
      </c>
      <c r="Q131" s="7">
        <f>HPLC!AC472</f>
        <v>0</v>
      </c>
      <c r="R131" s="7">
        <f>HPLC!AD472</f>
        <v>0</v>
      </c>
      <c r="S131" s="7">
        <f>HPLC!AE472</f>
        <v>11.15</v>
      </c>
      <c r="T131" s="7">
        <f>HPLC!AF472</f>
        <v>0.22627416997969541</v>
      </c>
      <c r="U131" s="151">
        <f>HPLC!AG472</f>
        <v>2.0293647531811246E-2</v>
      </c>
    </row>
    <row r="132" spans="1:60" x14ac:dyDescent="0.35">
      <c r="A132" s="11">
        <f t="shared" si="39"/>
        <v>44665.34375</v>
      </c>
      <c r="B132" s="5">
        <f t="shared" si="41"/>
        <v>91.749999999941792</v>
      </c>
      <c r="C132" s="12">
        <f t="shared" si="40"/>
        <v>3.8229166666642413</v>
      </c>
      <c r="D132" s="29">
        <f>HPLC!P473</f>
        <v>8.0249999999999986</v>
      </c>
      <c r="E132" s="7">
        <f>HPLC!Q473</f>
        <v>7.0710678118653244E-3</v>
      </c>
      <c r="F132" s="7">
        <f>HPLC!R473</f>
        <v>8.8112994540377894E-4</v>
      </c>
      <c r="G132" s="7">
        <f>HPLC!S473</f>
        <v>1.2850000000000001</v>
      </c>
      <c r="H132" s="7">
        <f>HPLC!T473</f>
        <v>7.0710678118654814E-3</v>
      </c>
      <c r="I132" s="7">
        <f>HPLC!U473</f>
        <v>5.5027765072883121E-3</v>
      </c>
      <c r="J132" s="7">
        <f>HPLC!V473</f>
        <v>0</v>
      </c>
      <c r="K132" s="7">
        <f>HPLC!W473</f>
        <v>0</v>
      </c>
      <c r="L132" s="7" t="e">
        <f>HPLC!X473</f>
        <v>#DIV/0!</v>
      </c>
      <c r="M132" s="7">
        <f>HPLC!Y473</f>
        <v>0</v>
      </c>
      <c r="N132" s="7">
        <f>HPLC!Z473</f>
        <v>0</v>
      </c>
      <c r="O132" s="7" t="e">
        <f>HPLC!AA473</f>
        <v>#DIV/0!</v>
      </c>
      <c r="P132" s="7">
        <f>HPLC!AB473</f>
        <v>0.9</v>
      </c>
      <c r="Q132" s="7">
        <f>HPLC!AC473</f>
        <v>0</v>
      </c>
      <c r="R132" s="7">
        <f>HPLC!AD473</f>
        <v>0</v>
      </c>
      <c r="S132" s="7">
        <f>HPLC!AE473</f>
        <v>15.42</v>
      </c>
      <c r="T132" s="7">
        <f>HPLC!AF473</f>
        <v>9.8994949366117052E-2</v>
      </c>
      <c r="U132" s="151">
        <f>HPLC!AG473</f>
        <v>6.4199059251697178E-3</v>
      </c>
    </row>
    <row r="133" spans="1:60" x14ac:dyDescent="0.35">
      <c r="A133" s="11">
        <f t="shared" si="39"/>
        <v>44665.677083333336</v>
      </c>
      <c r="B133" s="5">
        <f t="shared" si="41"/>
        <v>99.75</v>
      </c>
      <c r="C133" s="12">
        <f t="shared" si="40"/>
        <v>4.15625</v>
      </c>
      <c r="D133" s="29">
        <f>HPLC!P474</f>
        <v>9.7850000000000001</v>
      </c>
      <c r="E133" s="7">
        <f>HPLC!Q474</f>
        <v>0.43133513652379357</v>
      </c>
      <c r="F133" s="7">
        <f>HPLC!R474</f>
        <v>4.4081260758691218E-2</v>
      </c>
      <c r="G133" s="7">
        <f>HPLC!S474</f>
        <v>1.43</v>
      </c>
      <c r="H133" s="7">
        <f>HPLC!T474</f>
        <v>7.0710678118654821E-2</v>
      </c>
      <c r="I133" s="7">
        <f>HPLC!U474</f>
        <v>4.9448026656401974E-2</v>
      </c>
      <c r="J133" s="7">
        <f>HPLC!V474</f>
        <v>0</v>
      </c>
      <c r="K133" s="7">
        <f>HPLC!W474</f>
        <v>0</v>
      </c>
      <c r="L133" s="7" t="e">
        <f>HPLC!X474</f>
        <v>#DIV/0!</v>
      </c>
      <c r="M133" s="7">
        <f>HPLC!Y474</f>
        <v>0</v>
      </c>
      <c r="N133" s="7">
        <f>HPLC!Z474</f>
        <v>0</v>
      </c>
      <c r="O133" s="7" t="e">
        <f>HPLC!AA474</f>
        <v>#DIV/0!</v>
      </c>
      <c r="P133" s="7">
        <f>HPLC!AB474</f>
        <v>1.1200000000000001</v>
      </c>
      <c r="Q133" s="7">
        <f>HPLC!AC474</f>
        <v>5.6568542494923699E-2</v>
      </c>
      <c r="R133" s="7">
        <f>HPLC!AD474</f>
        <v>5.0507627227610444E-2</v>
      </c>
      <c r="S133" s="7">
        <f>HPLC!AE474</f>
        <v>10.280000000000001</v>
      </c>
      <c r="T133" s="7">
        <f>HPLC!AF474</f>
        <v>1.0040916292848974</v>
      </c>
      <c r="U133" s="151">
        <f>HPLC!AG474</f>
        <v>9.7674283004367438E-2</v>
      </c>
    </row>
    <row r="134" spans="1:60" ht="15" thickBot="1" x14ac:dyDescent="0.4">
      <c r="A134" s="11">
        <f t="shared" si="39"/>
        <v>44666.385416666664</v>
      </c>
      <c r="B134" s="5">
        <f t="shared" si="41"/>
        <v>116.74999999988358</v>
      </c>
      <c r="C134" s="12">
        <f t="shared" si="40"/>
        <v>4.8645833333284827</v>
      </c>
      <c r="D134" s="30">
        <f>HPLC!P475</f>
        <v>9.09</v>
      </c>
      <c r="E134" s="21">
        <f>HPLC!Q475</f>
        <v>0.41012193308819761</v>
      </c>
      <c r="F134" s="21">
        <f>HPLC!R475</f>
        <v>4.5117924432144955E-2</v>
      </c>
      <c r="G134" s="21">
        <f>HPLC!S475</f>
        <v>1.1949999999999998</v>
      </c>
      <c r="H134" s="21">
        <f>HPLC!T475</f>
        <v>7.7781745930520299E-2</v>
      </c>
      <c r="I134" s="21">
        <f>HPLC!U475</f>
        <v>6.5089327138510719E-2</v>
      </c>
      <c r="J134" s="21">
        <f>HPLC!V475</f>
        <v>0</v>
      </c>
      <c r="K134" s="21">
        <f>HPLC!W475</f>
        <v>0</v>
      </c>
      <c r="L134" s="21" t="e">
        <f>HPLC!X475</f>
        <v>#DIV/0!</v>
      </c>
      <c r="M134" s="21">
        <f>HPLC!Y475</f>
        <v>0</v>
      </c>
      <c r="N134" s="21">
        <f>HPLC!Z475</f>
        <v>0</v>
      </c>
      <c r="O134" s="21" t="e">
        <f>HPLC!AA475</f>
        <v>#DIV/0!</v>
      </c>
      <c r="P134" s="21">
        <f>HPLC!AB475</f>
        <v>1.04</v>
      </c>
      <c r="Q134" s="21">
        <f>HPLC!AC475</f>
        <v>5.6568542494923851E-2</v>
      </c>
      <c r="R134" s="21">
        <f>HPLC!AD475</f>
        <v>5.439282932204216E-2</v>
      </c>
      <c r="S134" s="21">
        <f>HPLC!AE475</f>
        <v>10.61</v>
      </c>
      <c r="T134" s="21">
        <f>HPLC!AF475</f>
        <v>1.258650070512054</v>
      </c>
      <c r="U134" s="152">
        <f>HPLC!AG475</f>
        <v>0.11862865886070255</v>
      </c>
    </row>
    <row r="135" spans="1:60" x14ac:dyDescent="0.35">
      <c r="D135" s="174"/>
      <c r="E135" s="174"/>
      <c r="F135" s="174"/>
      <c r="G135" s="174"/>
      <c r="H135" s="174"/>
      <c r="I135" s="174"/>
      <c r="J135" s="174"/>
      <c r="K135" s="174"/>
      <c r="L135" s="174"/>
      <c r="M135" s="174"/>
      <c r="N135" s="174"/>
      <c r="O135" s="174"/>
      <c r="P135" s="174"/>
      <c r="Q135" s="174"/>
      <c r="R135" s="174"/>
      <c r="S135" s="174"/>
      <c r="T135" s="174"/>
      <c r="U135" s="174"/>
    </row>
    <row r="136" spans="1:60" x14ac:dyDescent="0.35">
      <c r="A136" s="97"/>
      <c r="B136" s="4"/>
      <c r="C136" s="5"/>
    </row>
    <row r="139" spans="1:60" x14ac:dyDescent="0.35">
      <c r="A139" s="92"/>
      <c r="B139" s="92"/>
      <c r="C139" s="92"/>
    </row>
    <row r="140" spans="1:60" x14ac:dyDescent="0.35">
      <c r="A140" s="107"/>
      <c r="B140" s="5"/>
      <c r="C140" s="5"/>
    </row>
    <row r="141" spans="1:60" x14ac:dyDescent="0.35">
      <c r="A141" s="107"/>
      <c r="B141" s="5"/>
      <c r="C141" s="5"/>
    </row>
    <row r="142" spans="1:60" x14ac:dyDescent="0.35">
      <c r="A142" s="107"/>
      <c r="B142" s="5"/>
      <c r="C142" s="5"/>
    </row>
    <row r="143" spans="1:60" x14ac:dyDescent="0.35">
      <c r="A143" s="107"/>
      <c r="B143" s="5"/>
      <c r="C143" s="5"/>
    </row>
    <row r="144" spans="1:60" x14ac:dyDescent="0.35">
      <c r="A144" s="107"/>
      <c r="B144" s="5"/>
      <c r="C144" s="5"/>
    </row>
    <row r="145" spans="1:3" x14ac:dyDescent="0.35">
      <c r="A145" s="107"/>
      <c r="B145" s="5"/>
      <c r="C145" s="5"/>
    </row>
    <row r="146" spans="1:3" x14ac:dyDescent="0.35">
      <c r="A146" s="107"/>
      <c r="B146" s="5"/>
      <c r="C146" s="5"/>
    </row>
    <row r="147" spans="1:3" x14ac:dyDescent="0.35">
      <c r="A147" s="107"/>
      <c r="B147" s="5"/>
      <c r="C147" s="5"/>
    </row>
    <row r="148" spans="1:3" x14ac:dyDescent="0.35">
      <c r="A148" s="107"/>
      <c r="B148" s="5"/>
      <c r="C148" s="5"/>
    </row>
    <row r="149" spans="1:3" x14ac:dyDescent="0.35">
      <c r="A149" s="107"/>
      <c r="B149" s="5"/>
      <c r="C149" s="5"/>
    </row>
    <row r="150" spans="1:3" x14ac:dyDescent="0.35">
      <c r="A150" s="107"/>
      <c r="B150" s="5"/>
      <c r="C150" s="5"/>
    </row>
    <row r="151" spans="1:3" x14ac:dyDescent="0.35">
      <c r="A151" s="107"/>
      <c r="B151" s="5"/>
      <c r="C151" s="5"/>
    </row>
    <row r="152" spans="1:3" x14ac:dyDescent="0.35">
      <c r="A152" s="4"/>
      <c r="B152" s="4"/>
      <c r="C152" s="4"/>
    </row>
    <row r="153" spans="1:3" x14ac:dyDescent="0.35">
      <c r="A153" s="4"/>
      <c r="B153" s="4"/>
      <c r="C153" s="4"/>
    </row>
    <row r="154" spans="1:3" x14ac:dyDescent="0.35">
      <c r="A154" s="92"/>
      <c r="B154" s="92"/>
      <c r="C154" s="92"/>
    </row>
    <row r="155" spans="1:3" x14ac:dyDescent="0.35">
      <c r="A155" s="107"/>
      <c r="B155" s="5"/>
      <c r="C155" s="5"/>
    </row>
    <row r="156" spans="1:3" x14ac:dyDescent="0.35">
      <c r="A156" s="107"/>
      <c r="B156" s="5"/>
      <c r="C156" s="5"/>
    </row>
    <row r="157" spans="1:3" x14ac:dyDescent="0.35">
      <c r="A157" s="107"/>
      <c r="B157" s="5"/>
      <c r="C157" s="5"/>
    </row>
    <row r="158" spans="1:3" x14ac:dyDescent="0.35">
      <c r="A158" s="107"/>
      <c r="B158" s="5"/>
      <c r="C158" s="5"/>
    </row>
    <row r="159" spans="1:3" x14ac:dyDescent="0.35">
      <c r="A159" s="107"/>
      <c r="B159" s="5"/>
      <c r="C159" s="5"/>
    </row>
    <row r="160" spans="1:3" x14ac:dyDescent="0.35">
      <c r="A160" s="107"/>
      <c r="B160" s="5"/>
      <c r="C160" s="5"/>
    </row>
    <row r="161" spans="1:3" x14ac:dyDescent="0.35">
      <c r="A161" s="107"/>
      <c r="B161" s="5"/>
      <c r="C161" s="5"/>
    </row>
    <row r="162" spans="1:3" x14ac:dyDescent="0.35">
      <c r="A162" s="107"/>
      <c r="B162" s="5"/>
      <c r="C162" s="5"/>
    </row>
    <row r="163" spans="1:3" x14ac:dyDescent="0.35">
      <c r="A163" s="107"/>
      <c r="B163" s="5"/>
      <c r="C163" s="5"/>
    </row>
    <row r="164" spans="1:3" x14ac:dyDescent="0.35">
      <c r="A164" s="107"/>
      <c r="B164" s="5"/>
      <c r="C164" s="5"/>
    </row>
    <row r="165" spans="1:3" x14ac:dyDescent="0.35">
      <c r="A165" s="107"/>
      <c r="B165" s="5"/>
      <c r="C165" s="5"/>
    </row>
    <row r="166" spans="1:3" x14ac:dyDescent="0.35">
      <c r="A166" s="4"/>
      <c r="B166" s="4"/>
      <c r="C166" s="4"/>
    </row>
    <row r="167" spans="1:3" x14ac:dyDescent="0.35">
      <c r="A167" s="4"/>
      <c r="B167" s="4"/>
      <c r="C167" s="4"/>
    </row>
    <row r="168" spans="1:3" x14ac:dyDescent="0.35">
      <c r="A168" s="92"/>
      <c r="B168" s="92"/>
      <c r="C168" s="92"/>
    </row>
    <row r="169" spans="1:3" x14ac:dyDescent="0.35">
      <c r="A169" s="107"/>
      <c r="B169" s="130"/>
      <c r="C169" s="130"/>
    </row>
    <row r="170" spans="1:3" x14ac:dyDescent="0.35">
      <c r="A170" s="107"/>
      <c r="B170" s="130"/>
      <c r="C170" s="130"/>
    </row>
    <row r="171" spans="1:3" x14ac:dyDescent="0.35">
      <c r="A171" s="107"/>
      <c r="B171" s="130"/>
      <c r="C171" s="130"/>
    </row>
    <row r="172" spans="1:3" x14ac:dyDescent="0.35">
      <c r="A172" s="107"/>
      <c r="B172" s="130"/>
      <c r="C172" s="130"/>
    </row>
    <row r="173" spans="1:3" x14ac:dyDescent="0.35">
      <c r="A173" s="107"/>
      <c r="B173" s="130"/>
      <c r="C173" s="130"/>
    </row>
    <row r="174" spans="1:3" x14ac:dyDescent="0.35">
      <c r="A174" s="107"/>
      <c r="B174" s="130"/>
      <c r="C174" s="130"/>
    </row>
    <row r="175" spans="1:3" x14ac:dyDescent="0.35">
      <c r="A175" s="107"/>
      <c r="B175" s="130"/>
      <c r="C175" s="130"/>
    </row>
    <row r="176" spans="1:3" x14ac:dyDescent="0.35">
      <c r="A176" s="107"/>
      <c r="B176" s="130"/>
      <c r="C176" s="130"/>
    </row>
    <row r="177" spans="1:3" x14ac:dyDescent="0.35">
      <c r="A177" s="107"/>
      <c r="B177" s="130"/>
      <c r="C177" s="130"/>
    </row>
    <row r="178" spans="1:3" x14ac:dyDescent="0.35">
      <c r="A178" s="107"/>
      <c r="B178" s="130"/>
      <c r="C178" s="130"/>
    </row>
    <row r="179" spans="1:3" x14ac:dyDescent="0.35">
      <c r="A179" s="107"/>
      <c r="B179" s="130"/>
      <c r="C179" s="130"/>
    </row>
  </sheetData>
  <mergeCells count="153">
    <mergeCell ref="AR122:AT122"/>
    <mergeCell ref="AU122:AW122"/>
    <mergeCell ref="AX122:AZ122"/>
    <mergeCell ref="BA122:BC122"/>
    <mergeCell ref="BD122:BF122"/>
    <mergeCell ref="Z122:AB122"/>
    <mergeCell ref="AC122:AE122"/>
    <mergeCell ref="AF122:AH122"/>
    <mergeCell ref="AI122:AK122"/>
    <mergeCell ref="AL122:AN122"/>
    <mergeCell ref="AO122:AQ122"/>
    <mergeCell ref="AO107:AQ107"/>
    <mergeCell ref="AR107:AT107"/>
    <mergeCell ref="AU107:AW107"/>
    <mergeCell ref="AX107:AZ107"/>
    <mergeCell ref="BA107:BC107"/>
    <mergeCell ref="BD107:BF107"/>
    <mergeCell ref="AR92:AT92"/>
    <mergeCell ref="AU92:AW92"/>
    <mergeCell ref="AX92:AZ92"/>
    <mergeCell ref="BA92:BC92"/>
    <mergeCell ref="BD92:BF92"/>
    <mergeCell ref="AO92:AQ92"/>
    <mergeCell ref="Z107:AB107"/>
    <mergeCell ref="AC107:AE107"/>
    <mergeCell ref="AF107:AH107"/>
    <mergeCell ref="AI107:AK107"/>
    <mergeCell ref="AL107:AN107"/>
    <mergeCell ref="Z92:AB92"/>
    <mergeCell ref="AC92:AE92"/>
    <mergeCell ref="AF92:AH92"/>
    <mergeCell ref="AI92:AK92"/>
    <mergeCell ref="AL92:AN92"/>
    <mergeCell ref="AO77:AQ77"/>
    <mergeCell ref="AR77:AT77"/>
    <mergeCell ref="AU77:AW77"/>
    <mergeCell ref="AX77:AZ77"/>
    <mergeCell ref="BA77:BC77"/>
    <mergeCell ref="BD77:BF77"/>
    <mergeCell ref="AR62:AT62"/>
    <mergeCell ref="AU62:AW62"/>
    <mergeCell ref="AX62:AZ62"/>
    <mergeCell ref="BA62:BC62"/>
    <mergeCell ref="BD62:BF62"/>
    <mergeCell ref="AO62:AQ62"/>
    <mergeCell ref="Z77:AB77"/>
    <mergeCell ref="AC77:AE77"/>
    <mergeCell ref="AF77:AH77"/>
    <mergeCell ref="AI77:AK77"/>
    <mergeCell ref="AL77:AN77"/>
    <mergeCell ref="Z62:AB62"/>
    <mergeCell ref="AC62:AE62"/>
    <mergeCell ref="AF62:AH62"/>
    <mergeCell ref="AI62:AK62"/>
    <mergeCell ref="AL62:AN62"/>
    <mergeCell ref="AR47:AT47"/>
    <mergeCell ref="AU47:AW47"/>
    <mergeCell ref="AX47:AZ47"/>
    <mergeCell ref="BA47:BC47"/>
    <mergeCell ref="BD47:BF47"/>
    <mergeCell ref="Z47:AB47"/>
    <mergeCell ref="AC47:AE47"/>
    <mergeCell ref="AF47:AH47"/>
    <mergeCell ref="AI47:AK47"/>
    <mergeCell ref="AL47:AN47"/>
    <mergeCell ref="AO47:AQ47"/>
    <mergeCell ref="AO32:AQ32"/>
    <mergeCell ref="AR32:AT32"/>
    <mergeCell ref="AU32:AW32"/>
    <mergeCell ref="AX32:AZ32"/>
    <mergeCell ref="BA32:BC32"/>
    <mergeCell ref="BD32:BF32"/>
    <mergeCell ref="Z32:AB32"/>
    <mergeCell ref="AC32:AE32"/>
    <mergeCell ref="AF32:AH32"/>
    <mergeCell ref="AI32:AK32"/>
    <mergeCell ref="AL32:AN32"/>
    <mergeCell ref="AX17:AZ17"/>
    <mergeCell ref="BA17:BC17"/>
    <mergeCell ref="BD17:BF17"/>
    <mergeCell ref="BA2:BC2"/>
    <mergeCell ref="BD2:BF2"/>
    <mergeCell ref="Z17:AB17"/>
    <mergeCell ref="AC17:AE17"/>
    <mergeCell ref="AF17:AH17"/>
    <mergeCell ref="AI17:AK17"/>
    <mergeCell ref="AL17:AN17"/>
    <mergeCell ref="AO17:AQ17"/>
    <mergeCell ref="AR17:AT17"/>
    <mergeCell ref="AU17:AW17"/>
    <mergeCell ref="AL2:AN2"/>
    <mergeCell ref="AO2:AQ2"/>
    <mergeCell ref="AR2:AT2"/>
    <mergeCell ref="AU2:AW2"/>
    <mergeCell ref="AX2:AZ2"/>
    <mergeCell ref="Z2:AB2"/>
    <mergeCell ref="AC2:AE2"/>
    <mergeCell ref="AF2:AH2"/>
    <mergeCell ref="AI2:AK2"/>
    <mergeCell ref="D122:F122"/>
    <mergeCell ref="G122:I122"/>
    <mergeCell ref="J122:L122"/>
    <mergeCell ref="M122:O122"/>
    <mergeCell ref="P122:R122"/>
    <mergeCell ref="S122:U122"/>
    <mergeCell ref="D107:F107"/>
    <mergeCell ref="G107:I107"/>
    <mergeCell ref="J107:L107"/>
    <mergeCell ref="M107:O107"/>
    <mergeCell ref="P107:R107"/>
    <mergeCell ref="S107:U107"/>
    <mergeCell ref="D92:F92"/>
    <mergeCell ref="G92:I92"/>
    <mergeCell ref="J92:L92"/>
    <mergeCell ref="M92:O92"/>
    <mergeCell ref="P92:R92"/>
    <mergeCell ref="S92:U92"/>
    <mergeCell ref="D77:F77"/>
    <mergeCell ref="G77:I77"/>
    <mergeCell ref="J77:L77"/>
    <mergeCell ref="M77:O77"/>
    <mergeCell ref="P77:R77"/>
    <mergeCell ref="S77:U77"/>
    <mergeCell ref="D62:F62"/>
    <mergeCell ref="G62:I62"/>
    <mergeCell ref="J62:L62"/>
    <mergeCell ref="M62:O62"/>
    <mergeCell ref="P62:R62"/>
    <mergeCell ref="S62:U62"/>
    <mergeCell ref="D47:F47"/>
    <mergeCell ref="G47:I47"/>
    <mergeCell ref="J47:L47"/>
    <mergeCell ref="M47:O47"/>
    <mergeCell ref="P47:R47"/>
    <mergeCell ref="S47:U47"/>
    <mergeCell ref="D2:F2"/>
    <mergeCell ref="G2:I2"/>
    <mergeCell ref="J2:L2"/>
    <mergeCell ref="M2:O2"/>
    <mergeCell ref="P2:R2"/>
    <mergeCell ref="S2:U2"/>
    <mergeCell ref="D32:F32"/>
    <mergeCell ref="G32:I32"/>
    <mergeCell ref="J32:L32"/>
    <mergeCell ref="M32:O32"/>
    <mergeCell ref="P32:R32"/>
    <mergeCell ref="S32:U32"/>
    <mergeCell ref="D17:F17"/>
    <mergeCell ref="G17:I17"/>
    <mergeCell ref="J17:L17"/>
    <mergeCell ref="M17:O17"/>
    <mergeCell ref="P17:R17"/>
    <mergeCell ref="S17:U17"/>
  </mergeCells>
  <conditionalFormatting sqref="AP25:AP29">
    <cfRule type="cellIs" dxfId="19" priority="81" operator="greaterThan">
      <formula>0.1</formula>
    </cfRule>
  </conditionalFormatting>
  <conditionalFormatting sqref="AA25:AA29 AD25:AD29">
    <cfRule type="cellIs" dxfId="18" priority="90" operator="greaterThan">
      <formula>0.1</formula>
    </cfRule>
  </conditionalFormatting>
  <conditionalFormatting sqref="AG25:AG29">
    <cfRule type="cellIs" dxfId="17" priority="89" operator="greaterThan">
      <formula>0.1</formula>
    </cfRule>
  </conditionalFormatting>
  <conditionalFormatting sqref="AS25:AS29">
    <cfRule type="cellIs" dxfId="16" priority="88" operator="greaterThan">
      <formula>0.1</formula>
    </cfRule>
  </conditionalFormatting>
  <conditionalFormatting sqref="AV25:AV29">
    <cfRule type="cellIs" dxfId="15" priority="87" operator="greaterThan">
      <formula>0.1</formula>
    </cfRule>
  </conditionalFormatting>
  <conditionalFormatting sqref="AY25:AY29">
    <cfRule type="cellIs" dxfId="14" priority="86" operator="greaterThan">
      <formula>0.1</formula>
    </cfRule>
  </conditionalFormatting>
  <conditionalFormatting sqref="BB25:BB29">
    <cfRule type="cellIs" dxfId="13" priority="85" operator="greaterThan">
      <formula>0.1</formula>
    </cfRule>
  </conditionalFormatting>
  <conditionalFormatting sqref="BE25:BE29">
    <cfRule type="cellIs" dxfId="12" priority="84" operator="greaterThan">
      <formula>0.1</formula>
    </cfRule>
  </conditionalFormatting>
  <conditionalFormatting sqref="AJ25:AJ29">
    <cfRule type="cellIs" dxfId="11" priority="83" operator="greaterThan">
      <formula>0.1</formula>
    </cfRule>
  </conditionalFormatting>
  <conditionalFormatting sqref="AM25:AM29">
    <cfRule type="cellIs" dxfId="10" priority="82" operator="greaterThan">
      <formula>0.1</formula>
    </cfRule>
  </conditionalFormatting>
  <conditionalFormatting sqref="AP58:AP59">
    <cfRule type="cellIs" dxfId="9" priority="51" operator="greaterThan">
      <formula>0.1</formula>
    </cfRule>
  </conditionalFormatting>
  <conditionalFormatting sqref="AA58:AA59 AD58:AD59">
    <cfRule type="cellIs" dxfId="8" priority="60" operator="greaterThan">
      <formula>0.1</formula>
    </cfRule>
  </conditionalFormatting>
  <conditionalFormatting sqref="AG58:AG59">
    <cfRule type="cellIs" dxfId="7" priority="59" operator="greaterThan">
      <formula>0.1</formula>
    </cfRule>
  </conditionalFormatting>
  <conditionalFormatting sqref="AS58:AS59">
    <cfRule type="cellIs" dxfId="6" priority="58" operator="greaterThan">
      <formula>0.1</formula>
    </cfRule>
  </conditionalFormatting>
  <conditionalFormatting sqref="AV58:AV59">
    <cfRule type="cellIs" dxfId="5" priority="57" operator="greaterThan">
      <formula>0.1</formula>
    </cfRule>
  </conditionalFormatting>
  <conditionalFormatting sqref="AY58:AY59">
    <cfRule type="cellIs" dxfId="4" priority="56" operator="greaterThan">
      <formula>0.1</formula>
    </cfRule>
  </conditionalFormatting>
  <conditionalFormatting sqref="BB58:BB59">
    <cfRule type="cellIs" dxfId="3" priority="55" operator="greaterThan">
      <formula>0.1</formula>
    </cfRule>
  </conditionalFormatting>
  <conditionalFormatting sqref="BE58:BE59">
    <cfRule type="cellIs" dxfId="2" priority="54" operator="greaterThan">
      <formula>0.1</formula>
    </cfRule>
  </conditionalFormatting>
  <conditionalFormatting sqref="AJ58:AJ59">
    <cfRule type="cellIs" dxfId="1" priority="53" operator="greaterThan">
      <formula>0.1</formula>
    </cfRule>
  </conditionalFormatting>
  <conditionalFormatting sqref="AM58:AM59">
    <cfRule type="cellIs" dxfId="0" priority="52" operator="greaterThan">
      <formula>0.1</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OD660</vt:lpstr>
      <vt:lpstr>HPLC</vt:lpstr>
      <vt:lpstr>GC</vt:lpstr>
      <vt:lpstr>Summary</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Vázquez Vitali</dc:creator>
  <cp:lastModifiedBy>Nicole Bennis</cp:lastModifiedBy>
  <cp:lastPrinted>2022-04-14T14:31:54Z</cp:lastPrinted>
  <dcterms:created xsi:type="dcterms:W3CDTF">2018-04-18T07:44:22Z</dcterms:created>
  <dcterms:modified xsi:type="dcterms:W3CDTF">2022-09-29T13:32:21Z</dcterms:modified>
</cp:coreProperties>
</file>