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koen_vangijn_wur_nl/Documents/PHD onedrive/4. Papers/3 effluents fractionation/data/PARAFAC/"/>
    </mc:Choice>
  </mc:AlternateContent>
  <xr:revisionPtr revIDLastSave="202" documentId="11_F25DC773A252ABDACC10484F71D86CF45ADE58EE" xr6:coauthVersionLast="47" xr6:coauthVersionMax="47" xr10:uidLastSave="{30BB6B59-2CC7-4A4C-A56A-616424550E2B}"/>
  <bookViews>
    <workbookView xWindow="-110" yWindow="-110" windowWidth="19420" windowHeight="10420" xr2:uid="{00000000-000D-0000-FFFF-FFFF00000000}"/>
  </bookViews>
  <sheets>
    <sheet name="FEEM comps" sheetId="1" r:id="rId1"/>
    <sheet name="LCOC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F13" i="2"/>
  <c r="B14" i="2"/>
  <c r="C14" i="2"/>
  <c r="D14" i="2"/>
  <c r="E14" i="2"/>
  <c r="F14" i="2"/>
  <c r="B15" i="2"/>
  <c r="C15" i="2"/>
  <c r="D15" i="2"/>
  <c r="E15" i="2"/>
  <c r="F15" i="2"/>
  <c r="B16" i="2"/>
  <c r="C16" i="2"/>
  <c r="D16" i="2"/>
  <c r="E16" i="2"/>
  <c r="F16" i="2"/>
  <c r="B17" i="2"/>
  <c r="C17" i="2"/>
  <c r="D17" i="2"/>
  <c r="E17" i="2"/>
  <c r="F17" i="2"/>
  <c r="B18" i="2"/>
  <c r="C18" i="2"/>
  <c r="D18" i="2"/>
  <c r="E18" i="2"/>
  <c r="F18" i="2"/>
  <c r="B19" i="2"/>
  <c r="C19" i="2"/>
  <c r="D19" i="2"/>
  <c r="E19" i="2"/>
  <c r="F19" i="2"/>
  <c r="C12" i="2"/>
  <c r="D12" i="2"/>
  <c r="E12" i="2"/>
  <c r="F12" i="2"/>
  <c r="B12" i="2"/>
  <c r="C11" i="2"/>
  <c r="D11" i="2"/>
  <c r="E11" i="2"/>
  <c r="F11" i="2"/>
  <c r="B11" i="2"/>
  <c r="A13" i="2"/>
  <c r="A14" i="2"/>
  <c r="A15" i="2"/>
  <c r="A16" i="2"/>
  <c r="A17" i="2"/>
  <c r="A18" i="2"/>
  <c r="A19" i="2"/>
  <c r="A12" i="2"/>
  <c r="H52" i="1"/>
  <c r="K56" i="1"/>
  <c r="J56" i="1"/>
  <c r="I56" i="1"/>
  <c r="H56" i="1"/>
  <c r="G56" i="1"/>
  <c r="K55" i="1"/>
  <c r="J55" i="1"/>
  <c r="I55" i="1"/>
  <c r="H55" i="1"/>
  <c r="G55" i="1"/>
  <c r="K54" i="1"/>
  <c r="J54" i="1"/>
  <c r="I54" i="1"/>
  <c r="H54" i="1"/>
  <c r="G54" i="1"/>
  <c r="K53" i="1"/>
  <c r="J53" i="1"/>
  <c r="I53" i="1"/>
  <c r="H53" i="1"/>
  <c r="G53" i="1"/>
  <c r="K52" i="1"/>
  <c r="J52" i="1"/>
  <c r="I52" i="1"/>
  <c r="G52" i="1"/>
  <c r="K51" i="1"/>
  <c r="J51" i="1"/>
  <c r="I51" i="1"/>
  <c r="H51" i="1"/>
  <c r="C51" i="1"/>
  <c r="D51" i="1"/>
  <c r="E51" i="1"/>
  <c r="B51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D56" i="1"/>
  <c r="E56" i="1"/>
  <c r="C52" i="1"/>
  <c r="D52" i="1"/>
  <c r="E52" i="1"/>
  <c r="B52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H43" i="1"/>
  <c r="H44" i="1"/>
  <c r="H45" i="1"/>
  <c r="H46" i="1"/>
  <c r="H47" i="1"/>
  <c r="H42" i="1"/>
  <c r="H34" i="1"/>
  <c r="E43" i="1"/>
  <c r="H35" i="1"/>
  <c r="I35" i="1"/>
  <c r="J35" i="1"/>
  <c r="K35" i="1"/>
  <c r="H36" i="1"/>
  <c r="I36" i="1"/>
  <c r="J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I34" i="1"/>
  <c r="J34" i="1"/>
  <c r="K34" i="1"/>
  <c r="I33" i="1"/>
  <c r="J33" i="1"/>
  <c r="K33" i="1"/>
  <c r="H33" i="1"/>
  <c r="G35" i="1"/>
  <c r="G36" i="1"/>
  <c r="G37" i="1"/>
  <c r="G38" i="1"/>
  <c r="G39" i="1"/>
  <c r="G34" i="1"/>
  <c r="J1" i="1"/>
  <c r="K1" i="1"/>
  <c r="L1" i="1"/>
  <c r="I2" i="1"/>
  <c r="J2" i="1"/>
  <c r="K2" i="1"/>
  <c r="L2" i="1"/>
  <c r="I3" i="1"/>
  <c r="J3" i="1"/>
  <c r="K3" i="1"/>
  <c r="L3" i="1"/>
  <c r="I4" i="1"/>
  <c r="J4" i="1"/>
  <c r="K4" i="1"/>
  <c r="L4" i="1"/>
  <c r="I5" i="1"/>
  <c r="J5" i="1"/>
  <c r="K5" i="1"/>
  <c r="L5" i="1"/>
  <c r="I6" i="1"/>
  <c r="J6" i="1"/>
  <c r="K6" i="1"/>
  <c r="L6" i="1"/>
  <c r="I7" i="1"/>
  <c r="J7" i="1"/>
  <c r="K7" i="1"/>
  <c r="L7" i="1"/>
  <c r="I1" i="1"/>
  <c r="C42" i="1"/>
  <c r="D42" i="1"/>
  <c r="E42" i="1"/>
  <c r="C43" i="1"/>
  <c r="D43" i="1"/>
  <c r="C44" i="1"/>
  <c r="D44" i="1"/>
  <c r="E44" i="1"/>
  <c r="C45" i="1"/>
  <c r="D45" i="1"/>
  <c r="E45" i="1"/>
  <c r="C46" i="1"/>
  <c r="D46" i="1"/>
  <c r="E46" i="1"/>
  <c r="C47" i="1"/>
  <c r="D47" i="1"/>
  <c r="E47" i="1"/>
  <c r="G43" i="1"/>
  <c r="G44" i="1"/>
  <c r="G45" i="1"/>
  <c r="G46" i="1"/>
  <c r="G47" i="1"/>
  <c r="A43" i="1"/>
  <c r="A44" i="1"/>
  <c r="A45" i="1"/>
  <c r="A46" i="1"/>
  <c r="A47" i="1"/>
  <c r="A42" i="1"/>
  <c r="G42" i="1" s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B35" i="1"/>
  <c r="B43" i="1"/>
  <c r="B36" i="1"/>
  <c r="B44" i="1"/>
  <c r="B37" i="1"/>
  <c r="B45" i="1"/>
  <c r="B38" i="1"/>
  <c r="B46" i="1"/>
  <c r="B39" i="1"/>
  <c r="B47" i="1"/>
  <c r="B42" i="1"/>
  <c r="B34" i="1"/>
</calcChain>
</file>

<file path=xl/sharedStrings.xml><?xml version="1.0" encoding="utf-8"?>
<sst xmlns="http://schemas.openxmlformats.org/spreadsheetml/2006/main" count="79" uniqueCount="77">
  <si>
    <t>Comp1</t>
  </si>
  <si>
    <t>Comp2</t>
  </si>
  <si>
    <t>Comp3</t>
  </si>
  <si>
    <t>Comp4</t>
  </si>
  <si>
    <t>Bath ef</t>
  </si>
  <si>
    <t>Bennekom ef</t>
  </si>
  <si>
    <t>Ede ef</t>
  </si>
  <si>
    <t>Epe ef</t>
  </si>
  <si>
    <t>Nieuwveen ef</t>
  </si>
  <si>
    <t>Bath F3</t>
  </si>
  <si>
    <t>Bennekom F3</t>
  </si>
  <si>
    <t>Ede F3</t>
  </si>
  <si>
    <t>Epe F3</t>
  </si>
  <si>
    <t>Nieuwveen F3</t>
  </si>
  <si>
    <t>Bath F4</t>
  </si>
  <si>
    <t>Bennekom F4</t>
  </si>
  <si>
    <t>Ede F4</t>
  </si>
  <si>
    <t>Epe F4</t>
  </si>
  <si>
    <t>Nieuwveen F4</t>
  </si>
  <si>
    <t>Bath HI</t>
  </si>
  <si>
    <t>Bennekom HI</t>
  </si>
  <si>
    <t>Ede HI</t>
  </si>
  <si>
    <t>Epe HI</t>
  </si>
  <si>
    <t>Nieuwveen HI</t>
  </si>
  <si>
    <t>Bath HOA</t>
  </si>
  <si>
    <t>Bennekom HOA</t>
  </si>
  <si>
    <t>Ede HOA</t>
  </si>
  <si>
    <t>Epe HOA</t>
  </si>
  <si>
    <t>Nieuwveen HOA</t>
  </si>
  <si>
    <t>Bath HON</t>
  </si>
  <si>
    <t>Bennekom HON</t>
  </si>
  <si>
    <t>Ede HON</t>
  </si>
  <si>
    <t>Epe HON</t>
  </si>
  <si>
    <t>Nieuwveen HON</t>
  </si>
  <si>
    <t>Biopolymers - C</t>
  </si>
  <si>
    <t>Biopolymers - N</t>
  </si>
  <si>
    <t>Humic acids - C</t>
  </si>
  <si>
    <t>Humic acids - N</t>
  </si>
  <si>
    <t>LMW neutrals</t>
  </si>
  <si>
    <t>LMW acids</t>
  </si>
  <si>
    <t>DOC</t>
  </si>
  <si>
    <t>HOC</t>
  </si>
  <si>
    <t>CDOC</t>
  </si>
  <si>
    <t>BNK F1</t>
  </si>
  <si>
    <t>BNK F2</t>
  </si>
  <si>
    <t>BNK F3</t>
  </si>
  <si>
    <t>BNK F4</t>
  </si>
  <si>
    <t>BNK HI</t>
  </si>
  <si>
    <t>BNK HOA</t>
  </si>
  <si>
    <t>BNK HON</t>
  </si>
  <si>
    <t>Bennekom</t>
  </si>
  <si>
    <t>F3</t>
  </si>
  <si>
    <t>F4</t>
  </si>
  <si>
    <t>HI</t>
  </si>
  <si>
    <t>HOA</t>
  </si>
  <si>
    <t>HON</t>
  </si>
  <si>
    <t>average</t>
  </si>
  <si>
    <t>stde</t>
  </si>
  <si>
    <t>comp 1</t>
  </si>
  <si>
    <t>comp 2</t>
  </si>
  <si>
    <t>comp 3</t>
  </si>
  <si>
    <t>comp 4</t>
  </si>
  <si>
    <t xml:space="preserve"> ef</t>
  </si>
  <si>
    <t xml:space="preserve"> F3</t>
  </si>
  <si>
    <t xml:space="preserve"> F4</t>
  </si>
  <si>
    <t xml:space="preserve"> HI</t>
  </si>
  <si>
    <t xml:space="preserve"> HOA</t>
  </si>
  <si>
    <t xml:space="preserve"> HON</t>
  </si>
  <si>
    <t>percentage</t>
  </si>
  <si>
    <t>percentage error</t>
  </si>
  <si>
    <t>Bath</t>
  </si>
  <si>
    <t>Ede</t>
  </si>
  <si>
    <t>Epe</t>
  </si>
  <si>
    <t>Nieuwveen</t>
  </si>
  <si>
    <t>only complete effluents</t>
  </si>
  <si>
    <t>All fractions FEEM composition relative</t>
  </si>
  <si>
    <t>Effluent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</si>
</sst>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rgb="FF59595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center" vertical="center" readingOrder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'FEEM comps'!$B$33</c:f>
              <c:strCache>
                <c:ptCount val="1"/>
                <c:pt idx="0">
                  <c:v>comp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comps'!$B$42:$B$47</c:f>
                <c:numCache>
                  <c:formatCode>General</c:formatCode>
                  <c:ptCount val="6"/>
                  <c:pt idx="0">
                    <c:v>9.9149486093736791E-2</c:v>
                  </c:pt>
                  <c:pt idx="1">
                    <c:v>7.0828005796199037E-2</c:v>
                  </c:pt>
                  <c:pt idx="2">
                    <c:v>0.17440161436441201</c:v>
                  </c:pt>
                  <c:pt idx="3">
                    <c:v>5.027959027497144E-2</c:v>
                  </c:pt>
                  <c:pt idx="4">
                    <c:v>6.6152802951626774E-2</c:v>
                  </c:pt>
                  <c:pt idx="5">
                    <c:v>1.2703498823170496E-2</c:v>
                  </c:pt>
                </c:numCache>
              </c:numRef>
            </c:plus>
            <c:minus>
              <c:numRef>
                <c:f>'FEEM comps'!$B$42:$B$47</c:f>
                <c:numCache>
                  <c:formatCode>General</c:formatCode>
                  <c:ptCount val="6"/>
                  <c:pt idx="0">
                    <c:v>9.9149486093736791E-2</c:v>
                  </c:pt>
                  <c:pt idx="1">
                    <c:v>7.0828005796199037E-2</c:v>
                  </c:pt>
                  <c:pt idx="2">
                    <c:v>0.17440161436441201</c:v>
                  </c:pt>
                  <c:pt idx="3">
                    <c:v>5.027959027497144E-2</c:v>
                  </c:pt>
                  <c:pt idx="4">
                    <c:v>6.6152802951626774E-2</c:v>
                  </c:pt>
                  <c:pt idx="5">
                    <c:v>1.2703498823170496E-2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comps'!$B$34:$B$39</c:f>
              <c:numCache>
                <c:formatCode>0.00</c:formatCode>
                <c:ptCount val="6"/>
                <c:pt idx="0">
                  <c:v>0.52598691379999996</c:v>
                </c:pt>
                <c:pt idx="1">
                  <c:v>0.49104761920000001</c:v>
                </c:pt>
                <c:pt idx="2">
                  <c:v>0.68553583300000009</c:v>
                </c:pt>
                <c:pt idx="3">
                  <c:v>0.46242002100000007</c:v>
                </c:pt>
                <c:pt idx="4">
                  <c:v>0.40306473860000003</c:v>
                </c:pt>
                <c:pt idx="5">
                  <c:v>5.3786769400000004E-2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8-40D9-BF70-F63D4EECFA30}"/>
            </c:ext>
          </c:extLst>
        </c:ser>
        <c:ser>
          <c:idx val="1"/>
          <c:order val="1"/>
          <c:tx>
            <c:strRef>
              <c:f>'FEEM comps'!$C$33</c:f>
              <c:strCache>
                <c:ptCount val="1"/>
                <c:pt idx="0">
                  <c:v>comp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comps'!$C$42:$C$47</c:f>
                <c:numCache>
                  <c:formatCode>General</c:formatCode>
                  <c:ptCount val="6"/>
                  <c:pt idx="0">
                    <c:v>6.0604445504987656E-2</c:v>
                  </c:pt>
                  <c:pt idx="1">
                    <c:v>4.190998085315685E-2</c:v>
                  </c:pt>
                  <c:pt idx="2">
                    <c:v>6.8204349741882261E-2</c:v>
                  </c:pt>
                  <c:pt idx="3">
                    <c:v>2.584208679096936E-2</c:v>
                  </c:pt>
                  <c:pt idx="4">
                    <c:v>3.6719801181133972E-2</c:v>
                  </c:pt>
                  <c:pt idx="5">
                    <c:v>6.5583040248085546E-3</c:v>
                  </c:pt>
                </c:numCache>
              </c:numRef>
            </c:plus>
            <c:minus>
              <c:numRef>
                <c:f>'FEEM comps'!$C$42:$C$47</c:f>
                <c:numCache>
                  <c:formatCode>General</c:formatCode>
                  <c:ptCount val="6"/>
                  <c:pt idx="0">
                    <c:v>6.0604445504987656E-2</c:v>
                  </c:pt>
                  <c:pt idx="1">
                    <c:v>4.190998085315685E-2</c:v>
                  </c:pt>
                  <c:pt idx="2">
                    <c:v>6.8204349741882261E-2</c:v>
                  </c:pt>
                  <c:pt idx="3">
                    <c:v>2.584208679096936E-2</c:v>
                  </c:pt>
                  <c:pt idx="4">
                    <c:v>3.6719801181133972E-2</c:v>
                  </c:pt>
                  <c:pt idx="5">
                    <c:v>6.5583040248085546E-3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comps'!$C$34:$C$39</c:f>
              <c:numCache>
                <c:formatCode>0.00</c:formatCode>
                <c:ptCount val="6"/>
                <c:pt idx="0">
                  <c:v>0.26636778</c:v>
                </c:pt>
                <c:pt idx="1">
                  <c:v>0.24888262</c:v>
                </c:pt>
                <c:pt idx="2">
                  <c:v>0.30173755999999996</c:v>
                </c:pt>
                <c:pt idx="3">
                  <c:v>0.17902162000000002</c:v>
                </c:pt>
                <c:pt idx="4">
                  <c:v>0.22225571999999999</c:v>
                </c:pt>
                <c:pt idx="5">
                  <c:v>1.5938732000000001E-2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8-40D9-BF70-F63D4EECFA30}"/>
            </c:ext>
          </c:extLst>
        </c:ser>
        <c:ser>
          <c:idx val="2"/>
          <c:order val="2"/>
          <c:tx>
            <c:strRef>
              <c:f>'FEEM comps'!$D$33</c:f>
              <c:strCache>
                <c:ptCount val="1"/>
                <c:pt idx="0">
                  <c:v>comp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comps'!$D$42:$D$47</c:f>
                <c:numCache>
                  <c:formatCode>General</c:formatCode>
                  <c:ptCount val="6"/>
                  <c:pt idx="0">
                    <c:v>0.14451833329830738</c:v>
                  </c:pt>
                  <c:pt idx="1">
                    <c:v>0.1472987036770245</c:v>
                  </c:pt>
                  <c:pt idx="2">
                    <c:v>0.10491093412324184</c:v>
                  </c:pt>
                  <c:pt idx="3">
                    <c:v>9.1056352834604309E-2</c:v>
                  </c:pt>
                  <c:pt idx="4">
                    <c:v>0.13863711056389391</c:v>
                  </c:pt>
                  <c:pt idx="5">
                    <c:v>3.8008336813179576E-2</c:v>
                  </c:pt>
                </c:numCache>
              </c:numRef>
            </c:plus>
            <c:minus>
              <c:numRef>
                <c:f>'FEEM comps'!$D$42:$D$47</c:f>
                <c:numCache>
                  <c:formatCode>General</c:formatCode>
                  <c:ptCount val="6"/>
                  <c:pt idx="0">
                    <c:v>0.14451833329830738</c:v>
                  </c:pt>
                  <c:pt idx="1">
                    <c:v>0.1472987036770245</c:v>
                  </c:pt>
                  <c:pt idx="2">
                    <c:v>0.10491093412324184</c:v>
                  </c:pt>
                  <c:pt idx="3">
                    <c:v>9.1056352834604309E-2</c:v>
                  </c:pt>
                  <c:pt idx="4">
                    <c:v>0.13863711056389391</c:v>
                  </c:pt>
                  <c:pt idx="5">
                    <c:v>3.8008336813179576E-2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comps'!$D$34:$D$39</c:f>
              <c:numCache>
                <c:formatCode>0.00</c:formatCode>
                <c:ptCount val="6"/>
                <c:pt idx="0">
                  <c:v>0.188063811</c:v>
                </c:pt>
                <c:pt idx="1">
                  <c:v>0.15349465280000002</c:v>
                </c:pt>
                <c:pt idx="2">
                  <c:v>0.20130841899999999</c:v>
                </c:pt>
                <c:pt idx="3">
                  <c:v>5.6941088600000002E-2</c:v>
                </c:pt>
                <c:pt idx="4">
                  <c:v>0.27911425340000007</c:v>
                </c:pt>
                <c:pt idx="5">
                  <c:v>0.22564673100000002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68-40D9-BF70-F63D4EECFA30}"/>
            </c:ext>
          </c:extLst>
        </c:ser>
        <c:ser>
          <c:idx val="3"/>
          <c:order val="3"/>
          <c:tx>
            <c:strRef>
              <c:f>'FEEM comps'!$E$33</c:f>
              <c:strCache>
                <c:ptCount val="1"/>
                <c:pt idx="0">
                  <c:v>comp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comps'!$E$42:$E$47</c:f>
                <c:numCache>
                  <c:formatCode>General</c:formatCode>
                  <c:ptCount val="6"/>
                  <c:pt idx="0">
                    <c:v>3.3337088737059907E-2</c:v>
                  </c:pt>
                  <c:pt idx="1">
                    <c:v>2.8350320916294809E-2</c:v>
                  </c:pt>
                  <c:pt idx="2">
                    <c:v>0.15555698324299636</c:v>
                  </c:pt>
                  <c:pt idx="3">
                    <c:v>2.9985657976728745E-2</c:v>
                  </c:pt>
                  <c:pt idx="4">
                    <c:v>2.6899157633277576E-2</c:v>
                  </c:pt>
                  <c:pt idx="5">
                    <c:v>2.3820395102607268E-2</c:v>
                  </c:pt>
                </c:numCache>
              </c:numRef>
            </c:plus>
            <c:minus>
              <c:numRef>
                <c:f>'FEEM comps'!$E$42:$E$47</c:f>
                <c:numCache>
                  <c:formatCode>General</c:formatCode>
                  <c:ptCount val="6"/>
                  <c:pt idx="0">
                    <c:v>3.3337088737059907E-2</c:v>
                  </c:pt>
                  <c:pt idx="1">
                    <c:v>2.8350320916294809E-2</c:v>
                  </c:pt>
                  <c:pt idx="2">
                    <c:v>0.15555698324299636</c:v>
                  </c:pt>
                  <c:pt idx="3">
                    <c:v>2.9985657976728745E-2</c:v>
                  </c:pt>
                  <c:pt idx="4">
                    <c:v>2.6899157633277576E-2</c:v>
                  </c:pt>
                  <c:pt idx="5">
                    <c:v>2.3820395102607268E-2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comps'!$E$34:$E$39</c:f>
              <c:numCache>
                <c:formatCode>0.00</c:formatCode>
                <c:ptCount val="6"/>
                <c:pt idx="0">
                  <c:v>0.34954261019999999</c:v>
                </c:pt>
                <c:pt idx="1">
                  <c:v>0.28752172679999999</c:v>
                </c:pt>
                <c:pt idx="2">
                  <c:v>0.5555397834000001</c:v>
                </c:pt>
                <c:pt idx="3">
                  <c:v>0.34212121079999996</c:v>
                </c:pt>
                <c:pt idx="4">
                  <c:v>0.25144813199999999</c:v>
                </c:pt>
                <c:pt idx="5">
                  <c:v>5.5209129199999998E-2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68-40D9-BF70-F63D4EECF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4430592"/>
        <c:axId val="1354431008"/>
      </c:barChart>
      <c:catAx>
        <c:axId val="135443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1008"/>
        <c:crosses val="autoZero"/>
        <c:auto val="1"/>
        <c:lblAlgn val="ctr"/>
        <c:lblOffset val="100"/>
        <c:noMultiLvlLbl val="0"/>
      </c:catAx>
      <c:valAx>
        <c:axId val="13544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Bennekom</a:t>
            </a:r>
            <a:r>
              <a:rPr lang="en-GB" baseline="0"/>
              <a:t> FEEM composition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'FEEM comps'!$I$1</c:f>
              <c:strCache>
                <c:ptCount val="1"/>
                <c:pt idx="0">
                  <c:v>Comp1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'FEEM comps'!$H$2:$H$7</c:f>
              <c:strCache>
                <c:ptCount val="6"/>
                <c:pt idx="0">
                  <c:v> ef</c:v>
                </c:pt>
                <c:pt idx="1">
                  <c:v> F3</c:v>
                </c:pt>
                <c:pt idx="2">
                  <c:v> F4</c:v>
                </c:pt>
                <c:pt idx="3">
                  <c:v> HI</c:v>
                </c:pt>
                <c:pt idx="4">
                  <c:v> HOA</c:v>
                </c:pt>
                <c:pt idx="5">
                  <c:v> HON</c:v>
                </c:pt>
              </c:strCache>
            </c:strRef>
          </c:cat>
          <c:val>
            <c:numRef>
              <c:f>'FEEM comps'!$I$2:$I$7</c:f>
              <c:numCache>
                <c:formatCode>0.00</c:formatCode>
                <c:ptCount val="6"/>
                <c:pt idx="0">
                  <c:v>0.45915952100000001</c:v>
                </c:pt>
                <c:pt idx="1">
                  <c:v>0.41901743699999999</c:v>
                </c:pt>
                <c:pt idx="2">
                  <c:v>0.80865329699999999</c:v>
                </c:pt>
                <c:pt idx="3">
                  <c:v>0.41283148600000003</c:v>
                </c:pt>
                <c:pt idx="4">
                  <c:v>0.33919094</c:v>
                </c:pt>
                <c:pt idx="5">
                  <c:v>6.2399320000000001E-2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4-4103-97EC-38F5E2488CF9}"/>
            </c:ext>
          </c:extLst>
        </c:ser>
        <c:ser>
          <c:idx val="1"/>
          <c:order val="1"/>
          <c:tx>
            <c:strRef>
              <c:f>'FEEM comps'!$J$1</c:f>
              <c:strCache>
                <c:ptCount val="1"/>
                <c:pt idx="0">
                  <c:v>Comp2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'FEEM comps'!$H$2:$H$7</c:f>
              <c:strCache>
                <c:ptCount val="6"/>
                <c:pt idx="0">
                  <c:v> ef</c:v>
                </c:pt>
                <c:pt idx="1">
                  <c:v> F3</c:v>
                </c:pt>
                <c:pt idx="2">
                  <c:v> F4</c:v>
                </c:pt>
                <c:pt idx="3">
                  <c:v> HI</c:v>
                </c:pt>
                <c:pt idx="4">
                  <c:v> HOA</c:v>
                </c:pt>
                <c:pt idx="5">
                  <c:v> HON</c:v>
                </c:pt>
              </c:strCache>
            </c:strRef>
          </c:cat>
          <c:val>
            <c:numRef>
              <c:f>'FEEM comps'!$J$2:$J$7</c:f>
              <c:numCache>
                <c:formatCode>0.00</c:formatCode>
                <c:ptCount val="6"/>
                <c:pt idx="0">
                  <c:v>0.22398280000000001</c:v>
                </c:pt>
                <c:pt idx="1">
                  <c:v>0.21418329999999999</c:v>
                </c:pt>
                <c:pt idx="2">
                  <c:v>0.3445278</c:v>
                </c:pt>
                <c:pt idx="3">
                  <c:v>0.163772</c:v>
                </c:pt>
                <c:pt idx="4">
                  <c:v>0.18836230000000001</c:v>
                </c:pt>
                <c:pt idx="5">
                  <c:v>1.2147150000000001E-2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14-4103-97EC-38F5E2488CF9}"/>
            </c:ext>
          </c:extLst>
        </c:ser>
        <c:ser>
          <c:idx val="2"/>
          <c:order val="2"/>
          <c:tx>
            <c:strRef>
              <c:f>'FEEM comps'!$K$1</c:f>
              <c:strCache>
                <c:ptCount val="1"/>
                <c:pt idx="0">
                  <c:v>Comp3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'FEEM comps'!$H$2:$H$7</c:f>
              <c:strCache>
                <c:ptCount val="6"/>
                <c:pt idx="0">
                  <c:v> ef</c:v>
                </c:pt>
                <c:pt idx="1">
                  <c:v> F3</c:v>
                </c:pt>
                <c:pt idx="2">
                  <c:v> F4</c:v>
                </c:pt>
                <c:pt idx="3">
                  <c:v> HI</c:v>
                </c:pt>
                <c:pt idx="4">
                  <c:v> HOA</c:v>
                </c:pt>
                <c:pt idx="5">
                  <c:v> HON</c:v>
                </c:pt>
              </c:strCache>
            </c:strRef>
          </c:cat>
          <c:val>
            <c:numRef>
              <c:f>'FEEM comps'!$K$2:$K$7</c:f>
              <c:numCache>
                <c:formatCode>0.00</c:formatCode>
                <c:ptCount val="6"/>
                <c:pt idx="0">
                  <c:v>7.2442224E-2</c:v>
                </c:pt>
                <c:pt idx="1">
                  <c:v>2.8369512999999999E-2</c:v>
                </c:pt>
                <c:pt idx="2">
                  <c:v>0.16655662900000001</c:v>
                </c:pt>
                <c:pt idx="3">
                  <c:v>0</c:v>
                </c:pt>
                <c:pt idx="4">
                  <c:v>0.14855021500000001</c:v>
                </c:pt>
                <c:pt idx="5">
                  <c:v>0.237166824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14-4103-97EC-38F5E2488CF9}"/>
            </c:ext>
          </c:extLst>
        </c:ser>
        <c:ser>
          <c:idx val="3"/>
          <c:order val="3"/>
          <c:tx>
            <c:strRef>
              <c:f>'FEEM comps'!$L$1</c:f>
              <c:strCache>
                <c:ptCount val="1"/>
                <c:pt idx="0">
                  <c:v>Comp4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'FEEM comps'!$H$2:$H$7</c:f>
              <c:strCache>
                <c:ptCount val="6"/>
                <c:pt idx="0">
                  <c:v> ef</c:v>
                </c:pt>
                <c:pt idx="1">
                  <c:v> F3</c:v>
                </c:pt>
                <c:pt idx="2">
                  <c:v> F4</c:v>
                </c:pt>
                <c:pt idx="3">
                  <c:v> HI</c:v>
                </c:pt>
                <c:pt idx="4">
                  <c:v> HOA</c:v>
                </c:pt>
                <c:pt idx="5">
                  <c:v> HON</c:v>
                </c:pt>
              </c:strCache>
            </c:strRef>
          </c:cat>
          <c:val>
            <c:numRef>
              <c:f>'FEEM comps'!$L$2:$L$7</c:f>
              <c:numCache>
                <c:formatCode>0.00</c:formatCode>
                <c:ptCount val="6"/>
                <c:pt idx="0">
                  <c:v>0.36401052299999997</c:v>
                </c:pt>
                <c:pt idx="1">
                  <c:v>0.28290895199999999</c:v>
                </c:pt>
                <c:pt idx="2">
                  <c:v>0.70280662599999999</c:v>
                </c:pt>
                <c:pt idx="3">
                  <c:v>0.34518757100000003</c:v>
                </c:pt>
                <c:pt idx="4">
                  <c:v>0.25885530099999998</c:v>
                </c:pt>
                <c:pt idx="5">
                  <c:v>4.2967096000000003E-2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14-4103-97EC-38F5E2488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9800064"/>
        <c:axId val="1129803808"/>
      </c:barChart>
      <c:catAx>
        <c:axId val="112980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29803808"/>
        <c:crosses val="autoZero"/>
        <c:auto val="1"/>
        <c:lblAlgn val="ctr"/>
        <c:lblOffset val="100"/>
        <c:noMultiLvlLbl val="0"/>
      </c:catAx>
      <c:valAx>
        <c:axId val="112980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2980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'FEEM comps'!$H$33</c:f>
              <c:strCache>
                <c:ptCount val="1"/>
                <c:pt idx="0">
                  <c:v>comp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comps'!$H$42:$H$47</c:f>
                <c:numCache>
                  <c:formatCode>General</c:formatCode>
                  <c:ptCount val="6"/>
                  <c:pt idx="0">
                    <c:v>7.4550665410797965</c:v>
                  </c:pt>
                  <c:pt idx="1">
                    <c:v>5.9975620124277738</c:v>
                  </c:pt>
                  <c:pt idx="2">
                    <c:v>9.9993953875913331</c:v>
                  </c:pt>
                  <c:pt idx="3">
                    <c:v>4.8322344897264395</c:v>
                  </c:pt>
                  <c:pt idx="4">
                    <c:v>5.7231408265132764</c:v>
                  </c:pt>
                  <c:pt idx="5">
                    <c:v>3.6235522519490657</c:v>
                  </c:pt>
                </c:numCache>
              </c:numRef>
            </c:plus>
            <c:minus>
              <c:numRef>
                <c:f>'FEEM comps'!$H$42:$H$47</c:f>
                <c:numCache>
                  <c:formatCode>General</c:formatCode>
                  <c:ptCount val="6"/>
                  <c:pt idx="0">
                    <c:v>7.4550665410797965</c:v>
                  </c:pt>
                  <c:pt idx="1">
                    <c:v>5.9975620124277738</c:v>
                  </c:pt>
                  <c:pt idx="2">
                    <c:v>9.9993953875913331</c:v>
                  </c:pt>
                  <c:pt idx="3">
                    <c:v>4.8322344897264395</c:v>
                  </c:pt>
                  <c:pt idx="4">
                    <c:v>5.7231408265132764</c:v>
                  </c:pt>
                  <c:pt idx="5">
                    <c:v>3.6235522519490657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comps'!$H$34:$H$39</c:f>
              <c:numCache>
                <c:formatCode>General</c:formatCode>
                <c:ptCount val="6"/>
                <c:pt idx="0">
                  <c:v>39.549044544809867</c:v>
                </c:pt>
                <c:pt idx="1">
                  <c:v>41.580848057211092</c:v>
                </c:pt>
                <c:pt idx="2">
                  <c:v>39.305506841269171</c:v>
                </c:pt>
                <c:pt idx="3">
                  <c:v>44.441928862108135</c:v>
                </c:pt>
                <c:pt idx="4">
                  <c:v>34.870725929729254</c:v>
                </c:pt>
                <c:pt idx="5">
                  <c:v>15.342164556189003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4-4964-9D43-297DF1059D57}"/>
            </c:ext>
          </c:extLst>
        </c:ser>
        <c:ser>
          <c:idx val="1"/>
          <c:order val="1"/>
          <c:tx>
            <c:strRef>
              <c:f>'FEEM comps'!$I$33</c:f>
              <c:strCache>
                <c:ptCount val="1"/>
                <c:pt idx="0">
                  <c:v>comp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comps'!$I$42:$I$47</c:f>
                <c:numCache>
                  <c:formatCode>General</c:formatCode>
                  <c:ptCount val="6"/>
                  <c:pt idx="0">
                    <c:v>4.5568584540900403</c:v>
                  </c:pt>
                  <c:pt idx="1">
                    <c:v>3.5488463395359058</c:v>
                  </c:pt>
                  <c:pt idx="2">
                    <c:v>3.9105272202217156</c:v>
                  </c:pt>
                  <c:pt idx="3">
                    <c:v>2.4836125830561397</c:v>
                  </c:pt>
                  <c:pt idx="4">
                    <c:v>3.1767753429113066</c:v>
                  </c:pt>
                  <c:pt idx="5">
                    <c:v>1.870693865434675</c:v>
                  </c:pt>
                </c:numCache>
              </c:numRef>
            </c:plus>
            <c:minus>
              <c:numRef>
                <c:f>'FEEM comps'!$I$42:$I$47</c:f>
                <c:numCache>
                  <c:formatCode>General</c:formatCode>
                  <c:ptCount val="6"/>
                  <c:pt idx="0">
                    <c:v>4.5568584540900403</c:v>
                  </c:pt>
                  <c:pt idx="1">
                    <c:v>3.5488463395359058</c:v>
                  </c:pt>
                  <c:pt idx="2">
                    <c:v>3.9105272202217156</c:v>
                  </c:pt>
                  <c:pt idx="3">
                    <c:v>2.4836125830561397</c:v>
                  </c:pt>
                  <c:pt idx="4">
                    <c:v>3.1767753429113066</c:v>
                  </c:pt>
                  <c:pt idx="5">
                    <c:v>1.870693865434675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comps'!$I$34:$I$39</c:f>
              <c:numCache>
                <c:formatCode>General</c:formatCode>
                <c:ptCount val="6"/>
                <c:pt idx="0">
                  <c:v>20.028238194016673</c:v>
                </c:pt>
                <c:pt idx="1">
                  <c:v>21.074840813118044</c:v>
                </c:pt>
                <c:pt idx="2">
                  <c:v>17.300259385343995</c:v>
                </c:pt>
                <c:pt idx="3">
                  <c:v>17.205280350132927</c:v>
                </c:pt>
                <c:pt idx="4">
                  <c:v>19.228222060193495</c:v>
                </c:pt>
                <c:pt idx="5">
                  <c:v>4.5463717544076081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74-4964-9D43-297DF1059D57}"/>
            </c:ext>
          </c:extLst>
        </c:ser>
        <c:ser>
          <c:idx val="2"/>
          <c:order val="2"/>
          <c:tx>
            <c:strRef>
              <c:f>'FEEM comps'!$J$33</c:f>
              <c:strCache>
                <c:ptCount val="1"/>
                <c:pt idx="0">
                  <c:v>comp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comps'!$J$42:$J$47</c:f>
                <c:numCache>
                  <c:formatCode>General</c:formatCode>
                  <c:ptCount val="6"/>
                  <c:pt idx="0">
                    <c:v>10.866357795604225</c:v>
                  </c:pt>
                  <c:pt idx="1">
                    <c:v>12.472934960150841</c:v>
                  </c:pt>
                  <c:pt idx="2">
                    <c:v>6.015115826782786</c:v>
                  </c:pt>
                  <c:pt idx="3">
                    <c:v>8.7511780877638579</c:v>
                  </c:pt>
                  <c:pt idx="4">
                    <c:v>11.994045182306893</c:v>
                  </c:pt>
                  <c:pt idx="5">
                    <c:v>10.841516685232584</c:v>
                  </c:pt>
                </c:numCache>
              </c:numRef>
            </c:plus>
            <c:minus>
              <c:numRef>
                <c:f>'FEEM comps'!$J$42:$J$47</c:f>
                <c:numCache>
                  <c:formatCode>General</c:formatCode>
                  <c:ptCount val="6"/>
                  <c:pt idx="0">
                    <c:v>10.866357795604225</c:v>
                  </c:pt>
                  <c:pt idx="1">
                    <c:v>12.472934960150841</c:v>
                  </c:pt>
                  <c:pt idx="2">
                    <c:v>6.015115826782786</c:v>
                  </c:pt>
                  <c:pt idx="3">
                    <c:v>8.7511780877638579</c:v>
                  </c:pt>
                  <c:pt idx="4">
                    <c:v>11.994045182306893</c:v>
                  </c:pt>
                  <c:pt idx="5">
                    <c:v>10.841516685232584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comps'!$J$34:$J$39</c:f>
              <c:numCache>
                <c:formatCode>General</c:formatCode>
                <c:ptCount val="6"/>
                <c:pt idx="0">
                  <c:v>14.140549590429192</c:v>
                </c:pt>
                <c:pt idx="1">
                  <c:v>12.997594502279123</c:v>
                </c:pt>
                <c:pt idx="2">
                  <c:v>11.542109193013662</c:v>
                </c:pt>
                <c:pt idx="3">
                  <c:v>5.4724529517985472</c:v>
                </c:pt>
                <c:pt idx="4">
                  <c:v>24.147278839619148</c:v>
                </c:pt>
                <c:pt idx="5">
                  <c:v>64.363584524340567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74-4964-9D43-297DF1059D57}"/>
            </c:ext>
          </c:extLst>
        </c:ser>
        <c:ser>
          <c:idx val="3"/>
          <c:order val="3"/>
          <c:tx>
            <c:strRef>
              <c:f>'FEEM comps'!$K$33</c:f>
              <c:strCache>
                <c:ptCount val="1"/>
                <c:pt idx="0">
                  <c:v>comp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'FEEM comps'!$K$42:$K$47</c:f>
                <c:numCache>
                  <c:formatCode>General</c:formatCode>
                  <c:ptCount val="6"/>
                  <c:pt idx="0">
                    <c:v>2.5066213110343387</c:v>
                  </c:pt>
                  <c:pt idx="1">
                    <c:v>2.4006437263948923</c:v>
                  </c:pt>
                  <c:pt idx="2">
                    <c:v>8.9189299446361492</c:v>
                  </c:pt>
                  <c:pt idx="3">
                    <c:v>2.8818399251041167</c:v>
                  </c:pt>
                  <c:pt idx="4">
                    <c:v>2.3271525979390324</c:v>
                  </c:pt>
                  <c:pt idx="5">
                    <c:v>6.7945412140264994</c:v>
                  </c:pt>
                </c:numCache>
              </c:numRef>
            </c:plus>
            <c:minus>
              <c:numRef>
                <c:f>'FEEM comps'!$K$42:$K$47</c:f>
                <c:numCache>
                  <c:formatCode>General</c:formatCode>
                  <c:ptCount val="6"/>
                  <c:pt idx="0">
                    <c:v>2.5066213110343387</c:v>
                  </c:pt>
                  <c:pt idx="1">
                    <c:v>2.4006437263948923</c:v>
                  </c:pt>
                  <c:pt idx="2">
                    <c:v>8.9189299446361492</c:v>
                  </c:pt>
                  <c:pt idx="3">
                    <c:v>2.8818399251041167</c:v>
                  </c:pt>
                  <c:pt idx="4">
                    <c:v>2.3271525979390324</c:v>
                  </c:pt>
                  <c:pt idx="5">
                    <c:v>6.7945412140264994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'FEEM comps'!$A$34:$A$39</c:f>
              <c:strCache>
                <c:ptCount val="6"/>
                <c:pt idx="0">
                  <c:v>Effluent</c:v>
                </c:pt>
                <c:pt idx="1">
                  <c:v>F3</c:v>
                </c:pt>
                <c:pt idx="2">
                  <c:v>F4</c:v>
                </c:pt>
                <c:pt idx="3">
                  <c:v>HI</c:v>
                </c:pt>
                <c:pt idx="4">
                  <c:v>HOA</c:v>
                </c:pt>
                <c:pt idx="5">
                  <c:v>HON</c:v>
                </c:pt>
              </c:strCache>
            </c:strRef>
          </c:cat>
          <c:val>
            <c:numRef>
              <c:f>'FEEM comps'!$K$34:$K$39</c:f>
              <c:numCache>
                <c:formatCode>General</c:formatCode>
                <c:ptCount val="6"/>
                <c:pt idx="0">
                  <c:v>26.282167670744272</c:v>
                </c:pt>
                <c:pt idx="1">
                  <c:v>24.346716627391725</c:v>
                </c:pt>
                <c:pt idx="2">
                  <c:v>31.852124580373165</c:v>
                </c:pt>
                <c:pt idx="3">
                  <c:v>32.88033783596039</c:v>
                </c:pt>
                <c:pt idx="4">
                  <c:v>21.753773170458089</c:v>
                </c:pt>
                <c:pt idx="5">
                  <c:v>15.747879165062836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74-4964-9D43-297DF1059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4430592"/>
        <c:axId val="1354431008"/>
      </c:barChart>
      <c:catAx>
        <c:axId val="135443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1008"/>
        <c:crosses val="autoZero"/>
        <c:auto val="1"/>
        <c:lblAlgn val="ctr"/>
        <c:lblOffset val="100"/>
        <c:noMultiLvlLbl val="0"/>
      </c:catAx>
      <c:valAx>
        <c:axId val="13544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Effluents FEEM composition absolute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'FEEM comps'!$B$33</c:f>
              <c:strCache>
                <c:ptCount val="1"/>
                <c:pt idx="0">
                  <c:v>comp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comps'!$B$52:$B$56</c:f>
              <c:numCache>
                <c:formatCode>General</c:formatCode>
                <c:ptCount val="5"/>
                <c:pt idx="0">
                  <c:v>0.43723815599999999</c:v>
                </c:pt>
                <c:pt idx="1">
                  <c:v>0.45915952100000001</c:v>
                </c:pt>
                <c:pt idx="2">
                  <c:v>0.58011801900000004</c:v>
                </c:pt>
                <c:pt idx="3">
                  <c:v>0.47948671599999998</c:v>
                </c:pt>
                <c:pt idx="4">
                  <c:v>0.67393215699999998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A-44FA-800D-A2E2171FB1BA}"/>
            </c:ext>
          </c:extLst>
        </c:ser>
        <c:ser>
          <c:idx val="1"/>
          <c:order val="1"/>
          <c:tx>
            <c:strRef>
              <c:f>'FEEM comps'!$C$33</c:f>
              <c:strCache>
                <c:ptCount val="1"/>
                <c:pt idx="0">
                  <c:v>comp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comps'!$C$52:$C$56</c:f>
              <c:numCache>
                <c:formatCode>General</c:formatCode>
                <c:ptCount val="5"/>
                <c:pt idx="0">
                  <c:v>0.22888600000000001</c:v>
                </c:pt>
                <c:pt idx="1">
                  <c:v>0.22398280000000001</c:v>
                </c:pt>
                <c:pt idx="2">
                  <c:v>0.29313270000000002</c:v>
                </c:pt>
                <c:pt idx="3">
                  <c:v>0.22449369999999999</c:v>
                </c:pt>
                <c:pt idx="4">
                  <c:v>0.36134369999999999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AA-44FA-800D-A2E2171FB1BA}"/>
            </c:ext>
          </c:extLst>
        </c:ser>
        <c:ser>
          <c:idx val="2"/>
          <c:order val="2"/>
          <c:tx>
            <c:strRef>
              <c:f>'FEEM comps'!$D$33</c:f>
              <c:strCache>
                <c:ptCount val="1"/>
                <c:pt idx="0">
                  <c:v>comp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comps'!$D$52:$D$56</c:f>
              <c:numCache>
                <c:formatCode>General</c:formatCode>
                <c:ptCount val="5"/>
                <c:pt idx="0">
                  <c:v>0.25694301600000002</c:v>
                </c:pt>
                <c:pt idx="1">
                  <c:v>7.2442224E-2</c:v>
                </c:pt>
                <c:pt idx="2">
                  <c:v>0.12940486000000001</c:v>
                </c:pt>
                <c:pt idx="3">
                  <c:v>7.2785453E-2</c:v>
                </c:pt>
                <c:pt idx="4">
                  <c:v>0.40874350199999998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AA-44FA-800D-A2E2171FB1BA}"/>
            </c:ext>
          </c:extLst>
        </c:ser>
        <c:ser>
          <c:idx val="3"/>
          <c:order val="3"/>
          <c:tx>
            <c:strRef>
              <c:f>'FEEM comps'!$E$33</c:f>
              <c:strCache>
                <c:ptCount val="1"/>
                <c:pt idx="0">
                  <c:v>comp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comps'!$E$52:$E$56</c:f>
              <c:numCache>
                <c:formatCode>General</c:formatCode>
                <c:ptCount val="5"/>
                <c:pt idx="0">
                  <c:v>0.30259302300000002</c:v>
                </c:pt>
                <c:pt idx="1">
                  <c:v>0.36401052299999997</c:v>
                </c:pt>
                <c:pt idx="2">
                  <c:v>0.39358799300000002</c:v>
                </c:pt>
                <c:pt idx="3">
                  <c:v>0.347296734</c:v>
                </c:pt>
                <c:pt idx="4">
                  <c:v>0.34022477800000001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AA-44FA-800D-A2E2171FB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4430592"/>
        <c:axId val="1354431008"/>
      </c:barChart>
      <c:catAx>
        <c:axId val="135443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1008"/>
        <c:crosses val="autoZero"/>
        <c:auto val="1"/>
        <c:lblAlgn val="ctr"/>
        <c:lblOffset val="100"/>
        <c:noMultiLvlLbl val="0"/>
      </c:catAx>
      <c:valAx>
        <c:axId val="13544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'FEEM comps'!$H$33</c:f>
              <c:strCache>
                <c:ptCount val="1"/>
                <c:pt idx="0">
                  <c:v>comp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comps'!$H$52:$H$56</c:f>
              <c:numCache>
                <c:formatCode>General</c:formatCode>
                <c:ptCount val="5"/>
                <c:pt idx="0">
                  <c:v>35.673684907422484</c:v>
                </c:pt>
                <c:pt idx="1">
                  <c:v>41.011213261257417</c:v>
                </c:pt>
                <c:pt idx="2">
                  <c:v>41.548482702701392</c:v>
                </c:pt>
                <c:pt idx="3">
                  <c:v>42.656584670667144</c:v>
                </c:pt>
                <c:pt idx="4">
                  <c:v>37.771297269505894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F-4640-8C23-8EB0E95DC6B5}"/>
            </c:ext>
          </c:extLst>
        </c:ser>
        <c:ser>
          <c:idx val="1"/>
          <c:order val="1"/>
          <c:tx>
            <c:strRef>
              <c:f>'FEEM comps'!$I$33</c:f>
              <c:strCache>
                <c:ptCount val="1"/>
                <c:pt idx="0">
                  <c:v>comp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comps'!$I$52:$I$56</c:f>
              <c:numCache>
                <c:formatCode>General</c:formatCode>
                <c:ptCount val="5"/>
                <c:pt idx="0">
                  <c:v>18.674507088810206</c:v>
                </c:pt>
                <c:pt idx="1">
                  <c:v>20.005697274114826</c:v>
                </c:pt>
                <c:pt idx="2">
                  <c:v>20.994381344231538</c:v>
                </c:pt>
                <c:pt idx="3">
                  <c:v>19.971636757672652</c:v>
                </c:pt>
                <c:pt idx="4">
                  <c:v>20.251920267343998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9F-4640-8C23-8EB0E95DC6B5}"/>
            </c:ext>
          </c:extLst>
        </c:ser>
        <c:ser>
          <c:idx val="2"/>
          <c:order val="2"/>
          <c:tx>
            <c:strRef>
              <c:f>'FEEM comps'!$J$33</c:f>
              <c:strCache>
                <c:ptCount val="1"/>
                <c:pt idx="0">
                  <c:v>comp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comps'!$J$52:$J$56</c:f>
              <c:numCache>
                <c:formatCode>General</c:formatCode>
                <c:ptCount val="5"/>
                <c:pt idx="0">
                  <c:v>20.963642047623161</c:v>
                </c:pt>
                <c:pt idx="1">
                  <c:v>6.4703950625120115</c:v>
                </c:pt>
                <c:pt idx="2">
                  <c:v>9.2680720323488099</c:v>
                </c:pt>
                <c:pt idx="3">
                  <c:v>6.4752134628216984</c:v>
                </c:pt>
                <c:pt idx="4">
                  <c:v>22.908496293968767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9F-4640-8C23-8EB0E95DC6B5}"/>
            </c:ext>
          </c:extLst>
        </c:ser>
        <c:ser>
          <c:idx val="3"/>
          <c:order val="3"/>
          <c:tx>
            <c:strRef>
              <c:f>'FEEM comps'!$K$33</c:f>
              <c:strCache>
                <c:ptCount val="1"/>
                <c:pt idx="0">
                  <c:v>comp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'FEEM comps'!$A$52:$A$56</c:f>
              <c:strCache>
                <c:ptCount val="5"/>
                <c:pt idx="0">
                  <c:v>Bath</c:v>
                </c:pt>
                <c:pt idx="1">
                  <c:v>Bennekom</c:v>
                </c:pt>
                <c:pt idx="2">
                  <c:v>Ede</c:v>
                </c:pt>
                <c:pt idx="3">
                  <c:v>Epe</c:v>
                </c:pt>
                <c:pt idx="4">
                  <c:v>Nieuwveen</c:v>
                </c:pt>
              </c:strCache>
            </c:strRef>
          </c:cat>
          <c:val>
            <c:numRef>
              <c:f>'FEEM comps'!$K$52:$K$56</c:f>
              <c:numCache>
                <c:formatCode>General</c:formatCode>
                <c:ptCount val="5"/>
                <c:pt idx="0">
                  <c:v>24.688165956144147</c:v>
                </c:pt>
                <c:pt idx="1">
                  <c:v>32.512694402115741</c:v>
                </c:pt>
                <c:pt idx="2">
                  <c:v>28.189063920718272</c:v>
                </c:pt>
                <c:pt idx="3">
                  <c:v>30.896565108838519</c:v>
                </c:pt>
                <c:pt idx="4">
                  <c:v>19.068286169181341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9F-4640-8C23-8EB0E95DC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4430592"/>
        <c:axId val="1354431008"/>
      </c:barChart>
      <c:catAx>
        <c:axId val="135443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1008"/>
        <c:crosses val="autoZero"/>
        <c:auto val="1"/>
        <c:lblAlgn val="ctr"/>
        <c:lblOffset val="100"/>
        <c:noMultiLvlLbl val="0"/>
      </c:catAx>
      <c:valAx>
        <c:axId val="13544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43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Bennekom LCOCD composition</a:t>
            </a:r>
            <a:r>
              <a:rPr lang="en-GB" baseline="0"/>
              <a:t> absolute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LCOCD!$B$1</c:f>
              <c:strCache>
                <c:ptCount val="1"/>
                <c:pt idx="0">
                  <c:v>Biopolymers -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LCOCD!$A$2:$A$9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LCOCD!$B$2:$B$9</c:f>
              <c:numCache>
                <c:formatCode>General</c:formatCode>
                <c:ptCount val="8"/>
                <c:pt idx="0">
                  <c:v>171</c:v>
                </c:pt>
                <c:pt idx="1">
                  <c:v>880</c:v>
                </c:pt>
                <c:pt idx="2">
                  <c:v>416</c:v>
                </c:pt>
                <c:pt idx="3">
                  <c:v>57.7</c:v>
                </c:pt>
                <c:pt idx="4">
                  <c:v>6.56</c:v>
                </c:pt>
                <c:pt idx="5">
                  <c:v>157</c:v>
                </c:pt>
                <c:pt idx="6">
                  <c:v>103</c:v>
                </c:pt>
                <c:pt idx="7">
                  <c:v>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BF-4D9B-AE6C-E4AF5A7ABADF}"/>
            </c:ext>
          </c:extLst>
        </c:ser>
        <c:ser>
          <c:idx val="1"/>
          <c:order val="1"/>
          <c:tx>
            <c:strRef>
              <c:f>LCOCD!$C$1</c:f>
              <c:strCache>
                <c:ptCount val="1"/>
                <c:pt idx="0">
                  <c:v>Humic acids -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LCOCD!$A$2:$A$9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LCOCD!$C$2:$C$9</c:f>
              <c:numCache>
                <c:formatCode>General</c:formatCode>
                <c:ptCount val="8"/>
                <c:pt idx="0">
                  <c:v>1780</c:v>
                </c:pt>
                <c:pt idx="1">
                  <c:v>378</c:v>
                </c:pt>
                <c:pt idx="2">
                  <c:v>567</c:v>
                </c:pt>
                <c:pt idx="3">
                  <c:v>2140</c:v>
                </c:pt>
                <c:pt idx="4">
                  <c:v>1190</c:v>
                </c:pt>
                <c:pt idx="5">
                  <c:v>1690</c:v>
                </c:pt>
                <c:pt idx="6">
                  <c:v>1280</c:v>
                </c:pt>
                <c:pt idx="7">
                  <c:v>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BF-4D9B-AE6C-E4AF5A7ABADF}"/>
            </c:ext>
          </c:extLst>
        </c:ser>
        <c:ser>
          <c:idx val="2"/>
          <c:order val="2"/>
          <c:tx>
            <c:strRef>
              <c:f>LCOCD!$D$1</c:f>
              <c:strCache>
                <c:ptCount val="1"/>
                <c:pt idx="0">
                  <c:v>LMW neutrals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LCOCD!$A$2:$A$9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LCOCD!$D$2:$D$9</c:f>
              <c:numCache>
                <c:formatCode>General</c:formatCode>
                <c:ptCount val="8"/>
                <c:pt idx="0">
                  <c:v>406</c:v>
                </c:pt>
                <c:pt idx="1">
                  <c:v>213</c:v>
                </c:pt>
                <c:pt idx="2">
                  <c:v>240</c:v>
                </c:pt>
                <c:pt idx="3">
                  <c:v>471</c:v>
                </c:pt>
                <c:pt idx="4">
                  <c:v>724</c:v>
                </c:pt>
                <c:pt idx="5">
                  <c:v>792</c:v>
                </c:pt>
                <c:pt idx="6">
                  <c:v>849</c:v>
                </c:pt>
                <c:pt idx="7">
                  <c:v>1310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BF-4D9B-AE6C-E4AF5A7ABADF}"/>
            </c:ext>
          </c:extLst>
        </c:ser>
        <c:ser>
          <c:idx val="3"/>
          <c:order val="3"/>
          <c:tx>
            <c:strRef>
              <c:f>LCOCD!$E$1</c:f>
              <c:strCache>
                <c:ptCount val="1"/>
                <c:pt idx="0">
                  <c:v>LMW acids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LCOCD!$A$2:$A$9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LCOCD!$E$2:$E$9</c:f>
              <c:numCache>
                <c:formatCode>General</c:formatCode>
                <c:ptCount val="8"/>
                <c:pt idx="0">
                  <c:v>298</c:v>
                </c:pt>
                <c:pt idx="1">
                  <c:v>137</c:v>
                </c:pt>
                <c:pt idx="2">
                  <c:v>83.5</c:v>
                </c:pt>
                <c:pt idx="3">
                  <c:v>268</c:v>
                </c:pt>
                <c:pt idx="4">
                  <c:v>245</c:v>
                </c:pt>
                <c:pt idx="5">
                  <c:v>391</c:v>
                </c:pt>
                <c:pt idx="6">
                  <c:v>129</c:v>
                </c:pt>
                <c:pt idx="7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F-4D9B-AE6C-E4AF5A7ABADF}"/>
            </c:ext>
          </c:extLst>
        </c:ser>
        <c:ser>
          <c:idx val="5"/>
          <c:order val="4"/>
          <c:tx>
            <c:strRef>
              <c:f>LCOCD!$F$1</c:f>
              <c:strCache>
                <c:ptCount val="1"/>
                <c:pt idx="0">
                  <c:v>HOC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LCOCD!$A$2:$A$9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LCOCD!$F$2:$F$9</c:f>
              <c:numCache>
                <c:formatCode>General</c:formatCode>
                <c:ptCount val="8"/>
                <c:pt idx="0">
                  <c:v>471</c:v>
                </c:pt>
                <c:pt idx="1">
                  <c:v>5</c:v>
                </c:pt>
                <c:pt idx="2">
                  <c:v>5</c:v>
                </c:pt>
                <c:pt idx="3">
                  <c:v>277</c:v>
                </c:pt>
                <c:pt idx="4">
                  <c:v>644</c:v>
                </c:pt>
                <c:pt idx="5">
                  <c:v>454</c:v>
                </c:pt>
                <c:pt idx="6">
                  <c:v>5</c:v>
                </c:pt>
                <c:pt idx="7">
                  <c:v>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BF-4D9B-AE6C-E4AF5A7AB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6559680"/>
        <c:axId val="1386565504"/>
      </c:barChart>
      <c:catAx>
        <c:axId val="13865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86565504"/>
        <c:crosses val="autoZero"/>
        <c:auto val="1"/>
        <c:lblAlgn val="ctr"/>
        <c:lblOffset val="100"/>
        <c:noMultiLvlLbl val="0"/>
      </c:catAx>
      <c:valAx>
        <c:axId val="138656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86559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Bennekom LCOCD composition relative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LCOCD!$B$11</c:f>
              <c:strCache>
                <c:ptCount val="1"/>
                <c:pt idx="0">
                  <c:v>Biopolymers -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LCOCD!$A$12:$A$19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LCOCD!$B$12:$B$19</c:f>
              <c:numCache>
                <c:formatCode>General</c:formatCode>
                <c:ptCount val="8"/>
                <c:pt idx="0">
                  <c:v>5.4702495201535504</c:v>
                </c:pt>
                <c:pt idx="1">
                  <c:v>54.556726596404218</c:v>
                </c:pt>
                <c:pt idx="2">
                  <c:v>31.719405261151351</c:v>
                </c:pt>
                <c:pt idx="3">
                  <c:v>1.7954382798643309</c:v>
                </c:pt>
                <c:pt idx="4">
                  <c:v>0.23348851777502524</c:v>
                </c:pt>
                <c:pt idx="5">
                  <c:v>4.5063145809414467</c:v>
                </c:pt>
                <c:pt idx="6">
                  <c:v>4.3533389687235839</c:v>
                </c:pt>
                <c:pt idx="7">
                  <c:v>1.3175995842377184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3A-4649-BF5F-D4ABCF0E0CB2}"/>
            </c:ext>
          </c:extLst>
        </c:ser>
        <c:ser>
          <c:idx val="1"/>
          <c:order val="1"/>
          <c:tx>
            <c:strRef>
              <c:f>LCOCD!$C$11</c:f>
              <c:strCache>
                <c:ptCount val="1"/>
                <c:pt idx="0">
                  <c:v>Humic acids -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LCOCD!$A$12:$A$19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LCOCD!$C$12:$C$19</c:f>
              <c:numCache>
                <c:formatCode>General</c:formatCode>
                <c:ptCount val="8"/>
                <c:pt idx="0">
                  <c:v>56.941778630838137</c:v>
                </c:pt>
                <c:pt idx="1">
                  <c:v>23.434593924364538</c:v>
                </c:pt>
                <c:pt idx="2">
                  <c:v>43.232939382386583</c:v>
                </c:pt>
                <c:pt idx="3">
                  <c:v>66.58991193950898</c:v>
                </c:pt>
                <c:pt idx="4">
                  <c:v>42.355386608579281</c:v>
                </c:pt>
                <c:pt idx="5">
                  <c:v>48.507462686567166</c:v>
                </c:pt>
                <c:pt idx="6">
                  <c:v>54.099746407438722</c:v>
                </c:pt>
                <c:pt idx="7">
                  <c:v>19.381859313380819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3A-4649-BF5F-D4ABCF0E0CB2}"/>
            </c:ext>
          </c:extLst>
        </c:ser>
        <c:ser>
          <c:idx val="2"/>
          <c:order val="2"/>
          <c:tx>
            <c:strRef>
              <c:f>LCOCD!$D$11</c:f>
              <c:strCache>
                <c:ptCount val="1"/>
                <c:pt idx="0">
                  <c:v>LMW neutrals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LCOCD!$A$12:$A$19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LCOCD!$D$12:$D$19</c:f>
              <c:numCache>
                <c:formatCode>General</c:formatCode>
                <c:ptCount val="8"/>
                <c:pt idx="0">
                  <c:v>12.987843889955213</c:v>
                </c:pt>
                <c:pt idx="1">
                  <c:v>13.205207687538747</c:v>
                </c:pt>
                <c:pt idx="2">
                  <c:v>18.299656881433474</c:v>
                </c:pt>
                <c:pt idx="3">
                  <c:v>14.656003982948004</c:v>
                </c:pt>
                <c:pt idx="4">
                  <c:v>25.769159583707058</c:v>
                </c:pt>
                <c:pt idx="5">
                  <c:v>22.732491389207805</c:v>
                </c:pt>
                <c:pt idx="6">
                  <c:v>35.883347421808956</c:v>
                </c:pt>
                <c:pt idx="7">
                  <c:v>40.047690379383084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3A-4649-BF5F-D4ABCF0E0CB2}"/>
            </c:ext>
          </c:extLst>
        </c:ser>
        <c:ser>
          <c:idx val="3"/>
          <c:order val="3"/>
          <c:tx>
            <c:strRef>
              <c:f>LCOCD!$E$11</c:f>
              <c:strCache>
                <c:ptCount val="1"/>
                <c:pt idx="0">
                  <c:v>LMW acids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LCOCD!$A$12:$A$19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LCOCD!$E$12:$E$19</c:f>
              <c:numCache>
                <c:formatCode>General</c:formatCode>
                <c:ptCount val="8"/>
                <c:pt idx="0">
                  <c:v>9.5329494561740233</c:v>
                </c:pt>
                <c:pt idx="1">
                  <c:v>8.4934903905765644</c:v>
                </c:pt>
                <c:pt idx="2">
                  <c:v>6.3667556233320628</c:v>
                </c:pt>
                <c:pt idx="3">
                  <c:v>8.3392973830786943</c:v>
                </c:pt>
                <c:pt idx="4">
                  <c:v>8.7202266547074991</c:v>
                </c:pt>
                <c:pt idx="5">
                  <c:v>11.222732491389207</c:v>
                </c:pt>
                <c:pt idx="6">
                  <c:v>5.4522400676246825</c:v>
                </c:pt>
                <c:pt idx="7">
                  <c:v>14.062547766806274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3A-4649-BF5F-D4ABCF0E0CB2}"/>
            </c:ext>
          </c:extLst>
        </c:ser>
        <c:ser>
          <c:idx val="4"/>
          <c:order val="4"/>
          <c:tx>
            <c:strRef>
              <c:f>LCOCD!$F$11</c:f>
              <c:strCache>
                <c:ptCount val="1"/>
                <c:pt idx="0">
                  <c:v>HOC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LCOCD!$A$12:$A$19</c:f>
              <c:strCache>
                <c:ptCount val="8"/>
                <c:pt idx="0">
                  <c:v>Bennekom</c:v>
                </c:pt>
                <c:pt idx="1">
                  <c:v>BNK F1</c:v>
                </c:pt>
                <c:pt idx="2">
                  <c:v>BNK F2</c:v>
                </c:pt>
                <c:pt idx="3">
                  <c:v>BNK F3</c:v>
                </c:pt>
                <c:pt idx="4">
                  <c:v>BNK F4</c:v>
                </c:pt>
                <c:pt idx="5">
                  <c:v>BNK HI</c:v>
                </c:pt>
                <c:pt idx="6">
                  <c:v>BNK HOA</c:v>
                </c:pt>
                <c:pt idx="7">
                  <c:v>BNK HON</c:v>
                </c:pt>
              </c:strCache>
            </c:strRef>
          </c:cat>
          <c:val>
            <c:numRef>
              <c:f>LCOCD!$F$12:$F$19</c:f>
              <c:numCache>
                <c:formatCode>General</c:formatCode>
                <c:ptCount val="8"/>
                <c:pt idx="0">
                  <c:v>15.067178502879077</c:v>
                </c:pt>
                <c:pt idx="1">
                  <c:v>0.30998140111593309</c:v>
                </c:pt>
                <c:pt idx="2">
                  <c:v>0.38124285169653072</c:v>
                </c:pt>
                <c:pt idx="3">
                  <c:v>8.6193484145999957</c:v>
                </c:pt>
                <c:pt idx="4">
                  <c:v>22.92173863523114</c:v>
                </c:pt>
                <c:pt idx="5">
                  <c:v>13.030998851894374</c:v>
                </c:pt>
                <c:pt idx="6">
                  <c:v>0.21132713440405751</c:v>
                </c:pt>
                <c:pt idx="7">
                  <c:v>25.190302956192106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3A-4649-BF5F-D4ABCF0E0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96617279"/>
        <c:axId val="1496610623"/>
      </c:barChart>
      <c:catAx>
        <c:axId val="149661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96610623"/>
        <c:crosses val="autoZero"/>
        <c:auto val="1"/>
        <c:lblAlgn val="ctr"/>
        <c:lblOffset val="100"/>
        <c:noMultiLvlLbl val="0"/>
      </c:catAx>
      <c:valAx>
        <c:axId val="1496610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96617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385010</xdr:colOff>
      <xdr:row>26</xdr:row>
      <xdr:rowOff>124577</xdr:rowOff>
    </xdr:from>
    <xdr:to>
      <xdr:col>19</xdr:col>
      <xdr:colOff>80210</xdr:colOff>
      <xdr:row>41</xdr:row>
      <xdr:rowOff>12784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BE3472-5F2E-4CBB-BCF3-A713DAD2DD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395287</xdr:colOff>
      <xdr:row>7</xdr:row>
      <xdr:rowOff>100012</xdr:rowOff>
    </xdr:from>
    <xdr:to>
      <xdr:col>16</xdr:col>
      <xdr:colOff>90487</xdr:colOff>
      <xdr:row>21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1456AF6-0D6C-40A0-81CE-0D76FE350B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150394</xdr:colOff>
      <xdr:row>26</xdr:row>
      <xdr:rowOff>100264</xdr:rowOff>
    </xdr:from>
    <xdr:to>
      <xdr:col>28</xdr:col>
      <xdr:colOff>459706</xdr:colOff>
      <xdr:row>40</xdr:row>
      <xdr:rowOff>176464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0BA22DE-FB02-42DD-8585-489535BF59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12533</xdr:colOff>
      <xdr:row>49</xdr:row>
      <xdr:rowOff>100262</xdr:rowOff>
    </xdr:from>
    <xdr:to>
      <xdr:col>19</xdr:col>
      <xdr:colOff>321845</xdr:colOff>
      <xdr:row>63</xdr:row>
      <xdr:rowOff>176462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EFC1918-7230-4FE1-BD51-400FD44A7C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363455</xdr:colOff>
      <xdr:row>48</xdr:row>
      <xdr:rowOff>150395</xdr:rowOff>
    </xdr:from>
    <xdr:to>
      <xdr:col>28</xdr:col>
      <xdr:colOff>58655</xdr:colOff>
      <xdr:row>63</xdr:row>
      <xdr:rowOff>38601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448BC7B-881A-4788-B55B-B6017CE3B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504825</xdr:colOff>
      <xdr:row>5</xdr:row>
      <xdr:rowOff>176212</xdr:rowOff>
    </xdr:from>
    <xdr:to>
      <xdr:col>22</xdr:col>
      <xdr:colOff>200025</xdr:colOff>
      <xdr:row>20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1F486D-D544-48FC-A823-B8E0ABBC08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371475</xdr:colOff>
      <xdr:row>15</xdr:row>
      <xdr:rowOff>71437</xdr:rowOff>
    </xdr:from>
    <xdr:to>
      <xdr:col>14</xdr:col>
      <xdr:colOff>66675</xdr:colOff>
      <xdr:row>29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323268-DCCA-4371-80EC-C53FC7028F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7"/>
  <sheetViews>
    <sheetView tabSelected="1" topLeftCell="I26" zoomScale="76" workbookViewId="0">
      <selection activeCell="T46" sqref="T46"/>
    </sheetView>
  </sheetViews>
  <sheetFormatPr defaultRowHeight="14.5" x14ac:dyDescent="0.35"/>
  <cols>
    <col min="1" max="1" width="16" bestFit="1" customWidth="1"/>
  </cols>
  <sheetData>
    <row r="1" spans="1:12" x14ac:dyDescent="0.35">
      <c r="B1" t="s">
        <v>0</v>
      </c>
      <c r="C1" t="s">
        <v>1</v>
      </c>
      <c r="D1" t="s">
        <v>2</v>
      </c>
      <c r="E1" t="s">
        <v>3</v>
      </c>
      <c r="I1" t="str">
        <f>B1</f>
        <v>Comp1</v>
      </c>
      <c r="J1" t="str">
        <f t="shared" ref="J1:L1" si="0">C1</f>
        <v>Comp2</v>
      </c>
      <c r="K1" t="str">
        <f t="shared" si="0"/>
        <v>Comp3</v>
      </c>
      <c r="L1" t="str">
        <f t="shared" si="0"/>
        <v>Comp4</v>
      </c>
    </row>
    <row r="2" spans="1:12" x14ac:dyDescent="0.35">
      <c r="A2" t="s">
        <v>4</v>
      </c>
      <c r="B2">
        <v>0.43723815599999999</v>
      </c>
      <c r="C2">
        <v>0.22888600000000001</v>
      </c>
      <c r="D2">
        <v>0.25694301600000002</v>
      </c>
      <c r="E2">
        <v>0.30259302300000002</v>
      </c>
      <c r="H2" t="s">
        <v>62</v>
      </c>
      <c r="I2" s="3">
        <f t="shared" ref="I2:L2" si="1">B3</f>
        <v>0.45915952100000001</v>
      </c>
      <c r="J2" s="3">
        <f t="shared" si="1"/>
        <v>0.22398280000000001</v>
      </c>
      <c r="K2" s="3">
        <f t="shared" si="1"/>
        <v>7.2442224E-2</v>
      </c>
      <c r="L2" s="3">
        <f t="shared" si="1"/>
        <v>0.36401052299999997</v>
      </c>
    </row>
    <row r="3" spans="1:12" x14ac:dyDescent="0.35">
      <c r="A3" t="s">
        <v>5</v>
      </c>
      <c r="B3">
        <v>0.45915952100000001</v>
      </c>
      <c r="C3">
        <v>0.22398280000000001</v>
      </c>
      <c r="D3">
        <v>7.2442224E-2</v>
      </c>
      <c r="E3">
        <v>0.36401052299999997</v>
      </c>
      <c r="H3" t="s">
        <v>63</v>
      </c>
      <c r="I3" s="3">
        <f t="shared" ref="I3:L3" si="2">B8</f>
        <v>0.41901743699999999</v>
      </c>
      <c r="J3" s="3">
        <f t="shared" si="2"/>
        <v>0.21418329999999999</v>
      </c>
      <c r="K3" s="3">
        <f t="shared" si="2"/>
        <v>2.8369512999999999E-2</v>
      </c>
      <c r="L3" s="3">
        <f t="shared" si="2"/>
        <v>0.28290895199999999</v>
      </c>
    </row>
    <row r="4" spans="1:12" x14ac:dyDescent="0.35">
      <c r="A4" t="s">
        <v>6</v>
      </c>
      <c r="B4">
        <v>0.58011801900000004</v>
      </c>
      <c r="C4">
        <v>0.29313270000000002</v>
      </c>
      <c r="D4">
        <v>0.12940486000000001</v>
      </c>
      <c r="E4">
        <v>0.39358799300000002</v>
      </c>
      <c r="H4" t="s">
        <v>64</v>
      </c>
      <c r="I4" s="3">
        <f t="shared" ref="I4:L4" si="3">B13</f>
        <v>0.80865329699999999</v>
      </c>
      <c r="J4" s="3">
        <f t="shared" si="3"/>
        <v>0.3445278</v>
      </c>
      <c r="K4" s="3">
        <f t="shared" si="3"/>
        <v>0.16655662900000001</v>
      </c>
      <c r="L4" s="3">
        <f t="shared" si="3"/>
        <v>0.70280662599999999</v>
      </c>
    </row>
    <row r="5" spans="1:12" x14ac:dyDescent="0.35">
      <c r="A5" t="s">
        <v>7</v>
      </c>
      <c r="B5">
        <v>0.47948671599999998</v>
      </c>
      <c r="C5">
        <v>0.22449369999999999</v>
      </c>
      <c r="D5">
        <v>7.2785453E-2</v>
      </c>
      <c r="E5">
        <v>0.347296734</v>
      </c>
      <c r="H5" t="s">
        <v>65</v>
      </c>
      <c r="I5" s="3">
        <f t="shared" ref="I5:L5" si="4">B18</f>
        <v>0.41283148600000003</v>
      </c>
      <c r="J5" s="3">
        <f t="shared" si="4"/>
        <v>0.163772</v>
      </c>
      <c r="K5" s="3">
        <f t="shared" si="4"/>
        <v>0</v>
      </c>
      <c r="L5" s="3">
        <f t="shared" si="4"/>
        <v>0.34518757100000003</v>
      </c>
    </row>
    <row r="6" spans="1:12" x14ac:dyDescent="0.35">
      <c r="A6" t="s">
        <v>8</v>
      </c>
      <c r="B6">
        <v>0.67393215699999998</v>
      </c>
      <c r="C6">
        <v>0.36134369999999999</v>
      </c>
      <c r="D6">
        <v>0.40874350199999998</v>
      </c>
      <c r="E6">
        <v>0.34022477800000001</v>
      </c>
      <c r="H6" t="s">
        <v>66</v>
      </c>
      <c r="I6" s="3">
        <f t="shared" ref="I6:L6" si="5">B23</f>
        <v>0.33919094</v>
      </c>
      <c r="J6" s="3">
        <f t="shared" si="5"/>
        <v>0.18836230000000001</v>
      </c>
      <c r="K6" s="3">
        <f t="shared" si="5"/>
        <v>0.14855021500000001</v>
      </c>
      <c r="L6" s="3">
        <f t="shared" si="5"/>
        <v>0.25885530099999998</v>
      </c>
    </row>
    <row r="7" spans="1:12" x14ac:dyDescent="0.35">
      <c r="A7" t="s">
        <v>9</v>
      </c>
      <c r="B7">
        <v>0.429987181</v>
      </c>
      <c r="C7">
        <v>0.2191941</v>
      </c>
      <c r="D7">
        <v>0.22212818300000001</v>
      </c>
      <c r="E7">
        <v>0.26146308299999999</v>
      </c>
      <c r="H7" t="s">
        <v>67</v>
      </c>
      <c r="I7" s="3">
        <f t="shared" ref="I7:L7" si="6">B28</f>
        <v>6.2399320000000001E-2</v>
      </c>
      <c r="J7" s="3">
        <f t="shared" si="6"/>
        <v>1.2147150000000001E-2</v>
      </c>
      <c r="K7" s="3">
        <f t="shared" si="6"/>
        <v>0.237166824</v>
      </c>
      <c r="L7" s="3">
        <f t="shared" si="6"/>
        <v>4.2967096000000003E-2</v>
      </c>
    </row>
    <row r="8" spans="1:12" x14ac:dyDescent="0.35">
      <c r="A8" t="s">
        <v>10</v>
      </c>
      <c r="B8">
        <v>0.41901743699999999</v>
      </c>
      <c r="C8">
        <v>0.21418329999999999</v>
      </c>
      <c r="D8">
        <v>2.8369512999999999E-2</v>
      </c>
      <c r="E8">
        <v>0.28290895199999999</v>
      </c>
    </row>
    <row r="9" spans="1:12" x14ac:dyDescent="0.35">
      <c r="A9" t="s">
        <v>11</v>
      </c>
      <c r="B9">
        <v>0.49420995600000001</v>
      </c>
      <c r="C9">
        <v>0.2450823</v>
      </c>
      <c r="D9">
        <v>9.7441083999999997E-2</v>
      </c>
      <c r="E9">
        <v>0.29720788199999998</v>
      </c>
    </row>
    <row r="10" spans="1:12" x14ac:dyDescent="0.35">
      <c r="A10" t="s">
        <v>12</v>
      </c>
      <c r="B10">
        <v>0.519276073</v>
      </c>
      <c r="C10">
        <v>0.24691370000000001</v>
      </c>
      <c r="D10">
        <v>4.1028451000000001E-2</v>
      </c>
      <c r="E10">
        <v>0.331185279</v>
      </c>
    </row>
    <row r="11" spans="1:12" x14ac:dyDescent="0.35">
      <c r="A11" t="s">
        <v>13</v>
      </c>
      <c r="B11">
        <v>0.59274744899999998</v>
      </c>
      <c r="C11">
        <v>0.31903969999999998</v>
      </c>
      <c r="D11">
        <v>0.37850603300000002</v>
      </c>
      <c r="E11">
        <v>0.26484343799999999</v>
      </c>
    </row>
    <row r="12" spans="1:12" x14ac:dyDescent="0.35">
      <c r="A12" t="s">
        <v>14</v>
      </c>
      <c r="B12">
        <v>0.472810642</v>
      </c>
      <c r="C12">
        <v>0.22943649999999999</v>
      </c>
      <c r="D12">
        <v>0.26379144700000001</v>
      </c>
      <c r="E12">
        <v>0.38784320700000002</v>
      </c>
    </row>
    <row r="13" spans="1:12" x14ac:dyDescent="0.35">
      <c r="A13" t="s">
        <v>15</v>
      </c>
      <c r="B13">
        <v>0.80865329699999999</v>
      </c>
      <c r="C13">
        <v>0.3445278</v>
      </c>
      <c r="D13">
        <v>0.16655662900000001</v>
      </c>
      <c r="E13">
        <v>0.70280662599999999</v>
      </c>
    </row>
    <row r="14" spans="1:12" x14ac:dyDescent="0.35">
      <c r="A14" t="s">
        <v>16</v>
      </c>
      <c r="B14">
        <v>0.894556723</v>
      </c>
      <c r="C14">
        <v>0.3806503</v>
      </c>
      <c r="D14">
        <v>0.12705593900000001</v>
      </c>
      <c r="E14">
        <v>0.73898504899999995</v>
      </c>
    </row>
    <row r="15" spans="1:12" x14ac:dyDescent="0.35">
      <c r="A15" t="s">
        <v>17</v>
      </c>
      <c r="B15">
        <v>0.55359944000000005</v>
      </c>
      <c r="C15">
        <v>0.23175200000000001</v>
      </c>
      <c r="D15">
        <v>9.7451265999999995E-2</v>
      </c>
      <c r="E15">
        <v>0.46939314900000001</v>
      </c>
    </row>
    <row r="16" spans="1:12" x14ac:dyDescent="0.35">
      <c r="A16" t="s">
        <v>18</v>
      </c>
      <c r="B16">
        <v>0.69805906299999998</v>
      </c>
      <c r="C16">
        <v>0.32232119999999997</v>
      </c>
      <c r="D16">
        <v>0.35168681400000001</v>
      </c>
      <c r="E16">
        <v>0.47867088600000002</v>
      </c>
    </row>
    <row r="17" spans="1:23" x14ac:dyDescent="0.35">
      <c r="A17" t="s">
        <v>19</v>
      </c>
      <c r="B17">
        <v>0.45423906200000003</v>
      </c>
      <c r="C17">
        <v>0.17962719999999999</v>
      </c>
      <c r="D17">
        <v>7.5840012999999998E-2</v>
      </c>
      <c r="E17">
        <v>0.34577272399999998</v>
      </c>
    </row>
    <row r="18" spans="1:23" x14ac:dyDescent="0.35">
      <c r="A18" t="s">
        <v>20</v>
      </c>
      <c r="B18">
        <v>0.41283148600000003</v>
      </c>
      <c r="C18">
        <v>0.163772</v>
      </c>
      <c r="D18">
        <v>0</v>
      </c>
      <c r="E18">
        <v>0.34518757100000003</v>
      </c>
    </row>
    <row r="19" spans="1:23" x14ac:dyDescent="0.35">
      <c r="A19" t="s">
        <v>21</v>
      </c>
      <c r="B19">
        <v>0.51905647899999996</v>
      </c>
      <c r="C19">
        <v>0.18540860000000001</v>
      </c>
      <c r="D19">
        <v>0</v>
      </c>
      <c r="E19">
        <v>0.388458674</v>
      </c>
    </row>
    <row r="20" spans="1:23" x14ac:dyDescent="0.35">
      <c r="A20" t="s">
        <v>22</v>
      </c>
      <c r="B20">
        <v>0.41620049599999998</v>
      </c>
      <c r="C20">
        <v>0.14877389999999999</v>
      </c>
      <c r="D20">
        <v>0</v>
      </c>
      <c r="E20">
        <v>0.318694168</v>
      </c>
    </row>
    <row r="21" spans="1:23" x14ac:dyDescent="0.35">
      <c r="A21" t="s">
        <v>23</v>
      </c>
      <c r="B21">
        <v>0.50977258199999997</v>
      </c>
      <c r="C21">
        <v>0.21752640000000001</v>
      </c>
      <c r="D21">
        <v>0.20886542999999999</v>
      </c>
      <c r="E21">
        <v>0.31249291699999998</v>
      </c>
    </row>
    <row r="22" spans="1:23" x14ac:dyDescent="0.35">
      <c r="A22" t="s">
        <v>24</v>
      </c>
      <c r="B22">
        <v>0.36315366199999999</v>
      </c>
      <c r="C22">
        <v>0.1995017</v>
      </c>
      <c r="D22">
        <v>0.36589565600000001</v>
      </c>
      <c r="E22">
        <v>0.229063937</v>
      </c>
    </row>
    <row r="23" spans="1:23" x14ac:dyDescent="0.35">
      <c r="A23" t="s">
        <v>25</v>
      </c>
      <c r="B23">
        <v>0.33919094</v>
      </c>
      <c r="C23">
        <v>0.18836230000000001</v>
      </c>
      <c r="D23">
        <v>0.14855021500000001</v>
      </c>
      <c r="E23">
        <v>0.25885530099999998</v>
      </c>
    </row>
    <row r="24" spans="1:23" x14ac:dyDescent="0.35">
      <c r="A24" t="s">
        <v>26</v>
      </c>
      <c r="B24">
        <v>0.42387708299999999</v>
      </c>
      <c r="C24">
        <v>0.2380726</v>
      </c>
      <c r="D24">
        <v>0.21779736599999999</v>
      </c>
      <c r="E24">
        <v>0.26320838400000002</v>
      </c>
    </row>
    <row r="25" spans="1:23" x14ac:dyDescent="0.35">
      <c r="A25" t="s">
        <v>27</v>
      </c>
      <c r="B25">
        <v>0.381477067</v>
      </c>
      <c r="C25">
        <v>0.20631769999999999</v>
      </c>
      <c r="D25">
        <v>0.185000628</v>
      </c>
      <c r="E25">
        <v>0.28618402300000001</v>
      </c>
    </row>
    <row r="26" spans="1:23" ht="18.5" x14ac:dyDescent="0.35">
      <c r="A26" t="s">
        <v>28</v>
      </c>
      <c r="B26">
        <v>0.507624941</v>
      </c>
      <c r="C26">
        <v>0.2790243</v>
      </c>
      <c r="D26">
        <v>0.47832740200000001</v>
      </c>
      <c r="E26">
        <v>0.21992901500000001</v>
      </c>
      <c r="W26" s="5" t="s">
        <v>75</v>
      </c>
    </row>
    <row r="27" spans="1:23" x14ac:dyDescent="0.35">
      <c r="A27" t="s">
        <v>29</v>
      </c>
      <c r="B27">
        <v>5.5673479999999997E-2</v>
      </c>
      <c r="C27">
        <v>2.3517110000000001E-2</v>
      </c>
      <c r="D27">
        <v>0.27142434900000001</v>
      </c>
      <c r="E27">
        <v>8.4295302000000003E-2</v>
      </c>
    </row>
    <row r="28" spans="1:23" x14ac:dyDescent="0.35">
      <c r="A28" t="s">
        <v>30</v>
      </c>
      <c r="B28">
        <v>6.2399320000000001E-2</v>
      </c>
      <c r="C28">
        <v>1.2147150000000001E-2</v>
      </c>
      <c r="D28">
        <v>0.237166824</v>
      </c>
      <c r="E28">
        <v>4.2967096000000003E-2</v>
      </c>
    </row>
    <row r="29" spans="1:23" x14ac:dyDescent="0.35">
      <c r="A29" t="s">
        <v>31</v>
      </c>
      <c r="B29">
        <v>6.8990752000000002E-2</v>
      </c>
      <c r="C29">
        <v>2.264625E-2</v>
      </c>
      <c r="D29">
        <v>0.24486070200000001</v>
      </c>
      <c r="E29">
        <v>7.5293783000000003E-2</v>
      </c>
    </row>
    <row r="30" spans="1:23" x14ac:dyDescent="0.35">
      <c r="A30" t="s">
        <v>32</v>
      </c>
      <c r="B30">
        <v>3.9161680999999997E-2</v>
      </c>
      <c r="C30">
        <v>1.0390419999999999E-2</v>
      </c>
      <c r="D30">
        <v>0.19866112499999999</v>
      </c>
      <c r="E30">
        <v>4.6453255999999998E-2</v>
      </c>
    </row>
    <row r="31" spans="1:23" x14ac:dyDescent="0.35">
      <c r="A31" t="s">
        <v>33</v>
      </c>
      <c r="B31">
        <v>4.2708613999999999E-2</v>
      </c>
      <c r="C31">
        <v>1.0992729999999999E-2</v>
      </c>
      <c r="D31">
        <v>0.17612065499999999</v>
      </c>
      <c r="E31">
        <v>2.7036208999999999E-2</v>
      </c>
    </row>
    <row r="33" spans="1:11" x14ac:dyDescent="0.35">
      <c r="A33" t="s">
        <v>56</v>
      </c>
      <c r="B33" t="s">
        <v>58</v>
      </c>
      <c r="C33" t="s">
        <v>59</v>
      </c>
      <c r="D33" t="s">
        <v>60</v>
      </c>
      <c r="E33" t="s">
        <v>61</v>
      </c>
      <c r="G33" t="s">
        <v>68</v>
      </c>
      <c r="H33" t="str">
        <f>B33</f>
        <v>comp 1</v>
      </c>
      <c r="I33" t="str">
        <f t="shared" ref="I33:K33" si="7">C33</f>
        <v>comp 2</v>
      </c>
      <c r="J33" t="str">
        <f t="shared" si="7"/>
        <v>comp 3</v>
      </c>
      <c r="K33" t="str">
        <f t="shared" si="7"/>
        <v>comp 4</v>
      </c>
    </row>
    <row r="34" spans="1:11" x14ac:dyDescent="0.35">
      <c r="A34" t="s">
        <v>76</v>
      </c>
      <c r="B34" s="3">
        <f>AVERAGE(B2:B6)</f>
        <v>0.52598691379999996</v>
      </c>
      <c r="C34" s="3">
        <f t="shared" ref="C34:E34" si="8">AVERAGE(C2:C6)</f>
        <v>0.26636778</v>
      </c>
      <c r="D34" s="3">
        <f t="shared" si="8"/>
        <v>0.188063811</v>
      </c>
      <c r="E34" s="3">
        <f t="shared" si="8"/>
        <v>0.34954261019999999</v>
      </c>
      <c r="G34" s="3" t="str">
        <f>A34</f>
        <v>Effluent</v>
      </c>
      <c r="H34">
        <f>B34/SUM($B34:$E34)*100</f>
        <v>39.549044544809867</v>
      </c>
      <c r="I34">
        <f t="shared" ref="I34:K34" si="9">C34/SUM($B34:$E34)*100</f>
        <v>20.028238194016673</v>
      </c>
      <c r="J34">
        <f t="shared" si="9"/>
        <v>14.140549590429192</v>
      </c>
      <c r="K34">
        <f t="shared" si="9"/>
        <v>26.282167670744272</v>
      </c>
    </row>
    <row r="35" spans="1:11" x14ac:dyDescent="0.35">
      <c r="A35" t="s">
        <v>51</v>
      </c>
      <c r="B35" s="3">
        <f>AVERAGE(B7:B11)</f>
        <v>0.49104761920000001</v>
      </c>
      <c r="C35" s="3">
        <f t="shared" ref="C35:E35" si="10">AVERAGE(C7:C11)</f>
        <v>0.24888262</v>
      </c>
      <c r="D35" s="3">
        <f t="shared" si="10"/>
        <v>0.15349465280000002</v>
      </c>
      <c r="E35" s="3">
        <f t="shared" si="10"/>
        <v>0.28752172679999999</v>
      </c>
      <c r="G35" s="3" t="str">
        <f t="shared" ref="G35:G39" si="11">A35</f>
        <v>F3</v>
      </c>
      <c r="H35">
        <f t="shared" ref="H35:H39" si="12">B35/SUM($B35:$E35)*100</f>
        <v>41.580848057211092</v>
      </c>
      <c r="I35">
        <f t="shared" ref="I35:I39" si="13">C35/SUM($B35:$E35)*100</f>
        <v>21.074840813118044</v>
      </c>
      <c r="J35">
        <f t="shared" ref="J35:J39" si="14">D35/SUM($B35:$E35)*100</f>
        <v>12.997594502279123</v>
      </c>
      <c r="K35">
        <f t="shared" ref="K35:K39" si="15">E35/SUM($B35:$E35)*100</f>
        <v>24.346716627391725</v>
      </c>
    </row>
    <row r="36" spans="1:11" x14ac:dyDescent="0.35">
      <c r="A36" t="s">
        <v>52</v>
      </c>
      <c r="B36" s="3">
        <f>AVERAGE(B12:B16)</f>
        <v>0.68553583300000009</v>
      </c>
      <c r="C36" s="3">
        <f t="shared" ref="C36:E36" si="16">AVERAGE(C12:C16)</f>
        <v>0.30173755999999996</v>
      </c>
      <c r="D36" s="3">
        <f t="shared" si="16"/>
        <v>0.20130841899999999</v>
      </c>
      <c r="E36" s="3">
        <f t="shared" si="16"/>
        <v>0.5555397834000001</v>
      </c>
      <c r="G36" s="3" t="str">
        <f t="shared" si="11"/>
        <v>F4</v>
      </c>
      <c r="H36">
        <f t="shared" si="12"/>
        <v>39.305506841269171</v>
      </c>
      <c r="I36">
        <f t="shared" si="13"/>
        <v>17.300259385343995</v>
      </c>
      <c r="J36">
        <f t="shared" si="14"/>
        <v>11.542109193013662</v>
      </c>
      <c r="K36">
        <f t="shared" si="15"/>
        <v>31.852124580373165</v>
      </c>
    </row>
    <row r="37" spans="1:11" x14ac:dyDescent="0.35">
      <c r="A37" t="s">
        <v>53</v>
      </c>
      <c r="B37" s="3">
        <f>AVERAGE(B17:B21)</f>
        <v>0.46242002100000007</v>
      </c>
      <c r="C37" s="3">
        <f t="shared" ref="C37:E37" si="17">AVERAGE(C17:C21)</f>
        <v>0.17902162000000002</v>
      </c>
      <c r="D37" s="3">
        <f t="shared" si="17"/>
        <v>5.6941088600000002E-2</v>
      </c>
      <c r="E37" s="3">
        <f t="shared" si="17"/>
        <v>0.34212121079999996</v>
      </c>
      <c r="G37" s="3" t="str">
        <f t="shared" si="11"/>
        <v>HI</v>
      </c>
      <c r="H37">
        <f t="shared" si="12"/>
        <v>44.441928862108135</v>
      </c>
      <c r="I37">
        <f t="shared" si="13"/>
        <v>17.205280350132927</v>
      </c>
      <c r="J37">
        <f t="shared" si="14"/>
        <v>5.4724529517985472</v>
      </c>
      <c r="K37">
        <f t="shared" si="15"/>
        <v>32.88033783596039</v>
      </c>
    </row>
    <row r="38" spans="1:11" x14ac:dyDescent="0.35">
      <c r="A38" t="s">
        <v>54</v>
      </c>
      <c r="B38" s="3">
        <f>AVERAGE(B22:B26)</f>
        <v>0.40306473860000003</v>
      </c>
      <c r="C38" s="3">
        <f t="shared" ref="C38:E38" si="18">AVERAGE(C22:C26)</f>
        <v>0.22225571999999999</v>
      </c>
      <c r="D38" s="3">
        <f t="shared" si="18"/>
        <v>0.27911425340000007</v>
      </c>
      <c r="E38" s="3">
        <f t="shared" si="18"/>
        <v>0.25144813199999999</v>
      </c>
      <c r="G38" s="3" t="str">
        <f t="shared" si="11"/>
        <v>HOA</v>
      </c>
      <c r="H38">
        <f t="shared" si="12"/>
        <v>34.870725929729254</v>
      </c>
      <c r="I38">
        <f t="shared" si="13"/>
        <v>19.228222060193495</v>
      </c>
      <c r="J38">
        <f t="shared" si="14"/>
        <v>24.147278839619148</v>
      </c>
      <c r="K38">
        <f t="shared" si="15"/>
        <v>21.753773170458089</v>
      </c>
    </row>
    <row r="39" spans="1:11" x14ac:dyDescent="0.35">
      <c r="A39" t="s">
        <v>55</v>
      </c>
      <c r="B39" s="3">
        <f>AVERAGE(B27:B31)</f>
        <v>5.3786769400000004E-2</v>
      </c>
      <c r="C39" s="3">
        <f t="shared" ref="C39:E39" si="19">AVERAGE(C27:C31)</f>
        <v>1.5938732000000001E-2</v>
      </c>
      <c r="D39" s="3">
        <f t="shared" si="19"/>
        <v>0.22564673100000002</v>
      </c>
      <c r="E39" s="3">
        <f t="shared" si="19"/>
        <v>5.5209129199999998E-2</v>
      </c>
      <c r="G39" s="3" t="str">
        <f t="shared" si="11"/>
        <v>HON</v>
      </c>
      <c r="H39">
        <f t="shared" si="12"/>
        <v>15.342164556189003</v>
      </c>
      <c r="I39">
        <f t="shared" si="13"/>
        <v>4.5463717544076081</v>
      </c>
      <c r="J39">
        <f t="shared" si="14"/>
        <v>64.363584524340567</v>
      </c>
      <c r="K39">
        <f t="shared" si="15"/>
        <v>15.747879165062836</v>
      </c>
    </row>
    <row r="41" spans="1:11" x14ac:dyDescent="0.35">
      <c r="A41" t="s">
        <v>57</v>
      </c>
      <c r="G41" t="s">
        <v>69</v>
      </c>
    </row>
    <row r="42" spans="1:11" x14ac:dyDescent="0.35">
      <c r="A42" t="str">
        <f>A34</f>
        <v>Effluent</v>
      </c>
      <c r="B42" s="2">
        <f>_xlfn.STDEV.S(B2:B6)</f>
        <v>9.9149486093736791E-2</v>
      </c>
      <c r="C42" s="2">
        <f t="shared" ref="C42:E42" si="20">_xlfn.STDEV.S(C2:C6)</f>
        <v>6.0604445504987656E-2</v>
      </c>
      <c r="D42" s="2">
        <f t="shared" si="20"/>
        <v>0.14451833329830738</v>
      </c>
      <c r="E42" s="2">
        <f t="shared" si="20"/>
        <v>3.3337088737059907E-2</v>
      </c>
      <c r="G42" t="str">
        <f t="shared" ref="G42:G47" si="21">A42</f>
        <v>Effluent</v>
      </c>
      <c r="H42" s="4">
        <f>B42/SUM($B34:$E34)*100</f>
        <v>7.4550665410797965</v>
      </c>
      <c r="I42" s="4">
        <f t="shared" ref="I42:K47" si="22">C42/SUM($B34:$E34)*100</f>
        <v>4.5568584540900403</v>
      </c>
      <c r="J42" s="4">
        <f t="shared" si="22"/>
        <v>10.866357795604225</v>
      </c>
      <c r="K42" s="4">
        <f t="shared" si="22"/>
        <v>2.5066213110343387</v>
      </c>
    </row>
    <row r="43" spans="1:11" x14ac:dyDescent="0.35">
      <c r="A43" t="str">
        <f t="shared" ref="A43:A47" si="23">A35</f>
        <v>F3</v>
      </c>
      <c r="B43" s="2">
        <f>_xlfn.STDEV.S(B7:B11)</f>
        <v>7.0828005796199037E-2</v>
      </c>
      <c r="C43" s="2">
        <f t="shared" ref="C43:D43" si="24">_xlfn.STDEV.S(C7:C11)</f>
        <v>4.190998085315685E-2</v>
      </c>
      <c r="D43" s="2">
        <f t="shared" si="24"/>
        <v>0.1472987036770245</v>
      </c>
      <c r="E43" s="2">
        <f>_xlfn.STDEV.S(E7:E11)</f>
        <v>2.8350320916294809E-2</v>
      </c>
      <c r="G43" t="str">
        <f t="shared" si="21"/>
        <v>F3</v>
      </c>
      <c r="H43" s="4">
        <f t="shared" ref="H43:H47" si="25">B43/SUM($B35:$E35)*100</f>
        <v>5.9975620124277738</v>
      </c>
      <c r="I43" s="4">
        <f t="shared" si="22"/>
        <v>3.5488463395359058</v>
      </c>
      <c r="J43" s="4">
        <f t="shared" si="22"/>
        <v>12.472934960150841</v>
      </c>
      <c r="K43" s="4">
        <f t="shared" si="22"/>
        <v>2.4006437263948923</v>
      </c>
    </row>
    <row r="44" spans="1:11" x14ac:dyDescent="0.35">
      <c r="A44" t="str">
        <f t="shared" si="23"/>
        <v>F4</v>
      </c>
      <c r="B44" s="2">
        <f>_xlfn.STDEV.S(B12:B16)</f>
        <v>0.17440161436441201</v>
      </c>
      <c r="C44" s="2">
        <f t="shared" ref="C44:E44" si="26">_xlfn.STDEV.S(C12:C16)</f>
        <v>6.8204349741882261E-2</v>
      </c>
      <c r="D44" s="2">
        <f t="shared" si="26"/>
        <v>0.10491093412324184</v>
      </c>
      <c r="E44" s="2">
        <f t="shared" si="26"/>
        <v>0.15555698324299636</v>
      </c>
      <c r="G44" t="str">
        <f t="shared" si="21"/>
        <v>F4</v>
      </c>
      <c r="H44" s="4">
        <f t="shared" si="25"/>
        <v>9.9993953875913331</v>
      </c>
      <c r="I44" s="4">
        <f t="shared" si="22"/>
        <v>3.9105272202217156</v>
      </c>
      <c r="J44" s="4">
        <f t="shared" si="22"/>
        <v>6.015115826782786</v>
      </c>
      <c r="K44" s="4">
        <f t="shared" si="22"/>
        <v>8.9189299446361492</v>
      </c>
    </row>
    <row r="45" spans="1:11" x14ac:dyDescent="0.35">
      <c r="A45" t="str">
        <f t="shared" si="23"/>
        <v>HI</v>
      </c>
      <c r="B45" s="2">
        <f>_xlfn.STDEV.S(B17:B21)</f>
        <v>5.027959027497144E-2</v>
      </c>
      <c r="C45" s="2">
        <f t="shared" ref="C45:E45" si="27">_xlfn.STDEV.S(C17:C21)</f>
        <v>2.584208679096936E-2</v>
      </c>
      <c r="D45" s="2">
        <f t="shared" si="27"/>
        <v>9.1056352834604309E-2</v>
      </c>
      <c r="E45" s="2">
        <f t="shared" si="27"/>
        <v>2.9985657976728745E-2</v>
      </c>
      <c r="G45" t="str">
        <f t="shared" si="21"/>
        <v>HI</v>
      </c>
      <c r="H45" s="4">
        <f t="shared" si="25"/>
        <v>4.8322344897264395</v>
      </c>
      <c r="I45" s="4">
        <f t="shared" si="22"/>
        <v>2.4836125830561397</v>
      </c>
      <c r="J45" s="4">
        <f t="shared" si="22"/>
        <v>8.7511780877638579</v>
      </c>
      <c r="K45" s="4">
        <f t="shared" si="22"/>
        <v>2.8818399251041167</v>
      </c>
    </row>
    <row r="46" spans="1:11" x14ac:dyDescent="0.35">
      <c r="A46" t="str">
        <f t="shared" si="23"/>
        <v>HOA</v>
      </c>
      <c r="B46" s="2">
        <f>_xlfn.STDEV.S(B22:B26)</f>
        <v>6.6152802951626774E-2</v>
      </c>
      <c r="C46" s="2">
        <f t="shared" ref="C46:E46" si="28">_xlfn.STDEV.S(C22:C26)</f>
        <v>3.6719801181133972E-2</v>
      </c>
      <c r="D46" s="2">
        <f t="shared" si="28"/>
        <v>0.13863711056389391</v>
      </c>
      <c r="E46" s="2">
        <f t="shared" si="28"/>
        <v>2.6899157633277576E-2</v>
      </c>
      <c r="G46" t="str">
        <f t="shared" si="21"/>
        <v>HOA</v>
      </c>
      <c r="H46" s="4">
        <f t="shared" si="25"/>
        <v>5.7231408265132764</v>
      </c>
      <c r="I46" s="4">
        <f t="shared" si="22"/>
        <v>3.1767753429113066</v>
      </c>
      <c r="J46" s="4">
        <f t="shared" si="22"/>
        <v>11.994045182306893</v>
      </c>
      <c r="K46" s="4">
        <f t="shared" si="22"/>
        <v>2.3271525979390324</v>
      </c>
    </row>
    <row r="47" spans="1:11" x14ac:dyDescent="0.35">
      <c r="A47" t="str">
        <f t="shared" si="23"/>
        <v>HON</v>
      </c>
      <c r="B47" s="2">
        <f>_xlfn.STDEV.S(B27:B31)</f>
        <v>1.2703498823170496E-2</v>
      </c>
      <c r="C47" s="2">
        <f t="shared" ref="C47:E47" si="29">_xlfn.STDEV.S(C27:C31)</f>
        <v>6.5583040248085546E-3</v>
      </c>
      <c r="D47" s="2">
        <f t="shared" si="29"/>
        <v>3.8008336813179576E-2</v>
      </c>
      <c r="E47" s="2">
        <f t="shared" si="29"/>
        <v>2.3820395102607268E-2</v>
      </c>
      <c r="G47" t="str">
        <f t="shared" si="21"/>
        <v>HON</v>
      </c>
      <c r="H47" s="4">
        <f t="shared" si="25"/>
        <v>3.6235522519490657</v>
      </c>
      <c r="I47" s="4">
        <f t="shared" si="22"/>
        <v>1.870693865434675</v>
      </c>
      <c r="J47" s="4">
        <f t="shared" si="22"/>
        <v>10.841516685232584</v>
      </c>
      <c r="K47" s="4">
        <f t="shared" si="22"/>
        <v>6.7945412140264994</v>
      </c>
    </row>
    <row r="51" spans="1:11" x14ac:dyDescent="0.35">
      <c r="A51" t="s">
        <v>74</v>
      </c>
      <c r="B51" t="str">
        <f>B33</f>
        <v>comp 1</v>
      </c>
      <c r="C51" t="str">
        <f>C33</f>
        <v>comp 2</v>
      </c>
      <c r="D51" t="str">
        <f>D33</f>
        <v>comp 3</v>
      </c>
      <c r="E51" t="str">
        <f>E33</f>
        <v>comp 4</v>
      </c>
      <c r="G51" t="s">
        <v>68</v>
      </c>
      <c r="H51" t="str">
        <f>B51</f>
        <v>comp 1</v>
      </c>
      <c r="I51" t="str">
        <f t="shared" ref="I51" si="30">C51</f>
        <v>comp 2</v>
      </c>
      <c r="J51" t="str">
        <f t="shared" ref="J51" si="31">D51</f>
        <v>comp 3</v>
      </c>
      <c r="K51" t="str">
        <f t="shared" ref="K51" si="32">E51</f>
        <v>comp 4</v>
      </c>
    </row>
    <row r="52" spans="1:11" x14ac:dyDescent="0.35">
      <c r="A52" t="s">
        <v>70</v>
      </c>
      <c r="B52">
        <f t="shared" ref="B52:E56" si="33">B2</f>
        <v>0.43723815599999999</v>
      </c>
      <c r="C52">
        <f t="shared" si="33"/>
        <v>0.22888600000000001</v>
      </c>
      <c r="D52">
        <f t="shared" si="33"/>
        <v>0.25694301600000002</v>
      </c>
      <c r="E52">
        <f t="shared" si="33"/>
        <v>0.30259302300000002</v>
      </c>
      <c r="G52" s="3" t="str">
        <f>A52</f>
        <v>Bath</v>
      </c>
      <c r="H52">
        <f>B52/SUM($B52:$E52)*100</f>
        <v>35.673684907422484</v>
      </c>
      <c r="I52">
        <f t="shared" ref="I52:I56" si="34">C52/SUM($B52:$E52)*100</f>
        <v>18.674507088810206</v>
      </c>
      <c r="J52">
        <f t="shared" ref="J52:J56" si="35">D52/SUM($B52:$E52)*100</f>
        <v>20.963642047623161</v>
      </c>
      <c r="K52">
        <f t="shared" ref="K52:K56" si="36">E52/SUM($B52:$E52)*100</f>
        <v>24.688165956144147</v>
      </c>
    </row>
    <row r="53" spans="1:11" x14ac:dyDescent="0.35">
      <c r="A53" t="s">
        <v>50</v>
      </c>
      <c r="B53">
        <f t="shared" si="33"/>
        <v>0.45915952100000001</v>
      </c>
      <c r="C53">
        <f t="shared" si="33"/>
        <v>0.22398280000000001</v>
      </c>
      <c r="D53">
        <f t="shared" si="33"/>
        <v>7.2442224E-2</v>
      </c>
      <c r="E53">
        <f t="shared" si="33"/>
        <v>0.36401052299999997</v>
      </c>
      <c r="G53" s="3" t="str">
        <f t="shared" ref="G53:G56" si="37">A53</f>
        <v>Bennekom</v>
      </c>
      <c r="H53">
        <f t="shared" ref="H53:H56" si="38">B53/SUM($B53:$E53)*100</f>
        <v>41.011213261257417</v>
      </c>
      <c r="I53">
        <f t="shared" si="34"/>
        <v>20.005697274114826</v>
      </c>
      <c r="J53">
        <f t="shared" si="35"/>
        <v>6.4703950625120115</v>
      </c>
      <c r="K53">
        <f t="shared" si="36"/>
        <v>32.512694402115741</v>
      </c>
    </row>
    <row r="54" spans="1:11" x14ac:dyDescent="0.35">
      <c r="A54" t="s">
        <v>71</v>
      </c>
      <c r="B54">
        <f t="shared" si="33"/>
        <v>0.58011801900000004</v>
      </c>
      <c r="C54">
        <f t="shared" si="33"/>
        <v>0.29313270000000002</v>
      </c>
      <c r="D54">
        <f t="shared" si="33"/>
        <v>0.12940486000000001</v>
      </c>
      <c r="E54">
        <f t="shared" si="33"/>
        <v>0.39358799300000002</v>
      </c>
      <c r="G54" s="3" t="str">
        <f t="shared" si="37"/>
        <v>Ede</v>
      </c>
      <c r="H54">
        <f t="shared" si="38"/>
        <v>41.548482702701392</v>
      </c>
      <c r="I54">
        <f t="shared" si="34"/>
        <v>20.994381344231538</v>
      </c>
      <c r="J54">
        <f t="shared" si="35"/>
        <v>9.2680720323488099</v>
      </c>
      <c r="K54">
        <f t="shared" si="36"/>
        <v>28.189063920718272</v>
      </c>
    </row>
    <row r="55" spans="1:11" x14ac:dyDescent="0.35">
      <c r="A55" t="s">
        <v>72</v>
      </c>
      <c r="B55">
        <f t="shared" si="33"/>
        <v>0.47948671599999998</v>
      </c>
      <c r="C55">
        <f t="shared" si="33"/>
        <v>0.22449369999999999</v>
      </c>
      <c r="D55">
        <f t="shared" si="33"/>
        <v>7.2785453E-2</v>
      </c>
      <c r="E55">
        <f t="shared" si="33"/>
        <v>0.347296734</v>
      </c>
      <c r="G55" s="3" t="str">
        <f t="shared" si="37"/>
        <v>Epe</v>
      </c>
      <c r="H55">
        <f t="shared" si="38"/>
        <v>42.656584670667144</v>
      </c>
      <c r="I55">
        <f t="shared" si="34"/>
        <v>19.971636757672652</v>
      </c>
      <c r="J55">
        <f t="shared" si="35"/>
        <v>6.4752134628216984</v>
      </c>
      <c r="K55">
        <f t="shared" si="36"/>
        <v>30.896565108838519</v>
      </c>
    </row>
    <row r="56" spans="1:11" x14ac:dyDescent="0.35">
      <c r="A56" t="s">
        <v>73</v>
      </c>
      <c r="B56">
        <f t="shared" si="33"/>
        <v>0.67393215699999998</v>
      </c>
      <c r="C56">
        <f t="shared" si="33"/>
        <v>0.36134369999999999</v>
      </c>
      <c r="D56">
        <f t="shared" si="33"/>
        <v>0.40874350199999998</v>
      </c>
      <c r="E56">
        <f t="shared" si="33"/>
        <v>0.34022477800000001</v>
      </c>
      <c r="G56" s="3" t="str">
        <f t="shared" si="37"/>
        <v>Nieuwveen</v>
      </c>
      <c r="H56">
        <f t="shared" si="38"/>
        <v>37.771297269505894</v>
      </c>
      <c r="I56">
        <f t="shared" si="34"/>
        <v>20.251920267343998</v>
      </c>
      <c r="J56">
        <f t="shared" si="35"/>
        <v>22.908496293968767</v>
      </c>
      <c r="K56">
        <f t="shared" si="36"/>
        <v>19.068286169181341</v>
      </c>
    </row>
    <row r="57" spans="1:11" x14ac:dyDescent="0.35">
      <c r="G57" s="3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70FD-1190-462D-A863-22EDC6707547}">
  <dimension ref="A1:M19"/>
  <sheetViews>
    <sheetView workbookViewId="0">
      <selection activeCell="Y18" sqref="Y18"/>
    </sheetView>
  </sheetViews>
  <sheetFormatPr defaultRowHeight="14.5" x14ac:dyDescent="0.35"/>
  <sheetData>
    <row r="1" spans="1:13" x14ac:dyDescent="0.35">
      <c r="B1" t="s">
        <v>34</v>
      </c>
      <c r="C1" t="s">
        <v>36</v>
      </c>
      <c r="D1" t="s">
        <v>38</v>
      </c>
      <c r="E1" t="s">
        <v>39</v>
      </c>
      <c r="F1" t="s">
        <v>41</v>
      </c>
      <c r="G1" t="s">
        <v>42</v>
      </c>
      <c r="H1" t="s">
        <v>40</v>
      </c>
      <c r="L1" t="s">
        <v>35</v>
      </c>
      <c r="M1" t="s">
        <v>37</v>
      </c>
    </row>
    <row r="2" spans="1:13" x14ac:dyDescent="0.35">
      <c r="A2" s="1" t="s">
        <v>50</v>
      </c>
      <c r="B2">
        <v>171</v>
      </c>
      <c r="C2">
        <v>1780</v>
      </c>
      <c r="D2">
        <v>406</v>
      </c>
      <c r="E2">
        <v>298</v>
      </c>
      <c r="F2">
        <v>471</v>
      </c>
      <c r="G2">
        <v>2650</v>
      </c>
      <c r="H2">
        <v>3120</v>
      </c>
      <c r="L2">
        <v>41.4</v>
      </c>
      <c r="M2">
        <v>117</v>
      </c>
    </row>
    <row r="3" spans="1:13" x14ac:dyDescent="0.35">
      <c r="A3" s="1" t="s">
        <v>43</v>
      </c>
      <c r="B3">
        <v>880</v>
      </c>
      <c r="C3">
        <v>378</v>
      </c>
      <c r="D3">
        <v>213</v>
      </c>
      <c r="E3">
        <v>137</v>
      </c>
      <c r="F3">
        <v>5</v>
      </c>
      <c r="G3">
        <v>1610</v>
      </c>
      <c r="H3">
        <v>1300</v>
      </c>
      <c r="L3">
        <v>122</v>
      </c>
      <c r="M3">
        <v>22</v>
      </c>
    </row>
    <row r="4" spans="1:13" x14ac:dyDescent="0.35">
      <c r="A4" s="1" t="s">
        <v>44</v>
      </c>
      <c r="B4">
        <v>416</v>
      </c>
      <c r="C4">
        <v>567</v>
      </c>
      <c r="D4">
        <v>240</v>
      </c>
      <c r="E4">
        <v>83.5</v>
      </c>
      <c r="F4">
        <v>5</v>
      </c>
      <c r="G4">
        <v>1310</v>
      </c>
      <c r="H4">
        <v>1300</v>
      </c>
      <c r="L4">
        <v>68.8</v>
      </c>
      <c r="M4">
        <v>41.2</v>
      </c>
    </row>
    <row r="5" spans="1:13" x14ac:dyDescent="0.35">
      <c r="A5" s="1" t="s">
        <v>45</v>
      </c>
      <c r="B5">
        <v>57.7</v>
      </c>
      <c r="C5">
        <v>2140</v>
      </c>
      <c r="D5">
        <v>471</v>
      </c>
      <c r="E5">
        <v>268</v>
      </c>
      <c r="F5">
        <v>277</v>
      </c>
      <c r="G5">
        <v>2940</v>
      </c>
      <c r="H5">
        <v>3220</v>
      </c>
      <c r="L5">
        <v>16</v>
      </c>
      <c r="M5">
        <v>158</v>
      </c>
    </row>
    <row r="6" spans="1:13" x14ac:dyDescent="0.35">
      <c r="A6" s="1" t="s">
        <v>46</v>
      </c>
      <c r="B6">
        <v>6.56</v>
      </c>
      <c r="C6">
        <v>1190</v>
      </c>
      <c r="D6">
        <v>724</v>
      </c>
      <c r="E6">
        <v>245</v>
      </c>
      <c r="F6">
        <v>644</v>
      </c>
      <c r="G6">
        <v>2160</v>
      </c>
      <c r="H6">
        <v>2810</v>
      </c>
      <c r="L6">
        <v>10</v>
      </c>
      <c r="M6">
        <v>67.7</v>
      </c>
    </row>
    <row r="7" spans="1:13" x14ac:dyDescent="0.35">
      <c r="A7" s="1" t="s">
        <v>47</v>
      </c>
      <c r="B7">
        <v>157</v>
      </c>
      <c r="C7">
        <v>1690</v>
      </c>
      <c r="D7">
        <v>792</v>
      </c>
      <c r="E7">
        <v>391</v>
      </c>
      <c r="F7">
        <v>454</v>
      </c>
      <c r="G7">
        <v>3030</v>
      </c>
      <c r="H7">
        <v>3480</v>
      </c>
      <c r="L7">
        <v>28.2</v>
      </c>
      <c r="M7">
        <v>87</v>
      </c>
    </row>
    <row r="8" spans="1:13" x14ac:dyDescent="0.35">
      <c r="A8" s="1" t="s">
        <v>48</v>
      </c>
      <c r="B8">
        <v>103</v>
      </c>
      <c r="C8">
        <v>1280</v>
      </c>
      <c r="D8">
        <v>849</v>
      </c>
      <c r="E8">
        <v>129</v>
      </c>
      <c r="F8">
        <v>5</v>
      </c>
      <c r="G8">
        <v>2360</v>
      </c>
      <c r="H8">
        <v>2100</v>
      </c>
      <c r="L8">
        <v>16.7</v>
      </c>
      <c r="M8">
        <v>59.6</v>
      </c>
    </row>
    <row r="9" spans="1:13" x14ac:dyDescent="0.35">
      <c r="A9" s="1" t="s">
        <v>49</v>
      </c>
      <c r="B9">
        <v>43.1</v>
      </c>
      <c r="C9">
        <v>634</v>
      </c>
      <c r="D9">
        <v>1310</v>
      </c>
      <c r="E9">
        <v>460</v>
      </c>
      <c r="F9">
        <v>824</v>
      </c>
      <c r="G9">
        <v>2440</v>
      </c>
      <c r="H9">
        <v>3270</v>
      </c>
      <c r="L9">
        <v>10</v>
      </c>
      <c r="M9">
        <v>11.4</v>
      </c>
    </row>
    <row r="11" spans="1:13" x14ac:dyDescent="0.35">
      <c r="B11" t="str">
        <f>B1</f>
        <v>Biopolymers - C</v>
      </c>
      <c r="C11" t="str">
        <f t="shared" ref="C11:F11" si="0">C1</f>
        <v>Humic acids - C</v>
      </c>
      <c r="D11" t="str">
        <f t="shared" si="0"/>
        <v>LMW neutrals</v>
      </c>
      <c r="E11" t="str">
        <f t="shared" si="0"/>
        <v>LMW acids</v>
      </c>
      <c r="F11" t="str">
        <f t="shared" si="0"/>
        <v>HOC</v>
      </c>
    </row>
    <row r="12" spans="1:13" x14ac:dyDescent="0.35">
      <c r="A12" t="str">
        <f>A2</f>
        <v>Bennekom</v>
      </c>
      <c r="B12">
        <f>B2/SUM($B2:$F2)*100</f>
        <v>5.4702495201535504</v>
      </c>
      <c r="C12">
        <f t="shared" ref="C12:F12" si="1">C2/SUM($B2:$F2)*100</f>
        <v>56.941778630838137</v>
      </c>
      <c r="D12">
        <f t="shared" si="1"/>
        <v>12.987843889955213</v>
      </c>
      <c r="E12">
        <f t="shared" si="1"/>
        <v>9.5329494561740233</v>
      </c>
      <c r="F12">
        <f t="shared" si="1"/>
        <v>15.067178502879077</v>
      </c>
    </row>
    <row r="13" spans="1:13" x14ac:dyDescent="0.35">
      <c r="A13" t="str">
        <f t="shared" ref="A13:A19" si="2">A3</f>
        <v>BNK F1</v>
      </c>
      <c r="B13">
        <f t="shared" ref="B13:F13" si="3">B3/SUM($B3:$F3)*100</f>
        <v>54.556726596404218</v>
      </c>
      <c r="C13">
        <f t="shared" si="3"/>
        <v>23.434593924364538</v>
      </c>
      <c r="D13">
        <f t="shared" si="3"/>
        <v>13.205207687538747</v>
      </c>
      <c r="E13">
        <f t="shared" si="3"/>
        <v>8.4934903905765644</v>
      </c>
      <c r="F13">
        <f t="shared" si="3"/>
        <v>0.30998140111593309</v>
      </c>
    </row>
    <row r="14" spans="1:13" x14ac:dyDescent="0.35">
      <c r="A14" t="str">
        <f t="shared" si="2"/>
        <v>BNK F2</v>
      </c>
      <c r="B14">
        <f t="shared" ref="B14:F14" si="4">B4/SUM($B4:$F4)*100</f>
        <v>31.719405261151351</v>
      </c>
      <c r="C14">
        <f t="shared" si="4"/>
        <v>43.232939382386583</v>
      </c>
      <c r="D14">
        <f t="shared" si="4"/>
        <v>18.299656881433474</v>
      </c>
      <c r="E14">
        <f t="shared" si="4"/>
        <v>6.3667556233320628</v>
      </c>
      <c r="F14">
        <f t="shared" si="4"/>
        <v>0.38124285169653072</v>
      </c>
    </row>
    <row r="15" spans="1:13" x14ac:dyDescent="0.35">
      <c r="A15" t="str">
        <f t="shared" si="2"/>
        <v>BNK F3</v>
      </c>
      <c r="B15">
        <f t="shared" ref="B15:F15" si="5">B5/SUM($B5:$F5)*100</f>
        <v>1.7954382798643309</v>
      </c>
      <c r="C15">
        <f t="shared" si="5"/>
        <v>66.58991193950898</v>
      </c>
      <c r="D15">
        <f t="shared" si="5"/>
        <v>14.656003982948004</v>
      </c>
      <c r="E15">
        <f t="shared" si="5"/>
        <v>8.3392973830786943</v>
      </c>
      <c r="F15">
        <f t="shared" si="5"/>
        <v>8.6193484145999957</v>
      </c>
    </row>
    <row r="16" spans="1:13" x14ac:dyDescent="0.35">
      <c r="A16" t="str">
        <f t="shared" si="2"/>
        <v>BNK F4</v>
      </c>
      <c r="B16">
        <f t="shared" ref="B16:F16" si="6">B6/SUM($B6:$F6)*100</f>
        <v>0.23348851777502524</v>
      </c>
      <c r="C16">
        <f t="shared" si="6"/>
        <v>42.355386608579281</v>
      </c>
      <c r="D16">
        <f t="shared" si="6"/>
        <v>25.769159583707058</v>
      </c>
      <c r="E16">
        <f t="shared" si="6"/>
        <v>8.7202266547074991</v>
      </c>
      <c r="F16">
        <f t="shared" si="6"/>
        <v>22.92173863523114</v>
      </c>
    </row>
    <row r="17" spans="1:6" x14ac:dyDescent="0.35">
      <c r="A17" t="str">
        <f t="shared" si="2"/>
        <v>BNK HI</v>
      </c>
      <c r="B17">
        <f t="shared" ref="B17:F17" si="7">B7/SUM($B7:$F7)*100</f>
        <v>4.5063145809414467</v>
      </c>
      <c r="C17">
        <f t="shared" si="7"/>
        <v>48.507462686567166</v>
      </c>
      <c r="D17">
        <f t="shared" si="7"/>
        <v>22.732491389207805</v>
      </c>
      <c r="E17">
        <f t="shared" si="7"/>
        <v>11.222732491389207</v>
      </c>
      <c r="F17">
        <f t="shared" si="7"/>
        <v>13.030998851894374</v>
      </c>
    </row>
    <row r="18" spans="1:6" x14ac:dyDescent="0.35">
      <c r="A18" t="str">
        <f t="shared" si="2"/>
        <v>BNK HOA</v>
      </c>
      <c r="B18">
        <f t="shared" ref="B18:F18" si="8">B8/SUM($B8:$F8)*100</f>
        <v>4.3533389687235839</v>
      </c>
      <c r="C18">
        <f t="shared" si="8"/>
        <v>54.099746407438722</v>
      </c>
      <c r="D18">
        <f t="shared" si="8"/>
        <v>35.883347421808956</v>
      </c>
      <c r="E18">
        <f t="shared" si="8"/>
        <v>5.4522400676246825</v>
      </c>
      <c r="F18">
        <f t="shared" si="8"/>
        <v>0.21132713440405751</v>
      </c>
    </row>
    <row r="19" spans="1:6" x14ac:dyDescent="0.35">
      <c r="A19" t="str">
        <f t="shared" si="2"/>
        <v>BNK HON</v>
      </c>
      <c r="B19">
        <f t="shared" ref="B19:F19" si="9">B9/SUM($B9:$F9)*100</f>
        <v>1.3175995842377184</v>
      </c>
      <c r="C19">
        <f t="shared" si="9"/>
        <v>19.381859313380819</v>
      </c>
      <c r="D19">
        <f t="shared" si="9"/>
        <v>40.047690379383084</v>
      </c>
      <c r="E19">
        <f t="shared" si="9"/>
        <v>14.062547766806274</v>
      </c>
      <c r="F19">
        <f t="shared" si="9"/>
        <v>25.190302956192106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FEEM comps</vt:lpstr>
      <vt:lpstr>LCOCD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 van Gijn</dc:creator>
  <cp:lastModifiedBy>Gijn, Koen van</cp:lastModifiedBy>
  <dcterms:created xsi:type="dcterms:W3CDTF">2015-06-05T18:17:20Z</dcterms:created>
  <dcterms:modified xsi:type="dcterms:W3CDTF">2022-06-30T18:33:27Z</dcterms:modified>
</cp:coreProperties>
</file>