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tpaezwatson\surfdrive\PhD Timmy\Sub-projects\Final stages\2024 02 Aspartate in PAOs\Experiments\"/>
    </mc:Choice>
  </mc:AlternateContent>
  <xr:revisionPtr revIDLastSave="0" documentId="13_ncr:1_{11D460CE-2A94-483B-AE03-20D394D435BE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31-01-2024" sheetId="1" r:id="rId1"/>
    <sheet name="01-02-2024" sheetId="2" r:id="rId2"/>
    <sheet name="02-02-2024" sheetId="3" r:id="rId3"/>
    <sheet name="05-02-2024" sheetId="4" r:id="rId4"/>
    <sheet name="06-02-2024" sheetId="5" r:id="rId5"/>
    <sheet name="Summary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5" i="6" l="1"/>
  <c r="K25" i="6"/>
  <c r="J26" i="6"/>
  <c r="K26" i="6"/>
  <c r="J27" i="6"/>
  <c r="K27" i="6"/>
  <c r="J28" i="6"/>
  <c r="K28" i="6"/>
  <c r="J29" i="6"/>
  <c r="K29" i="6"/>
  <c r="J30" i="6"/>
  <c r="K30" i="6"/>
  <c r="J31" i="6"/>
  <c r="K31" i="6"/>
  <c r="K24" i="6"/>
  <c r="I25" i="6"/>
  <c r="I26" i="6"/>
  <c r="I27" i="6"/>
  <c r="I28" i="6"/>
  <c r="I29" i="6"/>
  <c r="I30" i="6"/>
  <c r="I31" i="6"/>
  <c r="I24" i="6"/>
  <c r="H25" i="6"/>
  <c r="H26" i="6"/>
  <c r="H27" i="6"/>
  <c r="H28" i="6"/>
  <c r="H29" i="6"/>
  <c r="H30" i="6"/>
  <c r="H31" i="6"/>
  <c r="F25" i="6"/>
  <c r="G25" i="6"/>
  <c r="F26" i="6"/>
  <c r="G26" i="6"/>
  <c r="F27" i="6"/>
  <c r="G27" i="6"/>
  <c r="F28" i="6"/>
  <c r="G28" i="6"/>
  <c r="F29" i="6"/>
  <c r="G29" i="6"/>
  <c r="F30" i="6"/>
  <c r="G30" i="6"/>
  <c r="F31" i="6"/>
  <c r="G31" i="6"/>
  <c r="G24" i="6"/>
  <c r="D25" i="6"/>
  <c r="E25" i="6"/>
  <c r="D26" i="6"/>
  <c r="E26" i="6"/>
  <c r="D27" i="6"/>
  <c r="E27" i="6"/>
  <c r="D28" i="6"/>
  <c r="E28" i="6"/>
  <c r="D29" i="6"/>
  <c r="E29" i="6"/>
  <c r="D30" i="6"/>
  <c r="E30" i="6"/>
  <c r="D31" i="6"/>
  <c r="E31" i="6"/>
  <c r="E24" i="6"/>
  <c r="K4" i="6"/>
  <c r="J24" i="6"/>
  <c r="J4" i="6"/>
  <c r="I4" i="6"/>
  <c r="H24" i="6"/>
  <c r="H4" i="6"/>
  <c r="G4" i="6"/>
  <c r="F24" i="6"/>
  <c r="F4" i="6"/>
  <c r="E4" i="6"/>
  <c r="D24" i="6"/>
  <c r="D4" i="6"/>
  <c r="C30" i="6"/>
  <c r="C29" i="6"/>
  <c r="C28" i="6"/>
  <c r="C27" i="6"/>
  <c r="C26" i="6"/>
  <c r="C25" i="6"/>
  <c r="C24" i="6"/>
  <c r="B25" i="6"/>
  <c r="B26" i="6"/>
  <c r="B27" i="6"/>
  <c r="B28" i="6"/>
  <c r="B29" i="6"/>
  <c r="B30" i="6"/>
  <c r="B24" i="6"/>
  <c r="B4" i="6"/>
  <c r="C4" i="6"/>
  <c r="E13" i="6"/>
  <c r="K13" i="6"/>
  <c r="G5" i="6"/>
  <c r="G6" i="6"/>
  <c r="G13" i="6" s="1"/>
  <c r="G7" i="6"/>
  <c r="G8" i="6"/>
  <c r="G9" i="6"/>
  <c r="G10" i="6"/>
  <c r="G11" i="6"/>
  <c r="I5" i="6"/>
  <c r="I6" i="6"/>
  <c r="I13" i="6" s="1"/>
  <c r="I7" i="6"/>
  <c r="I8" i="6"/>
  <c r="I9" i="6"/>
  <c r="I10" i="6"/>
  <c r="I11" i="6"/>
  <c r="E5" i="6"/>
  <c r="E6" i="6"/>
  <c r="E7" i="6"/>
  <c r="E8" i="6"/>
  <c r="E9" i="6"/>
  <c r="E10" i="6"/>
  <c r="E11" i="6"/>
  <c r="J6" i="5"/>
  <c r="C5" i="6"/>
  <c r="C6" i="6"/>
  <c r="C13" i="6" s="1"/>
  <c r="C7" i="6"/>
  <c r="C8" i="6"/>
  <c r="C9" i="6"/>
  <c r="C10" i="6"/>
  <c r="J5" i="6"/>
  <c r="J6" i="6"/>
  <c r="J7" i="6"/>
  <c r="J8" i="6"/>
  <c r="J9" i="6"/>
  <c r="J10" i="6"/>
  <c r="J11" i="6"/>
  <c r="H5" i="6"/>
  <c r="H6" i="6"/>
  <c r="H7" i="6"/>
  <c r="H8" i="6"/>
  <c r="H9" i="6"/>
  <c r="H10" i="6"/>
  <c r="H11" i="6"/>
  <c r="F5" i="6"/>
  <c r="F6" i="6"/>
  <c r="F7" i="6"/>
  <c r="F8" i="6"/>
  <c r="F9" i="6"/>
  <c r="F10" i="6"/>
  <c r="F11" i="6"/>
  <c r="D5" i="6"/>
  <c r="D6" i="6"/>
  <c r="D7" i="6"/>
  <c r="D8" i="6"/>
  <c r="D9" i="6"/>
  <c r="D10" i="6"/>
  <c r="D11" i="6"/>
  <c r="B5" i="6"/>
  <c r="B6" i="6"/>
  <c r="B7" i="6"/>
  <c r="B8" i="6"/>
  <c r="B9" i="6"/>
  <c r="B10" i="6"/>
  <c r="I21" i="4"/>
  <c r="H21" i="4"/>
  <c r="G21" i="4"/>
  <c r="I20" i="4"/>
  <c r="H20" i="4"/>
  <c r="G20" i="4"/>
  <c r="I19" i="4"/>
  <c r="H19" i="4"/>
  <c r="G19" i="4"/>
  <c r="I18" i="4"/>
  <c r="H18" i="4"/>
  <c r="G18" i="4"/>
  <c r="I17" i="4"/>
  <c r="H17" i="4"/>
  <c r="G17" i="4"/>
  <c r="I16" i="4"/>
  <c r="H16" i="4"/>
  <c r="G16" i="4"/>
  <c r="I15" i="4"/>
  <c r="H15" i="4"/>
  <c r="G15" i="4"/>
  <c r="I14" i="4"/>
  <c r="H14" i="4"/>
  <c r="G14" i="4"/>
  <c r="G17" i="3"/>
  <c r="G16" i="3"/>
  <c r="G15" i="3"/>
  <c r="G14" i="3"/>
  <c r="I21" i="3"/>
  <c r="H21" i="3"/>
  <c r="G21" i="3"/>
  <c r="I20" i="3"/>
  <c r="H20" i="3"/>
  <c r="G20" i="3"/>
  <c r="I19" i="3"/>
  <c r="H19" i="3"/>
  <c r="G19" i="3"/>
  <c r="I18" i="3"/>
  <c r="H18" i="3"/>
  <c r="G18" i="3"/>
  <c r="I17" i="3"/>
  <c r="H17" i="3"/>
  <c r="I16" i="3"/>
  <c r="H16" i="3"/>
  <c r="I15" i="3"/>
  <c r="H15" i="3"/>
  <c r="I14" i="3"/>
  <c r="H14" i="3"/>
  <c r="G15" i="2"/>
  <c r="H15" i="2"/>
  <c r="I15" i="2"/>
  <c r="G16" i="2"/>
  <c r="H16" i="2"/>
  <c r="I16" i="2"/>
  <c r="G17" i="2"/>
  <c r="H17" i="2"/>
  <c r="I17" i="2"/>
  <c r="G18" i="2"/>
  <c r="H18" i="2"/>
  <c r="I18" i="2"/>
  <c r="G19" i="2"/>
  <c r="H19" i="2"/>
  <c r="I19" i="2"/>
  <c r="G20" i="2"/>
  <c r="H20" i="2"/>
  <c r="I20" i="2"/>
  <c r="G21" i="2"/>
  <c r="H21" i="2"/>
  <c r="I21" i="2"/>
  <c r="H14" i="2"/>
  <c r="I14" i="2"/>
  <c r="G14" i="2"/>
  <c r="F15" i="1"/>
  <c r="G15" i="1"/>
  <c r="F16" i="1"/>
  <c r="G16" i="1"/>
  <c r="F17" i="1"/>
  <c r="G17" i="1"/>
  <c r="F18" i="1"/>
  <c r="G18" i="1"/>
  <c r="F19" i="1"/>
  <c r="G19" i="1"/>
  <c r="F20" i="1"/>
  <c r="G20" i="1"/>
  <c r="G14" i="1"/>
  <c r="F14" i="1"/>
  <c r="J5" i="1"/>
  <c r="C21" i="5" l="1"/>
  <c r="C20" i="5"/>
  <c r="C19" i="5"/>
  <c r="C18" i="5"/>
  <c r="C17" i="5"/>
  <c r="C16" i="5"/>
  <c r="C15" i="5"/>
  <c r="C14" i="5"/>
  <c r="F6" i="5"/>
  <c r="M6" i="5" s="1"/>
  <c r="F5" i="5"/>
  <c r="J5" i="5" s="1"/>
  <c r="F4" i="5"/>
  <c r="M4" i="5" s="1"/>
  <c r="C21" i="4"/>
  <c r="C20" i="4"/>
  <c r="C19" i="4"/>
  <c r="C18" i="4"/>
  <c r="C17" i="4"/>
  <c r="C16" i="4"/>
  <c r="C15" i="4"/>
  <c r="C14" i="4"/>
  <c r="F6" i="4"/>
  <c r="J6" i="4" s="1"/>
  <c r="F5" i="4"/>
  <c r="M5" i="4" s="1"/>
  <c r="F4" i="4"/>
  <c r="M4" i="4" s="1"/>
  <c r="C21" i="3"/>
  <c r="C20" i="3"/>
  <c r="C19" i="3"/>
  <c r="C18" i="3"/>
  <c r="C17" i="3"/>
  <c r="C16" i="3"/>
  <c r="C15" i="3"/>
  <c r="C14" i="3"/>
  <c r="F6" i="3"/>
  <c r="M6" i="3" s="1"/>
  <c r="F5" i="3"/>
  <c r="M5" i="3" s="1"/>
  <c r="F4" i="3"/>
  <c r="J4" i="3" s="1"/>
  <c r="C21" i="2"/>
  <c r="C20" i="2"/>
  <c r="C19" i="2"/>
  <c r="C18" i="2"/>
  <c r="C17" i="2"/>
  <c r="C16" i="2"/>
  <c r="C15" i="2"/>
  <c r="C14" i="2"/>
  <c r="F6" i="2"/>
  <c r="M6" i="2" s="1"/>
  <c r="F5" i="2"/>
  <c r="M5" i="2" s="1"/>
  <c r="F4" i="2"/>
  <c r="M4" i="2" s="1"/>
  <c r="C15" i="1"/>
  <c r="C16" i="1"/>
  <c r="C17" i="1"/>
  <c r="C18" i="1"/>
  <c r="C19" i="1"/>
  <c r="C20" i="1"/>
  <c r="C14" i="1"/>
  <c r="O4" i="1"/>
  <c r="L4" i="1"/>
  <c r="N4" i="1"/>
  <c r="K4" i="1"/>
  <c r="M6" i="1"/>
  <c r="M5" i="1"/>
  <c r="M4" i="1"/>
  <c r="F6" i="1"/>
  <c r="F5" i="1"/>
  <c r="F4" i="1"/>
  <c r="J4" i="1" s="1"/>
  <c r="P6" i="5" l="1"/>
  <c r="J4" i="5"/>
  <c r="M5" i="5"/>
  <c r="N4" i="5" s="1"/>
  <c r="M6" i="4"/>
  <c r="O4" i="4" s="1"/>
  <c r="J5" i="3"/>
  <c r="P5" i="3" s="1"/>
  <c r="P6" i="4"/>
  <c r="M4" i="3"/>
  <c r="P4" i="3" s="1"/>
  <c r="N4" i="4"/>
  <c r="J4" i="4"/>
  <c r="P4" i="4" s="1"/>
  <c r="J5" i="4"/>
  <c r="P5" i="4" s="1"/>
  <c r="J6" i="3"/>
  <c r="O4" i="2"/>
  <c r="N4" i="2"/>
  <c r="J4" i="2"/>
  <c r="J5" i="2"/>
  <c r="P5" i="2" s="1"/>
  <c r="J6" i="2"/>
  <c r="P6" i="2" s="1"/>
  <c r="J6" i="1"/>
  <c r="P6" i="1" s="1"/>
  <c r="P5" i="1"/>
  <c r="P4" i="1"/>
  <c r="L4" i="5" l="1"/>
  <c r="O4" i="5"/>
  <c r="P4" i="5"/>
  <c r="P5" i="5"/>
  <c r="K4" i="5"/>
  <c r="N4" i="3"/>
  <c r="O4" i="3"/>
  <c r="K4" i="4"/>
  <c r="L4" i="4"/>
  <c r="L4" i="3"/>
  <c r="K4" i="3"/>
  <c r="P6" i="3"/>
  <c r="L4" i="2"/>
  <c r="K4" i="2"/>
  <c r="P4" i="2"/>
  <c r="G15" i="5" l="1"/>
  <c r="I19" i="5"/>
  <c r="K9" i="6" s="1"/>
  <c r="I16" i="5"/>
  <c r="K6" i="6" s="1"/>
  <c r="G14" i="5"/>
  <c r="H19" i="5"/>
  <c r="I21" i="5"/>
  <c r="K11" i="6" s="1"/>
  <c r="G19" i="5"/>
  <c r="I15" i="5"/>
  <c r="K5" i="6" s="1"/>
  <c r="H21" i="5"/>
  <c r="I18" i="5"/>
  <c r="K8" i="6" s="1"/>
  <c r="H15" i="5"/>
  <c r="G21" i="5"/>
  <c r="H18" i="5"/>
  <c r="I14" i="5"/>
  <c r="H17" i="5"/>
  <c r="I20" i="5"/>
  <c r="K10" i="6" s="1"/>
  <c r="G18" i="5"/>
  <c r="H14" i="5"/>
  <c r="G16" i="5"/>
  <c r="H16" i="5"/>
  <c r="G17" i="5"/>
  <c r="H20" i="5"/>
  <c r="I17" i="5"/>
  <c r="K7" i="6" s="1"/>
  <c r="G20" i="5"/>
</calcChain>
</file>

<file path=xl/sharedStrings.xml><?xml version="1.0" encoding="utf-8"?>
<sst xmlns="http://schemas.openxmlformats.org/spreadsheetml/2006/main" count="161" uniqueCount="33">
  <si>
    <t>Mass values</t>
  </si>
  <si>
    <t>Calculated values</t>
  </si>
  <si>
    <t>Observations</t>
  </si>
  <si>
    <t>Date</t>
  </si>
  <si>
    <t>Phase</t>
  </si>
  <si>
    <t xml:space="preserve">Tube (empty) </t>
  </si>
  <si>
    <t>Tube (+ sample)</t>
  </si>
  <si>
    <t>Reactor sample (g)</t>
  </si>
  <si>
    <t>Empty cup (g)</t>
  </si>
  <si>
    <t>105 (g)</t>
  </si>
  <si>
    <t>550 (g)</t>
  </si>
  <si>
    <t>TSS (g/L)</t>
  </si>
  <si>
    <t>Aver TSS</t>
  </si>
  <si>
    <t>Stdev TSS</t>
  </si>
  <si>
    <t>VSS (g/L)</t>
  </si>
  <si>
    <t>Aver VSS</t>
  </si>
  <si>
    <t>Stdev VSS</t>
  </si>
  <si>
    <t>VSS/TSS</t>
  </si>
  <si>
    <t>Aerobic</t>
  </si>
  <si>
    <t>Time</t>
  </si>
  <si>
    <t>Time (h)</t>
  </si>
  <si>
    <t>Phosphate</t>
  </si>
  <si>
    <t>Ammonia</t>
  </si>
  <si>
    <t>Acetate</t>
  </si>
  <si>
    <t>Per biomass</t>
  </si>
  <si>
    <t>Acetate per biomass</t>
  </si>
  <si>
    <t>Rate</t>
  </si>
  <si>
    <t>Cycle 1 Hac</t>
  </si>
  <si>
    <t>Cycle 2 Hac asp</t>
  </si>
  <si>
    <t>Cycle 3 Hac aKG</t>
  </si>
  <si>
    <t>Cycle 4 Hac Cit</t>
  </si>
  <si>
    <t>Cycle 5 Hac</t>
  </si>
  <si>
    <t>Phosphateper biomass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</si>
</sst>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0" fillId="4" borderId="0" xfId="0" applyFill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5" xfId="0" applyBorder="1" applyAlignment="1">
      <alignment horizontal="center" wrapText="1"/>
    </xf>
    <xf numFmtId="2" fontId="1" fillId="0" borderId="4" xfId="0" applyNumberFormat="1" applyFont="1" applyBorder="1" applyAlignment="1">
      <alignment horizontal="center"/>
    </xf>
    <xf numFmtId="2" fontId="1" fillId="0" borderId="0" xfId="0" applyNumberFormat="1" applyFont="1" applyAlignment="1">
      <alignment horizontal="center"/>
    </xf>
    <xf numFmtId="2" fontId="0" fillId="0" borderId="5" xfId="0" applyNumberForma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0" fillId="3" borderId="4" xfId="0" applyFill="1" applyBorder="1" applyAlignment="1">
      <alignment horizontal="center" wrapText="1"/>
    </xf>
    <xf numFmtId="0" fontId="0" fillId="3" borderId="0" xfId="0" applyFill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2" borderId="0" xfId="0" applyFill="1" applyAlignment="1">
      <alignment horizontal="center" wrapText="1"/>
    </xf>
    <xf numFmtId="20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1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Acetate uptake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4"/>
          <c:order val="0"/>
          <c:tx>
            <c:strRef>
              <c:f>Summary!$C$3</c:f>
              <c:strCache>
                <c:ptCount val="1"/>
                <c:pt idx="0">
                  <c:v>Cycle 1 Hac</c:v>
                </c:pt>
              </c:strCache>
            </c:strRef>
          </c:tx>
          <c:xVal>
            <c:numRef>
              <c:f>Summary!$B$5:$B$11</c:f>
              <c:numCache>
                <c:formatCode>0.00</c:formatCode>
                <c:ptCount val="7"/>
                <c:pt idx="0">
                  <c:v>8.3333333333333037E-2</c:v>
                </c:pt>
                <c:pt idx="1">
                  <c:v>0.25000000000000044</c:v>
                </c:pt>
                <c:pt idx="2">
                  <c:v>0.41666666666666652</c:v>
                </c:pt>
                <c:pt idx="3">
                  <c:v>0.58333333333333259</c:v>
                </c:pt>
                <c:pt idx="4">
                  <c:v>0.83333333333333304</c:v>
                </c:pt>
                <c:pt idx="5">
                  <c:v>1.1666666666666665</c:v>
                </c:pt>
              </c:numCache>
            </c:numRef>
          </c:xVal>
          <c:yVal>
            <c:numRef>
              <c:f>Summary!$C$5:$C$11</c:f>
              <c:numCache>
                <c:formatCode>0.00</c:formatCode>
                <c:ptCount val="7"/>
                <c:pt idx="0">
                  <c:v>0.50135312672414112</c:v>
                </c:pt>
                <c:pt idx="1">
                  <c:v>0.1662777533378654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8507-455F-95B7-CE9D3A281F08}"/>
            </c:ext>
          </c:extLst>
        </c:ser>
        <c:ser>
          <c:idx val="5"/>
          <c:order val="1"/>
          <c:tx>
            <c:strRef>
              <c:f>Summary!$E$3</c:f>
              <c:strCache>
                <c:ptCount val="1"/>
                <c:pt idx="0">
                  <c:v>Cycle 2 Hac asp</c:v>
                </c:pt>
              </c:strCache>
            </c:strRef>
          </c:tx>
          <c:xVal>
            <c:numRef>
              <c:f>Summary!$D$5:$D$11</c:f>
              <c:numCache>
                <c:formatCode>0.00</c:formatCode>
                <c:ptCount val="7"/>
                <c:pt idx="0">
                  <c:v>3.3333333333333215E-2</c:v>
                </c:pt>
                <c:pt idx="1">
                  <c:v>0.19999999999999929</c:v>
                </c:pt>
                <c:pt idx="2">
                  <c:v>0.36666666666666803</c:v>
                </c:pt>
                <c:pt idx="3">
                  <c:v>0.5333333333333341</c:v>
                </c:pt>
                <c:pt idx="4">
                  <c:v>0.78333333333333321</c:v>
                </c:pt>
                <c:pt idx="5">
                  <c:v>1.116666666666668</c:v>
                </c:pt>
                <c:pt idx="6">
                  <c:v>1.6166666666666676</c:v>
                </c:pt>
              </c:numCache>
            </c:numRef>
          </c:xVal>
          <c:yVal>
            <c:numRef>
              <c:f>Summary!$E$5:$E$11</c:f>
              <c:numCache>
                <c:formatCode>0.00</c:formatCode>
                <c:ptCount val="7"/>
                <c:pt idx="0">
                  <c:v>0.90095528594644503</c:v>
                </c:pt>
                <c:pt idx="1">
                  <c:v>0.5221428664543265</c:v>
                </c:pt>
                <c:pt idx="2">
                  <c:v>0.19792486821423652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8507-455F-95B7-CE9D3A281F08}"/>
            </c:ext>
          </c:extLst>
        </c:ser>
        <c:ser>
          <c:idx val="6"/>
          <c:order val="2"/>
          <c:tx>
            <c:strRef>
              <c:f>Summary!$G$3</c:f>
              <c:strCache>
                <c:ptCount val="1"/>
                <c:pt idx="0">
                  <c:v>Cycle 3 Hac aKG</c:v>
                </c:pt>
              </c:strCache>
            </c:strRef>
          </c:tx>
          <c:xVal>
            <c:numRef>
              <c:f>Summary!$F$5:$F$11</c:f>
              <c:numCache>
                <c:formatCode>0.00</c:formatCode>
                <c:ptCount val="7"/>
                <c:pt idx="0">
                  <c:v>3.3333333333333215E-2</c:v>
                </c:pt>
                <c:pt idx="1">
                  <c:v>0.19999999999999929</c:v>
                </c:pt>
                <c:pt idx="2">
                  <c:v>0.36666666666666803</c:v>
                </c:pt>
                <c:pt idx="3">
                  <c:v>0.5333333333333341</c:v>
                </c:pt>
                <c:pt idx="4">
                  <c:v>0.78333333333333321</c:v>
                </c:pt>
                <c:pt idx="5">
                  <c:v>1.116666666666668</c:v>
                </c:pt>
                <c:pt idx="6">
                  <c:v>1.6166666666666676</c:v>
                </c:pt>
              </c:numCache>
            </c:numRef>
          </c:xVal>
          <c:yVal>
            <c:numRef>
              <c:f>Summary!$G$5:$G$11</c:f>
              <c:numCache>
                <c:formatCode>0.00</c:formatCode>
                <c:ptCount val="7"/>
                <c:pt idx="0">
                  <c:v>0.63311412381161469</c:v>
                </c:pt>
                <c:pt idx="1">
                  <c:v>0.6502852102295763</c:v>
                </c:pt>
                <c:pt idx="2">
                  <c:v>0.13285291861689183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8507-455F-95B7-CE9D3A281F08}"/>
            </c:ext>
          </c:extLst>
        </c:ser>
        <c:ser>
          <c:idx val="1"/>
          <c:order val="3"/>
          <c:tx>
            <c:strRef>
              <c:f>Summary!$I$3</c:f>
              <c:strCache>
                <c:ptCount val="1"/>
                <c:pt idx="0">
                  <c:v>Cycle 4 Hac Cit</c:v>
                </c:pt>
              </c:strCache>
            </c:strRef>
          </c:tx>
          <c:xVal>
            <c:numRef>
              <c:f>Summary!$H$5:$H$11</c:f>
              <c:numCache>
                <c:formatCode>0.00</c:formatCode>
                <c:ptCount val="7"/>
                <c:pt idx="0">
                  <c:v>3.3333333333333215E-2</c:v>
                </c:pt>
                <c:pt idx="1">
                  <c:v>0.19999999999999929</c:v>
                </c:pt>
                <c:pt idx="2">
                  <c:v>0.36666666666666803</c:v>
                </c:pt>
                <c:pt idx="3">
                  <c:v>0.5333333333333341</c:v>
                </c:pt>
                <c:pt idx="4">
                  <c:v>0.78333333333333321</c:v>
                </c:pt>
                <c:pt idx="5">
                  <c:v>1.116666666666668</c:v>
                </c:pt>
                <c:pt idx="6">
                  <c:v>1.6166666666666676</c:v>
                </c:pt>
              </c:numCache>
            </c:numRef>
          </c:xVal>
          <c:yVal>
            <c:numRef>
              <c:f>Summary!$I$5:$I$11</c:f>
              <c:numCache>
                <c:formatCode>0.00</c:formatCode>
                <c:ptCount val="7"/>
                <c:pt idx="0">
                  <c:v>1.0350873385455244</c:v>
                </c:pt>
                <c:pt idx="1">
                  <c:v>0.78654870837791901</c:v>
                </c:pt>
                <c:pt idx="2">
                  <c:v>0.50409896076521221</c:v>
                </c:pt>
                <c:pt idx="3">
                  <c:v>7.3661333142519367E-2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8507-455F-95B7-CE9D3A281F08}"/>
            </c:ext>
          </c:extLst>
        </c:ser>
        <c:ser>
          <c:idx val="0"/>
          <c:order val="4"/>
          <c:tx>
            <c:strRef>
              <c:f>Summary!$K$3</c:f>
              <c:strCache>
                <c:ptCount val="1"/>
                <c:pt idx="0">
                  <c:v>Cycle 5 Hac</c:v>
                </c:pt>
              </c:strCache>
            </c:strRef>
          </c:tx>
          <c:xVal>
            <c:numRef>
              <c:f>Summary!$J$5:$J$11</c:f>
              <c:numCache>
                <c:formatCode>0.00</c:formatCode>
                <c:ptCount val="7"/>
                <c:pt idx="0">
                  <c:v>6.666666666666643E-2</c:v>
                </c:pt>
                <c:pt idx="1">
                  <c:v>0.19999999999999929</c:v>
                </c:pt>
                <c:pt idx="2">
                  <c:v>0.36666666666666803</c:v>
                </c:pt>
                <c:pt idx="3">
                  <c:v>0.5333333333333341</c:v>
                </c:pt>
                <c:pt idx="4">
                  <c:v>0.78333333333333321</c:v>
                </c:pt>
                <c:pt idx="5">
                  <c:v>1.2333333333333329</c:v>
                </c:pt>
                <c:pt idx="6">
                  <c:v>1.6999999999999993</c:v>
                </c:pt>
              </c:numCache>
            </c:numRef>
          </c:xVal>
          <c:yVal>
            <c:numRef>
              <c:f>Summary!$K$5:$K$11</c:f>
              <c:numCache>
                <c:formatCode>0.00</c:formatCode>
                <c:ptCount val="7"/>
                <c:pt idx="0">
                  <c:v>0.87346632935177815</c:v>
                </c:pt>
                <c:pt idx="1">
                  <c:v>0.59387673282130271</c:v>
                </c:pt>
                <c:pt idx="2">
                  <c:v>0.3023964063729539</c:v>
                </c:pt>
                <c:pt idx="3">
                  <c:v>4.913735427600386E-2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51F-4104-A9ED-6EA1A915D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6188864"/>
        <c:axId val="889895632"/>
      </c:scatterChart>
      <c:valAx>
        <c:axId val="896188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9895632"/>
        <c:crosses val="autoZero"/>
        <c:crossBetween val="midCat"/>
      </c:valAx>
      <c:valAx>
        <c:axId val="889895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61888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472965</xdr:colOff>
      <xdr:row>4</xdr:row>
      <xdr:rowOff>141725</xdr:rowOff>
    </xdr:from>
    <xdr:to>
      <xdr:col>19</xdr:col>
      <xdr:colOff>140247</xdr:colOff>
      <xdr:row>16</xdr:row>
      <xdr:rowOff>78828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9F92124-54FB-AA7B-B9D4-02CDF5D36E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0"/>
  <sheetViews>
    <sheetView zoomScaleNormal="100" workbookViewId="0"/>
  </sheetViews>
  <sheetFormatPr defaultRowHeight="15" x14ac:dyDescent="0.25"/>
  <cols>
    <col min="1" max="1" width="9.42578125" bestFit="1" customWidth="1"/>
    <col min="6" max="6" width="11.42578125" customWidth="1"/>
  </cols>
  <sheetData>
    <row r="1" spans="1:17" ht="15.75" thickBot="1" x14ac:dyDescent="0.3"/>
    <row r="2" spans="1:17" x14ac:dyDescent="0.25">
      <c r="A2" s="1"/>
      <c r="B2" s="1"/>
      <c r="C2" s="1"/>
      <c r="D2" s="19"/>
      <c r="E2" s="20"/>
      <c r="F2" s="21"/>
      <c r="G2" s="31" t="s">
        <v>0</v>
      </c>
      <c r="H2" s="32"/>
      <c r="I2" s="32"/>
      <c r="J2" s="33" t="s">
        <v>1</v>
      </c>
      <c r="K2" s="34"/>
      <c r="L2" s="34"/>
      <c r="M2" s="34"/>
      <c r="N2" s="34"/>
      <c r="O2" s="34"/>
      <c r="P2" s="35"/>
      <c r="Q2" s="2" t="s">
        <v>2</v>
      </c>
    </row>
    <row r="3" spans="1:17" ht="30" x14ac:dyDescent="0.25">
      <c r="A3" s="1" t="s">
        <v>3</v>
      </c>
      <c r="B3" s="1"/>
      <c r="C3" s="1" t="s">
        <v>4</v>
      </c>
      <c r="D3" s="22" t="s">
        <v>5</v>
      </c>
      <c r="E3" s="23" t="s">
        <v>6</v>
      </c>
      <c r="F3" s="24" t="s">
        <v>7</v>
      </c>
      <c r="G3" s="14" t="s">
        <v>8</v>
      </c>
      <c r="H3" s="15" t="s">
        <v>9</v>
      </c>
      <c r="I3" s="15" t="s">
        <v>10</v>
      </c>
      <c r="J3" s="4" t="s">
        <v>11</v>
      </c>
      <c r="K3" s="5" t="s">
        <v>12</v>
      </c>
      <c r="L3" s="5" t="s">
        <v>13</v>
      </c>
      <c r="M3" s="6" t="s">
        <v>14</v>
      </c>
      <c r="N3" s="5" t="s">
        <v>15</v>
      </c>
      <c r="O3" s="5" t="s">
        <v>16</v>
      </c>
      <c r="P3" s="7" t="s">
        <v>17</v>
      </c>
      <c r="Q3" s="1"/>
    </row>
    <row r="4" spans="1:17" x14ac:dyDescent="0.25">
      <c r="A4" s="36">
        <v>45322</v>
      </c>
      <c r="B4" s="1"/>
      <c r="C4" s="37" t="s">
        <v>18</v>
      </c>
      <c r="D4" s="16">
        <v>5462</v>
      </c>
      <c r="E4" s="1">
        <v>15197</v>
      </c>
      <c r="F4" s="1">
        <f t="shared" ref="F4" si="0">(E4-D4)/1000</f>
        <v>9.7349999999999994</v>
      </c>
      <c r="G4" s="16">
        <v>1.2707999999999999</v>
      </c>
      <c r="H4" s="1">
        <v>1.3603000000000001</v>
      </c>
      <c r="I4" s="1">
        <v>1.3035000000000001</v>
      </c>
      <c r="J4" s="8">
        <f>(H4-G4)/F4*1000</f>
        <v>9.1936312275295471</v>
      </c>
      <c r="K4" s="28">
        <f>AVERAGE(J4:J6)</f>
        <v>8.9687283479815676</v>
      </c>
      <c r="L4" s="28">
        <f>STDEV(J4:J6)</f>
        <v>0.2190259973650161</v>
      </c>
      <c r="M4" s="9">
        <f>(H4-I4)/F4*1000</f>
        <v>5.8346173600410847</v>
      </c>
      <c r="N4" s="28">
        <f>AVERAGE(M4:M6)</f>
        <v>5.6358335981884737</v>
      </c>
      <c r="O4" s="28">
        <f>STDEV(M4:M6)</f>
        <v>0.18959853255635775</v>
      </c>
      <c r="P4" s="10">
        <f t="shared" ref="P4" si="1">M4/J4</f>
        <v>0.63463687150837844</v>
      </c>
      <c r="Q4" s="1"/>
    </row>
    <row r="5" spans="1:17" x14ac:dyDescent="0.25">
      <c r="A5" s="36"/>
      <c r="B5" s="1"/>
      <c r="C5" s="37"/>
      <c r="D5" s="16">
        <v>5474</v>
      </c>
      <c r="E5" s="1">
        <v>15113</v>
      </c>
      <c r="F5" s="1">
        <f t="shared" ref="F5:F6" si="2">(E5-D5)/1000</f>
        <v>9.6389999999999993</v>
      </c>
      <c r="G5" s="16">
        <v>1.3051999999999999</v>
      </c>
      <c r="H5" s="1">
        <v>1.3895999999999999</v>
      </c>
      <c r="I5" s="1">
        <v>1.337</v>
      </c>
      <c r="J5" s="8">
        <f>(H5-G5)/F5*1000</f>
        <v>8.756095030604838</v>
      </c>
      <c r="K5" s="29"/>
      <c r="L5" s="29"/>
      <c r="M5" s="9">
        <f>(H5-I5)/F5*1000</f>
        <v>5.4569976138603575</v>
      </c>
      <c r="N5" s="29"/>
      <c r="O5" s="29"/>
      <c r="P5" s="10">
        <f t="shared" ref="P5:P6" si="3">M5/J5</f>
        <v>0.62322274881516548</v>
      </c>
    </row>
    <row r="6" spans="1:17" ht="15.75" thickBot="1" x14ac:dyDescent="0.3">
      <c r="A6" s="36"/>
      <c r="B6" s="1"/>
      <c r="C6" s="37"/>
      <c r="D6" s="17">
        <v>5470</v>
      </c>
      <c r="E6" s="18">
        <v>15139</v>
      </c>
      <c r="F6" s="18">
        <f t="shared" si="2"/>
        <v>9.6690000000000005</v>
      </c>
      <c r="G6" s="17">
        <v>1.3007</v>
      </c>
      <c r="H6" s="18">
        <v>1.3873</v>
      </c>
      <c r="I6" s="18">
        <v>1.333</v>
      </c>
      <c r="J6" s="11">
        <f>(H6-G6)/F6*1000</f>
        <v>8.9564587858103213</v>
      </c>
      <c r="K6" s="30"/>
      <c r="L6" s="30"/>
      <c r="M6" s="12">
        <f>(H6-I6)/F6*1000</f>
        <v>5.615885820663979</v>
      </c>
      <c r="N6" s="30"/>
      <c r="O6" s="30"/>
      <c r="P6" s="13">
        <f t="shared" si="3"/>
        <v>0.62702078521939975</v>
      </c>
    </row>
    <row r="12" spans="1:17" x14ac:dyDescent="0.25">
      <c r="F12" s="27" t="s">
        <v>24</v>
      </c>
      <c r="G12" s="27"/>
    </row>
    <row r="13" spans="1:17" x14ac:dyDescent="0.25">
      <c r="B13" t="s">
        <v>19</v>
      </c>
      <c r="C13" t="s">
        <v>20</v>
      </c>
      <c r="D13" t="s">
        <v>21</v>
      </c>
      <c r="E13" t="s">
        <v>23</v>
      </c>
      <c r="F13" t="s">
        <v>21</v>
      </c>
      <c r="G13" t="s">
        <v>23</v>
      </c>
    </row>
    <row r="14" spans="1:17" x14ac:dyDescent="0.25">
      <c r="B14" s="25">
        <v>0.3263888888888889</v>
      </c>
      <c r="C14" s="3">
        <f>(B14-$B$14)*24</f>
        <v>0</v>
      </c>
      <c r="D14">
        <v>19.829999999999998</v>
      </c>
      <c r="E14">
        <v>0</v>
      </c>
      <c r="F14">
        <f>D14/$K$4</f>
        <v>2.2110157907127141</v>
      </c>
      <c r="G14">
        <f>E14/$K$4</f>
        <v>0</v>
      </c>
    </row>
    <row r="15" spans="1:17" x14ac:dyDescent="0.25">
      <c r="B15" s="25">
        <v>0.3298611111111111</v>
      </c>
      <c r="C15" s="3">
        <f t="shared" ref="C15:C20" si="4">(B15-$B$14)*24</f>
        <v>8.3333333333333037E-2</v>
      </c>
      <c r="D15">
        <v>89.15</v>
      </c>
      <c r="E15">
        <v>4.4965000000000002</v>
      </c>
      <c r="F15">
        <f t="shared" ref="F15:F20" si="5">D15/$K$4</f>
        <v>9.9400936834109164</v>
      </c>
      <c r="G15">
        <f t="shared" ref="G15:G20" si="6">E15/$K$4</f>
        <v>0.50135312672414112</v>
      </c>
    </row>
    <row r="16" spans="1:17" x14ac:dyDescent="0.25">
      <c r="B16" s="25">
        <v>0.33680555555555558</v>
      </c>
      <c r="C16" s="3">
        <f t="shared" si="4"/>
        <v>0.25000000000000044</v>
      </c>
      <c r="D16">
        <v>210.85</v>
      </c>
      <c r="E16">
        <v>1.4913000000000001</v>
      </c>
      <c r="F16">
        <f t="shared" si="5"/>
        <v>23.509464421168722</v>
      </c>
      <c r="G16">
        <f t="shared" si="6"/>
        <v>0.1662777533378654</v>
      </c>
    </row>
    <row r="17" spans="2:7" x14ac:dyDescent="0.25">
      <c r="B17" s="25">
        <v>0.34375</v>
      </c>
      <c r="C17" s="3">
        <f t="shared" si="4"/>
        <v>0.41666666666666652</v>
      </c>
      <c r="D17">
        <v>294.58</v>
      </c>
      <c r="E17">
        <v>0</v>
      </c>
      <c r="F17">
        <f t="shared" si="5"/>
        <v>32.845236088156895</v>
      </c>
      <c r="G17">
        <f t="shared" si="6"/>
        <v>0</v>
      </c>
    </row>
    <row r="18" spans="2:7" x14ac:dyDescent="0.25">
      <c r="B18" s="25">
        <v>0.35069444444444442</v>
      </c>
      <c r="C18" s="3">
        <f t="shared" si="4"/>
        <v>0.58333333333333259</v>
      </c>
      <c r="D18">
        <v>316.7</v>
      </c>
      <c r="E18">
        <v>0</v>
      </c>
      <c r="F18">
        <f t="shared" si="5"/>
        <v>35.311583505734568</v>
      </c>
      <c r="G18">
        <f t="shared" si="6"/>
        <v>0</v>
      </c>
    </row>
    <row r="19" spans="2:7" x14ac:dyDescent="0.25">
      <c r="B19" s="25">
        <v>0.3611111111111111</v>
      </c>
      <c r="C19" s="3">
        <f t="shared" si="4"/>
        <v>0.83333333333333304</v>
      </c>
      <c r="D19">
        <v>324.45</v>
      </c>
      <c r="E19">
        <v>0</v>
      </c>
      <c r="F19">
        <f t="shared" si="5"/>
        <v>36.175697090102879</v>
      </c>
      <c r="G19">
        <f t="shared" si="6"/>
        <v>0</v>
      </c>
    </row>
    <row r="20" spans="2:7" x14ac:dyDescent="0.25">
      <c r="B20" s="25">
        <v>0.375</v>
      </c>
      <c r="C20" s="3">
        <f t="shared" si="4"/>
        <v>1.1666666666666665</v>
      </c>
      <c r="D20">
        <v>334.42</v>
      </c>
      <c r="E20">
        <v>0</v>
      </c>
      <c r="F20">
        <f t="shared" si="5"/>
        <v>37.287337404445076</v>
      </c>
      <c r="G20">
        <f t="shared" si="6"/>
        <v>0</v>
      </c>
    </row>
  </sheetData>
  <mergeCells count="9">
    <mergeCell ref="F12:G12"/>
    <mergeCell ref="O4:O6"/>
    <mergeCell ref="G2:I2"/>
    <mergeCell ref="J2:P2"/>
    <mergeCell ref="A4:A6"/>
    <mergeCell ref="C4:C6"/>
    <mergeCell ref="K4:K6"/>
    <mergeCell ref="N4:N6"/>
    <mergeCell ref="L4:L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B672A4-46B0-43A0-B11B-0CBD5A6CEB2C}">
  <dimension ref="A1:Q21"/>
  <sheetViews>
    <sheetView zoomScaleNormal="100" workbookViewId="0"/>
  </sheetViews>
  <sheetFormatPr defaultRowHeight="15" x14ac:dyDescent="0.25"/>
  <cols>
    <col min="1" max="1" width="9.42578125" bestFit="1" customWidth="1"/>
    <col min="6" max="6" width="11.42578125" customWidth="1"/>
  </cols>
  <sheetData>
    <row r="1" spans="1:17" ht="15.75" thickBot="1" x14ac:dyDescent="0.3"/>
    <row r="2" spans="1:17" x14ac:dyDescent="0.25">
      <c r="A2" s="1"/>
      <c r="B2" s="1"/>
      <c r="C2" s="1"/>
      <c r="D2" s="19"/>
      <c r="E2" s="20"/>
      <c r="F2" s="21"/>
      <c r="G2" s="31" t="s">
        <v>0</v>
      </c>
      <c r="H2" s="32"/>
      <c r="I2" s="32"/>
      <c r="J2" s="33" t="s">
        <v>1</v>
      </c>
      <c r="K2" s="34"/>
      <c r="L2" s="34"/>
      <c r="M2" s="34"/>
      <c r="N2" s="34"/>
      <c r="O2" s="34"/>
      <c r="P2" s="35"/>
      <c r="Q2" s="2" t="s">
        <v>2</v>
      </c>
    </row>
    <row r="3" spans="1:17" ht="30" x14ac:dyDescent="0.25">
      <c r="A3" s="1" t="s">
        <v>3</v>
      </c>
      <c r="B3" s="1"/>
      <c r="C3" s="1" t="s">
        <v>4</v>
      </c>
      <c r="D3" s="22" t="s">
        <v>5</v>
      </c>
      <c r="E3" s="23" t="s">
        <v>6</v>
      </c>
      <c r="F3" s="24" t="s">
        <v>7</v>
      </c>
      <c r="G3" s="14" t="s">
        <v>8</v>
      </c>
      <c r="H3" s="15" t="s">
        <v>9</v>
      </c>
      <c r="I3" s="15" t="s">
        <v>10</v>
      </c>
      <c r="J3" s="4" t="s">
        <v>11</v>
      </c>
      <c r="K3" s="5" t="s">
        <v>12</v>
      </c>
      <c r="L3" s="5" t="s">
        <v>13</v>
      </c>
      <c r="M3" s="6" t="s">
        <v>14</v>
      </c>
      <c r="N3" s="5" t="s">
        <v>15</v>
      </c>
      <c r="O3" s="5" t="s">
        <v>16</v>
      </c>
      <c r="P3" s="7" t="s">
        <v>17</v>
      </c>
      <c r="Q3" s="1"/>
    </row>
    <row r="4" spans="1:17" x14ac:dyDescent="0.25">
      <c r="A4" s="36">
        <v>45323</v>
      </c>
      <c r="B4" s="1"/>
      <c r="C4" s="37" t="s">
        <v>18</v>
      </c>
      <c r="D4" s="16">
        <v>5464</v>
      </c>
      <c r="E4" s="1">
        <v>16619</v>
      </c>
      <c r="F4" s="1">
        <f t="shared" ref="F4:F6" si="0">(E4-D4)/1000</f>
        <v>11.154999999999999</v>
      </c>
      <c r="G4" s="16">
        <v>1.2723</v>
      </c>
      <c r="H4" s="1">
        <v>1.3561000000000001</v>
      </c>
      <c r="I4" s="1">
        <v>1.3028</v>
      </c>
      <c r="J4" s="8">
        <f>(H4-G4)/F4*1000</f>
        <v>7.5123263110712779</v>
      </c>
      <c r="K4" s="28">
        <f>AVERAGE(J4:J6)</f>
        <v>7.4659642991426312</v>
      </c>
      <c r="L4" s="28">
        <f>STDEV(J4:J6)</f>
        <v>5.9629110036270062E-2</v>
      </c>
      <c r="M4" s="9">
        <f>(H4-I4)/F4*1000</f>
        <v>4.7781264007171789</v>
      </c>
      <c r="N4" s="28">
        <f>AVERAGE(M4:M6)</f>
        <v>4.7480691713528884</v>
      </c>
      <c r="O4" s="28">
        <f>STDEV(M4:M6)</f>
        <v>3.9501690222270056E-2</v>
      </c>
      <c r="P4" s="10">
        <f t="shared" ref="P4:P6" si="1">M4/J4</f>
        <v>0.63603818615751861</v>
      </c>
      <c r="Q4" s="1"/>
    </row>
    <row r="5" spans="1:17" x14ac:dyDescent="0.25">
      <c r="A5" s="36"/>
      <c r="B5" s="1"/>
      <c r="C5" s="37"/>
      <c r="D5" s="16">
        <v>5466</v>
      </c>
      <c r="E5" s="1">
        <v>16699</v>
      </c>
      <c r="F5" s="1">
        <f t="shared" si="0"/>
        <v>11.233000000000001</v>
      </c>
      <c r="G5" s="16">
        <v>1.2773000000000001</v>
      </c>
      <c r="H5" s="1">
        <v>1.3613999999999999</v>
      </c>
      <c r="I5" s="1">
        <v>1.3079000000000001</v>
      </c>
      <c r="J5" s="8">
        <f>(H5-G5)/F5*1000</f>
        <v>7.4868690465592307</v>
      </c>
      <c r="K5" s="29"/>
      <c r="L5" s="29"/>
      <c r="M5" s="9">
        <f>(H5-I5)/F5*1000</f>
        <v>4.7627526039348247</v>
      </c>
      <c r="N5" s="29"/>
      <c r="O5" s="29"/>
      <c r="P5" s="10">
        <f t="shared" si="1"/>
        <v>0.63614744351961938</v>
      </c>
    </row>
    <row r="6" spans="1:17" ht="15.75" thickBot="1" x14ac:dyDescent="0.3">
      <c r="A6" s="36"/>
      <c r="B6" s="1"/>
      <c r="C6" s="37"/>
      <c r="D6" s="17">
        <v>5463</v>
      </c>
      <c r="E6" s="18">
        <v>16519</v>
      </c>
      <c r="F6" s="18">
        <f t="shared" si="0"/>
        <v>11.055999999999999</v>
      </c>
      <c r="G6" s="17">
        <v>1.2716000000000001</v>
      </c>
      <c r="H6" s="18">
        <v>1.3533999999999999</v>
      </c>
      <c r="I6" s="18">
        <v>1.3013999999999999</v>
      </c>
      <c r="J6" s="11">
        <f>(H6-G6)/F6*1000</f>
        <v>7.398697539797384</v>
      </c>
      <c r="K6" s="30"/>
      <c r="L6" s="30"/>
      <c r="M6" s="12">
        <f>(H6-I6)/F6*1000</f>
        <v>4.7033285094066617</v>
      </c>
      <c r="N6" s="30"/>
      <c r="O6" s="30"/>
      <c r="P6" s="13">
        <f t="shared" si="1"/>
        <v>0.63569682151589402</v>
      </c>
    </row>
    <row r="12" spans="1:17" x14ac:dyDescent="0.25">
      <c r="G12" s="27" t="s">
        <v>24</v>
      </c>
      <c r="H12" s="27"/>
      <c r="I12" s="27"/>
    </row>
    <row r="13" spans="1:17" x14ac:dyDescent="0.25">
      <c r="B13" t="s">
        <v>19</v>
      </c>
      <c r="C13" t="s">
        <v>20</v>
      </c>
      <c r="D13" t="s">
        <v>21</v>
      </c>
      <c r="E13" t="s">
        <v>22</v>
      </c>
      <c r="F13" t="s">
        <v>23</v>
      </c>
      <c r="G13" t="s">
        <v>21</v>
      </c>
      <c r="H13" t="s">
        <v>22</v>
      </c>
      <c r="I13" t="s">
        <v>23</v>
      </c>
    </row>
    <row r="14" spans="1:17" x14ac:dyDescent="0.25">
      <c r="B14" s="25">
        <v>0.33333333333333331</v>
      </c>
      <c r="C14" s="3">
        <f t="shared" ref="C14:C21" si="2">(B14-$B$14)*24</f>
        <v>0</v>
      </c>
      <c r="D14">
        <v>49.03</v>
      </c>
      <c r="E14">
        <v>32.6</v>
      </c>
      <c r="F14">
        <v>0</v>
      </c>
      <c r="G14">
        <f>D14/$K$4</f>
        <v>6.5671356084076722</v>
      </c>
      <c r="H14">
        <f t="shared" ref="H14:I14" si="3">E14/$K$4</f>
        <v>4.3664821707952299</v>
      </c>
      <c r="I14">
        <f t="shared" si="3"/>
        <v>0</v>
      </c>
    </row>
    <row r="15" spans="1:17" x14ac:dyDescent="0.25">
      <c r="B15" s="25">
        <v>0.3347222222222222</v>
      </c>
      <c r="C15" s="3">
        <f t="shared" si="2"/>
        <v>3.3333333333333215E-2</v>
      </c>
      <c r="D15">
        <v>49.04</v>
      </c>
      <c r="E15">
        <v>31.73</v>
      </c>
      <c r="F15">
        <v>6.7264999999999997</v>
      </c>
      <c r="G15">
        <f t="shared" ref="G15:G21" si="4">D15/$K$4</f>
        <v>6.5684750201165043</v>
      </c>
      <c r="H15">
        <f t="shared" ref="H15:H21" si="5">E15/$K$4</f>
        <v>4.2499533521267683</v>
      </c>
      <c r="I15">
        <f t="shared" ref="I15:I21" si="6">F15/$K$4</f>
        <v>0.90095528594644503</v>
      </c>
    </row>
    <row r="16" spans="1:17" x14ac:dyDescent="0.25">
      <c r="B16" s="25">
        <v>0.34166666666666662</v>
      </c>
      <c r="C16" s="3">
        <f t="shared" si="2"/>
        <v>0.19999999999999929</v>
      </c>
      <c r="D16">
        <v>160.29</v>
      </c>
      <c r="E16">
        <v>32.4</v>
      </c>
      <c r="F16">
        <v>3.8982999999999999</v>
      </c>
      <c r="G16">
        <f t="shared" si="4"/>
        <v>21.469430280882431</v>
      </c>
      <c r="H16">
        <f t="shared" si="5"/>
        <v>4.3396939366185716</v>
      </c>
      <c r="I16">
        <f t="shared" si="6"/>
        <v>0.5221428664543265</v>
      </c>
    </row>
    <row r="17" spans="2:9" x14ac:dyDescent="0.25">
      <c r="B17" s="25">
        <v>0.34861111111111115</v>
      </c>
      <c r="C17" s="3">
        <f t="shared" si="2"/>
        <v>0.36666666666666803</v>
      </c>
      <c r="D17">
        <v>261.72000000000003</v>
      </c>
      <c r="E17">
        <v>33.29</v>
      </c>
      <c r="F17">
        <v>1.4777</v>
      </c>
      <c r="G17">
        <f t="shared" si="4"/>
        <v>35.055083243574465</v>
      </c>
      <c r="H17">
        <f t="shared" si="5"/>
        <v>4.4589015787046993</v>
      </c>
      <c r="I17">
        <f t="shared" si="6"/>
        <v>0.19792486821423652</v>
      </c>
    </row>
    <row r="18" spans="2:9" x14ac:dyDescent="0.25">
      <c r="B18" s="25">
        <v>0.35555555555555557</v>
      </c>
      <c r="C18" s="3">
        <f t="shared" si="2"/>
        <v>0.5333333333333341</v>
      </c>
      <c r="D18">
        <v>323.89999999999998</v>
      </c>
      <c r="E18">
        <v>34.96</v>
      </c>
      <c r="F18">
        <v>0</v>
      </c>
      <c r="G18">
        <f t="shared" si="4"/>
        <v>43.383545249097381</v>
      </c>
      <c r="H18">
        <f t="shared" si="5"/>
        <v>4.6825833340797924</v>
      </c>
      <c r="I18">
        <f t="shared" si="6"/>
        <v>0</v>
      </c>
    </row>
    <row r="19" spans="2:9" x14ac:dyDescent="0.25">
      <c r="B19" s="25">
        <v>0.3659722222222222</v>
      </c>
      <c r="C19" s="3">
        <f t="shared" si="2"/>
        <v>0.78333333333333321</v>
      </c>
      <c r="D19">
        <v>339.85</v>
      </c>
      <c r="E19">
        <v>37.49</v>
      </c>
      <c r="F19">
        <v>0</v>
      </c>
      <c r="G19">
        <f t="shared" si="4"/>
        <v>45.519906924685856</v>
      </c>
      <c r="H19">
        <f t="shared" si="5"/>
        <v>5.0214544964145142</v>
      </c>
      <c r="I19">
        <f t="shared" si="6"/>
        <v>0</v>
      </c>
    </row>
    <row r="20" spans="2:9" x14ac:dyDescent="0.25">
      <c r="B20" s="25">
        <v>0.37986111111111115</v>
      </c>
      <c r="C20" s="3">
        <f t="shared" si="2"/>
        <v>1.116666666666668</v>
      </c>
      <c r="D20">
        <v>372.47</v>
      </c>
      <c r="E20">
        <v>41.14</v>
      </c>
      <c r="F20">
        <v>0</v>
      </c>
      <c r="G20">
        <f t="shared" si="4"/>
        <v>49.889067918898746</v>
      </c>
      <c r="H20">
        <f t="shared" si="5"/>
        <v>5.5103397701385193</v>
      </c>
      <c r="I20">
        <f t="shared" si="6"/>
        <v>0</v>
      </c>
    </row>
    <row r="21" spans="2:9" x14ac:dyDescent="0.25">
      <c r="B21" s="25">
        <v>0.40069444444444446</v>
      </c>
      <c r="C21" s="3">
        <f t="shared" si="2"/>
        <v>1.6166666666666676</v>
      </c>
      <c r="D21">
        <v>409.18</v>
      </c>
      <c r="E21">
        <v>46.34</v>
      </c>
      <c r="F21">
        <v>0</v>
      </c>
      <c r="G21">
        <f t="shared" si="4"/>
        <v>54.806048302024294</v>
      </c>
      <c r="H21">
        <f t="shared" si="5"/>
        <v>6.2068338587316241</v>
      </c>
      <c r="I21">
        <f t="shared" si="6"/>
        <v>0</v>
      </c>
    </row>
  </sheetData>
  <mergeCells count="9">
    <mergeCell ref="G12:I12"/>
    <mergeCell ref="G2:I2"/>
    <mergeCell ref="J2:P2"/>
    <mergeCell ref="A4:A6"/>
    <mergeCell ref="C4:C6"/>
    <mergeCell ref="K4:K6"/>
    <mergeCell ref="L4:L6"/>
    <mergeCell ref="N4:N6"/>
    <mergeCell ref="O4:O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5ECE3-1D68-4763-8532-C91218F577B1}">
  <dimension ref="A1:Q21"/>
  <sheetViews>
    <sheetView zoomScaleNormal="100" workbookViewId="0"/>
  </sheetViews>
  <sheetFormatPr defaultRowHeight="15" x14ac:dyDescent="0.25"/>
  <cols>
    <col min="1" max="1" width="9.42578125" bestFit="1" customWidth="1"/>
    <col min="6" max="6" width="11.42578125" customWidth="1"/>
  </cols>
  <sheetData>
    <row r="1" spans="1:17" ht="15.75" thickBot="1" x14ac:dyDescent="0.3"/>
    <row r="2" spans="1:17" x14ac:dyDescent="0.25">
      <c r="A2" s="1"/>
      <c r="B2" s="1"/>
      <c r="C2" s="1"/>
      <c r="D2" s="19"/>
      <c r="E2" s="20"/>
      <c r="F2" s="21"/>
      <c r="G2" s="31" t="s">
        <v>0</v>
      </c>
      <c r="H2" s="32"/>
      <c r="I2" s="32"/>
      <c r="J2" s="33" t="s">
        <v>1</v>
      </c>
      <c r="K2" s="34"/>
      <c r="L2" s="34"/>
      <c r="M2" s="34"/>
      <c r="N2" s="34"/>
      <c r="O2" s="34"/>
      <c r="P2" s="35"/>
      <c r="Q2" s="2" t="s">
        <v>2</v>
      </c>
    </row>
    <row r="3" spans="1:17" ht="30" x14ac:dyDescent="0.25">
      <c r="A3" s="1" t="s">
        <v>3</v>
      </c>
      <c r="B3" s="1"/>
      <c r="C3" s="1" t="s">
        <v>4</v>
      </c>
      <c r="D3" s="22" t="s">
        <v>5</v>
      </c>
      <c r="E3" s="23" t="s">
        <v>6</v>
      </c>
      <c r="F3" s="24" t="s">
        <v>7</v>
      </c>
      <c r="G3" s="14" t="s">
        <v>8</v>
      </c>
      <c r="H3" s="15" t="s">
        <v>9</v>
      </c>
      <c r="I3" s="15" t="s">
        <v>10</v>
      </c>
      <c r="J3" s="4" t="s">
        <v>11</v>
      </c>
      <c r="K3" s="5" t="s">
        <v>12</v>
      </c>
      <c r="L3" s="5" t="s">
        <v>13</v>
      </c>
      <c r="M3" s="6" t="s">
        <v>14</v>
      </c>
      <c r="N3" s="5" t="s">
        <v>15</v>
      </c>
      <c r="O3" s="5" t="s">
        <v>16</v>
      </c>
      <c r="P3" s="7" t="s">
        <v>17</v>
      </c>
      <c r="Q3" s="1"/>
    </row>
    <row r="4" spans="1:17" x14ac:dyDescent="0.25">
      <c r="A4" s="36">
        <v>45324</v>
      </c>
      <c r="B4" s="1"/>
      <c r="C4" s="37" t="s">
        <v>18</v>
      </c>
      <c r="D4" s="16">
        <v>5470</v>
      </c>
      <c r="E4" s="1">
        <v>15705</v>
      </c>
      <c r="F4" s="1">
        <f t="shared" ref="F4:F6" si="0">(E4-D4)/1000</f>
        <v>10.234999999999999</v>
      </c>
      <c r="G4" s="16">
        <v>1.2689999999999999</v>
      </c>
      <c r="H4" s="1">
        <v>1.3425</v>
      </c>
      <c r="I4" s="1">
        <v>1.2964</v>
      </c>
      <c r="J4" s="8">
        <f>(H4-G4)/F4*1000</f>
        <v>7.1812408402540431</v>
      </c>
      <c r="K4" s="28">
        <f>AVERAGE(J4:J6)</f>
        <v>7.174851782885888</v>
      </c>
      <c r="L4" s="28">
        <f>STDEV(J4:J6)</f>
        <v>4.1427843247660003E-2</v>
      </c>
      <c r="M4" s="9">
        <f>(H4-I4)/F4*1000</f>
        <v>4.5041524181729393</v>
      </c>
      <c r="N4" s="28">
        <f>AVERAGE(M4:M6)</f>
        <v>4.5151078292971301</v>
      </c>
      <c r="O4" s="28">
        <f>STDEV(M4:M6)</f>
        <v>5.0559027569939928E-2</v>
      </c>
      <c r="P4" s="10">
        <f t="shared" ref="P4:P6" si="1">M4/J4</f>
        <v>0.62721088435374084</v>
      </c>
      <c r="Q4" s="1"/>
    </row>
    <row r="5" spans="1:17" x14ac:dyDescent="0.25">
      <c r="A5" s="36"/>
      <c r="B5" s="1"/>
      <c r="C5" s="37"/>
      <c r="D5" s="16">
        <v>5467</v>
      </c>
      <c r="E5" s="1">
        <v>16101</v>
      </c>
      <c r="F5" s="1">
        <f t="shared" si="0"/>
        <v>10.634</v>
      </c>
      <c r="G5" s="16">
        <v>1.2657</v>
      </c>
      <c r="H5" s="1">
        <v>1.3424</v>
      </c>
      <c r="I5" s="1">
        <v>1.2938000000000001</v>
      </c>
      <c r="J5" s="8">
        <f>(H5-G5)/F5*1000</f>
        <v>7.2127139364303172</v>
      </c>
      <c r="K5" s="29"/>
      <c r="L5" s="29"/>
      <c r="M5" s="9">
        <f>(H5-I5)/F5*1000</f>
        <v>4.5702463795373305</v>
      </c>
      <c r="N5" s="29"/>
      <c r="O5" s="29"/>
      <c r="P5" s="10">
        <f t="shared" si="1"/>
        <v>0.63363754889178592</v>
      </c>
    </row>
    <row r="6" spans="1:17" ht="15.75" thickBot="1" x14ac:dyDescent="0.3">
      <c r="A6" s="36"/>
      <c r="B6" s="1"/>
      <c r="C6" s="37"/>
      <c r="D6" s="17">
        <v>5490</v>
      </c>
      <c r="E6" s="18">
        <v>15980</v>
      </c>
      <c r="F6" s="18">
        <f t="shared" si="0"/>
        <v>10.49</v>
      </c>
      <c r="G6" s="17">
        <v>1.2742</v>
      </c>
      <c r="H6" s="18">
        <v>1.349</v>
      </c>
      <c r="I6" s="18">
        <v>1.3021</v>
      </c>
      <c r="J6" s="11">
        <f>(H6-G6)/F6*1000</f>
        <v>7.1306005719733054</v>
      </c>
      <c r="K6" s="30"/>
      <c r="L6" s="30"/>
      <c r="M6" s="12">
        <f>(H6-I6)/F6*1000</f>
        <v>4.4709246901811195</v>
      </c>
      <c r="N6" s="30"/>
      <c r="O6" s="30"/>
      <c r="P6" s="13">
        <f t="shared" si="1"/>
        <v>0.6270053475935824</v>
      </c>
    </row>
    <row r="12" spans="1:17" x14ac:dyDescent="0.25">
      <c r="G12" s="27" t="s">
        <v>24</v>
      </c>
      <c r="H12" s="27"/>
      <c r="I12" s="27"/>
    </row>
    <row r="13" spans="1:17" x14ac:dyDescent="0.25">
      <c r="B13" t="s">
        <v>19</v>
      </c>
      <c r="C13" t="s">
        <v>20</v>
      </c>
      <c r="D13" t="s">
        <v>21</v>
      </c>
      <c r="E13" t="s">
        <v>22</v>
      </c>
      <c r="F13" t="s">
        <v>23</v>
      </c>
      <c r="G13" t="s">
        <v>21</v>
      </c>
      <c r="H13" t="s">
        <v>22</v>
      </c>
      <c r="I13" t="s">
        <v>23</v>
      </c>
    </row>
    <row r="14" spans="1:17" x14ac:dyDescent="0.25">
      <c r="B14" s="25">
        <v>0.33333333333333331</v>
      </c>
      <c r="C14" s="3">
        <f t="shared" ref="C14:C21" si="2">(B14-$B$14)*24</f>
        <v>0</v>
      </c>
      <c r="D14">
        <v>36.47</v>
      </c>
      <c r="E14">
        <v>34.479999999999997</v>
      </c>
      <c r="F14">
        <v>0</v>
      </c>
      <c r="G14">
        <f>D14/$K$4</f>
        <v>5.0830318316807013</v>
      </c>
      <c r="H14">
        <f t="shared" ref="H14:I21" si="3">E14/$K$4</f>
        <v>4.8056741858061578</v>
      </c>
      <c r="I14">
        <f t="shared" si="3"/>
        <v>0</v>
      </c>
    </row>
    <row r="15" spans="1:17" x14ac:dyDescent="0.25">
      <c r="B15" s="25">
        <v>0.3347222222222222</v>
      </c>
      <c r="C15" s="3">
        <f t="shared" si="2"/>
        <v>3.3333333333333215E-2</v>
      </c>
      <c r="D15">
        <v>47.47</v>
      </c>
      <c r="E15">
        <v>30.21</v>
      </c>
      <c r="F15">
        <v>4.5425000000000004</v>
      </c>
      <c r="G15">
        <f>D15/$K$4</f>
        <v>6.6161645475701363</v>
      </c>
      <c r="H15">
        <f t="shared" si="3"/>
        <v>4.2105399406381681</v>
      </c>
      <c r="I15">
        <f t="shared" si="3"/>
        <v>0.63311412381161469</v>
      </c>
    </row>
    <row r="16" spans="1:17" x14ac:dyDescent="0.25">
      <c r="B16" s="25">
        <v>0.34166666666666662</v>
      </c>
      <c r="C16" s="3">
        <f t="shared" si="2"/>
        <v>0.19999999999999929</v>
      </c>
      <c r="D16">
        <v>149.36000000000001</v>
      </c>
      <c r="E16">
        <v>30.15</v>
      </c>
      <c r="F16">
        <v>4.6657000000000002</v>
      </c>
      <c r="G16">
        <f>D16/$K$4</f>
        <v>20.817154767749646</v>
      </c>
      <c r="H16">
        <f t="shared" si="3"/>
        <v>4.2021773985514983</v>
      </c>
      <c r="I16">
        <f t="shared" si="3"/>
        <v>0.6502852102295763</v>
      </c>
    </row>
    <row r="17" spans="2:9" x14ac:dyDescent="0.25">
      <c r="B17" s="25">
        <v>0.34861111111111115</v>
      </c>
      <c r="C17" s="3">
        <f t="shared" si="2"/>
        <v>0.36666666666666803</v>
      </c>
      <c r="D17">
        <v>242.73</v>
      </c>
      <c r="E17">
        <v>30.34</v>
      </c>
      <c r="F17">
        <v>0.95320000000000005</v>
      </c>
      <c r="G17">
        <f>D17/$K$4</f>
        <v>33.830664011622062</v>
      </c>
      <c r="H17">
        <f t="shared" si="3"/>
        <v>4.2286587818259518</v>
      </c>
      <c r="I17">
        <f t="shared" si="3"/>
        <v>0.13285291861689183</v>
      </c>
    </row>
    <row r="18" spans="2:9" x14ac:dyDescent="0.25">
      <c r="B18" s="25">
        <v>0.35555555555555557</v>
      </c>
      <c r="C18" s="3">
        <f t="shared" si="2"/>
        <v>0.5333333333333341</v>
      </c>
      <c r="D18">
        <v>284.8</v>
      </c>
      <c r="E18">
        <v>30.47</v>
      </c>
      <c r="F18">
        <v>0</v>
      </c>
      <c r="G18">
        <f t="shared" ref="G18:G21" si="4">D18/$K$4</f>
        <v>39.694199771391929</v>
      </c>
      <c r="H18">
        <f t="shared" si="3"/>
        <v>4.2467776230137364</v>
      </c>
      <c r="I18">
        <f t="shared" si="3"/>
        <v>0</v>
      </c>
    </row>
    <row r="19" spans="2:9" x14ac:dyDescent="0.25">
      <c r="B19" s="25">
        <v>0.3659722222222222</v>
      </c>
      <c r="C19" s="3">
        <f t="shared" si="2"/>
        <v>0.78333333333333321</v>
      </c>
      <c r="D19">
        <v>290.27999999999997</v>
      </c>
      <c r="E19">
        <v>29.97</v>
      </c>
      <c r="F19">
        <v>0</v>
      </c>
      <c r="G19">
        <f t="shared" si="4"/>
        <v>40.457978615307752</v>
      </c>
      <c r="H19">
        <f t="shared" si="3"/>
        <v>4.177089772291489</v>
      </c>
      <c r="I19">
        <f t="shared" si="3"/>
        <v>0</v>
      </c>
    </row>
    <row r="20" spans="2:9" x14ac:dyDescent="0.25">
      <c r="B20" s="25">
        <v>0.37986111111111115</v>
      </c>
      <c r="C20" s="3">
        <f t="shared" si="2"/>
        <v>1.116666666666668</v>
      </c>
      <c r="D20">
        <v>296.31</v>
      </c>
      <c r="E20">
        <v>29.97</v>
      </c>
      <c r="F20">
        <v>0</v>
      </c>
      <c r="G20">
        <f t="shared" si="4"/>
        <v>41.29841409501806</v>
      </c>
      <c r="H20">
        <f t="shared" si="3"/>
        <v>4.177089772291489</v>
      </c>
      <c r="I20">
        <f t="shared" si="3"/>
        <v>0</v>
      </c>
    </row>
    <row r="21" spans="2:9" x14ac:dyDescent="0.25">
      <c r="B21" s="25">
        <v>0.40069444444444446</v>
      </c>
      <c r="C21" s="3">
        <f t="shared" si="2"/>
        <v>1.6166666666666676</v>
      </c>
      <c r="D21">
        <v>298.70999999999998</v>
      </c>
      <c r="E21">
        <v>29.55</v>
      </c>
      <c r="F21">
        <v>0</v>
      </c>
      <c r="G21">
        <f t="shared" si="4"/>
        <v>41.632915778484843</v>
      </c>
      <c r="H21">
        <f t="shared" si="3"/>
        <v>4.1185519776848016</v>
      </c>
      <c r="I21">
        <f t="shared" si="3"/>
        <v>0</v>
      </c>
    </row>
  </sheetData>
  <mergeCells count="9">
    <mergeCell ref="G12:I12"/>
    <mergeCell ref="G2:I2"/>
    <mergeCell ref="J2:P2"/>
    <mergeCell ref="A4:A6"/>
    <mergeCell ref="C4:C6"/>
    <mergeCell ref="K4:K6"/>
    <mergeCell ref="L4:L6"/>
    <mergeCell ref="N4:N6"/>
    <mergeCell ref="O4:O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95585-C3F9-44F6-9443-39BBAB974F00}">
  <dimension ref="A1:Q21"/>
  <sheetViews>
    <sheetView zoomScaleNormal="100" workbookViewId="0"/>
  </sheetViews>
  <sheetFormatPr defaultRowHeight="15" x14ac:dyDescent="0.25"/>
  <cols>
    <col min="1" max="1" width="9.42578125" bestFit="1" customWidth="1"/>
    <col min="6" max="6" width="11.42578125" customWidth="1"/>
  </cols>
  <sheetData>
    <row r="1" spans="1:17" ht="15.75" thickBot="1" x14ac:dyDescent="0.3"/>
    <row r="2" spans="1:17" x14ac:dyDescent="0.25">
      <c r="A2" s="1"/>
      <c r="B2" s="1"/>
      <c r="C2" s="1"/>
      <c r="D2" s="19"/>
      <c r="E2" s="20"/>
      <c r="F2" s="21"/>
      <c r="G2" s="31" t="s">
        <v>0</v>
      </c>
      <c r="H2" s="32"/>
      <c r="I2" s="32"/>
      <c r="J2" s="33" t="s">
        <v>1</v>
      </c>
      <c r="K2" s="34"/>
      <c r="L2" s="34"/>
      <c r="M2" s="34"/>
      <c r="N2" s="34"/>
      <c r="O2" s="34"/>
      <c r="P2" s="35"/>
      <c r="Q2" s="2" t="s">
        <v>2</v>
      </c>
    </row>
    <row r="3" spans="1:17" ht="30" x14ac:dyDescent="0.25">
      <c r="A3" s="1" t="s">
        <v>3</v>
      </c>
      <c r="B3" s="1"/>
      <c r="C3" s="1" t="s">
        <v>4</v>
      </c>
      <c r="D3" s="22" t="s">
        <v>5</v>
      </c>
      <c r="E3" s="23" t="s">
        <v>6</v>
      </c>
      <c r="F3" s="24" t="s">
        <v>7</v>
      </c>
      <c r="G3" s="14" t="s">
        <v>8</v>
      </c>
      <c r="H3" s="15" t="s">
        <v>9</v>
      </c>
      <c r="I3" s="15" t="s">
        <v>10</v>
      </c>
      <c r="J3" s="4" t="s">
        <v>11</v>
      </c>
      <c r="K3" s="5" t="s">
        <v>12</v>
      </c>
      <c r="L3" s="5" t="s">
        <v>13</v>
      </c>
      <c r="M3" s="6" t="s">
        <v>14</v>
      </c>
      <c r="N3" s="5" t="s">
        <v>15</v>
      </c>
      <c r="O3" s="5" t="s">
        <v>16</v>
      </c>
      <c r="P3" s="7" t="s">
        <v>17</v>
      </c>
      <c r="Q3" s="1"/>
    </row>
    <row r="4" spans="1:17" x14ac:dyDescent="0.25">
      <c r="A4" s="36">
        <v>45327</v>
      </c>
      <c r="B4" s="1"/>
      <c r="C4" s="37" t="s">
        <v>18</v>
      </c>
      <c r="D4" s="16">
        <v>5495</v>
      </c>
      <c r="E4" s="1">
        <v>16103</v>
      </c>
      <c r="F4" s="1">
        <f t="shared" ref="F4:F6" si="0">(E4-D4)/1000</f>
        <v>10.608000000000001</v>
      </c>
      <c r="G4" s="16">
        <v>1.2637</v>
      </c>
      <c r="H4" s="1">
        <v>1.3353999999999999</v>
      </c>
      <c r="I4" s="1">
        <v>1.2927999999999999</v>
      </c>
      <c r="J4" s="8">
        <f>(H4-G4)/F4*1000</f>
        <v>6.7590497737556445</v>
      </c>
      <c r="K4" s="28">
        <f>AVERAGE(J4:J6)</f>
        <v>6.7647431663487971</v>
      </c>
      <c r="L4" s="28">
        <f>STDEV(J4:J6)</f>
        <v>3.3045976458925146E-2</v>
      </c>
      <c r="M4" s="9">
        <f>(H4-I4)/F4*1000</f>
        <v>4.0158371040723955</v>
      </c>
      <c r="N4" s="28">
        <f>AVERAGE(M4:M6)</f>
        <v>4.0038005760895041</v>
      </c>
      <c r="O4" s="28">
        <f>STDEV(M4:M6)</f>
        <v>2.2281873277879363E-2</v>
      </c>
      <c r="P4" s="10">
        <f t="shared" ref="P4:P6" si="1">M4/J4</f>
        <v>0.5941422594142266</v>
      </c>
      <c r="Q4" s="1"/>
    </row>
    <row r="5" spans="1:17" x14ac:dyDescent="0.25">
      <c r="A5" s="36"/>
      <c r="B5" s="1"/>
      <c r="C5" s="37"/>
      <c r="D5" s="16">
        <v>5471</v>
      </c>
      <c r="E5" s="1">
        <v>16607</v>
      </c>
      <c r="F5" s="1">
        <f t="shared" si="0"/>
        <v>11.135999999999999</v>
      </c>
      <c r="G5" s="16">
        <v>1.2695000000000001</v>
      </c>
      <c r="H5" s="1">
        <v>1.3445</v>
      </c>
      <c r="I5" s="1">
        <v>1.3002</v>
      </c>
      <c r="J5" s="8">
        <f>(H5-G5)/F5*1000</f>
        <v>6.734913793103444</v>
      </c>
      <c r="K5" s="29"/>
      <c r="L5" s="29"/>
      <c r="M5" s="9">
        <f>(H5-I5)/F5*1000</f>
        <v>3.9780890804597706</v>
      </c>
      <c r="N5" s="29"/>
      <c r="O5" s="29"/>
      <c r="P5" s="10">
        <f t="shared" si="1"/>
        <v>0.59066666666666712</v>
      </c>
    </row>
    <row r="6" spans="1:17" ht="15.75" thickBot="1" x14ac:dyDescent="0.3">
      <c r="A6" s="36"/>
      <c r="B6" s="1"/>
      <c r="C6" s="37"/>
      <c r="D6" s="17">
        <v>5476</v>
      </c>
      <c r="E6" s="18">
        <v>16005</v>
      </c>
      <c r="F6" s="18">
        <f t="shared" si="0"/>
        <v>10.529</v>
      </c>
      <c r="G6" s="17">
        <v>1.2708999999999999</v>
      </c>
      <c r="H6" s="18">
        <v>1.3425</v>
      </c>
      <c r="I6" s="18">
        <v>1.3002</v>
      </c>
      <c r="J6" s="11">
        <f>(H6-G6)/F6*1000</f>
        <v>6.8002659321873029</v>
      </c>
      <c r="K6" s="30"/>
      <c r="L6" s="30"/>
      <c r="M6" s="12">
        <f>(H6-I6)/F6*1000</f>
        <v>4.0174755437363476</v>
      </c>
      <c r="N6" s="30"/>
      <c r="O6" s="30"/>
      <c r="P6" s="13">
        <f t="shared" si="1"/>
        <v>0.59078212290502707</v>
      </c>
    </row>
    <row r="12" spans="1:17" x14ac:dyDescent="0.25">
      <c r="G12" s="27" t="s">
        <v>24</v>
      </c>
      <c r="H12" s="27"/>
      <c r="I12" s="27"/>
    </row>
    <row r="13" spans="1:17" x14ac:dyDescent="0.25">
      <c r="B13" t="s">
        <v>19</v>
      </c>
      <c r="C13" t="s">
        <v>20</v>
      </c>
      <c r="D13" t="s">
        <v>21</v>
      </c>
      <c r="E13" t="s">
        <v>22</v>
      </c>
      <c r="F13" t="s">
        <v>23</v>
      </c>
      <c r="G13" t="s">
        <v>21</v>
      </c>
      <c r="H13" t="s">
        <v>22</v>
      </c>
      <c r="I13" t="s">
        <v>23</v>
      </c>
    </row>
    <row r="14" spans="1:17" x14ac:dyDescent="0.25">
      <c r="B14" s="25">
        <v>0.33333333333333331</v>
      </c>
      <c r="C14" s="3">
        <f t="shared" ref="C14:C21" si="2">(B14-$B$14)*24</f>
        <v>0</v>
      </c>
      <c r="D14">
        <v>43.88</v>
      </c>
      <c r="E14">
        <v>32.590000000000003</v>
      </c>
      <c r="F14">
        <v>0</v>
      </c>
      <c r="G14">
        <f>D14/$K$4</f>
        <v>6.4865729445991365</v>
      </c>
      <c r="H14">
        <f t="shared" ref="H14:I21" si="3">E14/$K$4</f>
        <v>4.8176256213419748</v>
      </c>
      <c r="I14">
        <f t="shared" si="3"/>
        <v>0</v>
      </c>
    </row>
    <row r="15" spans="1:17" x14ac:dyDescent="0.25">
      <c r="B15" s="25">
        <v>0.3347222222222222</v>
      </c>
      <c r="C15" s="3">
        <f t="shared" si="2"/>
        <v>3.3333333333333215E-2</v>
      </c>
      <c r="D15">
        <v>39.36</v>
      </c>
      <c r="E15">
        <v>30.59</v>
      </c>
      <c r="F15">
        <v>7.0021000000000004</v>
      </c>
      <c r="G15">
        <f>D15/$K$4</f>
        <v>5.818402714207429</v>
      </c>
      <c r="H15">
        <f t="shared" si="3"/>
        <v>4.5219750769208655</v>
      </c>
      <c r="I15">
        <f t="shared" si="3"/>
        <v>1.0350873385455244</v>
      </c>
    </row>
    <row r="16" spans="1:17" x14ac:dyDescent="0.25">
      <c r="B16" s="25">
        <v>0.34166666666666662</v>
      </c>
      <c r="C16" s="3">
        <f t="shared" si="2"/>
        <v>0.19999999999999929</v>
      </c>
      <c r="D16">
        <v>104.46</v>
      </c>
      <c r="E16">
        <v>29.12</v>
      </c>
      <c r="F16">
        <v>5.3208000000000002</v>
      </c>
      <c r="G16">
        <f>D16/$K$4</f>
        <v>15.441827935114533</v>
      </c>
      <c r="H16">
        <f t="shared" si="3"/>
        <v>4.3046719267713502</v>
      </c>
      <c r="I16">
        <f t="shared" si="3"/>
        <v>0.78654870837791901</v>
      </c>
    </row>
    <row r="17" spans="2:9" x14ac:dyDescent="0.25">
      <c r="B17" s="25">
        <v>0.34861111111111115</v>
      </c>
      <c r="C17" s="3">
        <f t="shared" si="2"/>
        <v>0.36666666666666803</v>
      </c>
      <c r="D17">
        <v>198.04</v>
      </c>
      <c r="E17">
        <v>29.34</v>
      </c>
      <c r="F17">
        <v>3.4100999999999999</v>
      </c>
      <c r="G17">
        <f>D17/$K$4</f>
        <v>29.275316908578233</v>
      </c>
      <c r="H17">
        <f t="shared" si="3"/>
        <v>4.3371934866576725</v>
      </c>
      <c r="I17">
        <f t="shared" si="3"/>
        <v>0.50409896076521221</v>
      </c>
    </row>
    <row r="18" spans="2:9" x14ac:dyDescent="0.25">
      <c r="B18" s="25">
        <v>0.35555555555555557</v>
      </c>
      <c r="C18" s="3">
        <f t="shared" si="2"/>
        <v>0.5333333333333341</v>
      </c>
      <c r="D18">
        <v>271.31</v>
      </c>
      <c r="E18">
        <v>29.1</v>
      </c>
      <c r="F18">
        <v>0.49830000000000002</v>
      </c>
      <c r="G18">
        <f t="shared" ref="G18:G21" si="4">D18/$K$4</f>
        <v>40.106474603445569</v>
      </c>
      <c r="H18">
        <f t="shared" si="3"/>
        <v>4.3017154213271391</v>
      </c>
      <c r="I18">
        <f t="shared" si="3"/>
        <v>7.3661333142519367E-2</v>
      </c>
    </row>
    <row r="19" spans="2:9" x14ac:dyDescent="0.25">
      <c r="B19" s="25">
        <v>0.3659722222222222</v>
      </c>
      <c r="C19" s="3">
        <f t="shared" si="2"/>
        <v>0.78333333333333321</v>
      </c>
      <c r="D19">
        <v>316.20999999999998</v>
      </c>
      <c r="E19">
        <v>28.89</v>
      </c>
      <c r="F19">
        <v>0</v>
      </c>
      <c r="G19">
        <f t="shared" si="4"/>
        <v>46.743829325699465</v>
      </c>
      <c r="H19">
        <f t="shared" si="3"/>
        <v>4.2706721141629229</v>
      </c>
      <c r="I19">
        <f t="shared" si="3"/>
        <v>0</v>
      </c>
    </row>
    <row r="20" spans="2:9" x14ac:dyDescent="0.25">
      <c r="B20" s="25">
        <v>0.37986111111111115</v>
      </c>
      <c r="C20" s="3">
        <f t="shared" si="2"/>
        <v>1.116666666666668</v>
      </c>
      <c r="D20">
        <v>326.41000000000003</v>
      </c>
      <c r="E20">
        <v>28.11</v>
      </c>
      <c r="F20">
        <v>0</v>
      </c>
      <c r="G20">
        <f t="shared" si="4"/>
        <v>48.251647102247134</v>
      </c>
      <c r="H20">
        <f t="shared" si="3"/>
        <v>4.1553684018386896</v>
      </c>
      <c r="I20">
        <f t="shared" si="3"/>
        <v>0</v>
      </c>
    </row>
    <row r="21" spans="2:9" x14ac:dyDescent="0.25">
      <c r="B21" s="25">
        <v>0.40069444444444446</v>
      </c>
      <c r="C21" s="3">
        <f t="shared" si="2"/>
        <v>1.6166666666666676</v>
      </c>
      <c r="D21">
        <v>335.43</v>
      </c>
      <c r="E21">
        <v>28.52</v>
      </c>
      <c r="F21">
        <v>0</v>
      </c>
      <c r="G21">
        <f t="shared" si="4"/>
        <v>49.585031057586335</v>
      </c>
      <c r="H21">
        <f t="shared" si="3"/>
        <v>4.2159767634450169</v>
      </c>
      <c r="I21">
        <f t="shared" si="3"/>
        <v>0</v>
      </c>
    </row>
  </sheetData>
  <mergeCells count="9">
    <mergeCell ref="G12:I12"/>
    <mergeCell ref="G2:I2"/>
    <mergeCell ref="J2:P2"/>
    <mergeCell ref="A4:A6"/>
    <mergeCell ref="C4:C6"/>
    <mergeCell ref="K4:K6"/>
    <mergeCell ref="L4:L6"/>
    <mergeCell ref="N4:N6"/>
    <mergeCell ref="O4:O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F5732-E8A5-4506-A149-6F11C3F67C04}">
  <dimension ref="A1:Q21"/>
  <sheetViews>
    <sheetView zoomScaleNormal="100" workbookViewId="0"/>
  </sheetViews>
  <sheetFormatPr defaultRowHeight="15" x14ac:dyDescent="0.25"/>
  <cols>
    <col min="1" max="1" width="9.42578125" bestFit="1" customWidth="1"/>
    <col min="6" max="6" width="11.42578125" customWidth="1"/>
  </cols>
  <sheetData>
    <row r="1" spans="1:17" ht="15.75" thickBot="1" x14ac:dyDescent="0.3"/>
    <row r="2" spans="1:17" x14ac:dyDescent="0.25">
      <c r="A2" s="1"/>
      <c r="B2" s="1"/>
      <c r="C2" s="1"/>
      <c r="D2" s="19"/>
      <c r="E2" s="20"/>
      <c r="F2" s="21"/>
      <c r="G2" s="31" t="s">
        <v>0</v>
      </c>
      <c r="H2" s="32"/>
      <c r="I2" s="32"/>
      <c r="J2" s="33" t="s">
        <v>1</v>
      </c>
      <c r="K2" s="34"/>
      <c r="L2" s="34"/>
      <c r="M2" s="34"/>
      <c r="N2" s="34"/>
      <c r="O2" s="34"/>
      <c r="P2" s="35"/>
      <c r="Q2" s="2" t="s">
        <v>2</v>
      </c>
    </row>
    <row r="3" spans="1:17" ht="30" x14ac:dyDescent="0.25">
      <c r="A3" s="1" t="s">
        <v>3</v>
      </c>
      <c r="B3" s="1"/>
      <c r="C3" s="1" t="s">
        <v>4</v>
      </c>
      <c r="D3" s="22" t="s">
        <v>5</v>
      </c>
      <c r="E3" s="23" t="s">
        <v>6</v>
      </c>
      <c r="F3" s="24" t="s">
        <v>7</v>
      </c>
      <c r="G3" s="14" t="s">
        <v>8</v>
      </c>
      <c r="H3" s="15" t="s">
        <v>9</v>
      </c>
      <c r="I3" s="15" t="s">
        <v>10</v>
      </c>
      <c r="J3" s="4" t="s">
        <v>11</v>
      </c>
      <c r="K3" s="5" t="s">
        <v>12</v>
      </c>
      <c r="L3" s="5" t="s">
        <v>13</v>
      </c>
      <c r="M3" s="6" t="s">
        <v>14</v>
      </c>
      <c r="N3" s="5" t="s">
        <v>15</v>
      </c>
      <c r="O3" s="5" t="s">
        <v>16</v>
      </c>
      <c r="P3" s="7" t="s">
        <v>17</v>
      </c>
      <c r="Q3" s="1"/>
    </row>
    <row r="4" spans="1:17" x14ac:dyDescent="0.25">
      <c r="A4" s="36">
        <v>45327</v>
      </c>
      <c r="B4" s="1"/>
      <c r="C4" s="37" t="s">
        <v>18</v>
      </c>
      <c r="D4" s="16">
        <v>5447</v>
      </c>
      <c r="E4" s="1">
        <v>14845</v>
      </c>
      <c r="F4" s="1">
        <f t="shared" ref="F4:F6" si="0">(E4-D4)/1000</f>
        <v>9.3979999999999997</v>
      </c>
      <c r="G4" s="16">
        <v>1.2856000000000001</v>
      </c>
      <c r="H4" s="1">
        <v>1.3494999999999999</v>
      </c>
      <c r="I4" s="1">
        <v>1.3110999999999999</v>
      </c>
      <c r="J4" s="8">
        <f>(H4-G4)/F4*1000</f>
        <v>6.7993190040433973</v>
      </c>
      <c r="K4" s="28">
        <f>AVERAGE(J4:J6)</f>
        <v>6.6690607345139803</v>
      </c>
      <c r="L4" s="28">
        <f>STDEV(J4:J6)</f>
        <v>0.12782994247060653</v>
      </c>
      <c r="M4" s="9">
        <f>(H4-I4)/F4*1000</f>
        <v>4.0859757395190455</v>
      </c>
      <c r="N4" s="28">
        <f>AVERAGE(M4:M6)</f>
        <v>3.9806757196449927</v>
      </c>
      <c r="O4" s="28">
        <f>STDEV(M4:M6)</f>
        <v>9.46622717241037E-2</v>
      </c>
      <c r="P4" s="10">
        <f t="shared" ref="P4:P6" si="1">M4/J4</f>
        <v>0.60093896713615147</v>
      </c>
      <c r="Q4" s="1"/>
    </row>
    <row r="5" spans="1:17" x14ac:dyDescent="0.25">
      <c r="A5" s="36"/>
      <c r="B5" s="1"/>
      <c r="C5" s="37"/>
      <c r="D5" s="16">
        <v>5464</v>
      </c>
      <c r="E5" s="1">
        <v>15683</v>
      </c>
      <c r="F5" s="1">
        <f t="shared" si="0"/>
        <v>10.218999999999999</v>
      </c>
      <c r="G5" s="16">
        <v>1.2870999999999999</v>
      </c>
      <c r="H5" s="1">
        <v>1.3552</v>
      </c>
      <c r="I5" s="1">
        <v>1.3148</v>
      </c>
      <c r="J5" s="8">
        <f>(H5-G5)/F5*1000</f>
        <v>6.6640571484489728</v>
      </c>
      <c r="K5" s="29"/>
      <c r="L5" s="29"/>
      <c r="M5" s="9">
        <f>(H5-I5)/F5*1000</f>
        <v>3.9534200998140712</v>
      </c>
      <c r="N5" s="29"/>
      <c r="O5" s="29"/>
      <c r="P5" s="10">
        <f t="shared" si="1"/>
        <v>0.59324522760646048</v>
      </c>
    </row>
    <row r="6" spans="1:17" ht="15.75" thickBot="1" x14ac:dyDescent="0.3">
      <c r="A6" s="36"/>
      <c r="B6" s="1"/>
      <c r="C6" s="37"/>
      <c r="D6" s="17">
        <v>5485</v>
      </c>
      <c r="E6" s="18">
        <v>15632</v>
      </c>
      <c r="F6" s="18">
        <f t="shared" si="0"/>
        <v>10.147</v>
      </c>
      <c r="G6" s="17">
        <v>1.2906</v>
      </c>
      <c r="H6" s="18">
        <v>1.357</v>
      </c>
      <c r="I6" s="18">
        <v>1.3173999999999999</v>
      </c>
      <c r="J6" s="11">
        <f>(H6-G6)/F6*1000</f>
        <v>6.5438060510495726</v>
      </c>
      <c r="K6" s="30"/>
      <c r="L6" s="30"/>
      <c r="M6" s="12">
        <f>(H6-I6)/F6*1000</f>
        <v>3.9026313196018605</v>
      </c>
      <c r="N6" s="30"/>
      <c r="O6" s="30"/>
      <c r="P6" s="13">
        <f t="shared" si="1"/>
        <v>0.59638554216867579</v>
      </c>
    </row>
    <row r="12" spans="1:17" x14ac:dyDescent="0.25">
      <c r="G12" s="27" t="s">
        <v>24</v>
      </c>
      <c r="H12" s="27"/>
      <c r="I12" s="27"/>
    </row>
    <row r="13" spans="1:17" x14ac:dyDescent="0.25">
      <c r="B13" t="s">
        <v>19</v>
      </c>
      <c r="C13" t="s">
        <v>20</v>
      </c>
      <c r="D13" t="s">
        <v>21</v>
      </c>
      <c r="E13" t="s">
        <v>22</v>
      </c>
      <c r="F13" t="s">
        <v>23</v>
      </c>
      <c r="G13" t="s">
        <v>21</v>
      </c>
      <c r="H13" t="s">
        <v>22</v>
      </c>
      <c r="I13" t="s">
        <v>23</v>
      </c>
    </row>
    <row r="14" spans="1:17" x14ac:dyDescent="0.25">
      <c r="B14" s="25">
        <v>0.33194444444444443</v>
      </c>
      <c r="C14" s="3">
        <f t="shared" ref="C14:C21" si="2">(B14-$B$14)*24</f>
        <v>0</v>
      </c>
      <c r="D14">
        <v>47.76</v>
      </c>
      <c r="E14">
        <v>32.26</v>
      </c>
      <c r="F14">
        <v>0</v>
      </c>
      <c r="G14">
        <f>D14/$K$4</f>
        <v>7.1614282582299191</v>
      </c>
      <c r="H14">
        <f t="shared" ref="H14:I21" si="3">E14/$K$4</f>
        <v>4.8372628896670262</v>
      </c>
      <c r="I14">
        <f t="shared" si="3"/>
        <v>0</v>
      </c>
    </row>
    <row r="15" spans="1:17" x14ac:dyDescent="0.25">
      <c r="B15" s="25">
        <v>0.3347222222222222</v>
      </c>
      <c r="C15" s="3">
        <f t="shared" si="2"/>
        <v>6.666666666666643E-2</v>
      </c>
      <c r="D15">
        <v>51.85</v>
      </c>
      <c r="E15">
        <v>30.77</v>
      </c>
      <c r="F15">
        <v>5.8251999999999997</v>
      </c>
      <c r="G15">
        <f>D15/$K$4</f>
        <v>7.7747080232249024</v>
      </c>
      <c r="H15">
        <f t="shared" si="3"/>
        <v>4.6138431219793681</v>
      </c>
      <c r="I15">
        <f t="shared" si="3"/>
        <v>0.87346632935177815</v>
      </c>
    </row>
    <row r="16" spans="1:17" x14ac:dyDescent="0.25">
      <c r="B16" s="25">
        <v>0.34027777777777773</v>
      </c>
      <c r="C16" s="3">
        <f t="shared" si="2"/>
        <v>0.19999999999999929</v>
      </c>
      <c r="D16">
        <v>136.08000000000001</v>
      </c>
      <c r="E16">
        <v>30.69</v>
      </c>
      <c r="F16">
        <v>3.9605999999999999</v>
      </c>
      <c r="G16">
        <f>D16/$K$4</f>
        <v>20.404672474454092</v>
      </c>
      <c r="H16">
        <f t="shared" si="3"/>
        <v>4.6018474297545273</v>
      </c>
      <c r="I16">
        <f t="shared" si="3"/>
        <v>0.59387673282130271</v>
      </c>
    </row>
    <row r="17" spans="2:9" x14ac:dyDescent="0.25">
      <c r="B17" s="25">
        <v>0.34722222222222227</v>
      </c>
      <c r="C17" s="3">
        <f t="shared" si="2"/>
        <v>0.36666666666666803</v>
      </c>
      <c r="D17">
        <v>212.9</v>
      </c>
      <c r="E17">
        <v>30.53</v>
      </c>
      <c r="F17">
        <v>2.0167000000000002</v>
      </c>
      <c r="G17">
        <f>D17/$K$4</f>
        <v>31.92353593335741</v>
      </c>
      <c r="H17">
        <f t="shared" si="3"/>
        <v>4.5778560453048458</v>
      </c>
      <c r="I17">
        <f t="shared" si="3"/>
        <v>0.3023964063729539</v>
      </c>
    </row>
    <row r="18" spans="2:9" x14ac:dyDescent="0.25">
      <c r="B18" s="25">
        <v>0.35416666666666669</v>
      </c>
      <c r="C18" s="3">
        <f t="shared" si="2"/>
        <v>0.5333333333333341</v>
      </c>
      <c r="D18">
        <v>287.02999999999997</v>
      </c>
      <c r="E18">
        <v>30.24</v>
      </c>
      <c r="F18">
        <v>0.32769999999999999</v>
      </c>
      <c r="G18">
        <f t="shared" ref="G18:G21" si="4">D18/$K$4</f>
        <v>43.03904424120045</v>
      </c>
      <c r="H18">
        <f t="shared" si="3"/>
        <v>4.5343716609897982</v>
      </c>
      <c r="I18">
        <f t="shared" si="3"/>
        <v>4.913735427600386E-2</v>
      </c>
    </row>
    <row r="19" spans="2:9" x14ac:dyDescent="0.25">
      <c r="B19" s="25">
        <v>0.36458333333333331</v>
      </c>
      <c r="C19" s="3">
        <f t="shared" si="2"/>
        <v>0.78333333333333321</v>
      </c>
      <c r="D19">
        <v>321.06</v>
      </c>
      <c r="E19">
        <v>29.8</v>
      </c>
      <c r="F19">
        <v>0</v>
      </c>
      <c r="G19">
        <f t="shared" si="4"/>
        <v>48.141711821342085</v>
      </c>
      <c r="H19">
        <f t="shared" si="3"/>
        <v>4.4683953537531744</v>
      </c>
      <c r="I19">
        <f t="shared" si="3"/>
        <v>0</v>
      </c>
    </row>
    <row r="20" spans="2:9" x14ac:dyDescent="0.25">
      <c r="B20" s="25">
        <v>0.3833333333333333</v>
      </c>
      <c r="C20" s="3">
        <f t="shared" si="2"/>
        <v>1.2333333333333329</v>
      </c>
      <c r="D20">
        <v>326.24</v>
      </c>
      <c r="E20">
        <v>29.62</v>
      </c>
      <c r="F20">
        <v>0</v>
      </c>
      <c r="G20">
        <f t="shared" si="4"/>
        <v>48.918432892900519</v>
      </c>
      <c r="H20">
        <f t="shared" si="3"/>
        <v>4.4414050462472829</v>
      </c>
      <c r="I20">
        <f t="shared" si="3"/>
        <v>0</v>
      </c>
    </row>
    <row r="21" spans="2:9" x14ac:dyDescent="0.25">
      <c r="B21" s="25">
        <v>0.40277777777777773</v>
      </c>
      <c r="C21" s="3">
        <f t="shared" si="2"/>
        <v>1.6999999999999993</v>
      </c>
      <c r="D21">
        <v>336.93</v>
      </c>
      <c r="E21">
        <v>29.49</v>
      </c>
      <c r="F21">
        <v>0</v>
      </c>
      <c r="G21">
        <f t="shared" si="4"/>
        <v>50.521357266444866</v>
      </c>
      <c r="H21">
        <f t="shared" si="3"/>
        <v>4.4219120463819159</v>
      </c>
      <c r="I21">
        <f t="shared" si="3"/>
        <v>0</v>
      </c>
    </row>
  </sheetData>
  <mergeCells count="9">
    <mergeCell ref="G12:I12"/>
    <mergeCell ref="G2:I2"/>
    <mergeCell ref="J2:P2"/>
    <mergeCell ref="A4:A6"/>
    <mergeCell ref="C4:C6"/>
    <mergeCell ref="K4:K6"/>
    <mergeCell ref="L4:L6"/>
    <mergeCell ref="N4:N6"/>
    <mergeCell ref="O4:O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6EBC5-1BB5-4616-BF41-97D9CD98AD0C}">
  <dimension ref="A2:L31"/>
  <sheetViews>
    <sheetView tabSelected="1" topLeftCell="A10" zoomScale="145" zoomScaleNormal="145" workbookViewId="0">
      <selection activeCell="Q23" sqref="Q23"/>
    </sheetView>
  </sheetViews>
  <sheetFormatPr defaultRowHeight="15" x14ac:dyDescent="0.25"/>
  <sheetData>
    <row r="2" spans="1:12" x14ac:dyDescent="0.25">
      <c r="C2" t="s">
        <v>25</v>
      </c>
    </row>
    <row r="3" spans="1:12" x14ac:dyDescent="0.25">
      <c r="B3" t="s">
        <v>19</v>
      </c>
      <c r="C3" t="s">
        <v>27</v>
      </c>
      <c r="D3" t="s">
        <v>19</v>
      </c>
      <c r="E3" t="s">
        <v>28</v>
      </c>
      <c r="F3" t="s">
        <v>19</v>
      </c>
      <c r="G3" t="s">
        <v>29</v>
      </c>
      <c r="H3" t="s">
        <v>19</v>
      </c>
      <c r="I3" t="s">
        <v>30</v>
      </c>
      <c r="J3" t="s">
        <v>19</v>
      </c>
      <c r="K3" t="s">
        <v>31</v>
      </c>
    </row>
    <row r="4" spans="1:12" x14ac:dyDescent="0.25">
      <c r="B4" s="26">
        <f>'31-01-2024'!C14</f>
        <v>0</v>
      </c>
      <c r="C4" s="26">
        <f>'31-01-2024'!G14</f>
        <v>0</v>
      </c>
      <c r="D4" s="26">
        <f>'01-02-2024'!C14</f>
        <v>0</v>
      </c>
      <c r="E4" s="26">
        <f>'01-02-2024'!I14</f>
        <v>0</v>
      </c>
      <c r="F4" s="26">
        <f>'02-02-2024'!C14</f>
        <v>0</v>
      </c>
      <c r="G4" s="26">
        <f>'02-02-2024'!I14</f>
        <v>0</v>
      </c>
      <c r="H4" s="26">
        <f>'05-02-2024'!C14</f>
        <v>0</v>
      </c>
      <c r="I4" s="26">
        <f>'05-02-2024'!I14</f>
        <v>0</v>
      </c>
      <c r="J4" s="26">
        <f>'06-02-2024'!C14</f>
        <v>0</v>
      </c>
      <c r="K4" s="26">
        <f>'06-02-2024'!I14</f>
        <v>0</v>
      </c>
      <c r="L4" s="26"/>
    </row>
    <row r="5" spans="1:12" x14ac:dyDescent="0.25">
      <c r="B5" s="26">
        <f>'31-01-2024'!C15</f>
        <v>8.3333333333333037E-2</v>
      </c>
      <c r="C5" s="26">
        <f>'31-01-2024'!G15</f>
        <v>0.50135312672414112</v>
      </c>
      <c r="D5" s="26">
        <f>'01-02-2024'!C15</f>
        <v>3.3333333333333215E-2</v>
      </c>
      <c r="E5" s="26">
        <f>'01-02-2024'!I15</f>
        <v>0.90095528594644503</v>
      </c>
      <c r="F5" s="26">
        <f>'02-02-2024'!C15</f>
        <v>3.3333333333333215E-2</v>
      </c>
      <c r="G5" s="26">
        <f>'02-02-2024'!I15</f>
        <v>0.63311412381161469</v>
      </c>
      <c r="H5" s="26">
        <f>'05-02-2024'!C15</f>
        <v>3.3333333333333215E-2</v>
      </c>
      <c r="I5" s="26">
        <f>'05-02-2024'!I15</f>
        <v>1.0350873385455244</v>
      </c>
      <c r="J5" s="26">
        <f>'06-02-2024'!C15</f>
        <v>6.666666666666643E-2</v>
      </c>
      <c r="K5" s="26">
        <f>'06-02-2024'!I15</f>
        <v>0.87346632935177815</v>
      </c>
    </row>
    <row r="6" spans="1:12" x14ac:dyDescent="0.25">
      <c r="B6" s="26">
        <f>'31-01-2024'!C16</f>
        <v>0.25000000000000044</v>
      </c>
      <c r="C6" s="26">
        <f>'31-01-2024'!G16</f>
        <v>0.1662777533378654</v>
      </c>
      <c r="D6" s="26">
        <f>'01-02-2024'!C16</f>
        <v>0.19999999999999929</v>
      </c>
      <c r="E6" s="26">
        <f>'01-02-2024'!I16</f>
        <v>0.5221428664543265</v>
      </c>
      <c r="F6" s="26">
        <f>'02-02-2024'!C16</f>
        <v>0.19999999999999929</v>
      </c>
      <c r="G6" s="26">
        <f>'02-02-2024'!I16</f>
        <v>0.6502852102295763</v>
      </c>
      <c r="H6" s="26">
        <f>'05-02-2024'!C16</f>
        <v>0.19999999999999929</v>
      </c>
      <c r="I6" s="26">
        <f>'05-02-2024'!I16</f>
        <v>0.78654870837791901</v>
      </c>
      <c r="J6" s="26">
        <f>'06-02-2024'!C16</f>
        <v>0.19999999999999929</v>
      </c>
      <c r="K6" s="26">
        <f>'06-02-2024'!I16</f>
        <v>0.59387673282130271</v>
      </c>
    </row>
    <row r="7" spans="1:12" x14ac:dyDescent="0.25">
      <c r="B7" s="26">
        <f>'31-01-2024'!C17</f>
        <v>0.41666666666666652</v>
      </c>
      <c r="C7" s="26">
        <f>'31-01-2024'!G17</f>
        <v>0</v>
      </c>
      <c r="D7" s="26">
        <f>'01-02-2024'!C17</f>
        <v>0.36666666666666803</v>
      </c>
      <c r="E7" s="26">
        <f>'01-02-2024'!I17</f>
        <v>0.19792486821423652</v>
      </c>
      <c r="F7" s="26">
        <f>'02-02-2024'!C17</f>
        <v>0.36666666666666803</v>
      </c>
      <c r="G7" s="26">
        <f>'02-02-2024'!I17</f>
        <v>0.13285291861689183</v>
      </c>
      <c r="H7" s="26">
        <f>'05-02-2024'!C17</f>
        <v>0.36666666666666803</v>
      </c>
      <c r="I7" s="26">
        <f>'05-02-2024'!I17</f>
        <v>0.50409896076521221</v>
      </c>
      <c r="J7" s="26">
        <f>'06-02-2024'!C17</f>
        <v>0.36666666666666803</v>
      </c>
      <c r="K7" s="26">
        <f>'06-02-2024'!I17</f>
        <v>0.3023964063729539</v>
      </c>
    </row>
    <row r="8" spans="1:12" x14ac:dyDescent="0.25">
      <c r="B8" s="26">
        <f>'31-01-2024'!C18</f>
        <v>0.58333333333333259</v>
      </c>
      <c r="C8" s="26">
        <f>'31-01-2024'!G18</f>
        <v>0</v>
      </c>
      <c r="D8" s="26">
        <f>'01-02-2024'!C18</f>
        <v>0.5333333333333341</v>
      </c>
      <c r="E8" s="26">
        <f>'01-02-2024'!I18</f>
        <v>0</v>
      </c>
      <c r="F8" s="26">
        <f>'02-02-2024'!C18</f>
        <v>0.5333333333333341</v>
      </c>
      <c r="G8" s="26">
        <f>'02-02-2024'!I18</f>
        <v>0</v>
      </c>
      <c r="H8" s="26">
        <f>'05-02-2024'!C18</f>
        <v>0.5333333333333341</v>
      </c>
      <c r="I8" s="26">
        <f>'05-02-2024'!I18</f>
        <v>7.3661333142519367E-2</v>
      </c>
      <c r="J8" s="26">
        <f>'06-02-2024'!C18</f>
        <v>0.5333333333333341</v>
      </c>
      <c r="K8" s="26">
        <f>'06-02-2024'!I18</f>
        <v>4.913735427600386E-2</v>
      </c>
    </row>
    <row r="9" spans="1:12" x14ac:dyDescent="0.25">
      <c r="B9" s="26">
        <f>'31-01-2024'!C19</f>
        <v>0.83333333333333304</v>
      </c>
      <c r="C9" s="26">
        <f>'31-01-2024'!G19</f>
        <v>0</v>
      </c>
      <c r="D9" s="26">
        <f>'01-02-2024'!C19</f>
        <v>0.78333333333333321</v>
      </c>
      <c r="E9" s="26">
        <f>'01-02-2024'!I19</f>
        <v>0</v>
      </c>
      <c r="F9" s="26">
        <f>'02-02-2024'!C19</f>
        <v>0.78333333333333321</v>
      </c>
      <c r="G9" s="26">
        <f>'02-02-2024'!I19</f>
        <v>0</v>
      </c>
      <c r="H9" s="26">
        <f>'05-02-2024'!C19</f>
        <v>0.78333333333333321</v>
      </c>
      <c r="I9" s="26">
        <f>'05-02-2024'!I19</f>
        <v>0</v>
      </c>
      <c r="J9" s="26">
        <f>'06-02-2024'!C19</f>
        <v>0.78333333333333321</v>
      </c>
      <c r="K9" s="26">
        <f>'06-02-2024'!I19</f>
        <v>0</v>
      </c>
    </row>
    <row r="10" spans="1:12" x14ac:dyDescent="0.25">
      <c r="B10" s="26">
        <f>'31-01-2024'!C20</f>
        <v>1.1666666666666665</v>
      </c>
      <c r="C10" s="26">
        <f>'31-01-2024'!G20</f>
        <v>0</v>
      </c>
      <c r="D10" s="26">
        <f>'01-02-2024'!C20</f>
        <v>1.116666666666668</v>
      </c>
      <c r="E10" s="26">
        <f>'01-02-2024'!I20</f>
        <v>0</v>
      </c>
      <c r="F10" s="26">
        <f>'02-02-2024'!C20</f>
        <v>1.116666666666668</v>
      </c>
      <c r="G10" s="26">
        <f>'02-02-2024'!I20</f>
        <v>0</v>
      </c>
      <c r="H10" s="26">
        <f>'05-02-2024'!C20</f>
        <v>1.116666666666668</v>
      </c>
      <c r="I10" s="26">
        <f>'05-02-2024'!I20</f>
        <v>0</v>
      </c>
      <c r="J10" s="26">
        <f>'06-02-2024'!C20</f>
        <v>1.2333333333333329</v>
      </c>
      <c r="K10" s="26">
        <f>'06-02-2024'!I20</f>
        <v>0</v>
      </c>
    </row>
    <row r="11" spans="1:12" x14ac:dyDescent="0.25">
      <c r="B11" s="26"/>
      <c r="C11" s="26"/>
      <c r="D11" s="26">
        <f>'01-02-2024'!C21</f>
        <v>1.6166666666666676</v>
      </c>
      <c r="E11" s="26">
        <f>'01-02-2024'!I21</f>
        <v>0</v>
      </c>
      <c r="F11" s="26">
        <f>'02-02-2024'!C21</f>
        <v>1.6166666666666676</v>
      </c>
      <c r="G11" s="26">
        <f>'02-02-2024'!I21</f>
        <v>0</v>
      </c>
      <c r="H11" s="26">
        <f>'05-02-2024'!C21</f>
        <v>1.6166666666666676</v>
      </c>
      <c r="I11" s="26">
        <f>'05-02-2024'!I21</f>
        <v>0</v>
      </c>
      <c r="J11" s="26">
        <f>'06-02-2024'!C21</f>
        <v>1.6999999999999993</v>
      </c>
      <c r="K11" s="26">
        <f>'06-02-2024'!I21</f>
        <v>0</v>
      </c>
    </row>
    <row r="13" spans="1:12" x14ac:dyDescent="0.25">
      <c r="A13" t="s">
        <v>26</v>
      </c>
      <c r="C13">
        <f>(C6-C5)/(B6-B5)</f>
        <v>-2.0104522403176452</v>
      </c>
      <c r="E13">
        <f>(E6-E5)/(D6-D5)</f>
        <v>-2.2728745169527191</v>
      </c>
      <c r="G13">
        <f>(G6-G5)/(F6-F5)</f>
        <v>0.10302651850777003</v>
      </c>
      <c r="I13">
        <f>(I6-I5)/(H6-H5)</f>
        <v>-1.4912317810056375</v>
      </c>
      <c r="K13">
        <f>(K6-K5)/(J6-J5)</f>
        <v>-2.0969219739785734</v>
      </c>
    </row>
    <row r="22" spans="2:11" x14ac:dyDescent="0.25">
      <c r="C22" t="s">
        <v>32</v>
      </c>
    </row>
    <row r="23" spans="2:11" x14ac:dyDescent="0.25">
      <c r="B23" t="s">
        <v>19</v>
      </c>
      <c r="C23" t="s">
        <v>27</v>
      </c>
      <c r="D23" t="s">
        <v>19</v>
      </c>
      <c r="E23" t="s">
        <v>28</v>
      </c>
      <c r="F23" t="s">
        <v>19</v>
      </c>
      <c r="G23" t="s">
        <v>29</v>
      </c>
      <c r="H23" t="s">
        <v>19</v>
      </c>
      <c r="I23" t="s">
        <v>30</v>
      </c>
      <c r="J23" t="s">
        <v>19</v>
      </c>
      <c r="K23" t="s">
        <v>31</v>
      </c>
    </row>
    <row r="24" spans="2:11" x14ac:dyDescent="0.25">
      <c r="B24" s="26">
        <f>'31-01-2024'!C14</f>
        <v>0</v>
      </c>
      <c r="C24" s="26">
        <f>'31-01-2024'!F14</f>
        <v>2.2110157907127141</v>
      </c>
      <c r="D24" s="26">
        <f>'01-02-2024'!C14</f>
        <v>0</v>
      </c>
      <c r="E24" s="26">
        <f>'01-02-2024'!G14</f>
        <v>6.5671356084076722</v>
      </c>
      <c r="F24" s="26">
        <f>'02-02-2024'!C14</f>
        <v>0</v>
      </c>
      <c r="G24" s="26">
        <f>'02-02-2024'!G14</f>
        <v>5.0830318316807013</v>
      </c>
      <c r="H24" s="26">
        <f>'05-02-2024'!C14</f>
        <v>0</v>
      </c>
      <c r="I24" s="26">
        <f>'05-02-2024'!G14</f>
        <v>6.4865729445991365</v>
      </c>
      <c r="J24" s="26">
        <f>'06-02-2024'!C14</f>
        <v>0</v>
      </c>
      <c r="K24" s="26">
        <f>'06-02-2024'!G14</f>
        <v>7.1614282582299191</v>
      </c>
    </row>
    <row r="25" spans="2:11" x14ac:dyDescent="0.25">
      <c r="B25" s="26">
        <f>'31-01-2024'!C15</f>
        <v>8.3333333333333037E-2</v>
      </c>
      <c r="C25" s="26">
        <f>'31-01-2024'!F15</f>
        <v>9.9400936834109164</v>
      </c>
      <c r="D25" s="26">
        <f>'01-02-2024'!C15</f>
        <v>3.3333333333333215E-2</v>
      </c>
      <c r="E25" s="26">
        <f>'01-02-2024'!G15</f>
        <v>6.5684750201165043</v>
      </c>
      <c r="F25" s="26">
        <f>'02-02-2024'!C15</f>
        <v>3.3333333333333215E-2</v>
      </c>
      <c r="G25" s="26">
        <f>'02-02-2024'!G15</f>
        <v>6.6161645475701363</v>
      </c>
      <c r="H25" s="26">
        <f>'05-02-2024'!C15</f>
        <v>3.3333333333333215E-2</v>
      </c>
      <c r="I25" s="26">
        <f>'05-02-2024'!G15</f>
        <v>5.818402714207429</v>
      </c>
      <c r="J25" s="26">
        <f>'06-02-2024'!C15</f>
        <v>6.666666666666643E-2</v>
      </c>
      <c r="K25" s="26">
        <f>'06-02-2024'!G15</f>
        <v>7.7747080232249024</v>
      </c>
    </row>
    <row r="26" spans="2:11" x14ac:dyDescent="0.25">
      <c r="B26" s="26">
        <f>'31-01-2024'!C16</f>
        <v>0.25000000000000044</v>
      </c>
      <c r="C26" s="26">
        <f>'31-01-2024'!F16</f>
        <v>23.509464421168722</v>
      </c>
      <c r="D26" s="26">
        <f>'01-02-2024'!C16</f>
        <v>0.19999999999999929</v>
      </c>
      <c r="E26" s="26">
        <f>'01-02-2024'!G16</f>
        <v>21.469430280882431</v>
      </c>
      <c r="F26" s="26">
        <f>'02-02-2024'!C16</f>
        <v>0.19999999999999929</v>
      </c>
      <c r="G26" s="26">
        <f>'02-02-2024'!G16</f>
        <v>20.817154767749646</v>
      </c>
      <c r="H26" s="26">
        <f>'05-02-2024'!C16</f>
        <v>0.19999999999999929</v>
      </c>
      <c r="I26" s="26">
        <f>'05-02-2024'!G16</f>
        <v>15.441827935114533</v>
      </c>
      <c r="J26" s="26">
        <f>'06-02-2024'!C16</f>
        <v>0.19999999999999929</v>
      </c>
      <c r="K26" s="26">
        <f>'06-02-2024'!G16</f>
        <v>20.404672474454092</v>
      </c>
    </row>
    <row r="27" spans="2:11" x14ac:dyDescent="0.25">
      <c r="B27" s="26">
        <f>'31-01-2024'!C17</f>
        <v>0.41666666666666652</v>
      </c>
      <c r="C27" s="26">
        <f>'31-01-2024'!F17</f>
        <v>32.845236088156895</v>
      </c>
      <c r="D27" s="26">
        <f>'01-02-2024'!C17</f>
        <v>0.36666666666666803</v>
      </c>
      <c r="E27" s="26">
        <f>'01-02-2024'!G17</f>
        <v>35.055083243574465</v>
      </c>
      <c r="F27" s="26">
        <f>'02-02-2024'!C17</f>
        <v>0.36666666666666803</v>
      </c>
      <c r="G27" s="26">
        <f>'02-02-2024'!G17</f>
        <v>33.830664011622062</v>
      </c>
      <c r="H27" s="26">
        <f>'05-02-2024'!C17</f>
        <v>0.36666666666666803</v>
      </c>
      <c r="I27" s="26">
        <f>'05-02-2024'!G17</f>
        <v>29.275316908578233</v>
      </c>
      <c r="J27" s="26">
        <f>'06-02-2024'!C17</f>
        <v>0.36666666666666803</v>
      </c>
      <c r="K27" s="26">
        <f>'06-02-2024'!G17</f>
        <v>31.92353593335741</v>
      </c>
    </row>
    <row r="28" spans="2:11" x14ac:dyDescent="0.25">
      <c r="B28" s="26">
        <f>'31-01-2024'!C18</f>
        <v>0.58333333333333259</v>
      </c>
      <c r="C28" s="26">
        <f>'31-01-2024'!F18</f>
        <v>35.311583505734568</v>
      </c>
      <c r="D28" s="26">
        <f>'01-02-2024'!C18</f>
        <v>0.5333333333333341</v>
      </c>
      <c r="E28" s="26">
        <f>'01-02-2024'!G18</f>
        <v>43.383545249097381</v>
      </c>
      <c r="F28" s="26">
        <f>'02-02-2024'!C18</f>
        <v>0.5333333333333341</v>
      </c>
      <c r="G28" s="26">
        <f>'02-02-2024'!G18</f>
        <v>39.694199771391929</v>
      </c>
      <c r="H28" s="26">
        <f>'05-02-2024'!C18</f>
        <v>0.5333333333333341</v>
      </c>
      <c r="I28" s="26">
        <f>'05-02-2024'!G18</f>
        <v>40.106474603445569</v>
      </c>
      <c r="J28" s="26">
        <f>'06-02-2024'!C18</f>
        <v>0.5333333333333341</v>
      </c>
      <c r="K28" s="26">
        <f>'06-02-2024'!G18</f>
        <v>43.03904424120045</v>
      </c>
    </row>
    <row r="29" spans="2:11" x14ac:dyDescent="0.25">
      <c r="B29" s="26">
        <f>'31-01-2024'!C19</f>
        <v>0.83333333333333304</v>
      </c>
      <c r="C29" s="26">
        <f>'31-01-2024'!F19</f>
        <v>36.175697090102879</v>
      </c>
      <c r="D29" s="26">
        <f>'01-02-2024'!C19</f>
        <v>0.78333333333333321</v>
      </c>
      <c r="E29" s="26">
        <f>'01-02-2024'!G19</f>
        <v>45.519906924685856</v>
      </c>
      <c r="F29" s="26">
        <f>'02-02-2024'!C19</f>
        <v>0.78333333333333321</v>
      </c>
      <c r="G29" s="26">
        <f>'02-02-2024'!G19</f>
        <v>40.457978615307752</v>
      </c>
      <c r="H29" s="26">
        <f>'05-02-2024'!C19</f>
        <v>0.78333333333333321</v>
      </c>
      <c r="I29" s="26">
        <f>'05-02-2024'!G19</f>
        <v>46.743829325699465</v>
      </c>
      <c r="J29" s="26">
        <f>'06-02-2024'!C19</f>
        <v>0.78333333333333321</v>
      </c>
      <c r="K29" s="26">
        <f>'06-02-2024'!G19</f>
        <v>48.141711821342085</v>
      </c>
    </row>
    <row r="30" spans="2:11" x14ac:dyDescent="0.25">
      <c r="B30" s="26">
        <f>'31-01-2024'!C20</f>
        <v>1.1666666666666665</v>
      </c>
      <c r="C30" s="26">
        <f>'31-01-2024'!F20</f>
        <v>37.287337404445076</v>
      </c>
      <c r="D30" s="26">
        <f>'01-02-2024'!C20</f>
        <v>1.116666666666668</v>
      </c>
      <c r="E30" s="26">
        <f>'01-02-2024'!G20</f>
        <v>49.889067918898746</v>
      </c>
      <c r="F30" s="26">
        <f>'02-02-2024'!C20</f>
        <v>1.116666666666668</v>
      </c>
      <c r="G30" s="26">
        <f>'02-02-2024'!G20</f>
        <v>41.29841409501806</v>
      </c>
      <c r="H30" s="26">
        <f>'05-02-2024'!C20</f>
        <v>1.116666666666668</v>
      </c>
      <c r="I30" s="26">
        <f>'05-02-2024'!G20</f>
        <v>48.251647102247134</v>
      </c>
      <c r="J30" s="26">
        <f>'06-02-2024'!C20</f>
        <v>1.2333333333333329</v>
      </c>
      <c r="K30" s="26">
        <f>'06-02-2024'!G20</f>
        <v>48.918432892900519</v>
      </c>
    </row>
    <row r="31" spans="2:11" x14ac:dyDescent="0.25">
      <c r="B31" s="26"/>
      <c r="C31" s="26"/>
      <c r="D31" s="26">
        <f>'01-02-2024'!C21</f>
        <v>1.6166666666666676</v>
      </c>
      <c r="E31" s="26">
        <f>'01-02-2024'!G21</f>
        <v>54.806048302024294</v>
      </c>
      <c r="F31" s="26">
        <f>'02-02-2024'!C21</f>
        <v>1.6166666666666676</v>
      </c>
      <c r="G31" s="26">
        <f>'02-02-2024'!G21</f>
        <v>41.632915778484843</v>
      </c>
      <c r="H31" s="26">
        <f>'05-02-2024'!C21</f>
        <v>1.6166666666666676</v>
      </c>
      <c r="I31" s="26">
        <f>'05-02-2024'!G21</f>
        <v>49.585031057586335</v>
      </c>
      <c r="J31" s="26">
        <f>'06-02-2024'!C21</f>
        <v>1.6999999999999993</v>
      </c>
      <c r="K31" s="26">
        <f>'06-02-2024'!G21</f>
        <v>50.521357266444866</v>
      </c>
    </row>
  </sheetData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31-01-2024</vt:lpstr>
      <vt:lpstr>01-02-2024</vt:lpstr>
      <vt:lpstr>02-02-2024</vt:lpstr>
      <vt:lpstr>05-02-2024</vt:lpstr>
      <vt:lpstr>06-02-2024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Timmy Páez Watson</dc:creator>
  <cp:lastModifiedBy>Timmy Páez Watson</cp:lastModifiedBy>
  <dcterms:created xsi:type="dcterms:W3CDTF">2015-06-05T18:17:20Z</dcterms:created>
  <dcterms:modified xsi:type="dcterms:W3CDTF">2024-04-24T09:33:53Z</dcterms:modified>
</cp:coreProperties>
</file>