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Excel for filtration/"/>
    </mc:Choice>
  </mc:AlternateContent>
  <xr:revisionPtr revIDLastSave="0" documentId="8_{DA2E9328-FD9A-4AC6-9906-0B84385F7284}" xr6:coauthVersionLast="47" xr6:coauthVersionMax="47" xr10:uidLastSave="{00000000-0000-0000-0000-000000000000}"/>
  <bookViews>
    <workbookView xWindow="-120" yWindow="-120" windowWidth="20730" windowHeight="11160" xr2:uid="{F09344C2-843B-4C42-9495-7AF886AEA676}"/>
  </bookViews>
  <sheets>
    <sheet name="10cms" sheetId="1" r:id="rId1"/>
    <sheet name="25cms" sheetId="2" r:id="rId2"/>
    <sheet name="All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" i="2" l="1"/>
  <c r="P15" i="2"/>
  <c r="Q15" i="2"/>
  <c r="R15" i="2"/>
  <c r="S15" i="2"/>
  <c r="T15" i="2"/>
  <c r="O14" i="2"/>
  <c r="P14" i="2"/>
  <c r="Q14" i="2"/>
  <c r="R14" i="2"/>
  <c r="S14" i="2"/>
  <c r="T14" i="2"/>
  <c r="N15" i="2"/>
  <c r="N14" i="2"/>
  <c r="P15" i="1"/>
  <c r="Q15" i="1"/>
  <c r="R15" i="1"/>
  <c r="S15" i="1"/>
  <c r="T15" i="1"/>
  <c r="U15" i="1"/>
  <c r="P14" i="1"/>
  <c r="Q14" i="1"/>
  <c r="R14" i="1"/>
  <c r="S14" i="1"/>
  <c r="T14" i="1"/>
  <c r="U14" i="1"/>
  <c r="O15" i="1"/>
  <c r="O14" i="1"/>
  <c r="N8" i="2"/>
  <c r="N7" i="2"/>
  <c r="N6" i="2"/>
  <c r="N5" i="2"/>
  <c r="N4" i="2"/>
  <c r="N3" i="2"/>
  <c r="N2" i="2"/>
  <c r="N8" i="1"/>
  <c r="N7" i="1"/>
  <c r="N6" i="1"/>
  <c r="N5" i="1"/>
  <c r="N4" i="1"/>
  <c r="N3" i="1"/>
  <c r="N2" i="1"/>
  <c r="P8" i="2" l="1"/>
  <c r="O8" i="2"/>
  <c r="M8" i="2"/>
  <c r="P7" i="2"/>
  <c r="O7" i="2"/>
  <c r="M7" i="2"/>
  <c r="P6" i="2"/>
  <c r="O6" i="2"/>
  <c r="M6" i="2"/>
  <c r="P5" i="2"/>
  <c r="O5" i="2"/>
  <c r="M5" i="2"/>
  <c r="P4" i="2"/>
  <c r="O4" i="2"/>
  <c r="M4" i="2"/>
  <c r="P3" i="2"/>
  <c r="O3" i="2"/>
  <c r="M3" i="2"/>
  <c r="P2" i="2"/>
  <c r="O2" i="2"/>
  <c r="M2" i="2"/>
  <c r="P8" i="1"/>
  <c r="O8" i="1"/>
  <c r="M8" i="1"/>
  <c r="P7" i="1"/>
  <c r="O7" i="1"/>
  <c r="M7" i="1"/>
  <c r="P6" i="1"/>
  <c r="O6" i="1"/>
  <c r="M6" i="1"/>
  <c r="P5" i="1"/>
  <c r="O5" i="1"/>
  <c r="M5" i="1"/>
  <c r="P4" i="1"/>
  <c r="O4" i="1"/>
  <c r="M4" i="1"/>
  <c r="P3" i="1"/>
  <c r="O3" i="1"/>
  <c r="M3" i="1"/>
  <c r="P2" i="1"/>
  <c r="O2" i="1"/>
  <c r="M2" i="1"/>
</calcChain>
</file>

<file path=xl/sharedStrings.xml><?xml version="1.0" encoding="utf-8"?>
<sst xmlns="http://schemas.openxmlformats.org/spreadsheetml/2006/main" count="87" uniqueCount="23">
  <si>
    <t>AVG - Eff</t>
  </si>
  <si>
    <t>stdev</t>
  </si>
  <si>
    <t>Inlet</t>
  </si>
  <si>
    <t>SOLAIR 1100</t>
  </si>
  <si>
    <t>Chanel size (micro meter)</t>
  </si>
  <si>
    <t>Inlet Conc</t>
  </si>
  <si>
    <t>Counts: Cuml</t>
  </si>
  <si>
    <t>StD</t>
  </si>
  <si>
    <t>Outlet Conc</t>
  </si>
  <si>
    <t>RH in lab</t>
  </si>
  <si>
    <t>%</t>
  </si>
  <si>
    <t>EFF1</t>
  </si>
  <si>
    <t>EFF2</t>
  </si>
  <si>
    <t>EFF3</t>
  </si>
  <si>
    <t>STDV</t>
  </si>
  <si>
    <t>Eff: %</t>
  </si>
  <si>
    <t>Pressure drop</t>
  </si>
  <si>
    <t>inH2O</t>
  </si>
  <si>
    <t>mmH2O/cm2</t>
  </si>
  <si>
    <t>10cm/s-avg</t>
  </si>
  <si>
    <t>25cm/s-avg</t>
  </si>
  <si>
    <t>Outlet</t>
  </si>
  <si>
    <t>outlet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</si>
</sst>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4" fontId="0" fillId="0" borderId="0" xfId="0" applyNumberFormat="1"/>
    <xf numFmtId="16" fontId="0" fillId="0" borderId="0" xfId="0" applyNumberFormat="1"/>
    <xf numFmtId="0" fontId="1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0" fillId="0" borderId="0" xfId="0" applyNumberFormat="1"/>
    <xf numFmtId="164" fontId="3" fillId="0" borderId="1" xfId="1" applyNumberFormat="1" applyFont="1" applyBorder="1" applyAlignment="1">
      <alignment horizontal="right" wrapText="1"/>
    </xf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57426731693140443"/>
          <c:h val="0.63798984586386165"/>
        </c:manualLayout>
      </c:layout>
      <c:barChart>
        <c:barDir val="col"/>
        <c:grouping val="clustered"/>
        <c:varyColors val="1"/>
        <c:ser>
          <c:idx val="0"/>
          <c:order val="0"/>
          <c:tx>
            <c:v>Eff @ 10cm/s</c:v>
          </c:tx>
          <c:invertIfNegative val="0"/>
          <c:errBars>
            <c:errBarType val="both"/>
            <c:errValType val="cust"/>
            <c:noEndCap val="0"/>
            <c:plus>
              <c:numRef>
                <c:f>All!$B$3:$B$9</c:f>
                <c:numCache>
                  <c:formatCode>General</c:formatCode>
                  <c:ptCount val="7"/>
                  <c:pt idx="0">
                    <c:v>1.9927863149137801</c:v>
                  </c:pt>
                  <c:pt idx="1">
                    <c:v>2.2232232855138743</c:v>
                  </c:pt>
                  <c:pt idx="2">
                    <c:v>2.2043599351869756</c:v>
                  </c:pt>
                  <c:pt idx="3">
                    <c:v>2.009792877967068</c:v>
                  </c:pt>
                  <c:pt idx="4">
                    <c:v>1.7675054935704555</c:v>
                  </c:pt>
                  <c:pt idx="5">
                    <c:v>1.0316553152180246</c:v>
                  </c:pt>
                  <c:pt idx="6">
                    <c:v>0.47719935793412227</c:v>
                  </c:pt>
                </c:numCache>
              </c:numRef>
            </c:plus>
            <c:minus>
              <c:numRef>
                <c:f>All!$B$3:$B$9</c:f>
                <c:numCache>
                  <c:formatCode>General</c:formatCode>
                  <c:ptCount val="7"/>
                  <c:pt idx="0">
                    <c:v>1.9927863149137801</c:v>
                  </c:pt>
                  <c:pt idx="1">
                    <c:v>2.2232232855138743</c:v>
                  </c:pt>
                  <c:pt idx="2">
                    <c:v>2.2043599351869756</c:v>
                  </c:pt>
                  <c:pt idx="3">
                    <c:v>2.009792877967068</c:v>
                  </c:pt>
                  <c:pt idx="4">
                    <c:v>1.7675054935704555</c:v>
                  </c:pt>
                  <c:pt idx="5">
                    <c:v>1.0316553152180246</c:v>
                  </c:pt>
                  <c:pt idx="6">
                    <c:v>0.47719935793412227</c:v>
                  </c:pt>
                </c:numCache>
              </c:numRef>
            </c:minus>
          </c:errBars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87.493893970000002</c:v>
                </c:pt>
                <c:pt idx="1">
                  <c:v>88.780287099999995</c:v>
                </c:pt>
                <c:pt idx="2">
                  <c:v>91.186653050000004</c:v>
                </c:pt>
                <c:pt idx="3">
                  <c:v>93.012025925000003</c:v>
                </c:pt>
                <c:pt idx="4">
                  <c:v>94.824971544999997</c:v>
                </c:pt>
                <c:pt idx="5">
                  <c:v>97.547412264999991</c:v>
                </c:pt>
                <c:pt idx="6">
                  <c:v>98.840566080000002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68-4FE0-9B86-5EA0DE97A4FF}"/>
            </c:ext>
          </c:extLst>
        </c:ser>
        <c:ser>
          <c:idx val="2"/>
          <c:order val="2"/>
          <c:tx>
            <c:v>Eff @ 25cm/s</c:v>
          </c:tx>
          <c:spPr>
            <a:solidFill>
              <a:schemeClr val="accent2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All!$G$3:$G$9</c:f>
                <c:numCache>
                  <c:formatCode>General</c:formatCode>
                  <c:ptCount val="7"/>
                  <c:pt idx="0">
                    <c:v>2.0522363614659103</c:v>
                  </c:pt>
                  <c:pt idx="1">
                    <c:v>1.7299247064343699</c:v>
                  </c:pt>
                  <c:pt idx="2">
                    <c:v>1.3945722645985206</c:v>
                  </c:pt>
                  <c:pt idx="3">
                    <c:v>1.2148587118064162</c:v>
                  </c:pt>
                  <c:pt idx="4">
                    <c:v>1.037133074980604</c:v>
                  </c:pt>
                  <c:pt idx="5">
                    <c:v>1.1166578299430052</c:v>
                  </c:pt>
                  <c:pt idx="6">
                    <c:v>0.86971515714375436</c:v>
                  </c:pt>
                </c:numCache>
              </c:numRef>
            </c:plus>
            <c:minus>
              <c:numRef>
                <c:f>All!$G$3:$G$9</c:f>
                <c:numCache>
                  <c:formatCode>General</c:formatCode>
                  <c:ptCount val="7"/>
                  <c:pt idx="0">
                    <c:v>2.0522363614659103</c:v>
                  </c:pt>
                  <c:pt idx="1">
                    <c:v>1.7299247064343699</c:v>
                  </c:pt>
                  <c:pt idx="2">
                    <c:v>1.3945722645985206</c:v>
                  </c:pt>
                  <c:pt idx="3">
                    <c:v>1.2148587118064162</c:v>
                  </c:pt>
                  <c:pt idx="4">
                    <c:v>1.037133074980604</c:v>
                  </c:pt>
                  <c:pt idx="5">
                    <c:v>1.1166578299430052</c:v>
                  </c:pt>
                  <c:pt idx="6">
                    <c:v>0.86971515714375436</c:v>
                  </c:pt>
                </c:numCache>
              </c:numRef>
            </c:minus>
          </c:errBars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All!$F$3:$F$9</c:f>
              <c:numCache>
                <c:formatCode>General</c:formatCode>
                <c:ptCount val="7"/>
                <c:pt idx="0">
                  <c:v>74.589945950000001</c:v>
                </c:pt>
                <c:pt idx="1">
                  <c:v>76.355373079999993</c:v>
                </c:pt>
                <c:pt idx="2">
                  <c:v>80.412089290000011</c:v>
                </c:pt>
                <c:pt idx="3">
                  <c:v>84.530558360000001</c:v>
                </c:pt>
                <c:pt idx="4">
                  <c:v>88.500099449999993</c:v>
                </c:pt>
                <c:pt idx="5">
                  <c:v>94.049667395</c:v>
                </c:pt>
                <c:pt idx="6">
                  <c:v>96.155664884999993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68-4FE0-9B86-5EA0DE97A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lineChart>
        <c:grouping val="standard"/>
        <c:varyColors val="1"/>
        <c:ser>
          <c:idx val="1"/>
          <c:order val="1"/>
          <c:tx>
            <c:v>Inlet @ 10cm/s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All!$C$3:$C$9</c:f>
              <c:numCache>
                <c:formatCode>General</c:formatCode>
                <c:ptCount val="7"/>
                <c:pt idx="0">
                  <c:v>5684617.5370000005</c:v>
                </c:pt>
                <c:pt idx="1">
                  <c:v>4064783.1529999999</c:v>
                </c:pt>
                <c:pt idx="2">
                  <c:v>3302641.8450000002</c:v>
                </c:pt>
                <c:pt idx="3">
                  <c:v>2804844.7944999998</c:v>
                </c:pt>
                <c:pt idx="4">
                  <c:v>2336399.7060000002</c:v>
                </c:pt>
                <c:pt idx="5">
                  <c:v>1249629.47905</c:v>
                </c:pt>
                <c:pt idx="6">
                  <c:v>279717.8063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68-4FE0-9B86-5EA0DE97A4FF}"/>
            </c:ext>
          </c:extLst>
        </c:ser>
        <c:ser>
          <c:idx val="3"/>
          <c:order val="3"/>
          <c:tx>
            <c:v>Inlet @ 25cm/s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All!$H$3:$H$9</c:f>
              <c:numCache>
                <c:formatCode>General</c:formatCode>
                <c:ptCount val="7"/>
                <c:pt idx="0">
                  <c:v>16487871.274999999</c:v>
                </c:pt>
                <c:pt idx="1">
                  <c:v>8110270.2700000005</c:v>
                </c:pt>
                <c:pt idx="2">
                  <c:v>6437370.4950000001</c:v>
                </c:pt>
                <c:pt idx="3">
                  <c:v>5266035.78</c:v>
                </c:pt>
                <c:pt idx="4">
                  <c:v>4174023.4270000001</c:v>
                </c:pt>
                <c:pt idx="5">
                  <c:v>2016789.6004999999</c:v>
                </c:pt>
                <c:pt idx="6">
                  <c:v>359345.30955000001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668-4FE0-9B86-5EA0DE97A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805984"/>
        <c:axId val="677808896"/>
      </c:line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2632988523493387"/>
              <c:y val="0.796782294105128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  <c:valAx>
        <c:axId val="677808896"/>
        <c:scaling>
          <c:logBase val="10"/>
          <c:orientation val="minMax"/>
          <c:max val="100000000"/>
        </c:scaling>
        <c:delete val="0"/>
        <c:axPos val="r"/>
        <c:title>
          <c:overlay val="0"/>
        </c:title>
        <c:numFmt formatCode="0E+00" sourceLinked="0"/>
        <c:majorTickMark val="out"/>
        <c:minorTickMark val="none"/>
        <c:tickLblPos val="nextTo"/>
        <c:crossAx val="677805984"/>
        <c:crosses val="max"/>
        <c:crossBetween val="between"/>
      </c:valAx>
      <c:catAx>
        <c:axId val="6778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780889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40226510901823548"/>
          <c:y val="0.73695334019643299"/>
          <c:w val="0.59198360008920459"/>
          <c:h val="0.20650955733006873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171450</xdr:rowOff>
    </xdr:from>
    <xdr:to>
      <xdr:col>4</xdr:col>
      <xdr:colOff>476250</xdr:colOff>
      <xdr:row>24</xdr:row>
      <xdr:rowOff>9525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EF2CD58C-816F-445C-94B0-225B1CABC9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cms"/>
      <sheetName val="25cms"/>
      <sheetName val="25cms- with inserts"/>
      <sheetName val="25-with L3, L2 and disp"/>
      <sheetName val="17.5"/>
      <sheetName val="32.5"/>
      <sheetName val="All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R2">
            <v>0.1</v>
          </cell>
        </row>
        <row r="3">
          <cell r="R3">
            <v>0.15</v>
          </cell>
        </row>
        <row r="4">
          <cell r="R4">
            <v>0.2</v>
          </cell>
        </row>
        <row r="5">
          <cell r="R5">
            <v>0.25</v>
          </cell>
        </row>
        <row r="6">
          <cell r="R6">
            <v>0.3</v>
          </cell>
        </row>
        <row r="7">
          <cell r="R7">
            <v>0.5</v>
          </cell>
        </row>
        <row r="8">
          <cell r="R8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EBD2B-BEDE-45DD-B87B-348342322476}">
  <dimension ref="A1:U24"/>
  <sheetViews>
    <sheetView tabSelected="1" workbookViewId="0">
      <selection activeCell="E2" sqref="E2"/>
    </sheetView>
  </sheetViews>
  <sheetFormatPr defaultRowHeight="15" x14ac:dyDescent="0.25"/>
  <cols>
    <col min="5" max="9" width="14.5703125" bestFit="1" customWidth="1"/>
    <col min="10" max="10" width="14.28515625" bestFit="1" customWidth="1"/>
    <col min="11" max="11" width="12.85546875" bestFit="1" customWidth="1"/>
    <col min="15" max="20" width="14.28515625" bestFit="1" customWidth="1"/>
    <col min="21" max="21" width="12.5703125" bestFit="1" customWidth="1"/>
  </cols>
  <sheetData>
    <row r="1" spans="1:21" x14ac:dyDescent="0.25">
      <c r="A1" s="2">
        <v>44315</v>
      </c>
      <c r="M1" t="s">
        <v>0</v>
      </c>
      <c r="N1" t="s">
        <v>1</v>
      </c>
      <c r="O1" t="s">
        <v>2</v>
      </c>
      <c r="R1" t="s">
        <v>0</v>
      </c>
      <c r="S1" t="s">
        <v>1</v>
      </c>
      <c r="T1" t="s">
        <v>2</v>
      </c>
    </row>
    <row r="2" spans="1:21" x14ac:dyDescent="0.25">
      <c r="A2" t="s">
        <v>3</v>
      </c>
      <c r="D2" t="s">
        <v>4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87.493893970000002</v>
      </c>
      <c r="N2">
        <f>STDEV(E7, E8, E9,E19, E20,E21)</f>
        <v>1.9927863149137801</v>
      </c>
      <c r="O2" s="1">
        <f>AVERAGE(E3,E15)</f>
        <v>5684617.5370000005</v>
      </c>
      <c r="P2">
        <f>STDEV(E3,E15)</f>
        <v>2302683.9882199322</v>
      </c>
      <c r="R2">
        <v>87.493893970000002</v>
      </c>
      <c r="S2">
        <v>1.9927863149137801</v>
      </c>
      <c r="T2">
        <v>5684617.5370000005</v>
      </c>
      <c r="U2">
        <v>2302683.9882199322</v>
      </c>
    </row>
    <row r="3" spans="1:21" x14ac:dyDescent="0.25">
      <c r="A3">
        <v>210105002</v>
      </c>
      <c r="D3" t="s">
        <v>5</v>
      </c>
      <c r="E3" s="5">
        <v>4056374.074</v>
      </c>
      <c r="F3" s="5">
        <v>2890125.926</v>
      </c>
      <c r="G3" s="5">
        <v>2405025</v>
      </c>
      <c r="H3" s="5">
        <v>2077868.5190000001</v>
      </c>
      <c r="I3" s="5">
        <v>1749501.852</v>
      </c>
      <c r="J3" s="5">
        <v>977273.14809999999</v>
      </c>
      <c r="K3" s="5">
        <v>233092.5926</v>
      </c>
      <c r="M3">
        <f>AVERAGE(F11,F23)</f>
        <v>88.780287099999995</v>
      </c>
      <c r="N3">
        <f>STDEV(F7,F8,F9,F19,F20,F21)</f>
        <v>2.2232232855138743</v>
      </c>
      <c r="O3" s="1">
        <f>AVERAGE(F3, F15)</f>
        <v>4064783.1529999999</v>
      </c>
      <c r="P3">
        <f>STDEV(F3,F15)</f>
        <v>1661216.1815629706</v>
      </c>
      <c r="R3">
        <v>88.780287099999995</v>
      </c>
      <c r="S3">
        <v>2.2232232855138743</v>
      </c>
      <c r="T3">
        <v>4064783.1529999999</v>
      </c>
      <c r="U3">
        <v>1661216.1815629706</v>
      </c>
    </row>
    <row r="4" spans="1:21" x14ac:dyDescent="0.25">
      <c r="A4" t="s">
        <v>6</v>
      </c>
      <c r="D4" t="s">
        <v>7</v>
      </c>
      <c r="E4" s="4">
        <v>18.017686659999999</v>
      </c>
      <c r="F4" s="4">
        <v>14.551532160000001</v>
      </c>
      <c r="G4" s="4">
        <v>10.636556069999999</v>
      </c>
      <c r="H4" s="4">
        <v>9.7926843649999995</v>
      </c>
      <c r="I4" s="4">
        <v>7.6529563669999998</v>
      </c>
      <c r="J4" s="4">
        <v>6.274446223</v>
      </c>
      <c r="K4" s="4">
        <v>1.2714861209999999</v>
      </c>
      <c r="M4">
        <f>AVERAGE(G11,G23)</f>
        <v>91.186653050000004</v>
      </c>
      <c r="N4">
        <f>STDEV(G7,G8, G9, G19, G20,G21)</f>
        <v>2.2043599351869756</v>
      </c>
      <c r="O4" s="1">
        <f>AVERAGE(G3,G15)</f>
        <v>3302641.8450000002</v>
      </c>
      <c r="P4">
        <f>STDEV(G3,G15)</f>
        <v>1269421.9160135482</v>
      </c>
      <c r="R4">
        <v>91.186653050000004</v>
      </c>
      <c r="S4">
        <v>2.2043599351869756</v>
      </c>
      <c r="T4">
        <v>3302641.8450000002</v>
      </c>
      <c r="U4">
        <v>1269421.9160135482</v>
      </c>
    </row>
    <row r="5" spans="1:21" x14ac:dyDescent="0.25">
      <c r="D5" t="s">
        <v>8</v>
      </c>
      <c r="E5" s="5">
        <v>438500</v>
      </c>
      <c r="F5" s="5">
        <v>269037.96299999999</v>
      </c>
      <c r="G5" s="5">
        <v>165150.9259</v>
      </c>
      <c r="H5" s="5">
        <v>108260.18520000001</v>
      </c>
      <c r="I5" s="5">
        <v>62761.111109999998</v>
      </c>
      <c r="J5" s="5">
        <v>15162.037039999999</v>
      </c>
      <c r="K5" s="5">
        <v>1896.296296</v>
      </c>
      <c r="M5">
        <f>AVERAGE(H11,H23)</f>
        <v>93.012025925000003</v>
      </c>
      <c r="N5">
        <f>STDEV(H7,H8,H9,H19,H20,H21)</f>
        <v>2.009792877967068</v>
      </c>
      <c r="O5" s="1">
        <f>AVERAGE(H3,H15)</f>
        <v>2804844.7944999998</v>
      </c>
      <c r="P5">
        <f>STDEV(H3,H15)</f>
        <v>1028099.7083355802</v>
      </c>
      <c r="R5">
        <v>93.012025925000003</v>
      </c>
      <c r="S5">
        <v>2.009792877967068</v>
      </c>
      <c r="T5">
        <v>2804844.7944999998</v>
      </c>
      <c r="U5">
        <v>1028099.7083355802</v>
      </c>
    </row>
    <row r="6" spans="1:21" x14ac:dyDescent="0.25">
      <c r="D6" t="s">
        <v>7</v>
      </c>
      <c r="E6" s="4">
        <v>9.5628331459999991</v>
      </c>
      <c r="F6" s="4">
        <v>7.1758627549999998</v>
      </c>
      <c r="G6" s="4">
        <v>4.3310626650000001</v>
      </c>
      <c r="H6" s="4">
        <v>3.3424865220000002</v>
      </c>
      <c r="I6" s="4">
        <v>1.5415948930000001</v>
      </c>
      <c r="J6" s="4">
        <v>0.57707177310000002</v>
      </c>
      <c r="K6" s="4">
        <v>0.11235598920000001</v>
      </c>
      <c r="M6">
        <f>AVERAGE(I11,I23)</f>
        <v>94.824971544999997</v>
      </c>
      <c r="N6">
        <f>STDEV(I7,I8,I9,I19,I20,I21)</f>
        <v>1.7675054935704555</v>
      </c>
      <c r="O6" s="1">
        <f>AVERAGE(I3,I15)</f>
        <v>2336399.7060000002</v>
      </c>
      <c r="P6">
        <f>STDEV(I3,I15)</f>
        <v>829998.90485446271</v>
      </c>
      <c r="R6">
        <v>94.824971544999997</v>
      </c>
      <c r="S6">
        <v>1.7675054935704555</v>
      </c>
      <c r="T6">
        <v>2336399.7060000002</v>
      </c>
      <c r="U6">
        <v>829998.90485446271</v>
      </c>
    </row>
    <row r="7" spans="1:21" x14ac:dyDescent="0.25">
      <c r="D7" t="s">
        <v>11</v>
      </c>
      <c r="E7" s="4">
        <v>89.089386059999995</v>
      </c>
      <c r="F7" s="4">
        <v>90.745475999999996</v>
      </c>
      <c r="G7" s="4">
        <v>93.169640229999999</v>
      </c>
      <c r="H7" s="4">
        <v>94.846910879999996</v>
      </c>
      <c r="I7" s="4">
        <v>96.445382240000001</v>
      </c>
      <c r="J7" s="4">
        <v>98.687702740000006</v>
      </c>
      <c r="K7" s="4">
        <v>99.395770389999996</v>
      </c>
      <c r="M7">
        <f>AVERAGE(J11,J23)</f>
        <v>97.547412264999991</v>
      </c>
      <c r="N7">
        <f>STDEV(J7,J8,J9,J19,J20,J21)</f>
        <v>1.0316553152180246</v>
      </c>
      <c r="O7" s="1">
        <f>AVERAGE(J3,J15)</f>
        <v>1249629.47905</v>
      </c>
      <c r="P7">
        <f>STDEV(J3,J15)</f>
        <v>385170.01702766569</v>
      </c>
      <c r="R7">
        <v>97.547412264999991</v>
      </c>
      <c r="S7">
        <v>1.0316553152180246</v>
      </c>
      <c r="T7">
        <v>1249629.47905</v>
      </c>
      <c r="U7">
        <v>385170.01702766569</v>
      </c>
    </row>
    <row r="8" spans="1:21" x14ac:dyDescent="0.25">
      <c r="D8" t="s">
        <v>12</v>
      </c>
      <c r="E8" s="4">
        <v>88.248270329999997</v>
      </c>
      <c r="F8" s="4">
        <v>89.61959573</v>
      </c>
      <c r="G8" s="4">
        <v>92.345428400000003</v>
      </c>
      <c r="H8" s="4">
        <v>94.061827429999994</v>
      </c>
      <c r="I8" s="4">
        <v>96.014914939999997</v>
      </c>
      <c r="J8" s="4">
        <v>98.190892079999998</v>
      </c>
      <c r="K8" s="4">
        <v>98.960138650000005</v>
      </c>
      <c r="M8">
        <f>AVERAGE(K11,K23)</f>
        <v>98.840566080000002</v>
      </c>
      <c r="N8">
        <f>STDEV(K7,K8,K9,K19,K20,K21)</f>
        <v>0.47719935793412227</v>
      </c>
      <c r="O8" s="1">
        <f>AVERAGE(K3,K15)</f>
        <v>279717.8063</v>
      </c>
      <c r="P8">
        <f>STDEV(K3,K15)</f>
        <v>65938.009563084008</v>
      </c>
      <c r="R8">
        <v>98.840566080000002</v>
      </c>
      <c r="S8">
        <v>0.47719935793412227</v>
      </c>
      <c r="T8">
        <v>279717.8063</v>
      </c>
      <c r="U8">
        <v>65938.009563084008</v>
      </c>
    </row>
    <row r="9" spans="1:21" x14ac:dyDescent="0.25">
      <c r="D9" t="s">
        <v>13</v>
      </c>
      <c r="E9" s="4">
        <v>90.258774540000005</v>
      </c>
      <c r="F9" s="4">
        <v>91.743119269999994</v>
      </c>
      <c r="G9" s="4">
        <v>93.907738589999994</v>
      </c>
      <c r="H9" s="4">
        <v>95.482189399999996</v>
      </c>
      <c r="I9" s="4">
        <v>96.787102680000004</v>
      </c>
      <c r="J9" s="4">
        <v>98.481781380000001</v>
      </c>
      <c r="K9" s="4">
        <v>99.213973800000005</v>
      </c>
    </row>
    <row r="10" spans="1:21" x14ac:dyDescent="0.25">
      <c r="D10" t="s">
        <v>14</v>
      </c>
      <c r="E10" s="4">
        <v>1.00970889</v>
      </c>
      <c r="F10" s="4">
        <v>1.06240691</v>
      </c>
      <c r="G10" s="4">
        <v>0.78155053799999996</v>
      </c>
      <c r="H10" s="4">
        <v>0.71149642130000001</v>
      </c>
      <c r="I10" s="4">
        <v>0.38694290190000002</v>
      </c>
      <c r="J10" s="4">
        <v>0.24961337789999999</v>
      </c>
      <c r="K10" s="4">
        <v>0.21880634600000001</v>
      </c>
      <c r="N10" t="s">
        <v>0</v>
      </c>
      <c r="O10" s="4">
        <v>87.493893970000002</v>
      </c>
      <c r="P10" s="4">
        <v>88.780287099999995</v>
      </c>
      <c r="Q10" s="4">
        <v>91.186653050000004</v>
      </c>
      <c r="R10" s="4">
        <v>93.012025925000003</v>
      </c>
      <c r="S10" s="4">
        <v>94.824971544999997</v>
      </c>
      <c r="T10" s="4">
        <v>97.547412264999991</v>
      </c>
      <c r="U10" s="4">
        <v>98.840566080000002</v>
      </c>
    </row>
    <row r="11" spans="1:21" x14ac:dyDescent="0.25">
      <c r="D11" t="s">
        <v>15</v>
      </c>
      <c r="E11" s="4">
        <v>89.198810309999999</v>
      </c>
      <c r="F11" s="4">
        <v>90.702730329999994</v>
      </c>
      <c r="G11" s="4">
        <v>93.140935740000003</v>
      </c>
      <c r="H11" s="4">
        <v>94.796975900000007</v>
      </c>
      <c r="I11" s="4">
        <v>96.415799949999993</v>
      </c>
      <c r="J11" s="4">
        <v>98.453458729999994</v>
      </c>
      <c r="K11" s="4">
        <v>99.18996095</v>
      </c>
      <c r="N11" t="s">
        <v>1</v>
      </c>
      <c r="O11" s="4">
        <v>1.9927863149137801</v>
      </c>
      <c r="P11" s="4">
        <v>2.2232232855138743</v>
      </c>
      <c r="Q11" s="4">
        <v>2.2043599351869756</v>
      </c>
      <c r="R11" s="4">
        <v>2.009792877967068</v>
      </c>
      <c r="S11" s="4">
        <v>1.7675054935704555</v>
      </c>
      <c r="T11" s="4">
        <v>1.0316553152180246</v>
      </c>
      <c r="U11" s="4">
        <v>0.47719935793412227</v>
      </c>
    </row>
    <row r="12" spans="1:21" x14ac:dyDescent="0.25">
      <c r="N12" t="s">
        <v>2</v>
      </c>
      <c r="O12" s="5">
        <v>5684617.5370000005</v>
      </c>
      <c r="P12" s="5">
        <v>4064783.1529999999</v>
      </c>
      <c r="Q12" s="5">
        <v>3302641.8450000002</v>
      </c>
      <c r="R12" s="5">
        <v>2804844.7944999998</v>
      </c>
      <c r="S12" s="5">
        <v>2336399.7060000002</v>
      </c>
      <c r="T12" s="5">
        <v>1249629.47905</v>
      </c>
      <c r="U12" s="5">
        <v>279717.8063</v>
      </c>
    </row>
    <row r="13" spans="1:21" x14ac:dyDescent="0.25">
      <c r="A13" s="2">
        <v>44418</v>
      </c>
      <c r="O13" s="5">
        <v>2302683.9882199322</v>
      </c>
      <c r="P13" s="5">
        <v>1661216.1815629706</v>
      </c>
      <c r="Q13" s="5">
        <v>1269421.9160135482</v>
      </c>
      <c r="R13" s="5">
        <v>1028099.7083355802</v>
      </c>
      <c r="S13" s="5">
        <v>829998.90485446271</v>
      </c>
      <c r="T13" s="5">
        <v>385170.01702766569</v>
      </c>
      <c r="U13" s="5">
        <v>65938.009563084008</v>
      </c>
    </row>
    <row r="14" spans="1:21" x14ac:dyDescent="0.25">
      <c r="A14" t="s">
        <v>3</v>
      </c>
      <c r="D14" t="s">
        <v>4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  <c r="N14" t="s">
        <v>21</v>
      </c>
      <c r="O14" s="5">
        <f>AVERAGE(E5,E17)</f>
        <v>738908.51799999992</v>
      </c>
      <c r="P14" s="5">
        <f t="shared" ref="P14:U14" si="0">AVERAGE(F5,F17)</f>
        <v>478818.95604999998</v>
      </c>
      <c r="Q14" s="5">
        <f t="shared" si="0"/>
        <v>308689.67225</v>
      </c>
      <c r="R14" s="5">
        <f t="shared" si="0"/>
        <v>209034.91815000001</v>
      </c>
      <c r="S14" s="5">
        <f t="shared" si="0"/>
        <v>130245.719805</v>
      </c>
      <c r="T14" s="5">
        <f t="shared" si="0"/>
        <v>33124.690535000002</v>
      </c>
      <c r="U14" s="5">
        <f t="shared" si="0"/>
        <v>3414.4073790000002</v>
      </c>
    </row>
    <row r="15" spans="1:21" x14ac:dyDescent="0.25">
      <c r="A15">
        <v>210105002</v>
      </c>
      <c r="D15" t="s">
        <v>5</v>
      </c>
      <c r="E15" s="5">
        <v>7312861</v>
      </c>
      <c r="F15" s="5">
        <v>5239440.38</v>
      </c>
      <c r="G15" s="5">
        <v>4200258.6900000004</v>
      </c>
      <c r="H15" s="5">
        <v>3531821.07</v>
      </c>
      <c r="I15" s="5">
        <v>2923297.56</v>
      </c>
      <c r="J15" s="5">
        <v>1521985.81</v>
      </c>
      <c r="K15" s="5">
        <v>326343.02</v>
      </c>
      <c r="O15" s="5">
        <f>STDEV(E5,E17)</f>
        <v>424841.80040800211</v>
      </c>
      <c r="P15" s="5">
        <f t="shared" ref="P15:U15" si="1">STDEV(F5,F17)</f>
        <v>296675.12549940601</v>
      </c>
      <c r="Q15" s="5">
        <f t="shared" si="1"/>
        <v>202994.44181420156</v>
      </c>
      <c r="R15" s="5">
        <f t="shared" si="1"/>
        <v>142516.99408241682</v>
      </c>
      <c r="S15" s="5">
        <f t="shared" si="1"/>
        <v>95437.648867910277</v>
      </c>
      <c r="T15" s="5">
        <f t="shared" si="1"/>
        <v>25403.028188837474</v>
      </c>
      <c r="U15" s="5">
        <f t="shared" si="1"/>
        <v>2146.9332827675071</v>
      </c>
    </row>
    <row r="16" spans="1:21" x14ac:dyDescent="0.25">
      <c r="A16" t="s">
        <v>6</v>
      </c>
      <c r="D16" t="s">
        <v>7</v>
      </c>
      <c r="E16" s="4">
        <v>37.700936589999998</v>
      </c>
      <c r="F16" s="4">
        <v>21.396478259999999</v>
      </c>
      <c r="G16" s="4">
        <v>17.148328580000001</v>
      </c>
      <c r="H16" s="4">
        <v>12.91286594</v>
      </c>
      <c r="I16" s="4">
        <v>11.62180693</v>
      </c>
      <c r="J16" s="4">
        <v>3.9193854379999999</v>
      </c>
      <c r="K16" s="4">
        <v>0.85198058050000003</v>
      </c>
      <c r="O16" s="6"/>
      <c r="P16" s="6"/>
      <c r="Q16" s="6"/>
      <c r="R16" s="6"/>
      <c r="S16" s="6"/>
      <c r="T16" s="6"/>
      <c r="U16" s="6"/>
    </row>
    <row r="17" spans="1:11" x14ac:dyDescent="0.25">
      <c r="A17" t="s">
        <v>16</v>
      </c>
      <c r="B17">
        <v>0.1</v>
      </c>
      <c r="C17" t="s">
        <v>17</v>
      </c>
      <c r="D17" t="s">
        <v>8</v>
      </c>
      <c r="E17" s="5">
        <v>1039317.036</v>
      </c>
      <c r="F17" s="5">
        <v>688599.94909999997</v>
      </c>
      <c r="G17" s="5">
        <v>452228.41859999998</v>
      </c>
      <c r="H17" s="5">
        <v>309809.65110000002</v>
      </c>
      <c r="I17" s="5">
        <v>197730.3285</v>
      </c>
      <c r="J17" s="5">
        <v>51087.34403</v>
      </c>
      <c r="K17" s="5">
        <v>4932.518462</v>
      </c>
    </row>
    <row r="18" spans="1:11" x14ac:dyDescent="0.25">
      <c r="B18">
        <v>0.2021</v>
      </c>
      <c r="C18" t="s">
        <v>18</v>
      </c>
      <c r="D18" t="s">
        <v>7</v>
      </c>
      <c r="E18" s="4">
        <v>8.9941695900000003</v>
      </c>
      <c r="F18" s="4">
        <v>5.0752307639999996</v>
      </c>
      <c r="G18" s="4">
        <v>2.641901829</v>
      </c>
      <c r="H18" s="4">
        <v>1.3090714320000001</v>
      </c>
      <c r="I18" s="4">
        <v>1.2862270010000001</v>
      </c>
      <c r="J18" s="4">
        <v>1.0358576349999999</v>
      </c>
      <c r="K18" s="4">
        <v>0.26899255259999999</v>
      </c>
    </row>
    <row r="19" spans="1:11" x14ac:dyDescent="0.25">
      <c r="A19" t="s">
        <v>9</v>
      </c>
      <c r="B19">
        <v>34.799999999999997</v>
      </c>
      <c r="C19" t="s">
        <v>10</v>
      </c>
      <c r="D19" t="s">
        <v>11</v>
      </c>
      <c r="E19" s="4">
        <v>86.208212799999998</v>
      </c>
      <c r="F19" s="4">
        <v>87.220962110000002</v>
      </c>
      <c r="G19" s="4">
        <v>89.53426254</v>
      </c>
      <c r="H19" s="4">
        <v>91.422720940000005</v>
      </c>
      <c r="I19" s="4">
        <v>93.504786319999994</v>
      </c>
      <c r="J19" s="4">
        <v>96.832423660000003</v>
      </c>
      <c r="K19" s="4">
        <v>98.590261369999993</v>
      </c>
    </row>
    <row r="20" spans="1:11" x14ac:dyDescent="0.25">
      <c r="D20" t="s">
        <v>12</v>
      </c>
      <c r="E20" s="4">
        <v>85.341781870000005</v>
      </c>
      <c r="F20" s="4">
        <v>86.471734280000007</v>
      </c>
      <c r="G20" s="4">
        <v>88.975741240000005</v>
      </c>
      <c r="H20" s="4">
        <v>91.057878560000006</v>
      </c>
      <c r="I20" s="4">
        <v>92.983394050000001</v>
      </c>
      <c r="J20" s="4">
        <v>96.216691069999996</v>
      </c>
      <c r="K20" s="4">
        <v>98.057142859999999</v>
      </c>
    </row>
    <row r="21" spans="1:11" x14ac:dyDescent="0.25">
      <c r="D21" t="s">
        <v>13</v>
      </c>
      <c r="E21" s="4">
        <v>85.816938199999996</v>
      </c>
      <c r="F21" s="4">
        <v>86.880835210000001</v>
      </c>
      <c r="G21" s="4">
        <v>89.187107299999994</v>
      </c>
      <c r="H21" s="4">
        <v>91.200628339999994</v>
      </c>
      <c r="I21" s="4">
        <v>93.214249050000006</v>
      </c>
      <c r="J21" s="4">
        <v>96.874982669999994</v>
      </c>
      <c r="K21" s="4">
        <v>98.826109389999999</v>
      </c>
    </row>
    <row r="22" spans="1:11" x14ac:dyDescent="0.25">
      <c r="D22" t="s">
        <v>14</v>
      </c>
      <c r="E22" s="4">
        <v>0.4338916733</v>
      </c>
      <c r="F22" s="4">
        <v>0.37514269020000002</v>
      </c>
      <c r="G22" s="4">
        <v>0.28199834940000001</v>
      </c>
      <c r="H22" s="4">
        <v>0.1838534677</v>
      </c>
      <c r="I22" s="4">
        <v>0.26126481639999999</v>
      </c>
      <c r="J22" s="4">
        <v>0.36839420090000002</v>
      </c>
      <c r="K22" s="4">
        <v>0.39394355980000001</v>
      </c>
    </row>
    <row r="23" spans="1:11" x14ac:dyDescent="0.25">
      <c r="D23" t="s">
        <v>15</v>
      </c>
      <c r="E23" s="4">
        <v>85.788977630000005</v>
      </c>
      <c r="F23" s="4">
        <v>86.857843869999996</v>
      </c>
      <c r="G23" s="4">
        <v>89.232370360000004</v>
      </c>
      <c r="H23" s="4">
        <v>91.22707595</v>
      </c>
      <c r="I23" s="4">
        <v>93.23414314</v>
      </c>
      <c r="J23" s="4">
        <v>96.641365800000003</v>
      </c>
      <c r="K23" s="4">
        <v>98.491171210000005</v>
      </c>
    </row>
    <row r="24" spans="1:11" x14ac:dyDescent="0.25">
      <c r="E24" s="4"/>
      <c r="F24" s="4"/>
      <c r="G24" s="4"/>
      <c r="H24" s="4"/>
      <c r="I24" s="4"/>
      <c r="J24" s="4"/>
      <c r="K24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1EDB6-EA57-4960-BF84-3BB7BE00E7CD}">
  <dimension ref="A1:U23"/>
  <sheetViews>
    <sheetView workbookViewId="0">
      <selection activeCell="E23" sqref="E23:K23"/>
    </sheetView>
  </sheetViews>
  <sheetFormatPr defaultRowHeight="15" x14ac:dyDescent="0.25"/>
  <cols>
    <col min="5" max="8" width="16.28515625" bestFit="1" customWidth="1"/>
    <col min="9" max="10" width="15.28515625" bestFit="1" customWidth="1"/>
    <col min="11" max="11" width="13.7109375" bestFit="1" customWidth="1"/>
    <col min="13" max="13" width="9.42578125" bestFit="1" customWidth="1"/>
    <col min="14" max="15" width="16.28515625" bestFit="1" customWidth="1"/>
    <col min="16" max="16" width="15.42578125" bestFit="1" customWidth="1"/>
    <col min="17" max="19" width="15.28515625" bestFit="1" customWidth="1"/>
    <col min="20" max="20" width="14.42578125" bestFit="1" customWidth="1"/>
  </cols>
  <sheetData>
    <row r="1" spans="1:21" x14ac:dyDescent="0.25">
      <c r="A1" s="2">
        <v>44315</v>
      </c>
      <c r="M1" t="s">
        <v>0</v>
      </c>
      <c r="N1" t="s">
        <v>1</v>
      </c>
      <c r="O1" t="s">
        <v>2</v>
      </c>
      <c r="R1" t="s">
        <v>0</v>
      </c>
      <c r="S1" t="s">
        <v>1</v>
      </c>
      <c r="T1" t="s">
        <v>2</v>
      </c>
    </row>
    <row r="2" spans="1:21" x14ac:dyDescent="0.25">
      <c r="A2" t="s">
        <v>3</v>
      </c>
      <c r="D2" t="s">
        <v>4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74.589945950000001</v>
      </c>
      <c r="N2">
        <f>STDEV(E7, E8, E9,E19, E20,E21)</f>
        <v>2.0522363614659103</v>
      </c>
      <c r="O2" s="1">
        <f>AVERAGE(E3,E15)</f>
        <v>16487871.274999999</v>
      </c>
      <c r="P2">
        <f>STDEV(E3,E15)</f>
        <v>8003686.0140179237</v>
      </c>
      <c r="R2">
        <v>74.589945950000001</v>
      </c>
      <c r="S2">
        <v>2.0522363614659103</v>
      </c>
      <c r="T2">
        <v>16487871.274999999</v>
      </c>
      <c r="U2">
        <v>8003686.0140179237</v>
      </c>
    </row>
    <row r="3" spans="1:21" x14ac:dyDescent="0.25">
      <c r="A3">
        <v>210105002</v>
      </c>
      <c r="D3" t="s">
        <v>5</v>
      </c>
      <c r="E3" s="5">
        <v>22147331.93</v>
      </c>
      <c r="F3" s="5">
        <v>15632207.210000001</v>
      </c>
      <c r="G3" s="5">
        <v>12539740.99</v>
      </c>
      <c r="H3" s="5">
        <v>10308738.23</v>
      </c>
      <c r="I3" s="5">
        <v>8218046.8540000003</v>
      </c>
      <c r="J3" s="5">
        <v>3995245.8709999998</v>
      </c>
      <c r="K3" s="5">
        <v>715357.28910000005</v>
      </c>
      <c r="L3" s="4"/>
      <c r="M3" s="4">
        <f>AVERAGE(F11,F23)</f>
        <v>76.355373079999993</v>
      </c>
      <c r="N3" s="4">
        <f>STDEV(F7,F8,F9,F19,F20,F21)</f>
        <v>1.7299247064343699</v>
      </c>
      <c r="O3" s="4">
        <f>AVERAGE(F3, F15)</f>
        <v>8110270.2700000005</v>
      </c>
      <c r="P3" s="4">
        <f>STDEV(F3,F15)</f>
        <v>10637625.235863177</v>
      </c>
      <c r="Q3" s="4"/>
      <c r="R3" s="4">
        <v>76.355373079999993</v>
      </c>
      <c r="S3" s="4">
        <v>1.7299247064343699</v>
      </c>
      <c r="T3" s="4">
        <v>8110270.2700000005</v>
      </c>
      <c r="U3">
        <v>10637625.235863177</v>
      </c>
    </row>
    <row r="4" spans="1:21" x14ac:dyDescent="0.25">
      <c r="A4" t="s">
        <v>6</v>
      </c>
      <c r="D4" t="s">
        <v>7</v>
      </c>
      <c r="E4" s="4">
        <v>91.712745530000007</v>
      </c>
      <c r="F4" s="4">
        <v>60.971776949999999</v>
      </c>
      <c r="G4" s="4">
        <v>49.677384289999999</v>
      </c>
      <c r="H4" s="4">
        <v>43.104953600000002</v>
      </c>
      <c r="I4" s="4">
        <v>40.120332449999999</v>
      </c>
      <c r="J4" s="4">
        <v>27.631176530000001</v>
      </c>
      <c r="K4" s="4">
        <v>7.524609044</v>
      </c>
      <c r="L4" s="4"/>
      <c r="M4" s="4">
        <f>AVERAGE(G11,G23)</f>
        <v>80.412089290000011</v>
      </c>
      <c r="N4" s="4">
        <f>STDEV(G7,G8, G9, G19, G20,G21)</f>
        <v>1.3945722645985206</v>
      </c>
      <c r="O4" s="4">
        <f>AVERAGE(G3,G15)</f>
        <v>6437370.4950000001</v>
      </c>
      <c r="P4" s="4">
        <f>STDEV(G3,G15)</f>
        <v>8630055.1166544184</v>
      </c>
      <c r="Q4" s="4"/>
      <c r="R4" s="4">
        <v>80.412089290000011</v>
      </c>
      <c r="S4" s="4">
        <v>1.3945722645985206</v>
      </c>
      <c r="T4" s="4">
        <v>6437370.4950000001</v>
      </c>
      <c r="U4">
        <v>8630055.1166544184</v>
      </c>
    </row>
    <row r="5" spans="1:21" x14ac:dyDescent="0.25">
      <c r="D5" t="s">
        <v>8</v>
      </c>
      <c r="E5" s="5">
        <v>5258557.6919999998</v>
      </c>
      <c r="F5" s="5">
        <v>3487964.7439999999</v>
      </c>
      <c r="G5" s="5">
        <v>2321093.3050000002</v>
      </c>
      <c r="H5" s="5">
        <v>1496570.513</v>
      </c>
      <c r="I5" s="5">
        <v>873119.6581</v>
      </c>
      <c r="J5" s="5">
        <v>198181.98009999999</v>
      </c>
      <c r="K5" s="5">
        <v>21864.31624</v>
      </c>
      <c r="L5" s="4"/>
      <c r="M5" s="4">
        <f>AVERAGE(H11,H23)</f>
        <v>84.530558360000001</v>
      </c>
      <c r="N5" s="4">
        <f>STDEV(H7,H8,H9,H19,H20,H21)</f>
        <v>1.2148587118064162</v>
      </c>
      <c r="O5" s="4">
        <f>AVERAGE(H3,H15)</f>
        <v>5266035.78</v>
      </c>
      <c r="P5" s="4">
        <f>STDEV(H3,H15)</f>
        <v>7131458.1958020348</v>
      </c>
      <c r="Q5" s="4"/>
      <c r="R5" s="4">
        <v>84.530558360000001</v>
      </c>
      <c r="S5" s="4">
        <v>1.2148587118064162</v>
      </c>
      <c r="T5" s="4">
        <v>5266035.78</v>
      </c>
      <c r="U5">
        <v>7131458.1958020348</v>
      </c>
    </row>
    <row r="6" spans="1:21" x14ac:dyDescent="0.25">
      <c r="D6" t="s">
        <v>7</v>
      </c>
      <c r="E6" s="4">
        <v>24.399424069999998</v>
      </c>
      <c r="F6" s="4">
        <v>18.489067850000001</v>
      </c>
      <c r="G6" s="4">
        <v>12.41675663</v>
      </c>
      <c r="H6" s="4">
        <v>10.822777820000001</v>
      </c>
      <c r="I6" s="4">
        <v>5.5737698619999998</v>
      </c>
      <c r="J6" s="4">
        <v>0.90286206390000001</v>
      </c>
      <c r="K6" s="4">
        <v>0.20513655159999999</v>
      </c>
      <c r="L6" s="4"/>
      <c r="M6" s="4">
        <f>AVERAGE(I11,I23)</f>
        <v>88.500099449999993</v>
      </c>
      <c r="N6" s="4">
        <f>STDEV(I7,I8,I9,I19,I20,I21)</f>
        <v>1.037133074980604</v>
      </c>
      <c r="O6" s="4">
        <f>AVERAGE(I3,I15)</f>
        <v>4174023.4270000001</v>
      </c>
      <c r="P6" s="4">
        <f>STDEV(I3,I15)</f>
        <v>5719112.7770179221</v>
      </c>
      <c r="Q6" s="4"/>
      <c r="R6" s="4">
        <v>88.500099449999993</v>
      </c>
      <c r="S6" s="4">
        <v>1.037133074980604</v>
      </c>
      <c r="T6" s="4">
        <v>4174023.4270000001</v>
      </c>
      <c r="U6">
        <v>5719112.7770179221</v>
      </c>
    </row>
    <row r="7" spans="1:21" x14ac:dyDescent="0.25">
      <c r="D7" t="s">
        <v>11</v>
      </c>
      <c r="E7" s="4">
        <v>75.318068539999999</v>
      </c>
      <c r="F7" s="4">
        <v>76.761301329999995</v>
      </c>
      <c r="G7" s="4">
        <v>80.60221335</v>
      </c>
      <c r="H7" s="4">
        <v>84.654778699999994</v>
      </c>
      <c r="I7" s="4">
        <v>88.819845119999997</v>
      </c>
      <c r="J7" s="4">
        <v>94.739092819999996</v>
      </c>
      <c r="K7" s="4">
        <v>96.911725430000004</v>
      </c>
      <c r="L7" s="4"/>
      <c r="M7" s="4">
        <f>AVERAGE(J11,J23)</f>
        <v>94.049667395</v>
      </c>
      <c r="N7" s="4">
        <f>STDEV(J7,J8,J9,J19,J20,J21)</f>
        <v>1.1166578299430052</v>
      </c>
      <c r="O7" s="4">
        <f>AVERAGE(J3,J15)</f>
        <v>2016789.6004999999</v>
      </c>
      <c r="P7" s="4">
        <f>STDEV(J3,J15)</f>
        <v>2797959.6903031925</v>
      </c>
      <c r="Q7" s="4"/>
      <c r="R7" s="4">
        <v>94.049667395</v>
      </c>
      <c r="S7" s="4">
        <v>1.1166578299430052</v>
      </c>
      <c r="T7" s="4">
        <v>2016789.6004999999</v>
      </c>
      <c r="U7">
        <v>2797959.6903031925</v>
      </c>
    </row>
    <row r="8" spans="1:21" x14ac:dyDescent="0.25">
      <c r="D8" t="s">
        <v>12</v>
      </c>
      <c r="E8" s="4">
        <v>76.231768639999999</v>
      </c>
      <c r="F8" s="4">
        <v>77.625036559999998</v>
      </c>
      <c r="G8" s="4">
        <v>81.617279269999997</v>
      </c>
      <c r="H8" s="4">
        <v>85.555222599999993</v>
      </c>
      <c r="I8" s="4">
        <v>89.36734964</v>
      </c>
      <c r="J8" s="4">
        <v>95.092430620000002</v>
      </c>
      <c r="K8" s="4">
        <v>96.833575229999994</v>
      </c>
      <c r="L8" s="4"/>
      <c r="M8" s="4">
        <f>AVERAGE(K11,K23)</f>
        <v>96.155664884999993</v>
      </c>
      <c r="N8" s="4">
        <f>STDEV(K7,K8,K9,K19,K20,K21)</f>
        <v>0.86971515714375436</v>
      </c>
      <c r="O8" s="4">
        <f>AVERAGE(K3,K15)</f>
        <v>359345.30955000001</v>
      </c>
      <c r="P8" s="4">
        <f>STDEV(K3,K15)</f>
        <v>503476.96984690306</v>
      </c>
      <c r="Q8" s="4"/>
      <c r="R8" s="4">
        <v>96.155664884999993</v>
      </c>
      <c r="S8" s="4">
        <v>0.86971515714375436</v>
      </c>
      <c r="T8" s="4">
        <v>359345.30955000001</v>
      </c>
      <c r="U8">
        <v>503476.96984690306</v>
      </c>
    </row>
    <row r="9" spans="1:21" x14ac:dyDescent="0.25">
      <c r="D9" t="s">
        <v>13</v>
      </c>
      <c r="E9" s="4">
        <v>77.185471359999994</v>
      </c>
      <c r="F9" s="4">
        <v>78.643037570000004</v>
      </c>
      <c r="G9" s="4">
        <v>82.220907690000004</v>
      </c>
      <c r="H9" s="4">
        <v>86.208550700000004</v>
      </c>
      <c r="I9" s="4">
        <v>89.915840470000006</v>
      </c>
      <c r="J9" s="4">
        <v>95.269201330000001</v>
      </c>
      <c r="K9" s="4">
        <v>97.078464109999999</v>
      </c>
      <c r="L9" s="4"/>
      <c r="M9" s="4"/>
      <c r="N9" s="4"/>
      <c r="O9" s="4"/>
      <c r="P9" s="4"/>
      <c r="Q9" s="4"/>
      <c r="R9" s="4"/>
      <c r="S9" s="4"/>
      <c r="T9" s="4"/>
    </row>
    <row r="10" spans="1:21" x14ac:dyDescent="0.25">
      <c r="D10" t="s">
        <v>14</v>
      </c>
      <c r="E10" s="4">
        <v>0.93377281700000003</v>
      </c>
      <c r="F10" s="4">
        <v>0.94192143080000001</v>
      </c>
      <c r="G10" s="4">
        <v>0.81801563190000004</v>
      </c>
      <c r="H10" s="4">
        <v>0.78015428649999996</v>
      </c>
      <c r="I10" s="4">
        <v>0.54799774779999999</v>
      </c>
      <c r="J10" s="4">
        <v>0.26991063510000002</v>
      </c>
      <c r="K10" s="4">
        <v>0.1250865052</v>
      </c>
      <c r="L10" s="4"/>
      <c r="M10" s="4" t="s">
        <v>0</v>
      </c>
      <c r="N10" s="4">
        <v>74.589945950000001</v>
      </c>
      <c r="O10" s="4">
        <v>76.355373079999993</v>
      </c>
      <c r="P10" s="4">
        <v>80.412089290000011</v>
      </c>
      <c r="Q10" s="4">
        <v>84.530558360000001</v>
      </c>
      <c r="R10" s="4">
        <v>88.500099449999993</v>
      </c>
      <c r="S10" s="4">
        <v>94.049667395</v>
      </c>
      <c r="T10" s="4">
        <v>96.155664884999993</v>
      </c>
    </row>
    <row r="11" spans="1:21" x14ac:dyDescent="0.25">
      <c r="D11" t="s">
        <v>15</v>
      </c>
      <c r="E11" s="4">
        <v>76.245102849999995</v>
      </c>
      <c r="F11" s="4">
        <v>77.676458490000002</v>
      </c>
      <c r="G11" s="4">
        <v>81.480133440000003</v>
      </c>
      <c r="H11" s="4">
        <v>85.472850660000006</v>
      </c>
      <c r="I11" s="4">
        <v>89.367678409999996</v>
      </c>
      <c r="J11" s="4">
        <v>95.033574920000007</v>
      </c>
      <c r="K11" s="4">
        <v>96.941254920000006</v>
      </c>
      <c r="L11" s="4"/>
      <c r="M11" s="4" t="s">
        <v>1</v>
      </c>
      <c r="N11" s="4">
        <v>2.0522363614659103</v>
      </c>
      <c r="O11" s="4">
        <v>1.7299247064343699</v>
      </c>
      <c r="P11" s="4">
        <v>1.3945722645985206</v>
      </c>
      <c r="Q11" s="4">
        <v>1.2148587118064162</v>
      </c>
      <c r="R11" s="4">
        <v>1.037133074980604</v>
      </c>
      <c r="S11" s="4">
        <v>1.1166578299430052</v>
      </c>
      <c r="T11" s="4">
        <v>0.86971515714375436</v>
      </c>
    </row>
    <row r="12" spans="1:21" x14ac:dyDescent="0.25">
      <c r="E12" s="4"/>
      <c r="F12" s="4"/>
      <c r="G12" s="4"/>
      <c r="H12" s="4"/>
      <c r="I12" s="4"/>
      <c r="J12" s="4"/>
      <c r="K12" s="4"/>
      <c r="L12" s="4"/>
      <c r="M12" s="4" t="s">
        <v>2</v>
      </c>
      <c r="N12" s="5">
        <v>16487871.274999999</v>
      </c>
      <c r="O12" s="5">
        <v>8110270.2700000005</v>
      </c>
      <c r="P12" s="5">
        <v>6437370.4950000001</v>
      </c>
      <c r="Q12" s="5">
        <v>5266035.78</v>
      </c>
      <c r="R12" s="5">
        <v>4174023.4270000001</v>
      </c>
      <c r="S12" s="5">
        <v>2016789.6004999999</v>
      </c>
      <c r="T12" s="5">
        <v>359345.30955000001</v>
      </c>
    </row>
    <row r="13" spans="1:21" x14ac:dyDescent="0.25">
      <c r="A13" s="2">
        <v>44418</v>
      </c>
      <c r="E13" s="4"/>
      <c r="F13" s="4"/>
      <c r="G13" s="4"/>
      <c r="H13" s="4"/>
      <c r="I13" s="4"/>
      <c r="J13" s="4"/>
      <c r="K13" s="4"/>
      <c r="L13" s="4"/>
      <c r="M13" s="4"/>
      <c r="N13" s="5">
        <v>8003686.0140179237</v>
      </c>
      <c r="O13" s="5">
        <v>10637625.235863177</v>
      </c>
      <c r="P13" s="5">
        <v>8630055.1166544184</v>
      </c>
      <c r="Q13" s="5">
        <v>7131458.1958020348</v>
      </c>
      <c r="R13" s="5">
        <v>5719112.7770179221</v>
      </c>
      <c r="S13" s="5">
        <v>2797959.6903031925</v>
      </c>
      <c r="T13" s="5">
        <v>503476.96984690306</v>
      </c>
    </row>
    <row r="14" spans="1:21" x14ac:dyDescent="0.25">
      <c r="A14" t="s">
        <v>3</v>
      </c>
      <c r="D14" t="s">
        <v>4</v>
      </c>
      <c r="E14" s="4">
        <v>0.1</v>
      </c>
      <c r="F14" s="4">
        <v>0.15</v>
      </c>
      <c r="G14" s="4">
        <v>0.2</v>
      </c>
      <c r="H14" s="4">
        <v>0.25</v>
      </c>
      <c r="I14" s="4">
        <v>0.3</v>
      </c>
      <c r="J14" s="4">
        <v>0.5</v>
      </c>
      <c r="K14" s="4">
        <v>1</v>
      </c>
      <c r="L14" s="4"/>
      <c r="M14" s="4" t="s">
        <v>22</v>
      </c>
      <c r="N14" s="5">
        <f>AVERAGE(E5,E17)</f>
        <v>4093252.898</v>
      </c>
      <c r="O14" s="5">
        <f t="shared" ref="O14:T14" si="0">AVERAGE(F5,F17)</f>
        <v>4814815.7055000002</v>
      </c>
      <c r="P14" s="5">
        <f t="shared" si="0"/>
        <v>3507213.3190000001</v>
      </c>
      <c r="Q14" s="5">
        <f t="shared" si="0"/>
        <v>2590785.2565000001</v>
      </c>
      <c r="R14" s="5">
        <f t="shared" si="0"/>
        <v>1871559.8290500001</v>
      </c>
      <c r="S14" s="5">
        <f t="shared" si="0"/>
        <v>784090.99005000002</v>
      </c>
      <c r="T14" s="5">
        <f t="shared" si="0"/>
        <v>140098.82477000001</v>
      </c>
    </row>
    <row r="15" spans="1:21" ht="15.75" thickBot="1" x14ac:dyDescent="0.3">
      <c r="A15">
        <v>210105002</v>
      </c>
      <c r="D15" t="s">
        <v>5</v>
      </c>
      <c r="E15" s="5">
        <v>10828410.619999999</v>
      </c>
      <c r="F15" s="5">
        <v>588333.32999999996</v>
      </c>
      <c r="G15" s="5">
        <v>335000</v>
      </c>
      <c r="H15" s="5">
        <v>223333.33</v>
      </c>
      <c r="I15" s="5">
        <v>130000</v>
      </c>
      <c r="J15" s="5">
        <v>38333.33</v>
      </c>
      <c r="K15" s="5">
        <v>3333.33</v>
      </c>
      <c r="L15" s="4"/>
      <c r="M15" s="4"/>
      <c r="N15" s="5">
        <f>STDEV(E5,E17)</f>
        <v>1647989.8439731835</v>
      </c>
      <c r="O15" s="5">
        <f t="shared" ref="O15:T15" si="1">STDEV(F5,F17)</f>
        <v>1876450.6250010803</v>
      </c>
      <c r="P15" s="5">
        <f t="shared" si="1"/>
        <v>1677427.0104009649</v>
      </c>
      <c r="Q15" s="5">
        <f t="shared" si="1"/>
        <v>1547453.3304062972</v>
      </c>
      <c r="R15" s="5">
        <f t="shared" si="1"/>
        <v>1412007.630975601</v>
      </c>
      <c r="S15" s="5">
        <f t="shared" si="1"/>
        <v>828600.46818788256</v>
      </c>
      <c r="T15" s="5">
        <f t="shared" si="1"/>
        <v>167208.84550364336</v>
      </c>
    </row>
    <row r="16" spans="1:21" ht="16.5" thickBot="1" x14ac:dyDescent="0.3">
      <c r="A16" t="s">
        <v>6</v>
      </c>
      <c r="D16" t="s">
        <v>7</v>
      </c>
      <c r="E16" s="7">
        <v>77.6711411</v>
      </c>
      <c r="F16" s="7">
        <v>56.17747644</v>
      </c>
      <c r="G16" s="7">
        <v>45.140734420000001</v>
      </c>
      <c r="H16" s="7">
        <v>35.862621150000003</v>
      </c>
      <c r="I16" s="7">
        <v>23.780922289999999</v>
      </c>
      <c r="J16" s="7">
        <v>10.27012551</v>
      </c>
      <c r="K16" s="7">
        <v>1.34030965</v>
      </c>
      <c r="L16" s="4"/>
      <c r="M16" s="4"/>
      <c r="N16" s="4"/>
      <c r="O16" s="4"/>
      <c r="P16" s="4"/>
      <c r="Q16" s="4"/>
      <c r="R16" s="4"/>
      <c r="S16" s="4"/>
      <c r="T16" s="4"/>
    </row>
    <row r="17" spans="1:20" x14ac:dyDescent="0.25">
      <c r="A17" t="s">
        <v>16</v>
      </c>
      <c r="B17">
        <v>0.3</v>
      </c>
      <c r="C17" t="s">
        <v>17</v>
      </c>
      <c r="D17" t="s">
        <v>8</v>
      </c>
      <c r="E17" s="5">
        <v>2927948.1039999998</v>
      </c>
      <c r="F17" s="5">
        <v>6141666.6670000004</v>
      </c>
      <c r="G17" s="5">
        <v>4693333.3329999996</v>
      </c>
      <c r="H17" s="5">
        <v>3685000</v>
      </c>
      <c r="I17" s="5">
        <v>2870000</v>
      </c>
      <c r="J17" s="5">
        <v>1370000</v>
      </c>
      <c r="K17" s="5">
        <v>258333.3333</v>
      </c>
      <c r="L17" s="4"/>
      <c r="M17" s="4"/>
      <c r="N17" s="4"/>
      <c r="O17" s="4"/>
      <c r="P17" s="4"/>
      <c r="Q17" s="4"/>
      <c r="R17" s="4"/>
      <c r="S17" s="4"/>
      <c r="T17" s="4"/>
    </row>
    <row r="18" spans="1:20" x14ac:dyDescent="0.25">
      <c r="B18">
        <v>0.60640000000000005</v>
      </c>
      <c r="C18" t="s">
        <v>18</v>
      </c>
      <c r="D18" t="s">
        <v>7</v>
      </c>
      <c r="E18" s="4">
        <v>11.93770887</v>
      </c>
      <c r="F18" s="4">
        <v>680.47434439999995</v>
      </c>
      <c r="G18" s="4">
        <v>581.12505829999998</v>
      </c>
      <c r="H18" s="4">
        <v>491.28097869999999</v>
      </c>
      <c r="I18" s="4">
        <v>407.17195379999998</v>
      </c>
      <c r="J18" s="4">
        <v>214.50174820000001</v>
      </c>
      <c r="K18" s="4">
        <v>43.558389929999997</v>
      </c>
      <c r="L18" s="4"/>
      <c r="M18" s="4"/>
      <c r="N18" s="4"/>
      <c r="O18" s="4"/>
      <c r="P18" s="4"/>
      <c r="Q18" s="4"/>
      <c r="R18" s="4"/>
      <c r="S18" s="4"/>
      <c r="T18" s="4"/>
    </row>
    <row r="19" spans="1:20" x14ac:dyDescent="0.25">
      <c r="A19" t="s">
        <v>9</v>
      </c>
      <c r="B19">
        <v>35.6</v>
      </c>
      <c r="C19" t="s">
        <v>10</v>
      </c>
      <c r="D19" t="s">
        <v>11</v>
      </c>
      <c r="E19" s="4">
        <v>74.115837089999999</v>
      </c>
      <c r="F19" s="4">
        <v>76.166009410000001</v>
      </c>
      <c r="G19" s="4">
        <v>80.246932380000004</v>
      </c>
      <c r="H19" s="4">
        <v>84.290775909999994</v>
      </c>
      <c r="I19" s="4">
        <v>87.941461959999998</v>
      </c>
      <c r="J19" s="4">
        <v>93.465113220000006</v>
      </c>
      <c r="K19" s="4">
        <v>95.54656344</v>
      </c>
      <c r="L19" s="4"/>
      <c r="M19" s="4"/>
      <c r="N19" s="4"/>
      <c r="O19" s="4"/>
      <c r="P19" s="4"/>
      <c r="Q19" s="4"/>
      <c r="R19" s="4"/>
      <c r="S19" s="4"/>
      <c r="T19" s="4"/>
    </row>
    <row r="20" spans="1:20" x14ac:dyDescent="0.25">
      <c r="D20" t="s">
        <v>12</v>
      </c>
      <c r="E20" s="4">
        <v>72.97073494</v>
      </c>
      <c r="F20" s="4">
        <v>75.099289089999999</v>
      </c>
      <c r="G20" s="4">
        <v>79.291814509999995</v>
      </c>
      <c r="H20" s="4">
        <v>83.454218659999995</v>
      </c>
      <c r="I20" s="4">
        <v>87.721252629999995</v>
      </c>
      <c r="J20" s="4">
        <v>93.009699420000004</v>
      </c>
      <c r="K20" s="4">
        <v>95.305244810000005</v>
      </c>
      <c r="L20" s="4"/>
      <c r="M20" s="4"/>
      <c r="N20" s="4"/>
      <c r="O20" s="4"/>
      <c r="P20" s="4"/>
      <c r="Q20" s="4"/>
      <c r="R20" s="4"/>
      <c r="S20" s="4"/>
      <c r="T20" s="4"/>
    </row>
    <row r="21" spans="1:20" x14ac:dyDescent="0.25">
      <c r="D21" t="s">
        <v>13</v>
      </c>
      <c r="E21" s="4">
        <v>71.717795100000004</v>
      </c>
      <c r="F21" s="4">
        <v>73.837564520000001</v>
      </c>
      <c r="G21" s="4">
        <v>78.493388539999998</v>
      </c>
      <c r="H21" s="4">
        <v>83.019803620000005</v>
      </c>
      <c r="I21" s="4">
        <v>87.23484689</v>
      </c>
      <c r="J21" s="4">
        <v>92.722466960000006</v>
      </c>
      <c r="K21" s="4">
        <v>95.258416310000001</v>
      </c>
      <c r="L21" s="4"/>
      <c r="M21" s="4"/>
      <c r="N21" s="4"/>
      <c r="O21" s="4"/>
      <c r="P21" s="4"/>
      <c r="Q21" s="4"/>
      <c r="R21" s="4"/>
      <c r="S21" s="4"/>
      <c r="T21" s="4"/>
    </row>
    <row r="22" spans="1:20" x14ac:dyDescent="0.25">
      <c r="D22" t="s">
        <v>14</v>
      </c>
      <c r="E22" s="4">
        <v>1.1994250390000001</v>
      </c>
      <c r="F22" s="4">
        <v>1.165582597</v>
      </c>
      <c r="G22" s="4">
        <v>0.87793794199999997</v>
      </c>
      <c r="H22" s="4">
        <v>0.64600245690000002</v>
      </c>
      <c r="I22" s="4">
        <v>0.36156777540000001</v>
      </c>
      <c r="J22" s="4">
        <v>0.3744835755</v>
      </c>
      <c r="K22" s="4">
        <v>0.15462662369999999</v>
      </c>
      <c r="L22" s="4"/>
      <c r="M22" s="4"/>
      <c r="N22" s="4"/>
      <c r="O22" s="4"/>
      <c r="P22" s="4"/>
      <c r="Q22" s="4"/>
      <c r="R22" s="4"/>
      <c r="S22" s="4"/>
      <c r="T22" s="4"/>
    </row>
    <row r="23" spans="1:20" x14ac:dyDescent="0.25">
      <c r="D23" t="s">
        <v>15</v>
      </c>
      <c r="E23" s="8">
        <v>72.934789050000006</v>
      </c>
      <c r="F23" s="8">
        <v>75.034287669999998</v>
      </c>
      <c r="G23" s="8">
        <v>79.344045140000006</v>
      </c>
      <c r="H23" s="8">
        <v>83.588266059999995</v>
      </c>
      <c r="I23" s="8">
        <v>87.632520490000005</v>
      </c>
      <c r="J23" s="8">
        <v>93.065759869999994</v>
      </c>
      <c r="K23" s="8">
        <v>95.370074849999995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813AF-2971-4C46-A8BA-423DE23113B5}">
  <dimension ref="A1:L9"/>
  <sheetViews>
    <sheetView workbookViewId="0">
      <selection activeCell="K13" sqref="K13"/>
    </sheetView>
  </sheetViews>
  <sheetFormatPr defaultRowHeight="15" x14ac:dyDescent="0.25"/>
  <sheetData>
    <row r="1" spans="1:12" x14ac:dyDescent="0.25">
      <c r="A1" t="s">
        <v>19</v>
      </c>
      <c r="F1" t="s">
        <v>20</v>
      </c>
      <c r="L1" s="3" t="s">
        <v>4</v>
      </c>
    </row>
    <row r="2" spans="1:12" x14ac:dyDescent="0.25">
      <c r="A2" t="s">
        <v>0</v>
      </c>
      <c r="B2" t="s">
        <v>1</v>
      </c>
      <c r="C2" t="s">
        <v>2</v>
      </c>
      <c r="F2" t="s">
        <v>0</v>
      </c>
      <c r="G2" t="s">
        <v>1</v>
      </c>
      <c r="H2" t="s">
        <v>2</v>
      </c>
      <c r="L2">
        <v>0.1</v>
      </c>
    </row>
    <row r="3" spans="1:12" x14ac:dyDescent="0.25">
      <c r="A3">
        <v>87.493893970000002</v>
      </c>
      <c r="B3">
        <v>1.9927863149137801</v>
      </c>
      <c r="C3">
        <v>5684617.5370000005</v>
      </c>
      <c r="D3">
        <v>2302683.9882199322</v>
      </c>
      <c r="F3">
        <v>74.589945950000001</v>
      </c>
      <c r="G3">
        <v>2.0522363614659103</v>
      </c>
      <c r="H3">
        <v>16487871.274999999</v>
      </c>
      <c r="I3">
        <v>8003686.0140179237</v>
      </c>
      <c r="L3">
        <v>0.15</v>
      </c>
    </row>
    <row r="4" spans="1:12" x14ac:dyDescent="0.25">
      <c r="A4">
        <v>88.780287099999995</v>
      </c>
      <c r="B4">
        <v>2.2232232855138743</v>
      </c>
      <c r="C4">
        <v>4064783.1529999999</v>
      </c>
      <c r="D4">
        <v>1661216.1815629706</v>
      </c>
      <c r="F4">
        <v>76.355373079999993</v>
      </c>
      <c r="G4">
        <v>1.7299247064343699</v>
      </c>
      <c r="H4">
        <v>8110270.2700000005</v>
      </c>
      <c r="I4">
        <v>10637625.235863177</v>
      </c>
      <c r="L4">
        <v>0.2</v>
      </c>
    </row>
    <row r="5" spans="1:12" x14ac:dyDescent="0.25">
      <c r="A5">
        <v>91.186653050000004</v>
      </c>
      <c r="B5">
        <v>2.2043599351869756</v>
      </c>
      <c r="C5">
        <v>3302641.8450000002</v>
      </c>
      <c r="D5">
        <v>1269421.9160135482</v>
      </c>
      <c r="F5">
        <v>80.412089290000011</v>
      </c>
      <c r="G5">
        <v>1.3945722645985206</v>
      </c>
      <c r="H5">
        <v>6437370.4950000001</v>
      </c>
      <c r="I5">
        <v>8630055.1166544184</v>
      </c>
      <c r="L5">
        <v>0.25</v>
      </c>
    </row>
    <row r="6" spans="1:12" x14ac:dyDescent="0.25">
      <c r="A6">
        <v>93.012025925000003</v>
      </c>
      <c r="B6">
        <v>2.009792877967068</v>
      </c>
      <c r="C6">
        <v>2804844.7944999998</v>
      </c>
      <c r="D6">
        <v>1028099.7083355802</v>
      </c>
      <c r="F6">
        <v>84.530558360000001</v>
      </c>
      <c r="G6">
        <v>1.2148587118064162</v>
      </c>
      <c r="H6">
        <v>5266035.78</v>
      </c>
      <c r="I6">
        <v>7131458.1958020348</v>
      </c>
      <c r="L6">
        <v>0.3</v>
      </c>
    </row>
    <row r="7" spans="1:12" x14ac:dyDescent="0.25">
      <c r="A7">
        <v>94.824971544999997</v>
      </c>
      <c r="B7">
        <v>1.7675054935704555</v>
      </c>
      <c r="C7">
        <v>2336399.7060000002</v>
      </c>
      <c r="D7">
        <v>829998.90485446271</v>
      </c>
      <c r="F7">
        <v>88.500099449999993</v>
      </c>
      <c r="G7">
        <v>1.037133074980604</v>
      </c>
      <c r="H7">
        <v>4174023.4270000001</v>
      </c>
      <c r="I7">
        <v>5719112.7770179221</v>
      </c>
      <c r="L7">
        <v>0.5</v>
      </c>
    </row>
    <row r="8" spans="1:12" x14ac:dyDescent="0.25">
      <c r="A8">
        <v>97.547412264999991</v>
      </c>
      <c r="B8">
        <v>1.0316553152180246</v>
      </c>
      <c r="C8">
        <v>1249629.47905</v>
      </c>
      <c r="D8">
        <v>385170.01702766569</v>
      </c>
      <c r="F8">
        <v>94.049667395</v>
      </c>
      <c r="G8">
        <v>1.1166578299430052</v>
      </c>
      <c r="H8">
        <v>2016789.6004999999</v>
      </c>
      <c r="I8">
        <v>2797959.6903031925</v>
      </c>
      <c r="L8">
        <v>1</v>
      </c>
    </row>
    <row r="9" spans="1:12" x14ac:dyDescent="0.25">
      <c r="A9">
        <v>98.840566080000002</v>
      </c>
      <c r="B9">
        <v>0.47719935793412227</v>
      </c>
      <c r="C9">
        <v>279717.8063</v>
      </c>
      <c r="D9">
        <v>65938.009563084008</v>
      </c>
      <c r="F9">
        <v>96.155664884999993</v>
      </c>
      <c r="G9">
        <v>0.86971515714375436</v>
      </c>
      <c r="H9">
        <v>359345.30955000001</v>
      </c>
      <c r="I9">
        <v>503476.96984690306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10cms</vt:lpstr>
      <vt:lpstr>25cms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Quemerais Group</dc:creator>
  <cp:lastModifiedBy>Emilt Quecke</cp:lastModifiedBy>
  <dcterms:created xsi:type="dcterms:W3CDTF">2021-07-30T15:24:07Z</dcterms:created>
  <dcterms:modified xsi:type="dcterms:W3CDTF">2021-09-16T20:08:08Z</dcterms:modified>
</cp:coreProperties>
</file>