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Excel for filtration/"/>
    </mc:Choice>
  </mc:AlternateContent>
  <xr:revisionPtr revIDLastSave="414" documentId="8_{B2E508FD-FD06-4209-9244-4E5021DBC6D7}" xr6:coauthVersionLast="47" xr6:coauthVersionMax="47" xr10:uidLastSave="{E7D47BCF-054A-4283-AF25-1344E0867580}"/>
  <bookViews>
    <workbookView xWindow="-108" yWindow="-108" windowWidth="23256" windowHeight="12456" xr2:uid="{F09344C2-843B-4C42-9495-7AF886AEA676}"/>
  </bookViews>
  <sheets>
    <sheet name="10cms" sheetId="1" r:id="rId1"/>
    <sheet name="25cms" sheetId="2" r:id="rId2"/>
    <sheet name="25cms- with inserts" sheetId="6" r:id="rId3"/>
    <sheet name="25-with L3, L2 and disp" sheetId="7" r:id="rId4"/>
    <sheet name="17.5" sheetId="3" r:id="rId5"/>
    <sheet name="32.5" sheetId="4" r:id="rId6"/>
    <sheet name="All" sheetId="5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2" l="1"/>
  <c r="P22" i="2"/>
  <c r="Q22" i="2"/>
  <c r="R22" i="2"/>
  <c r="S22" i="2"/>
  <c r="O21" i="2"/>
  <c r="P21" i="2"/>
  <c r="Q21" i="2"/>
  <c r="R21" i="2"/>
  <c r="S21" i="2"/>
  <c r="O20" i="2"/>
  <c r="P20" i="2"/>
  <c r="Q20" i="2"/>
  <c r="R20" i="2"/>
  <c r="S20" i="2"/>
  <c r="N22" i="2"/>
  <c r="N21" i="2"/>
  <c r="N20" i="2"/>
  <c r="O19" i="2"/>
  <c r="P19" i="2"/>
  <c r="Q19" i="2"/>
  <c r="R19" i="2"/>
  <c r="S19" i="2"/>
  <c r="T19" i="2"/>
  <c r="O18" i="2"/>
  <c r="P18" i="2"/>
  <c r="Q18" i="2"/>
  <c r="R18" i="2"/>
  <c r="S18" i="2"/>
  <c r="T18" i="2"/>
  <c r="O17" i="2"/>
  <c r="P17" i="2"/>
  <c r="Q17" i="2"/>
  <c r="R17" i="2"/>
  <c r="S17" i="2"/>
  <c r="T17" i="2"/>
  <c r="N19" i="2"/>
  <c r="N18" i="2"/>
  <c r="N17" i="2"/>
  <c r="M65" i="7" l="1"/>
  <c r="S66" i="7"/>
  <c r="R66" i="7"/>
  <c r="Q66" i="7"/>
  <c r="P66" i="7"/>
  <c r="O66" i="7"/>
  <c r="N66" i="7"/>
  <c r="M66" i="7"/>
  <c r="S65" i="7"/>
  <c r="R65" i="7"/>
  <c r="Q65" i="7"/>
  <c r="P65" i="7"/>
  <c r="O65" i="7"/>
  <c r="N65" i="7"/>
  <c r="M40" i="7"/>
  <c r="S41" i="7"/>
  <c r="R41" i="7"/>
  <c r="Q41" i="7"/>
  <c r="P41" i="7"/>
  <c r="O41" i="7"/>
  <c r="N41" i="7"/>
  <c r="M41" i="7"/>
  <c r="S40" i="7"/>
  <c r="R40" i="7"/>
  <c r="Q40" i="7"/>
  <c r="P40" i="7"/>
  <c r="O40" i="7"/>
  <c r="N40" i="7"/>
  <c r="N16" i="7"/>
  <c r="O16" i="7"/>
  <c r="P16" i="7"/>
  <c r="Q16" i="7"/>
  <c r="R16" i="7"/>
  <c r="S16" i="7"/>
  <c r="N15" i="7"/>
  <c r="O15" i="7"/>
  <c r="P15" i="7"/>
  <c r="Q15" i="7"/>
  <c r="R15" i="7"/>
  <c r="S15" i="7"/>
  <c r="M16" i="7"/>
  <c r="M15" i="7"/>
  <c r="N23" i="6"/>
  <c r="O23" i="6"/>
  <c r="P23" i="6"/>
  <c r="Q23" i="6"/>
  <c r="R23" i="6"/>
  <c r="S23" i="6"/>
  <c r="N22" i="6"/>
  <c r="O22" i="6"/>
  <c r="P22" i="6"/>
  <c r="Q22" i="6"/>
  <c r="R22" i="6"/>
  <c r="S22" i="6"/>
  <c r="M23" i="6"/>
  <c r="M22" i="6"/>
  <c r="AG15" i="6"/>
  <c r="AH15" i="6"/>
  <c r="AI15" i="6"/>
  <c r="AJ15" i="6"/>
  <c r="AK15" i="6"/>
  <c r="AL15" i="6"/>
  <c r="AG14" i="6"/>
  <c r="AH14" i="6"/>
  <c r="AI14" i="6"/>
  <c r="AJ14" i="6"/>
  <c r="AK14" i="6"/>
  <c r="AL14" i="6"/>
  <c r="AF15" i="6"/>
  <c r="AF14" i="6"/>
  <c r="M15" i="2"/>
  <c r="N15" i="2"/>
  <c r="O15" i="2"/>
  <c r="P15" i="2"/>
  <c r="M16" i="2"/>
  <c r="N16" i="2"/>
  <c r="O16" i="2"/>
  <c r="P16" i="2"/>
  <c r="S16" i="2"/>
  <c r="R16" i="2"/>
  <c r="Q16" i="2"/>
  <c r="S15" i="2"/>
  <c r="R15" i="2"/>
  <c r="Q15" i="2"/>
  <c r="N16" i="1"/>
  <c r="O16" i="1"/>
  <c r="P16" i="1"/>
  <c r="Q16" i="1"/>
  <c r="R16" i="1"/>
  <c r="S16" i="1"/>
  <c r="N15" i="1"/>
  <c r="O15" i="1"/>
  <c r="P15" i="1"/>
  <c r="Q15" i="1"/>
  <c r="R15" i="1"/>
  <c r="S15" i="1"/>
  <c r="M16" i="1"/>
  <c r="M15" i="1"/>
  <c r="P59" i="7"/>
  <c r="O59" i="7"/>
  <c r="N59" i="7"/>
  <c r="M59" i="7"/>
  <c r="P58" i="7"/>
  <c r="O58" i="7"/>
  <c r="N58" i="7"/>
  <c r="M58" i="7"/>
  <c r="P57" i="7"/>
  <c r="O57" i="7"/>
  <c r="N57" i="7"/>
  <c r="M57" i="7"/>
  <c r="P56" i="7"/>
  <c r="O56" i="7"/>
  <c r="N56" i="7"/>
  <c r="M56" i="7"/>
  <c r="P55" i="7"/>
  <c r="O55" i="7"/>
  <c r="N55" i="7"/>
  <c r="M55" i="7"/>
  <c r="P54" i="7"/>
  <c r="O54" i="7"/>
  <c r="N54" i="7"/>
  <c r="M54" i="7"/>
  <c r="P53" i="7"/>
  <c r="O53" i="7"/>
  <c r="N53" i="7"/>
  <c r="M53" i="7"/>
  <c r="AG6" i="6"/>
  <c r="N28" i="7"/>
  <c r="M28" i="7"/>
  <c r="P34" i="7"/>
  <c r="O34" i="7"/>
  <c r="N34" i="7"/>
  <c r="M34" i="7"/>
  <c r="P33" i="7"/>
  <c r="O33" i="7"/>
  <c r="N33" i="7"/>
  <c r="M33" i="7"/>
  <c r="P32" i="7"/>
  <c r="O32" i="7"/>
  <c r="N32" i="7"/>
  <c r="M32" i="7"/>
  <c r="P31" i="7"/>
  <c r="O31" i="7"/>
  <c r="N31" i="7"/>
  <c r="M31" i="7"/>
  <c r="P30" i="7"/>
  <c r="O30" i="7"/>
  <c r="N30" i="7"/>
  <c r="M30" i="7"/>
  <c r="P29" i="7"/>
  <c r="O29" i="7"/>
  <c r="N29" i="7"/>
  <c r="M29" i="7"/>
  <c r="P28" i="7"/>
  <c r="O28" i="7"/>
  <c r="P9" i="7"/>
  <c r="O9" i="7"/>
  <c r="N9" i="7"/>
  <c r="M9" i="7"/>
  <c r="P8" i="7"/>
  <c r="O8" i="7"/>
  <c r="N8" i="7"/>
  <c r="M8" i="7"/>
  <c r="P7" i="7"/>
  <c r="O7" i="7"/>
  <c r="N7" i="7"/>
  <c r="M7" i="7"/>
  <c r="P6" i="7"/>
  <c r="O6" i="7"/>
  <c r="N6" i="7"/>
  <c r="M6" i="7"/>
  <c r="P5" i="7"/>
  <c r="O5" i="7"/>
  <c r="N5" i="7"/>
  <c r="M5" i="7"/>
  <c r="P4" i="7"/>
  <c r="O4" i="7"/>
  <c r="N4" i="7"/>
  <c r="M4" i="7"/>
  <c r="P3" i="7"/>
  <c r="O3" i="7"/>
  <c r="N3" i="7"/>
  <c r="M3" i="7"/>
  <c r="N8" i="4"/>
  <c r="N7" i="4"/>
  <c r="N6" i="4"/>
  <c r="N5" i="4"/>
  <c r="N4" i="4"/>
  <c r="N3" i="4"/>
  <c r="N2" i="4"/>
  <c r="N8" i="3"/>
  <c r="N7" i="3"/>
  <c r="N6" i="3"/>
  <c r="N5" i="3"/>
  <c r="N4" i="3"/>
  <c r="N3" i="3"/>
  <c r="N2" i="3"/>
  <c r="N8" i="6"/>
  <c r="N7" i="6"/>
  <c r="N6" i="6"/>
  <c r="N5" i="6"/>
  <c r="N4" i="6"/>
  <c r="N3" i="6"/>
  <c r="N2" i="6"/>
  <c r="AG8" i="6"/>
  <c r="AG7" i="6"/>
  <c r="AG5" i="6"/>
  <c r="AG4" i="6"/>
  <c r="AG3" i="6"/>
  <c r="AG2" i="6"/>
  <c r="N8" i="2"/>
  <c r="N7" i="2"/>
  <c r="N6" i="2"/>
  <c r="N5" i="2"/>
  <c r="N4" i="2"/>
  <c r="N3" i="2"/>
  <c r="N2" i="2"/>
  <c r="N8" i="1"/>
  <c r="N7" i="1"/>
  <c r="N6" i="1"/>
  <c r="N5" i="1"/>
  <c r="N4" i="1"/>
  <c r="N3" i="1"/>
  <c r="N2" i="1"/>
  <c r="AF2" i="6" l="1"/>
  <c r="AI8" i="6" l="1"/>
  <c r="AH8" i="6"/>
  <c r="AF8" i="6"/>
  <c r="AI7" i="6"/>
  <c r="AH7" i="6"/>
  <c r="AF7" i="6"/>
  <c r="AI6" i="6"/>
  <c r="AH6" i="6"/>
  <c r="AF6" i="6"/>
  <c r="AI5" i="6"/>
  <c r="AH5" i="6"/>
  <c r="AF5" i="6"/>
  <c r="AI4" i="6"/>
  <c r="AH4" i="6"/>
  <c r="AF4" i="6"/>
  <c r="AI3" i="6"/>
  <c r="AH3" i="6"/>
  <c r="AF3" i="6"/>
  <c r="AI2" i="6"/>
  <c r="AH2" i="6"/>
  <c r="P8" i="6"/>
  <c r="O8" i="6"/>
  <c r="M8" i="6"/>
  <c r="P7" i="6"/>
  <c r="O7" i="6"/>
  <c r="M7" i="6"/>
  <c r="P6" i="6"/>
  <c r="O6" i="6"/>
  <c r="M6" i="6"/>
  <c r="P5" i="6"/>
  <c r="O5" i="6"/>
  <c r="M5" i="6"/>
  <c r="P4" i="6"/>
  <c r="O4" i="6"/>
  <c r="M4" i="6"/>
  <c r="P3" i="6"/>
  <c r="O3" i="6"/>
  <c r="M3" i="6"/>
  <c r="P2" i="6"/>
  <c r="O2" i="6"/>
  <c r="M2" i="6"/>
  <c r="P8" i="4"/>
  <c r="O8" i="4"/>
  <c r="M8" i="4"/>
  <c r="P7" i="4"/>
  <c r="O7" i="4"/>
  <c r="M7" i="4"/>
  <c r="P6" i="4"/>
  <c r="O6" i="4"/>
  <c r="M6" i="4"/>
  <c r="P5" i="4"/>
  <c r="O5" i="4"/>
  <c r="M5" i="4"/>
  <c r="P4" i="4"/>
  <c r="O4" i="4"/>
  <c r="M4" i="4"/>
  <c r="P3" i="4"/>
  <c r="O3" i="4"/>
  <c r="M3" i="4"/>
  <c r="P2" i="4"/>
  <c r="O2" i="4"/>
  <c r="M2" i="4"/>
  <c r="P8" i="3"/>
  <c r="O8" i="3"/>
  <c r="M8" i="3"/>
  <c r="P7" i="3"/>
  <c r="O7" i="3"/>
  <c r="M7" i="3"/>
  <c r="P6" i="3"/>
  <c r="O6" i="3"/>
  <c r="M6" i="3"/>
  <c r="P5" i="3"/>
  <c r="O5" i="3"/>
  <c r="M5" i="3"/>
  <c r="P4" i="3"/>
  <c r="O4" i="3"/>
  <c r="M4" i="3"/>
  <c r="P3" i="3"/>
  <c r="O3" i="3"/>
  <c r="M3" i="3"/>
  <c r="P2" i="3"/>
  <c r="O2" i="3"/>
  <c r="M2" i="3"/>
  <c r="P8" i="2"/>
  <c r="O8" i="2"/>
  <c r="P7" i="2"/>
  <c r="O7" i="2"/>
  <c r="P6" i="2"/>
  <c r="O6" i="2"/>
  <c r="P5" i="2"/>
  <c r="O5" i="2"/>
  <c r="P4" i="2"/>
  <c r="O4" i="2"/>
  <c r="P3" i="2"/>
  <c r="O3" i="2"/>
  <c r="P2" i="2"/>
  <c r="O2" i="2"/>
  <c r="P8" i="1"/>
  <c r="P7" i="1"/>
  <c r="P6" i="1"/>
  <c r="P5" i="1"/>
  <c r="P4" i="1"/>
  <c r="P3" i="1"/>
  <c r="P2" i="1"/>
  <c r="O8" i="1"/>
  <c r="O7" i="1"/>
  <c r="O6" i="1"/>
  <c r="O5" i="1"/>
  <c r="O4" i="1"/>
  <c r="O3" i="1"/>
  <c r="O2" i="1"/>
  <c r="M8" i="2" l="1"/>
  <c r="M7" i="2"/>
  <c r="M6" i="2"/>
  <c r="M5" i="2"/>
  <c r="M4" i="2"/>
  <c r="M3" i="2"/>
  <c r="M2" i="2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<sst xmlns="http://schemas.openxmlformats.org/spreadsheetml/2006/main" count="334" uniqueCount="37">
  <si>
    <t>SOLAIR 1100</t>
  </si>
  <si>
    <t>Chanel size (micro meter)</t>
  </si>
  <si>
    <t>Inlet Conc</t>
  </si>
  <si>
    <t>Counts: Cuml</t>
  </si>
  <si>
    <t>StD</t>
  </si>
  <si>
    <t>Pressure drop</t>
  </si>
  <si>
    <t>inH2O</t>
  </si>
  <si>
    <t>Outlet Conc</t>
  </si>
  <si>
    <t>mmH2O/cm2</t>
  </si>
  <si>
    <t>RH in lab</t>
  </si>
  <si>
    <t>%</t>
  </si>
  <si>
    <t>EFF1</t>
  </si>
  <si>
    <t>EFF2</t>
  </si>
  <si>
    <t>EFF3</t>
  </si>
  <si>
    <t>STDV</t>
  </si>
  <si>
    <t>Eff: %</t>
  </si>
  <si>
    <t>AVG - Eff</t>
  </si>
  <si>
    <t>stdev</t>
  </si>
  <si>
    <t>10cm/s-avg</t>
  </si>
  <si>
    <t>17.5cm/s-avg</t>
  </si>
  <si>
    <t>25cm/s-avg</t>
  </si>
  <si>
    <t>32.5cm/s-avg</t>
  </si>
  <si>
    <t>July 27th</t>
  </si>
  <si>
    <t>With Filti</t>
  </si>
  <si>
    <t>May 31st</t>
  </si>
  <si>
    <t>With Af2200</t>
  </si>
  <si>
    <t>inlet</t>
  </si>
  <si>
    <t>Inlet</t>
  </si>
  <si>
    <t>AVG - Inlet Conc.</t>
  </si>
  <si>
    <t>with filti</t>
  </si>
  <si>
    <t>with AF2200</t>
  </si>
  <si>
    <t>L3</t>
  </si>
  <si>
    <t>Disp(eco_</t>
  </si>
  <si>
    <t>Disp (HL)</t>
  </si>
  <si>
    <t>AVG-eff 1</t>
  </si>
  <si>
    <t>AVG-eff 2</t>
  </si>
  <si>
    <t>AVG-eff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</si>
</sst>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16" fontId="0" fillId="0" borderId="0" xfId="0" applyNumberFormat="1"/>
    <xf numFmtId="4" fontId="0" fillId="0" borderId="0" xfId="0" applyNumberFormat="1"/>
    <xf numFmtId="0" fontId="1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0" fillId="0" borderId="0" xfId="0" applyNumberFormat="1"/>
    <xf numFmtId="164" fontId="0" fillId="0" borderId="0" xfId="1" applyNumberFormat="1" applyFont="1" applyFill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1400" b="0">
                <a:solidFill>
                  <a:srgbClr val="000000"/>
                </a:solidFill>
                <a:latin typeface="Arial"/>
              </a:defRPr>
            </a:pPr>
            <a:r>
              <a:rPr lang="en-CA" sz="1400" b="0">
                <a:solidFill>
                  <a:srgbClr val="000000"/>
                </a:solidFill>
                <a:latin typeface="+mn-lt"/>
              </a:rPr>
              <a:t>with Filti</a:t>
            </a:r>
          </a:p>
        </c:rich>
      </c:tx>
      <c:layout>
        <c:manualLayout>
          <c:xMode val="edge"/>
          <c:yMode val="edge"/>
          <c:x val="0.14198058064827787"/>
          <c:y val="1.8609438526066694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295847221551295"/>
          <c:y val="0.13271663876661086"/>
          <c:w val="0.64277957586590029"/>
          <c:h val="0.69570091140182277"/>
        </c:manualLayout>
      </c:layout>
      <c:barChart>
        <c:barDir val="col"/>
        <c:grouping val="clustered"/>
        <c:varyColors val="1"/>
        <c:ser>
          <c:idx val="0"/>
          <c:order val="0"/>
          <c:tx>
            <c:v>Eff</c:v>
          </c:tx>
          <c:spPr>
            <a:solidFill>
              <a:srgbClr val="000000"/>
            </a:solidFill>
            <a:ln>
              <a:solidFill>
                <a:schemeClr val="tx1"/>
              </a:solidFill>
            </a:ln>
          </c:spPr>
          <c:invertIfNegative val="1"/>
          <c:errBars>
            <c:errBarType val="both"/>
            <c:errValType val="cust"/>
            <c:noEndCap val="0"/>
            <c:plus>
              <c:numRef>
                <c:f>'25cms- with inserts'!$N$2:$N$8</c:f>
                <c:numCache>
                  <c:formatCode>General</c:formatCode>
                  <c:ptCount val="7"/>
                  <c:pt idx="0">
                    <c:v>3.4480155112989701</c:v>
                  </c:pt>
                  <c:pt idx="1">
                    <c:v>2.1726868588086332</c:v>
                  </c:pt>
                  <c:pt idx="2">
                    <c:v>1.9928610639232089</c:v>
                  </c:pt>
                  <c:pt idx="3">
                    <c:v>2.6061580721157904</c:v>
                  </c:pt>
                  <c:pt idx="4">
                    <c:v>3.1302739023051571</c:v>
                  </c:pt>
                  <c:pt idx="5">
                    <c:v>3.169481619852589</c:v>
                  </c:pt>
                  <c:pt idx="6">
                    <c:v>2.8824995181919548</c:v>
                  </c:pt>
                </c:numCache>
              </c:numRef>
            </c:plus>
            <c:minus>
              <c:numRef>
                <c:f>'25cms- with inserts'!$N$2:$N$8</c:f>
                <c:numCache>
                  <c:formatCode>General</c:formatCode>
                  <c:ptCount val="7"/>
                  <c:pt idx="0">
                    <c:v>3.4480155112989701</c:v>
                  </c:pt>
                  <c:pt idx="1">
                    <c:v>2.1726868588086332</c:v>
                  </c:pt>
                  <c:pt idx="2">
                    <c:v>1.9928610639232089</c:v>
                  </c:pt>
                  <c:pt idx="3">
                    <c:v>2.6061580721157904</c:v>
                  </c:pt>
                  <c:pt idx="4">
                    <c:v>3.1302739023051571</c:v>
                  </c:pt>
                  <c:pt idx="5">
                    <c:v>3.169481619852589</c:v>
                  </c:pt>
                  <c:pt idx="6">
                    <c:v>2.8824995181919548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cat>
            <c:numRef>
              <c:f>'25cms- with inserts'!$N$10:$N$16</c:f>
              <c:numCache>
                <c:formatCode>_-* #,##0.000_-;\-* #,##0.000_-;_-* "-"??_-;_-@_-</c:formatCode>
                <c:ptCount val="7"/>
                <c:pt idx="0">
                  <c:v>3.4480155112989701</c:v>
                </c:pt>
                <c:pt idx="1">
                  <c:v>2.1726868588086332</c:v>
                </c:pt>
                <c:pt idx="2">
                  <c:v>1.9928610639232089</c:v>
                </c:pt>
                <c:pt idx="3">
                  <c:v>2.6061580721157904</c:v>
                </c:pt>
                <c:pt idx="4">
                  <c:v>3.1302739023051571</c:v>
                </c:pt>
                <c:pt idx="5" formatCode="_-* #,##0_-;\-* #,##0_-;_-* &quot;-&quot;??_-;_-@_-">
                  <c:v>3.169481619852589</c:v>
                </c:pt>
                <c:pt idx="6">
                  <c:v>2.8824995181919548</c:v>
                </c:pt>
              </c:numCache>
            </c:numRef>
          </c:cat>
          <c:val>
            <c:numRef>
              <c:f>'25cms- with inserts'!$M$2:$M$8</c:f>
              <c:numCache>
                <c:formatCode>_-* #,##0_-;\-* #,##0_-;_-* "-"??_-;_-@_-</c:formatCode>
                <c:ptCount val="7"/>
                <c:pt idx="0" formatCode="General">
                  <c:v>58.063428360000003</c:v>
                </c:pt>
                <c:pt idx="1">
                  <c:v>60.873790495000001</c:v>
                </c:pt>
                <c:pt idx="2" formatCode="_-* #,##0.000_-;\-* #,##0.000_-;_-* &quot;-&quot;??_-;_-@_-">
                  <c:v>65.709380479999993</c:v>
                </c:pt>
                <c:pt idx="3">
                  <c:v>69.056527004999992</c:v>
                </c:pt>
                <c:pt idx="4" formatCode="_-* #,##0.000_-;\-* #,##0.000_-;_-* &quot;-&quot;??_-;_-@_-">
                  <c:v>72.255580344999998</c:v>
                </c:pt>
                <c:pt idx="5" formatCode="_-* #,##0.000_-;\-* #,##0.000_-;_-* &quot;-&quot;??_-;_-@_-">
                  <c:v>79.963324695000011</c:v>
                </c:pt>
                <c:pt idx="6" formatCode="_-* #,##0.000_-;\-* #,##0.000_-;_-* &quot;-&quot;??_-;_-@_-">
                  <c:v>87.269286410000007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solidFill>
                      <a:schemeClr val="tx1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AB2-414B-9FBB-275B4D3CC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208878"/>
        <c:axId val="227039803"/>
      </c:barChart>
      <c:lineChart>
        <c:grouping val="stacked"/>
        <c:varyColors val="1"/>
        <c:ser>
          <c:idx val="1"/>
          <c:order val="1"/>
          <c:tx>
            <c:v>Inlet Conc.</c:v>
          </c:tx>
          <c:val>
            <c:numRef>
              <c:f>'25cms- with inserts'!$O$2:$O$8</c:f>
              <c:numCache>
                <c:formatCode>_-* #,##0_-;\-* #,##0_-;_-* "-"??_-;_-@_-</c:formatCode>
                <c:ptCount val="7"/>
                <c:pt idx="0" formatCode="#,##0.00">
                  <c:v>11640456.6</c:v>
                </c:pt>
                <c:pt idx="1">
                  <c:v>8381360.9750000006</c:v>
                </c:pt>
                <c:pt idx="2" formatCode="_-* #,##0.000_-;\-* #,##0.000_-;_-* &quot;-&quot;??_-;_-@_-">
                  <c:v>6748301.9950000001</c:v>
                </c:pt>
                <c:pt idx="3">
                  <c:v>5721209.3599999994</c:v>
                </c:pt>
                <c:pt idx="4" formatCode="_-* #,##0.000_-;\-* #,##0.000_-;_-* &quot;-&quot;??_-;_-@_-">
                  <c:v>4737916.6950000003</c:v>
                </c:pt>
                <c:pt idx="5" formatCode="_-* #,##0.000_-;\-* #,##0.000_-;_-* &quot;-&quot;??_-;_-@_-">
                  <c:v>2297435.56</c:v>
                </c:pt>
                <c:pt idx="6" formatCode="_-* #,##0.000_-;\-* #,##0.000_-;_-* &quot;-&quot;??_-;_-@_-">
                  <c:v>444273.62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B2-414B-9FBB-275B4D3CC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2847"/>
        <c:axId val="2050752431"/>
      </c:lineChart>
      <c:catAx>
        <c:axId val="3382088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_-* #,##0.000_-;\-* #,##0.000_-;_-* &quot;-&quot;??_-;_-@_-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227039803"/>
        <c:crosses val="autoZero"/>
        <c:auto val="1"/>
        <c:lblAlgn val="ctr"/>
        <c:lblOffset val="100"/>
        <c:noMultiLvlLbl val="1"/>
      </c:catAx>
      <c:valAx>
        <c:axId val="227039803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sz="1200"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CA" sz="1200" b="0">
                    <a:solidFill>
                      <a:srgbClr val="000000"/>
                    </a:solidFill>
                    <a:latin typeface="+mn-lt"/>
                  </a:rPr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338208878"/>
        <c:crosses val="autoZero"/>
        <c:crossBetween val="between"/>
        <c:majorUnit val="10"/>
      </c:valAx>
      <c:valAx>
        <c:axId val="2050752431"/>
        <c:scaling>
          <c:logBase val="10"/>
          <c:orientation val="minMax"/>
          <c:max val="100000000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CA" sz="1200" b="0" i="0" baseline="0">
                    <a:effectLst/>
                  </a:rPr>
                  <a:t>Concentration (p/m3)</a:t>
                </a:r>
              </a:p>
            </c:rich>
          </c:tx>
          <c:layout>
            <c:manualLayout>
              <c:xMode val="edge"/>
              <c:yMode val="edge"/>
              <c:x val="0.92714136193098562"/>
              <c:y val="0.16659976326488601"/>
            </c:manualLayout>
          </c:layout>
          <c:overlay val="0"/>
        </c:title>
        <c:numFmt formatCode="0E+00" sourceLinked="0"/>
        <c:majorTickMark val="out"/>
        <c:minorTickMark val="none"/>
        <c:tickLblPos val="nextTo"/>
        <c:crossAx val="2050752847"/>
        <c:crosses val="max"/>
        <c:crossBetween val="between"/>
        <c:majorUnit val="10"/>
      </c:valAx>
      <c:catAx>
        <c:axId val="2050752847"/>
        <c:scaling>
          <c:orientation val="minMax"/>
        </c:scaling>
        <c:delete val="1"/>
        <c:axPos val="b"/>
        <c:majorTickMark val="out"/>
        <c:minorTickMark val="none"/>
        <c:tickLblPos val="nextTo"/>
        <c:crossAx val="2050752431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68058451282546739"/>
          <c:y val="0.90238643246517258"/>
          <c:w val="0.31776757966603869"/>
          <c:h val="9.7613567534827375E-2"/>
        </c:manualLayout>
      </c:layout>
      <c:overlay val="0"/>
    </c:legend>
    <c:plotVisOnly val="1"/>
    <c:dispBlanksAs val="zero"/>
    <c:showDLblsOverMax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1400" b="0">
                <a:solidFill>
                  <a:srgbClr val="000000"/>
                </a:solidFill>
                <a:latin typeface="Arial"/>
              </a:defRPr>
            </a:pPr>
            <a:r>
              <a:rPr lang="en-CA" sz="1400" b="0">
                <a:solidFill>
                  <a:srgbClr val="000000"/>
                </a:solidFill>
                <a:latin typeface="+mn-lt"/>
              </a:rPr>
              <a:t>with AF2200</a:t>
            </a:r>
          </a:p>
        </c:rich>
      </c:tx>
      <c:layout>
        <c:manualLayout>
          <c:xMode val="edge"/>
          <c:yMode val="edge"/>
          <c:x val="0.14198058064827787"/>
          <c:y val="1.8609438526066694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295847221551295"/>
          <c:y val="0.13271663876661086"/>
          <c:w val="0.64277957586590029"/>
          <c:h val="0.69570091140182277"/>
        </c:manualLayout>
      </c:layout>
      <c:barChart>
        <c:barDir val="col"/>
        <c:grouping val="clustered"/>
        <c:varyColors val="1"/>
        <c:ser>
          <c:idx val="0"/>
          <c:order val="0"/>
          <c:tx>
            <c:v>Eff</c:v>
          </c:tx>
          <c:spPr>
            <a:solidFill>
              <a:srgbClr val="000000"/>
            </a:solidFill>
          </c:spPr>
          <c:invertIfNegative val="1"/>
          <c:errBars>
            <c:errBarType val="both"/>
            <c:errValType val="cust"/>
            <c:noEndCap val="0"/>
            <c:plus>
              <c:numRef>
                <c:f>'25cms- with inserts'!$AG$2:$AG$8</c:f>
                <c:numCache>
                  <c:formatCode>General</c:formatCode>
                  <c:ptCount val="7"/>
                  <c:pt idx="0">
                    <c:v>1.3581076797526797</c:v>
                  </c:pt>
                  <c:pt idx="1">
                    <c:v>1.929819194555046</c:v>
                  </c:pt>
                  <c:pt idx="2">
                    <c:v>2.420799408925224</c:v>
                  </c:pt>
                  <c:pt idx="3">
                    <c:v>2.5501595351290942</c:v>
                  </c:pt>
                  <c:pt idx="4">
                    <c:v>2.4008289298141041</c:v>
                  </c:pt>
                  <c:pt idx="5">
                    <c:v>2.0714086008460151</c:v>
                  </c:pt>
                  <c:pt idx="6">
                    <c:v>1.4693528288821331</c:v>
                  </c:pt>
                </c:numCache>
              </c:numRef>
            </c:plus>
            <c:minus>
              <c:numRef>
                <c:f>'25cms- with inserts'!$AG$2:$AG$8</c:f>
                <c:numCache>
                  <c:formatCode>General</c:formatCode>
                  <c:ptCount val="7"/>
                  <c:pt idx="0">
                    <c:v>1.3581076797526797</c:v>
                  </c:pt>
                  <c:pt idx="1">
                    <c:v>1.929819194555046</c:v>
                  </c:pt>
                  <c:pt idx="2">
                    <c:v>2.420799408925224</c:v>
                  </c:pt>
                  <c:pt idx="3">
                    <c:v>2.5501595351290942</c:v>
                  </c:pt>
                  <c:pt idx="4">
                    <c:v>2.4008289298141041</c:v>
                  </c:pt>
                  <c:pt idx="5">
                    <c:v>2.0714086008460151</c:v>
                  </c:pt>
                  <c:pt idx="6">
                    <c:v>1.4693528288821331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cat>
            <c:numRef>
              <c:f>'25cms- with inserts'!$N$10:$N$16</c:f>
              <c:numCache>
                <c:formatCode>_-* #,##0.000_-;\-* #,##0.000_-;_-* "-"??_-;_-@_-</c:formatCode>
                <c:ptCount val="7"/>
                <c:pt idx="0">
                  <c:v>3.4480155112989701</c:v>
                </c:pt>
                <c:pt idx="1">
                  <c:v>2.1726868588086332</c:v>
                </c:pt>
                <c:pt idx="2">
                  <c:v>1.9928610639232089</c:v>
                </c:pt>
                <c:pt idx="3">
                  <c:v>2.6061580721157904</c:v>
                </c:pt>
                <c:pt idx="4">
                  <c:v>3.1302739023051571</c:v>
                </c:pt>
                <c:pt idx="5" formatCode="_-* #,##0_-;\-* #,##0_-;_-* &quot;-&quot;??_-;_-@_-">
                  <c:v>3.169481619852589</c:v>
                </c:pt>
                <c:pt idx="6">
                  <c:v>2.8824995181919548</c:v>
                </c:pt>
              </c:numCache>
            </c:numRef>
          </c:cat>
          <c:val>
            <c:numRef>
              <c:f>'25cms- with inserts'!$AF$2:$AF$8</c:f>
              <c:numCache>
                <c:formatCode>_-* #,##0_-;\-* #,##0_-;_-* "-"??_-;_-@_-</c:formatCode>
                <c:ptCount val="7"/>
                <c:pt idx="0" formatCode="General">
                  <c:v>75.721543435000001</c:v>
                </c:pt>
                <c:pt idx="1">
                  <c:v>78.444734595</c:v>
                </c:pt>
                <c:pt idx="2" formatCode="_-* #,##0.000_-;\-* #,##0.000_-;_-* &quot;-&quot;??_-;_-@_-">
                  <c:v>82.465767744999994</c:v>
                </c:pt>
                <c:pt idx="3">
                  <c:v>85.575448190000003</c:v>
                </c:pt>
                <c:pt idx="4" formatCode="_-* #,##0.000_-;\-* #,##0.000_-;_-* &quot;-&quot;??_-;_-@_-">
                  <c:v>88.524664139999999</c:v>
                </c:pt>
                <c:pt idx="5" formatCode="_-* #,##0.000_-;\-* #,##0.000_-;_-* &quot;-&quot;??_-;_-@_-">
                  <c:v>93.945382144999996</c:v>
                </c:pt>
                <c:pt idx="6" formatCode="_-* #,##0.000_-;\-* #,##0.000_-;_-* &quot;-&quot;??_-;_-@_-">
                  <c:v>96.873238444999998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A567-4633-A5C6-15E27139C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208878"/>
        <c:axId val="227039803"/>
      </c:barChart>
      <c:lineChart>
        <c:grouping val="stacked"/>
        <c:varyColors val="1"/>
        <c:ser>
          <c:idx val="1"/>
          <c:order val="1"/>
          <c:tx>
            <c:v>Inlet Conc.</c:v>
          </c:tx>
          <c:cat>
            <c:numRef>
              <c:f>'25cms- with inserts'!$N$10:$N$16</c:f>
              <c:numCache>
                <c:formatCode>_-* #,##0.000_-;\-* #,##0.000_-;_-* "-"??_-;_-@_-</c:formatCode>
                <c:ptCount val="7"/>
                <c:pt idx="0">
                  <c:v>3.4480155112989701</c:v>
                </c:pt>
                <c:pt idx="1">
                  <c:v>2.1726868588086332</c:v>
                </c:pt>
                <c:pt idx="2">
                  <c:v>1.9928610639232089</c:v>
                </c:pt>
                <c:pt idx="3">
                  <c:v>2.6061580721157904</c:v>
                </c:pt>
                <c:pt idx="4">
                  <c:v>3.1302739023051571</c:v>
                </c:pt>
                <c:pt idx="5" formatCode="_-* #,##0_-;\-* #,##0_-;_-* &quot;-&quot;??_-;_-@_-">
                  <c:v>3.169481619852589</c:v>
                </c:pt>
                <c:pt idx="6">
                  <c:v>2.8824995181919548</c:v>
                </c:pt>
              </c:numCache>
            </c:numRef>
          </c:cat>
          <c:val>
            <c:numRef>
              <c:f>'25cms- with inserts'!$AH$2:$AH$8</c:f>
              <c:numCache>
                <c:formatCode>_-* #,##0_-;\-* #,##0_-;_-* "-"??_-;_-@_-</c:formatCode>
                <c:ptCount val="7"/>
                <c:pt idx="0" formatCode="#,##0.00">
                  <c:v>11858002.055</c:v>
                </c:pt>
                <c:pt idx="1">
                  <c:v>8341182.0600000005</c:v>
                </c:pt>
                <c:pt idx="2" formatCode="_-* #,##0.000_-;\-* #,##0.000_-;_-* &quot;-&quot;??_-;_-@_-">
                  <c:v>6552672.0950000007</c:v>
                </c:pt>
                <c:pt idx="3">
                  <c:v>5346802.7549999999</c:v>
                </c:pt>
                <c:pt idx="4" formatCode="_-* #,##0.000_-;\-* #,##0.000_-;_-* &quot;-&quot;??_-;_-@_-">
                  <c:v>4231505.63</c:v>
                </c:pt>
                <c:pt idx="5" formatCode="_-* #,##0.000_-;\-* #,##0.000_-;_-* &quot;-&quot;??_-;_-@_-">
                  <c:v>1997078.85</c:v>
                </c:pt>
                <c:pt idx="6" formatCode="_-* #,##0.000_-;\-* #,##0.000_-;_-* &quot;-&quot;??_-;_-@_-">
                  <c:v>368361.76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67-4633-A5C6-15E27139C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2847"/>
        <c:axId val="2050752431"/>
      </c:lineChart>
      <c:catAx>
        <c:axId val="3382088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_-* #,##0.000_-;\-* #,##0.000_-;_-* &quot;-&quot;??_-;_-@_-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227039803"/>
        <c:crosses val="autoZero"/>
        <c:auto val="1"/>
        <c:lblAlgn val="ctr"/>
        <c:lblOffset val="100"/>
        <c:noMultiLvlLbl val="1"/>
      </c:catAx>
      <c:valAx>
        <c:axId val="227039803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sz="1200"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CA" sz="1200" b="0">
                    <a:solidFill>
                      <a:srgbClr val="000000"/>
                    </a:solidFill>
                    <a:latin typeface="+mn-lt"/>
                  </a:rPr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338208878"/>
        <c:crosses val="autoZero"/>
        <c:crossBetween val="between"/>
        <c:majorUnit val="10"/>
      </c:valAx>
      <c:valAx>
        <c:axId val="2050752431"/>
        <c:scaling>
          <c:logBase val="10"/>
          <c:orientation val="minMax"/>
          <c:max val="100000000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CA" sz="1200" b="0" i="0" baseline="0">
                    <a:effectLst/>
                  </a:rPr>
                  <a:t>Concentration (p/m3)</a:t>
                </a:r>
              </a:p>
            </c:rich>
          </c:tx>
          <c:layout>
            <c:manualLayout>
              <c:xMode val="edge"/>
              <c:yMode val="edge"/>
              <c:x val="0.92714136193098562"/>
              <c:y val="0.16659976326488601"/>
            </c:manualLayout>
          </c:layout>
          <c:overlay val="0"/>
        </c:title>
        <c:numFmt formatCode="0E+00" sourceLinked="0"/>
        <c:majorTickMark val="out"/>
        <c:minorTickMark val="none"/>
        <c:tickLblPos val="nextTo"/>
        <c:crossAx val="2050752847"/>
        <c:crosses val="max"/>
        <c:crossBetween val="between"/>
        <c:majorUnit val="10"/>
      </c:valAx>
      <c:catAx>
        <c:axId val="2050752847"/>
        <c:scaling>
          <c:orientation val="minMax"/>
        </c:scaling>
        <c:delete val="1"/>
        <c:axPos val="b"/>
        <c:numFmt formatCode="_-* #,##0.000_-;\-* #,##0.000_-;_-* &quot;-&quot;??_-;_-@_-" sourceLinked="1"/>
        <c:majorTickMark val="out"/>
        <c:minorTickMark val="none"/>
        <c:tickLblPos val="nextTo"/>
        <c:crossAx val="2050752431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68058451282546739"/>
          <c:y val="0.90238643246517258"/>
          <c:w val="0.31776757966603869"/>
          <c:h val="9.7613567534827375E-2"/>
        </c:manualLayout>
      </c:layout>
      <c:overlay val="0"/>
    </c:legend>
    <c:plotVisOnly val="1"/>
    <c:dispBlanksAs val="zero"/>
    <c:showDLblsOverMax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55004718065831"/>
          <c:y val="0.10637962389532769"/>
          <c:w val="0.66013844946118894"/>
          <c:h val="0.7329389005657162"/>
        </c:manualLayout>
      </c:layout>
      <c:barChart>
        <c:barDir val="col"/>
        <c:grouping val="clustered"/>
        <c:varyColors val="1"/>
        <c:ser>
          <c:idx val="0"/>
          <c:order val="0"/>
          <c:tx>
            <c:v>Eff</c:v>
          </c:tx>
          <c:invertIfNegative val="0"/>
          <c:errBars>
            <c:errBarType val="both"/>
            <c:errValType val="cust"/>
            <c:noEndCap val="0"/>
            <c:plus>
              <c:numRef>
                <c:f>'25-with L3, L2 and disp'!$N$3:$N$9</c:f>
                <c:numCache>
                  <c:formatCode>General</c:formatCode>
                  <c:ptCount val="7"/>
                  <c:pt idx="0">
                    <c:v>0.64582982664579502</c:v>
                  </c:pt>
                  <c:pt idx="1">
                    <c:v>0.75286881712369436</c:v>
                  </c:pt>
                  <c:pt idx="2">
                    <c:v>0.26640842208128934</c:v>
                  </c:pt>
                  <c:pt idx="3">
                    <c:v>4.8205088222860216E-2</c:v>
                  </c:pt>
                  <c:pt idx="4">
                    <c:v>6.0258590150977114E-2</c:v>
                  </c:pt>
                  <c:pt idx="5">
                    <c:v>2.5923735081905312E-2</c:v>
                  </c:pt>
                  <c:pt idx="6">
                    <c:v>5.6946205077070537E-2</c:v>
                  </c:pt>
                </c:numCache>
              </c:numRef>
            </c:plus>
            <c:minus>
              <c:numRef>
                <c:f>'25-with L3, L2 and disp'!$N$3:$N$9</c:f>
                <c:numCache>
                  <c:formatCode>General</c:formatCode>
                  <c:ptCount val="7"/>
                  <c:pt idx="0">
                    <c:v>0.64582982664579502</c:v>
                  </c:pt>
                  <c:pt idx="1">
                    <c:v>0.75286881712369436</c:v>
                  </c:pt>
                  <c:pt idx="2">
                    <c:v>0.26640842208128934</c:v>
                  </c:pt>
                  <c:pt idx="3">
                    <c:v>4.8205088222860216E-2</c:v>
                  </c:pt>
                  <c:pt idx="4">
                    <c:v>6.0258590150977114E-2</c:v>
                  </c:pt>
                  <c:pt idx="5">
                    <c:v>2.5923735081905312E-2</c:v>
                  </c:pt>
                  <c:pt idx="6">
                    <c:v>5.6946205077070537E-2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cat>
            <c:numRef>
              <c:f>[1]Sheet1!$A$2:$A$8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'25-with L3, L2 and disp'!$M$3:$M$9</c:f>
              <c:numCache>
                <c:formatCode>_-* #,##0.000_-;\-* #,##0.000_-;_-* "-"??_-;_-@_-</c:formatCode>
                <c:ptCount val="7"/>
                <c:pt idx="0" formatCode="General">
                  <c:v>94.342490225000006</c:v>
                </c:pt>
                <c:pt idx="1">
                  <c:v>95.584415640000003</c:v>
                </c:pt>
                <c:pt idx="2">
                  <c:v>97.654652944999995</c:v>
                </c:pt>
                <c:pt idx="3">
                  <c:v>98.875405884999992</c:v>
                </c:pt>
                <c:pt idx="4">
                  <c:v>99.565383679999997</c:v>
                </c:pt>
                <c:pt idx="5">
                  <c:v>99.933662964999996</c:v>
                </c:pt>
                <c:pt idx="6">
                  <c:v>99.940232280000004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85-4A01-A5EC-0E9CEBF92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8478901"/>
        <c:axId val="1854708232"/>
      </c:barChart>
      <c:lineChart>
        <c:grouping val="stacked"/>
        <c:varyColors val="1"/>
        <c:ser>
          <c:idx val="1"/>
          <c:order val="1"/>
          <c:tx>
            <c:v>Inlet Conc.</c:v>
          </c:tx>
          <c:val>
            <c:numRef>
              <c:f>'25-with L3, L2 and disp'!$O$3:$O$9</c:f>
              <c:numCache>
                <c:formatCode>_-* #,##0.000_-;\-* #,##0.000_-;_-* "-"??_-;_-@_-</c:formatCode>
                <c:ptCount val="7"/>
                <c:pt idx="0" formatCode="#,##0.00">
                  <c:v>13067370.925000001</c:v>
                </c:pt>
                <c:pt idx="1">
                  <c:v>9265284.7765000015</c:v>
                </c:pt>
                <c:pt idx="2">
                  <c:v>7322035.8550000004</c:v>
                </c:pt>
                <c:pt idx="3">
                  <c:v>6047087.1974999998</c:v>
                </c:pt>
                <c:pt idx="4">
                  <c:v>4834915.3080000002</c:v>
                </c:pt>
                <c:pt idx="5">
                  <c:v>2240105.6469999999</c:v>
                </c:pt>
                <c:pt idx="6">
                  <c:v>427158.24159999995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85-4A01-A5EC-0E9CEBF92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592751"/>
        <c:axId val="716599823"/>
      </c:lineChart>
      <c:catAx>
        <c:axId val="6184789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0691406776569846"/>
              <c:y val="0.9181441164475954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854708232"/>
        <c:crosses val="autoZero"/>
        <c:auto val="1"/>
        <c:lblAlgn val="ctr"/>
        <c:lblOffset val="100"/>
        <c:noMultiLvlLbl val="1"/>
      </c:catAx>
      <c:valAx>
        <c:axId val="185470823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Filtration Efficiency (%)</a:t>
                </a:r>
              </a:p>
            </c:rich>
          </c:tx>
          <c:layout>
            <c:manualLayout>
              <c:xMode val="edge"/>
              <c:yMode val="edge"/>
              <c:x val="0"/>
              <c:y val="0.1747349708776443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618478901"/>
        <c:crosses val="autoZero"/>
        <c:crossBetween val="between"/>
        <c:majorUnit val="10"/>
      </c:valAx>
      <c:valAx>
        <c:axId val="716599823"/>
        <c:scaling>
          <c:logBase val="10"/>
          <c:orientation val="minMax"/>
          <c:max val="1000000000"/>
        </c:scaling>
        <c:delete val="0"/>
        <c:axPos val="r"/>
        <c:title>
          <c:tx>
            <c:rich>
              <a:bodyPr/>
              <a:lstStyle/>
              <a:p>
                <a:pPr>
                  <a:defRPr sz="1300"/>
                </a:pPr>
                <a:r>
                  <a:rPr lang="en-CA" sz="1300" b="0" i="0" u="none" strike="noStrike" baseline="0">
                    <a:effectLst/>
                  </a:rPr>
                  <a:t>Concentration (p/m3)</a:t>
                </a:r>
                <a:endParaRPr lang="en-CA" sz="1300"/>
              </a:p>
            </c:rich>
          </c:tx>
          <c:overlay val="0"/>
        </c:title>
        <c:numFmt formatCode="0E+00" sourceLinked="0"/>
        <c:majorTickMark val="out"/>
        <c:minorTickMark val="none"/>
        <c:tickLblPos val="nextTo"/>
        <c:crossAx val="716592751"/>
        <c:crosses val="max"/>
        <c:crossBetween val="between"/>
        <c:majorUnit val="10"/>
      </c:valAx>
      <c:catAx>
        <c:axId val="716592751"/>
        <c:scaling>
          <c:orientation val="minMax"/>
        </c:scaling>
        <c:delete val="1"/>
        <c:axPos val="b"/>
        <c:majorTickMark val="out"/>
        <c:minorTickMark val="none"/>
        <c:tickLblPos val="nextTo"/>
        <c:crossAx val="716599823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66085020339224965"/>
          <c:y val="0.90788802794073054"/>
          <c:w val="0.3187453260650111"/>
          <c:h val="9.0301689816862776E-2"/>
        </c:manualLayout>
      </c:layout>
      <c:overlay val="0"/>
    </c:legend>
    <c:plotVisOnly val="1"/>
    <c:dispBlanksAs val="zero"/>
    <c:showDLblsOverMax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55004718065831"/>
          <c:y val="0.10637962389532769"/>
          <c:w val="0.66013844946118894"/>
          <c:h val="0.7329389005657162"/>
        </c:manualLayout>
      </c:layout>
      <c:barChart>
        <c:barDir val="col"/>
        <c:grouping val="clustered"/>
        <c:varyColors val="1"/>
        <c:ser>
          <c:idx val="0"/>
          <c:order val="0"/>
          <c:tx>
            <c:v>Eff</c:v>
          </c:tx>
          <c:invertIfNegative val="0"/>
          <c:errBars>
            <c:errBarType val="both"/>
            <c:errValType val="cust"/>
            <c:noEndCap val="0"/>
            <c:plus>
              <c:numRef>
                <c:f>'25-with L3, L2 and disp'!$N$28:$N$34</c:f>
                <c:numCache>
                  <c:formatCode>General</c:formatCode>
                  <c:ptCount val="7"/>
                  <c:pt idx="0">
                    <c:v>3.794016771710512</c:v>
                  </c:pt>
                  <c:pt idx="1">
                    <c:v>3.8813338772063855</c:v>
                  </c:pt>
                  <c:pt idx="2">
                    <c:v>3.3452442738909811</c:v>
                  </c:pt>
                  <c:pt idx="3">
                    <c:v>2.6309831348988162</c:v>
                  </c:pt>
                  <c:pt idx="4">
                    <c:v>1.6849594863196378</c:v>
                  </c:pt>
                  <c:pt idx="5">
                    <c:v>0.5554757896971082</c:v>
                  </c:pt>
                  <c:pt idx="6">
                    <c:v>0.42654684834983048</c:v>
                  </c:pt>
                </c:numCache>
              </c:numRef>
            </c:plus>
            <c:minus>
              <c:numRef>
                <c:f>'25-with L3, L2 and disp'!$N$28:$N$34</c:f>
                <c:numCache>
                  <c:formatCode>General</c:formatCode>
                  <c:ptCount val="7"/>
                  <c:pt idx="0">
                    <c:v>3.794016771710512</c:v>
                  </c:pt>
                  <c:pt idx="1">
                    <c:v>3.8813338772063855</c:v>
                  </c:pt>
                  <c:pt idx="2">
                    <c:v>3.3452442738909811</c:v>
                  </c:pt>
                  <c:pt idx="3">
                    <c:v>2.6309831348988162</c:v>
                  </c:pt>
                  <c:pt idx="4">
                    <c:v>1.6849594863196378</c:v>
                  </c:pt>
                  <c:pt idx="5">
                    <c:v>0.5554757896971082</c:v>
                  </c:pt>
                  <c:pt idx="6">
                    <c:v>0.42654684834983048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cat>
            <c:numRef>
              <c:f>[1]Sheet1!$A$2:$A$8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'25-with L3, L2 and disp'!$M$28:$M$34</c:f>
              <c:numCache>
                <c:formatCode>_-* #,##0.000_-;\-* #,##0.000_-;_-* "-"??_-;_-@_-</c:formatCode>
                <c:ptCount val="7"/>
                <c:pt idx="0">
                  <c:v>80.916380255000007</c:v>
                </c:pt>
                <c:pt idx="1">
                  <c:v>82.623072895000007</c:v>
                </c:pt>
                <c:pt idx="2">
                  <c:v>85.950658185000009</c:v>
                </c:pt>
                <c:pt idx="3">
                  <c:v>88.836697990000005</c:v>
                </c:pt>
                <c:pt idx="4">
                  <c:v>91.799385825000002</c:v>
                </c:pt>
                <c:pt idx="5">
                  <c:v>96.868328515000002</c:v>
                </c:pt>
                <c:pt idx="6">
                  <c:v>98.492576939999992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32-4DAF-9C84-A6A956F48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8478901"/>
        <c:axId val="1854708232"/>
      </c:barChart>
      <c:lineChart>
        <c:grouping val="stacked"/>
        <c:varyColors val="1"/>
        <c:ser>
          <c:idx val="1"/>
          <c:order val="1"/>
          <c:tx>
            <c:v>Inlet Conc.</c:v>
          </c:tx>
          <c:val>
            <c:numRef>
              <c:f>'25-with L3, L2 and disp'!$O$28:$O$34</c:f>
              <c:numCache>
                <c:formatCode>_-* #,##0.000_-;\-* #,##0.000_-;_-* "-"??_-;_-@_-</c:formatCode>
                <c:ptCount val="7"/>
                <c:pt idx="0">
                  <c:v>14055239.42</c:v>
                </c:pt>
                <c:pt idx="1">
                  <c:v>9919901.4539999999</c:v>
                </c:pt>
                <c:pt idx="2">
                  <c:v>7924126.3210000005</c:v>
                </c:pt>
                <c:pt idx="3">
                  <c:v>6620633.5954999998</c:v>
                </c:pt>
                <c:pt idx="4">
                  <c:v>5363593.9130000006</c:v>
                </c:pt>
                <c:pt idx="5">
                  <c:v>2459801.5855</c:v>
                </c:pt>
                <c:pt idx="6">
                  <c:v>450623.67855000001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32-4DAF-9C84-A6A956F48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592751"/>
        <c:axId val="716599823"/>
      </c:lineChart>
      <c:catAx>
        <c:axId val="6184789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0691406776569846"/>
              <c:y val="0.9181441164475954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854708232"/>
        <c:crosses val="autoZero"/>
        <c:auto val="1"/>
        <c:lblAlgn val="ctr"/>
        <c:lblOffset val="100"/>
        <c:noMultiLvlLbl val="1"/>
      </c:catAx>
      <c:valAx>
        <c:axId val="185470823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Filtration Efficiency (%)</a:t>
                </a:r>
              </a:p>
            </c:rich>
          </c:tx>
          <c:layout>
            <c:manualLayout>
              <c:xMode val="edge"/>
              <c:yMode val="edge"/>
              <c:x val="0"/>
              <c:y val="0.17473497087764431"/>
            </c:manualLayout>
          </c:layout>
          <c:overlay val="0"/>
        </c:title>
        <c:numFmt formatCode="_-* #,##0.000_-;\-* #,##0.000_-;_-* &quot;-&quot;??_-;_-@_-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618478901"/>
        <c:crosses val="autoZero"/>
        <c:crossBetween val="between"/>
        <c:majorUnit val="10"/>
      </c:valAx>
      <c:valAx>
        <c:axId val="716599823"/>
        <c:scaling>
          <c:logBase val="10"/>
          <c:orientation val="minMax"/>
          <c:max val="1000000000"/>
        </c:scaling>
        <c:delete val="0"/>
        <c:axPos val="r"/>
        <c:title>
          <c:tx>
            <c:rich>
              <a:bodyPr/>
              <a:lstStyle/>
              <a:p>
                <a:pPr>
                  <a:defRPr sz="1300"/>
                </a:pPr>
                <a:r>
                  <a:rPr lang="en-CA" sz="1300" b="0" i="0" u="none" strike="noStrike" baseline="0">
                    <a:effectLst/>
                  </a:rPr>
                  <a:t>Concentration (p/m3)</a:t>
                </a:r>
                <a:endParaRPr lang="en-CA" sz="1300"/>
              </a:p>
            </c:rich>
          </c:tx>
          <c:overlay val="0"/>
        </c:title>
        <c:numFmt formatCode="0E+00" sourceLinked="0"/>
        <c:majorTickMark val="out"/>
        <c:minorTickMark val="none"/>
        <c:tickLblPos val="nextTo"/>
        <c:crossAx val="716592751"/>
        <c:crosses val="max"/>
        <c:crossBetween val="between"/>
        <c:majorUnit val="10"/>
      </c:valAx>
      <c:catAx>
        <c:axId val="716592751"/>
        <c:scaling>
          <c:orientation val="minMax"/>
        </c:scaling>
        <c:delete val="1"/>
        <c:axPos val="b"/>
        <c:majorTickMark val="out"/>
        <c:minorTickMark val="none"/>
        <c:tickLblPos val="nextTo"/>
        <c:crossAx val="716599823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66085020339224965"/>
          <c:y val="0.90788802794073054"/>
          <c:w val="0.3187453260650111"/>
          <c:h val="9.0301689816862776E-2"/>
        </c:manualLayout>
      </c:layout>
      <c:overlay val="0"/>
    </c:legend>
    <c:plotVisOnly val="1"/>
    <c:dispBlanksAs val="zero"/>
    <c:showDLblsOverMax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55004718065831"/>
          <c:y val="0.10637962389532769"/>
          <c:w val="0.66013844946118894"/>
          <c:h val="0.7329389005657162"/>
        </c:manualLayout>
      </c:layout>
      <c:barChart>
        <c:barDir val="col"/>
        <c:grouping val="clustered"/>
        <c:varyColors val="1"/>
        <c:ser>
          <c:idx val="0"/>
          <c:order val="0"/>
          <c:tx>
            <c:v>Eff</c:v>
          </c:tx>
          <c:invertIfNegative val="0"/>
          <c:errBars>
            <c:errBarType val="both"/>
            <c:errValType val="cust"/>
            <c:noEndCap val="0"/>
            <c:plus>
              <c:numRef>
                <c:f>'25-with L3, L2 and disp'!$N$53:$N$59</c:f>
                <c:numCache>
                  <c:formatCode>General</c:formatCode>
                  <c:ptCount val="7"/>
                  <c:pt idx="0">
                    <c:v>4.9449752532107425</c:v>
                  </c:pt>
                  <c:pt idx="1">
                    <c:v>4.9818327375894169</c:v>
                  </c:pt>
                  <c:pt idx="2">
                    <c:v>4.7766911904572611</c:v>
                  </c:pt>
                  <c:pt idx="3">
                    <c:v>4.7845287440307223</c:v>
                  </c:pt>
                  <c:pt idx="4">
                    <c:v>4.8262495718362128</c:v>
                  </c:pt>
                  <c:pt idx="5">
                    <c:v>3.997926739375155</c:v>
                  </c:pt>
                  <c:pt idx="6">
                    <c:v>2.4080015054966144</c:v>
                  </c:pt>
                </c:numCache>
              </c:numRef>
            </c:plus>
            <c:minus>
              <c:numRef>
                <c:f>'25-with L3, L2 and disp'!$N$53:$N$59</c:f>
                <c:numCache>
                  <c:formatCode>General</c:formatCode>
                  <c:ptCount val="7"/>
                  <c:pt idx="0">
                    <c:v>4.9449752532107425</c:v>
                  </c:pt>
                  <c:pt idx="1">
                    <c:v>4.9818327375894169</c:v>
                  </c:pt>
                  <c:pt idx="2">
                    <c:v>4.7766911904572611</c:v>
                  </c:pt>
                  <c:pt idx="3">
                    <c:v>4.7845287440307223</c:v>
                  </c:pt>
                  <c:pt idx="4">
                    <c:v>4.8262495718362128</c:v>
                  </c:pt>
                  <c:pt idx="5">
                    <c:v>3.997926739375155</c:v>
                  </c:pt>
                  <c:pt idx="6">
                    <c:v>2.4080015054966144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cat>
            <c:numRef>
              <c:f>[1]Sheet1!$A$2:$A$8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'25-with L3, L2 and disp'!$M$53:$M$59</c:f>
              <c:numCache>
                <c:formatCode>_-* #,##0.000_-;\-* #,##0.000_-;_-* "-"??_-;_-@_-</c:formatCode>
                <c:ptCount val="7"/>
                <c:pt idx="0">
                  <c:v>48.483976984999998</c:v>
                </c:pt>
                <c:pt idx="1">
                  <c:v>51.110549980000002</c:v>
                </c:pt>
                <c:pt idx="2">
                  <c:v>56.606894990000001</c:v>
                </c:pt>
                <c:pt idx="3">
                  <c:v>62.144485000000003</c:v>
                </c:pt>
                <c:pt idx="4">
                  <c:v>68.601758340000003</c:v>
                </c:pt>
                <c:pt idx="5">
                  <c:v>83.132480020000003</c:v>
                </c:pt>
                <c:pt idx="6">
                  <c:v>92.575847545000002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9A-4C69-A876-AA4FF75F6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8478901"/>
        <c:axId val="1854708232"/>
      </c:barChart>
      <c:lineChart>
        <c:grouping val="stacked"/>
        <c:varyColors val="1"/>
        <c:ser>
          <c:idx val="1"/>
          <c:order val="1"/>
          <c:tx>
            <c:v>Inlet Conc.</c:v>
          </c:tx>
          <c:val>
            <c:numRef>
              <c:f>'25-with L3, L2 and disp'!$O$53:$O$59</c:f>
              <c:numCache>
                <c:formatCode>_-* #,##0.000_-;\-* #,##0.000_-;_-* "-"??_-;_-@_-</c:formatCode>
                <c:ptCount val="7"/>
                <c:pt idx="0">
                  <c:v>12462737.635</c:v>
                </c:pt>
                <c:pt idx="1">
                  <c:v>8821864.5949999988</c:v>
                </c:pt>
                <c:pt idx="2">
                  <c:v>6942219.432</c:v>
                </c:pt>
                <c:pt idx="3">
                  <c:v>5663402.2245000005</c:v>
                </c:pt>
                <c:pt idx="4">
                  <c:v>4496561.2589999996</c:v>
                </c:pt>
                <c:pt idx="5">
                  <c:v>2142405.2115000002</c:v>
                </c:pt>
                <c:pt idx="6">
                  <c:v>394963.82129999995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9A-4C69-A876-AA4FF75F6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592751"/>
        <c:axId val="716599823"/>
      </c:lineChart>
      <c:catAx>
        <c:axId val="6184789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0691406776569846"/>
              <c:y val="0.9181441164475954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854708232"/>
        <c:crosses val="autoZero"/>
        <c:auto val="1"/>
        <c:lblAlgn val="ctr"/>
        <c:lblOffset val="100"/>
        <c:noMultiLvlLbl val="1"/>
      </c:catAx>
      <c:valAx>
        <c:axId val="185470823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Filtration Efficiency (%)</a:t>
                </a:r>
              </a:p>
            </c:rich>
          </c:tx>
          <c:layout>
            <c:manualLayout>
              <c:xMode val="edge"/>
              <c:yMode val="edge"/>
              <c:x val="0"/>
              <c:y val="0.17473497087764431"/>
            </c:manualLayout>
          </c:layout>
          <c:overlay val="0"/>
        </c:title>
        <c:numFmt formatCode="_-* #,##0.000_-;\-* #,##0.000_-;_-* &quot;-&quot;??_-;_-@_-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618478901"/>
        <c:crosses val="autoZero"/>
        <c:crossBetween val="between"/>
        <c:majorUnit val="10"/>
      </c:valAx>
      <c:valAx>
        <c:axId val="716599823"/>
        <c:scaling>
          <c:logBase val="10"/>
          <c:orientation val="minMax"/>
          <c:max val="1000000000"/>
        </c:scaling>
        <c:delete val="0"/>
        <c:axPos val="r"/>
        <c:title>
          <c:tx>
            <c:rich>
              <a:bodyPr/>
              <a:lstStyle/>
              <a:p>
                <a:pPr>
                  <a:defRPr sz="1300"/>
                </a:pPr>
                <a:r>
                  <a:rPr lang="en-CA" sz="1300" b="0" i="0" u="none" strike="noStrike" baseline="0">
                    <a:effectLst/>
                  </a:rPr>
                  <a:t>Concentration (p/m3)</a:t>
                </a:r>
                <a:endParaRPr lang="en-CA" sz="1300"/>
              </a:p>
            </c:rich>
          </c:tx>
          <c:overlay val="0"/>
        </c:title>
        <c:numFmt formatCode="0E+00" sourceLinked="0"/>
        <c:majorTickMark val="out"/>
        <c:minorTickMark val="none"/>
        <c:tickLblPos val="nextTo"/>
        <c:crossAx val="716592751"/>
        <c:crosses val="max"/>
        <c:crossBetween val="between"/>
        <c:majorUnit val="10"/>
      </c:valAx>
      <c:catAx>
        <c:axId val="716592751"/>
        <c:scaling>
          <c:orientation val="minMax"/>
        </c:scaling>
        <c:delete val="1"/>
        <c:axPos val="b"/>
        <c:majorTickMark val="out"/>
        <c:minorTickMark val="none"/>
        <c:tickLblPos val="nextTo"/>
        <c:crossAx val="716599823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66085020339224965"/>
          <c:y val="0.90788802794073054"/>
          <c:w val="0.3187453260650111"/>
          <c:h val="9.0301689816862776E-2"/>
        </c:manualLayout>
      </c:layout>
      <c:overlay val="0"/>
    </c:legend>
    <c:plotVisOnly val="1"/>
    <c:dispBlanksAs val="zero"/>
    <c:showDLblsOverMax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57426731693140443"/>
          <c:h val="0.63798984586386165"/>
        </c:manualLayout>
      </c:layout>
      <c:barChart>
        <c:barDir val="col"/>
        <c:grouping val="clustered"/>
        <c:varyColors val="1"/>
        <c:ser>
          <c:idx val="0"/>
          <c:order val="0"/>
          <c:tx>
            <c:v>Eff @ 10cm/s</c:v>
          </c:tx>
          <c:invertIfNegative val="0"/>
          <c:errBars>
            <c:errBarType val="both"/>
            <c:errValType val="cust"/>
            <c:noEndCap val="0"/>
            <c:plus>
              <c:numRef>
                <c:f>All!$B$3:$B$9</c:f>
                <c:numCache>
                  <c:formatCode>General</c:formatCode>
                  <c:ptCount val="7"/>
                  <c:pt idx="0">
                    <c:v>3.8797014674412345</c:v>
                  </c:pt>
                  <c:pt idx="1">
                    <c:v>4.2333852201505051</c:v>
                  </c:pt>
                  <c:pt idx="2">
                    <c:v>4.1415187435243173</c:v>
                  </c:pt>
                  <c:pt idx="3">
                    <c:v>3.5537020351944606</c:v>
                  </c:pt>
                  <c:pt idx="4">
                    <c:v>3.1699535285730005</c:v>
                  </c:pt>
                  <c:pt idx="5">
                    <c:v>3.3005258477909134</c:v>
                  </c:pt>
                  <c:pt idx="6">
                    <c:v>4.6347081602576878</c:v>
                  </c:pt>
                </c:numCache>
              </c:numRef>
            </c:plus>
            <c:minus>
              <c:numRef>
                <c:f>All!$B$3:$B$9</c:f>
                <c:numCache>
                  <c:formatCode>General</c:formatCode>
                  <c:ptCount val="7"/>
                  <c:pt idx="0">
                    <c:v>3.8797014674412345</c:v>
                  </c:pt>
                  <c:pt idx="1">
                    <c:v>4.2333852201505051</c:v>
                  </c:pt>
                  <c:pt idx="2">
                    <c:v>4.1415187435243173</c:v>
                  </c:pt>
                  <c:pt idx="3">
                    <c:v>3.5537020351944606</c:v>
                  </c:pt>
                  <c:pt idx="4">
                    <c:v>3.1699535285730005</c:v>
                  </c:pt>
                  <c:pt idx="5">
                    <c:v>3.3005258477909134</c:v>
                  </c:pt>
                  <c:pt idx="6">
                    <c:v>4.6347081602576878</c:v>
                  </c:pt>
                </c:numCache>
              </c:numRef>
            </c:minus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21.167206970000002</c:v>
                </c:pt>
                <c:pt idx="1">
                  <c:v>23.813506365000002</c:v>
                </c:pt>
                <c:pt idx="2">
                  <c:v>28.085366354999998</c:v>
                </c:pt>
                <c:pt idx="3">
                  <c:v>30.912908135000002</c:v>
                </c:pt>
                <c:pt idx="4">
                  <c:v>33.802356814999996</c:v>
                </c:pt>
                <c:pt idx="5">
                  <c:v>44.133625115000001</c:v>
                </c:pt>
                <c:pt idx="6">
                  <c:v>56.236865574999996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06-4D9A-BA2E-877AF0B38903}"/>
            </c:ext>
          </c:extLst>
        </c:ser>
        <c:ser>
          <c:idx val="2"/>
          <c:order val="2"/>
          <c:tx>
            <c:v>Eff @ 25cm/s</c:v>
          </c:tx>
          <c:spPr>
            <a:solidFill>
              <a:schemeClr val="accent2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All!$J$3:$J$9</c:f>
                <c:numCache>
                  <c:formatCode>General</c:formatCode>
                  <c:ptCount val="7"/>
                  <c:pt idx="0">
                    <c:v>7.3270984830651447</c:v>
                  </c:pt>
                  <c:pt idx="1">
                    <c:v>4.5949915432577617</c:v>
                  </c:pt>
                  <c:pt idx="2">
                    <c:v>4.1088556506982812</c:v>
                  </c:pt>
                  <c:pt idx="3">
                    <c:v>3.755974945213655</c:v>
                  </c:pt>
                  <c:pt idx="4">
                    <c:v>4.211005548334442</c:v>
                  </c:pt>
                  <c:pt idx="5">
                    <c:v>4.5943289198779667</c:v>
                  </c:pt>
                  <c:pt idx="6">
                    <c:v>5.8472971904334488</c:v>
                  </c:pt>
                </c:numCache>
              </c:numRef>
            </c:plus>
            <c:minus>
              <c:numRef>
                <c:f>All!$J$3:$J$9</c:f>
                <c:numCache>
                  <c:formatCode>General</c:formatCode>
                  <c:ptCount val="7"/>
                  <c:pt idx="0">
                    <c:v>7.3270984830651447</c:v>
                  </c:pt>
                  <c:pt idx="1">
                    <c:v>4.5949915432577617</c:v>
                  </c:pt>
                  <c:pt idx="2">
                    <c:v>4.1088556506982812</c:v>
                  </c:pt>
                  <c:pt idx="3">
                    <c:v>3.755974945213655</c:v>
                  </c:pt>
                  <c:pt idx="4">
                    <c:v>4.211005548334442</c:v>
                  </c:pt>
                  <c:pt idx="5">
                    <c:v>4.5943289198779667</c:v>
                  </c:pt>
                  <c:pt idx="6">
                    <c:v>5.8472971904334488</c:v>
                  </c:pt>
                </c:numCache>
              </c:numRef>
            </c:minus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All!$I$3:$I$9</c:f>
              <c:numCache>
                <c:formatCode>General</c:formatCode>
                <c:ptCount val="7"/>
                <c:pt idx="0">
                  <c:v>12.3310216245</c:v>
                </c:pt>
                <c:pt idx="1">
                  <c:v>16.706974785</c:v>
                </c:pt>
                <c:pt idx="2">
                  <c:v>20.811179469999999</c:v>
                </c:pt>
                <c:pt idx="3">
                  <c:v>23.718401780000001</c:v>
                </c:pt>
                <c:pt idx="4">
                  <c:v>26.618263665000001</c:v>
                </c:pt>
                <c:pt idx="5">
                  <c:v>36.115575765000003</c:v>
                </c:pt>
                <c:pt idx="6">
                  <c:v>50.941646009999999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B06-4D9A-BA2E-877AF0B38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lineChart>
        <c:grouping val="standard"/>
        <c:varyColors val="1"/>
        <c:ser>
          <c:idx val="1"/>
          <c:order val="1"/>
          <c:tx>
            <c:v>Inlet Conc. @ 10cm/s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All!$D$3:$D$9</c:f>
                <c:numCache>
                  <c:formatCode>General</c:formatCode>
                  <c:ptCount val="7"/>
                  <c:pt idx="0">
                    <c:v>307625.5535762051</c:v>
                  </c:pt>
                  <c:pt idx="1">
                    <c:v>326575.34356056165</c:v>
                  </c:pt>
                  <c:pt idx="2">
                    <c:v>358403.103665245</c:v>
                  </c:pt>
                  <c:pt idx="3">
                    <c:v>346131.99379773723</c:v>
                  </c:pt>
                  <c:pt idx="4">
                    <c:v>283630.98804321798</c:v>
                  </c:pt>
                  <c:pt idx="5">
                    <c:v>108516.34723576008</c:v>
                  </c:pt>
                  <c:pt idx="6">
                    <c:v>17947.543903771348</c:v>
                  </c:pt>
                </c:numCache>
              </c:numRef>
            </c:plus>
            <c:minus>
              <c:numRef>
                <c:f>All!$D$3:$D$9</c:f>
                <c:numCache>
                  <c:formatCode>General</c:formatCode>
                  <c:ptCount val="7"/>
                  <c:pt idx="0">
                    <c:v>307625.5535762051</c:v>
                  </c:pt>
                  <c:pt idx="1">
                    <c:v>326575.34356056165</c:v>
                  </c:pt>
                  <c:pt idx="2">
                    <c:v>358403.103665245</c:v>
                  </c:pt>
                  <c:pt idx="3">
                    <c:v>346131.99379773723</c:v>
                  </c:pt>
                  <c:pt idx="4">
                    <c:v>283630.98804321798</c:v>
                  </c:pt>
                  <c:pt idx="5">
                    <c:v>108516.34723576008</c:v>
                  </c:pt>
                  <c:pt idx="6">
                    <c:v>17947.543903771348</c:v>
                  </c:pt>
                </c:numCache>
              </c:numRef>
            </c:minus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All!$C$3:$C$9</c:f>
              <c:numCache>
                <c:formatCode>General</c:formatCode>
                <c:ptCount val="7"/>
                <c:pt idx="0">
                  <c:v>5785573.9249999998</c:v>
                </c:pt>
                <c:pt idx="1">
                  <c:v>4093020.88</c:v>
                </c:pt>
                <c:pt idx="2">
                  <c:v>3312405.1550000003</c:v>
                </c:pt>
                <c:pt idx="3">
                  <c:v>2853104.16</c:v>
                </c:pt>
                <c:pt idx="4">
                  <c:v>2408784.7349999999</c:v>
                </c:pt>
                <c:pt idx="5">
                  <c:v>1171243.7749999999</c:v>
                </c:pt>
                <c:pt idx="6">
                  <c:v>217590.14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B06-4D9A-BA2E-877AF0B38903}"/>
            </c:ext>
          </c:extLst>
        </c:ser>
        <c:ser>
          <c:idx val="3"/>
          <c:order val="3"/>
          <c:tx>
            <c:v>Inlet Conc. @ 25cm/s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All!$L$3:$L$9</c:f>
                <c:numCache>
                  <c:formatCode>General</c:formatCode>
                  <c:ptCount val="7"/>
                  <c:pt idx="0">
                    <c:v>2810970.4119435116</c:v>
                  </c:pt>
                  <c:pt idx="1">
                    <c:v>1954159.1549741572</c:v>
                  </c:pt>
                  <c:pt idx="2">
                    <c:v>1652072.1800174736</c:v>
                  </c:pt>
                  <c:pt idx="3">
                    <c:v>1551933.9195963517</c:v>
                  </c:pt>
                  <c:pt idx="4">
                    <c:v>1429162.5853230122</c:v>
                  </c:pt>
                  <c:pt idx="5">
                    <c:v>675812.60668737453</c:v>
                  </c:pt>
                  <c:pt idx="6">
                    <c:v>132529.87383708436</c:v>
                  </c:pt>
                </c:numCache>
              </c:numRef>
            </c:plus>
            <c:minus>
              <c:numRef>
                <c:f>All!$L$3:$L$9</c:f>
                <c:numCache>
                  <c:formatCode>General</c:formatCode>
                  <c:ptCount val="7"/>
                  <c:pt idx="0">
                    <c:v>2810970.4119435116</c:v>
                  </c:pt>
                  <c:pt idx="1">
                    <c:v>1954159.1549741572</c:v>
                  </c:pt>
                  <c:pt idx="2">
                    <c:v>1652072.1800174736</c:v>
                  </c:pt>
                  <c:pt idx="3">
                    <c:v>1551933.9195963517</c:v>
                  </c:pt>
                  <c:pt idx="4">
                    <c:v>1429162.5853230122</c:v>
                  </c:pt>
                  <c:pt idx="5">
                    <c:v>675812.60668737453</c:v>
                  </c:pt>
                  <c:pt idx="6">
                    <c:v>132529.87383708436</c:v>
                  </c:pt>
                </c:numCache>
              </c:numRef>
            </c:minus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All!$K$3:$K$9</c:f>
              <c:numCache>
                <c:formatCode>General</c:formatCode>
                <c:ptCount val="7"/>
                <c:pt idx="0">
                  <c:v>11998881.73</c:v>
                </c:pt>
                <c:pt idx="1">
                  <c:v>8495720.7599999998</c:v>
                </c:pt>
                <c:pt idx="2">
                  <c:v>6775691.4415000007</c:v>
                </c:pt>
                <c:pt idx="3">
                  <c:v>5670618.2884999998</c:v>
                </c:pt>
                <c:pt idx="4">
                  <c:v>4627433.3054999998</c:v>
                </c:pt>
                <c:pt idx="5">
                  <c:v>2226989.327</c:v>
                </c:pt>
                <c:pt idx="6">
                  <c:v>432242.1825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B06-4D9A-BA2E-877AF0B38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805984"/>
        <c:axId val="677808896"/>
      </c:line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2632988523493387"/>
              <c:y val="0.796782294105128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  <c:valAx>
        <c:axId val="677808896"/>
        <c:scaling>
          <c:logBase val="10"/>
          <c:orientation val="minMax"/>
          <c:max val="100000000"/>
        </c:scaling>
        <c:delete val="0"/>
        <c:axPos val="r"/>
        <c:numFmt formatCode="0E+00" sourceLinked="0"/>
        <c:majorTickMark val="out"/>
        <c:minorTickMark val="none"/>
        <c:tickLblPos val="nextTo"/>
        <c:crossAx val="677805984"/>
        <c:crosses val="max"/>
        <c:crossBetween val="between"/>
      </c:valAx>
      <c:catAx>
        <c:axId val="6778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780889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40226510901823548"/>
          <c:y val="0.73695334019643299"/>
          <c:w val="0.59198360008920459"/>
          <c:h val="0.20650955733006873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Costco - Multi Velocities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All!$A$1</c:f>
              <c:strCache>
                <c:ptCount val="1"/>
                <c:pt idx="0">
                  <c:v>10cm/s-avg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All!$B$3:$B$9</c:f>
                <c:numCache>
                  <c:formatCode>General</c:formatCode>
                  <c:ptCount val="7"/>
                  <c:pt idx="0">
                    <c:v>3.8797014674412345</c:v>
                  </c:pt>
                  <c:pt idx="1">
                    <c:v>4.2333852201505051</c:v>
                  </c:pt>
                  <c:pt idx="2">
                    <c:v>4.1415187435243173</c:v>
                  </c:pt>
                  <c:pt idx="3">
                    <c:v>3.5537020351944606</c:v>
                  </c:pt>
                  <c:pt idx="4">
                    <c:v>3.1699535285730005</c:v>
                  </c:pt>
                  <c:pt idx="5">
                    <c:v>3.3005258477909134</c:v>
                  </c:pt>
                  <c:pt idx="6">
                    <c:v>4.6347081602576878</c:v>
                  </c:pt>
                </c:numCache>
              </c:numRef>
            </c:plus>
            <c:minus>
              <c:numRef>
                <c:f>All!$B$3:$B$9</c:f>
                <c:numCache>
                  <c:formatCode>General</c:formatCode>
                  <c:ptCount val="7"/>
                  <c:pt idx="0">
                    <c:v>3.8797014674412345</c:v>
                  </c:pt>
                  <c:pt idx="1">
                    <c:v>4.2333852201505051</c:v>
                  </c:pt>
                  <c:pt idx="2">
                    <c:v>4.1415187435243173</c:v>
                  </c:pt>
                  <c:pt idx="3">
                    <c:v>3.5537020351944606</c:v>
                  </c:pt>
                  <c:pt idx="4">
                    <c:v>3.1699535285730005</c:v>
                  </c:pt>
                  <c:pt idx="5">
                    <c:v>3.3005258477909134</c:v>
                  </c:pt>
                  <c:pt idx="6">
                    <c:v>4.6347081602576878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21.167206970000002</c:v>
                </c:pt>
                <c:pt idx="1">
                  <c:v>23.813506365000002</c:v>
                </c:pt>
                <c:pt idx="2">
                  <c:v>28.085366354999998</c:v>
                </c:pt>
                <c:pt idx="3">
                  <c:v>30.912908135000002</c:v>
                </c:pt>
                <c:pt idx="4">
                  <c:v>33.802356814999996</c:v>
                </c:pt>
                <c:pt idx="5">
                  <c:v>44.133625115000001</c:v>
                </c:pt>
                <c:pt idx="6">
                  <c:v>56.236865574999996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221-4B67-A4F2-061639A1C91E}"/>
            </c:ext>
          </c:extLst>
        </c:ser>
        <c:ser>
          <c:idx val="1"/>
          <c:order val="1"/>
          <c:tx>
            <c:strRef>
              <c:f>All!$E$1</c:f>
              <c:strCache>
                <c:ptCount val="1"/>
                <c:pt idx="0">
                  <c:v>17.5cm/s-avg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All!$F$3:$F$9</c:f>
                <c:numCache>
                  <c:formatCode>General</c:formatCode>
                  <c:ptCount val="7"/>
                  <c:pt idx="0">
                    <c:v>7.6769609093754436</c:v>
                  </c:pt>
                  <c:pt idx="1">
                    <c:v>8.4106714392082864</c:v>
                  </c:pt>
                  <c:pt idx="2">
                    <c:v>9.1545923307431352</c:v>
                  </c:pt>
                  <c:pt idx="3">
                    <c:v>9.3236417428816303</c:v>
                  </c:pt>
                  <c:pt idx="4">
                    <c:v>9.5550981318873855</c:v>
                  </c:pt>
                  <c:pt idx="5">
                    <c:v>11.055273474754591</c:v>
                  </c:pt>
                  <c:pt idx="6">
                    <c:v>12.680110708865245</c:v>
                  </c:pt>
                </c:numCache>
              </c:numRef>
            </c:plus>
            <c:minus>
              <c:numRef>
                <c:f>All!$F$3:$F$9</c:f>
                <c:numCache>
                  <c:formatCode>General</c:formatCode>
                  <c:ptCount val="7"/>
                  <c:pt idx="0">
                    <c:v>7.6769609093754436</c:v>
                  </c:pt>
                  <c:pt idx="1">
                    <c:v>8.4106714392082864</c:v>
                  </c:pt>
                  <c:pt idx="2">
                    <c:v>9.1545923307431352</c:v>
                  </c:pt>
                  <c:pt idx="3">
                    <c:v>9.3236417428816303</c:v>
                  </c:pt>
                  <c:pt idx="4">
                    <c:v>9.5550981318873855</c:v>
                  </c:pt>
                  <c:pt idx="5">
                    <c:v>11.055273474754591</c:v>
                  </c:pt>
                  <c:pt idx="6">
                    <c:v>12.680110708865245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All!$E$3:$E$9</c:f>
              <c:numCache>
                <c:formatCode>General</c:formatCode>
                <c:ptCount val="7"/>
                <c:pt idx="0">
                  <c:v>19.721583450000001</c:v>
                </c:pt>
                <c:pt idx="1">
                  <c:v>20.93564825</c:v>
                </c:pt>
                <c:pt idx="2">
                  <c:v>24.424700269999999</c:v>
                </c:pt>
                <c:pt idx="3">
                  <c:v>27.474728560000003</c:v>
                </c:pt>
                <c:pt idx="4">
                  <c:v>31.09085511</c:v>
                </c:pt>
                <c:pt idx="5">
                  <c:v>40.981532555000001</c:v>
                </c:pt>
                <c:pt idx="6">
                  <c:v>54.958136714999995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221-4B67-A4F2-061639A1C91E}"/>
            </c:ext>
          </c:extLst>
        </c:ser>
        <c:ser>
          <c:idx val="2"/>
          <c:order val="2"/>
          <c:tx>
            <c:strRef>
              <c:f>All!$I$1</c:f>
              <c:strCache>
                <c:ptCount val="1"/>
                <c:pt idx="0">
                  <c:v>25cm/s-avg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All!$J$3:$J$9</c:f>
                <c:numCache>
                  <c:formatCode>General</c:formatCode>
                  <c:ptCount val="7"/>
                  <c:pt idx="0">
                    <c:v>7.3270984830651447</c:v>
                  </c:pt>
                  <c:pt idx="1">
                    <c:v>4.5949915432577617</c:v>
                  </c:pt>
                  <c:pt idx="2">
                    <c:v>4.1088556506982812</c:v>
                  </c:pt>
                  <c:pt idx="3">
                    <c:v>3.755974945213655</c:v>
                  </c:pt>
                  <c:pt idx="4">
                    <c:v>4.211005548334442</c:v>
                  </c:pt>
                  <c:pt idx="5">
                    <c:v>4.5943289198779667</c:v>
                  </c:pt>
                  <c:pt idx="6">
                    <c:v>5.8472971904334488</c:v>
                  </c:pt>
                </c:numCache>
              </c:numRef>
            </c:plus>
            <c:minus>
              <c:numRef>
                <c:f>All!$J$3:$J$9</c:f>
                <c:numCache>
                  <c:formatCode>General</c:formatCode>
                  <c:ptCount val="7"/>
                  <c:pt idx="0">
                    <c:v>7.3270984830651447</c:v>
                  </c:pt>
                  <c:pt idx="1">
                    <c:v>4.5949915432577617</c:v>
                  </c:pt>
                  <c:pt idx="2">
                    <c:v>4.1088556506982812</c:v>
                  </c:pt>
                  <c:pt idx="3">
                    <c:v>3.755974945213655</c:v>
                  </c:pt>
                  <c:pt idx="4">
                    <c:v>4.211005548334442</c:v>
                  </c:pt>
                  <c:pt idx="5">
                    <c:v>4.5943289198779667</c:v>
                  </c:pt>
                  <c:pt idx="6">
                    <c:v>5.8472971904334488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All!$I$3:$I$9</c:f>
              <c:numCache>
                <c:formatCode>General</c:formatCode>
                <c:ptCount val="7"/>
                <c:pt idx="0">
                  <c:v>12.3310216245</c:v>
                </c:pt>
                <c:pt idx="1">
                  <c:v>16.706974785</c:v>
                </c:pt>
                <c:pt idx="2">
                  <c:v>20.811179469999999</c:v>
                </c:pt>
                <c:pt idx="3">
                  <c:v>23.718401780000001</c:v>
                </c:pt>
                <c:pt idx="4">
                  <c:v>26.618263665000001</c:v>
                </c:pt>
                <c:pt idx="5">
                  <c:v>36.115575765000003</c:v>
                </c:pt>
                <c:pt idx="6">
                  <c:v>50.941646009999999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221-4B67-A4F2-061639A1C91E}"/>
            </c:ext>
          </c:extLst>
        </c:ser>
        <c:ser>
          <c:idx val="3"/>
          <c:order val="3"/>
          <c:tx>
            <c:strRef>
              <c:f>All!$M$1</c:f>
              <c:strCache>
                <c:ptCount val="1"/>
                <c:pt idx="0">
                  <c:v>32.5cm/s-avg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All!$N$3:$N$9</c:f>
                <c:numCache>
                  <c:formatCode>General</c:formatCode>
                  <c:ptCount val="7"/>
                  <c:pt idx="0">
                    <c:v>5.1494326116380691</c:v>
                  </c:pt>
                  <c:pt idx="1">
                    <c:v>5.0718958768985267</c:v>
                  </c:pt>
                  <c:pt idx="2">
                    <c:v>5.3746070130407002</c:v>
                  </c:pt>
                  <c:pt idx="3">
                    <c:v>5.8512491142585663</c:v>
                  </c:pt>
                  <c:pt idx="4">
                    <c:v>5.898376618426922</c:v>
                  </c:pt>
                  <c:pt idx="5">
                    <c:v>5.3217881461542964</c:v>
                  </c:pt>
                  <c:pt idx="6">
                    <c:v>5.2313364916698575</c:v>
                  </c:pt>
                </c:numCache>
              </c:numRef>
            </c:plus>
            <c:minus>
              <c:numRef>
                <c:f>All!$N$3:$N$9</c:f>
                <c:numCache>
                  <c:formatCode>General</c:formatCode>
                  <c:ptCount val="7"/>
                  <c:pt idx="0">
                    <c:v>5.1494326116380691</c:v>
                  </c:pt>
                  <c:pt idx="1">
                    <c:v>5.0718958768985267</c:v>
                  </c:pt>
                  <c:pt idx="2">
                    <c:v>5.3746070130407002</c:v>
                  </c:pt>
                  <c:pt idx="3">
                    <c:v>5.8512491142585663</c:v>
                  </c:pt>
                  <c:pt idx="4">
                    <c:v>5.898376618426922</c:v>
                  </c:pt>
                  <c:pt idx="5">
                    <c:v>5.3217881461542964</c:v>
                  </c:pt>
                  <c:pt idx="6">
                    <c:v>5.2313364916698575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cat>
            <c:numRef>
              <c:f>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All!$M$3:$M$9</c:f>
              <c:numCache>
                <c:formatCode>General</c:formatCode>
                <c:ptCount val="7"/>
                <c:pt idx="0">
                  <c:v>4.9487532874999998</c:v>
                </c:pt>
                <c:pt idx="1">
                  <c:v>7.5895808029999996</c:v>
                </c:pt>
                <c:pt idx="2">
                  <c:v>11.401963821999999</c:v>
                </c:pt>
                <c:pt idx="3">
                  <c:v>14.352256218000001</c:v>
                </c:pt>
                <c:pt idx="4">
                  <c:v>17.454861964999999</c:v>
                </c:pt>
                <c:pt idx="5">
                  <c:v>26.780483204999999</c:v>
                </c:pt>
                <c:pt idx="6">
                  <c:v>41.765583450000001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221-4B67-A4F2-061639A1C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0344496"/>
        <c:axId val="1210340752"/>
      </c:lineChart>
      <c:catAx>
        <c:axId val="121034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340752"/>
        <c:crosses val="autoZero"/>
        <c:auto val="1"/>
        <c:lblAlgn val="ctr"/>
        <c:lblOffset val="100"/>
        <c:noMultiLvlLbl val="0"/>
      </c:catAx>
      <c:valAx>
        <c:axId val="1210340752"/>
        <c:scaling>
          <c:orientation val="minMax"/>
          <c:max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344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23</xdr:row>
      <xdr:rowOff>114300</xdr:rowOff>
    </xdr:from>
    <xdr:to>
      <xdr:col>6</xdr:col>
      <xdr:colOff>66675</xdr:colOff>
      <xdr:row>37</xdr:row>
      <xdr:rowOff>114300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600075</xdr:colOff>
      <xdr:row>23</xdr:row>
      <xdr:rowOff>152400</xdr:rowOff>
    </xdr:from>
    <xdr:to>
      <xdr:col>12</xdr:col>
      <xdr:colOff>200025</xdr:colOff>
      <xdr:row>37</xdr:row>
      <xdr:rowOff>152400</xdr:rowOff>
    </xdr:to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38100</xdr:colOff>
      <xdr:row>1</xdr:row>
      <xdr:rowOff>180975</xdr:rowOff>
    </xdr:from>
    <xdr:to>
      <xdr:col>23</xdr:col>
      <xdr:colOff>6985</xdr:colOff>
      <xdr:row>13</xdr:row>
      <xdr:rowOff>45085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16</xdr:row>
      <xdr:rowOff>0</xdr:rowOff>
    </xdr:from>
    <xdr:to>
      <xdr:col>22</xdr:col>
      <xdr:colOff>578485</xdr:colOff>
      <xdr:row>27</xdr:row>
      <xdr:rowOff>54610</xdr:rowOff>
    </xdr:to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590550</xdr:colOff>
      <xdr:row>49</xdr:row>
      <xdr:rowOff>114300</xdr:rowOff>
    </xdr:from>
    <xdr:to>
      <xdr:col>22</xdr:col>
      <xdr:colOff>559435</xdr:colOff>
      <xdr:row>60</xdr:row>
      <xdr:rowOff>168910</xdr:rowOff>
    </xdr:to>
    <xdr:graphicFrame macro="">
      <xdr:nvGraphicFramePr>
        <xdr:cNvPr id="4" name="Chart 3" title="Chart">
          <a:extLst>
            <a:ext uri="{FF2B5EF4-FFF2-40B4-BE49-F238E27FC236}">
              <a16:creationId xmlns:a16="http://schemas.microsoft.com/office/drawing/2014/main" id="{54EDC11B-43D7-456A-B46B-EE2016B24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9</xdr:row>
      <xdr:rowOff>28575</xdr:rowOff>
    </xdr:from>
    <xdr:to>
      <xdr:col>5</xdr:col>
      <xdr:colOff>304800</xdr:colOff>
      <xdr:row>23</xdr:row>
      <xdr:rowOff>57150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</xdr:colOff>
      <xdr:row>9</xdr:row>
      <xdr:rowOff>42862</xdr:rowOff>
    </xdr:from>
    <xdr:to>
      <xdr:col>15</xdr:col>
      <xdr:colOff>342900</xdr:colOff>
      <xdr:row>23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EBD2B-BEDE-45DD-B87B-348342322476}">
  <dimension ref="A1:U24"/>
  <sheetViews>
    <sheetView tabSelected="1" workbookViewId="0">
      <selection activeCell="M15" sqref="M15:S16"/>
    </sheetView>
  </sheetViews>
  <sheetFormatPr defaultRowHeight="14.4" x14ac:dyDescent="0.3"/>
  <cols>
    <col min="4" max="4" width="24.109375" bestFit="1" customWidth="1"/>
    <col min="5" max="10" width="14.33203125" bestFit="1" customWidth="1"/>
    <col min="11" max="11" width="12.5546875" bestFit="1" customWidth="1"/>
    <col min="13" max="18" width="14.33203125" bestFit="1" customWidth="1"/>
    <col min="19" max="19" width="12.5546875" bestFit="1" customWidth="1"/>
  </cols>
  <sheetData>
    <row r="1" spans="1:21" x14ac:dyDescent="0.3">
      <c r="A1" s="1">
        <v>44355</v>
      </c>
      <c r="M1" t="s">
        <v>16</v>
      </c>
      <c r="N1" t="s">
        <v>17</v>
      </c>
      <c r="O1" t="s">
        <v>26</v>
      </c>
    </row>
    <row r="2" spans="1:21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21.167206970000002</v>
      </c>
      <c r="N2">
        <f>STDEV(E7, E8, E9,E19, E20,E21)</f>
        <v>3.8797014674412345</v>
      </c>
      <c r="O2" s="2">
        <f>AVERAGE(E3,E15)</f>
        <v>5785573.9249999998</v>
      </c>
      <c r="P2">
        <f>STDEV(E3,E15)</f>
        <v>307625.5535762051</v>
      </c>
      <c r="R2">
        <v>21.167206970000002</v>
      </c>
      <c r="S2">
        <v>3.8797014674412345</v>
      </c>
      <c r="T2">
        <v>5785573.9249999998</v>
      </c>
      <c r="U2">
        <v>307625.5535762051</v>
      </c>
    </row>
    <row r="3" spans="1:21" x14ac:dyDescent="0.3">
      <c r="A3">
        <v>210105002</v>
      </c>
      <c r="D3" t="s">
        <v>2</v>
      </c>
      <c r="E3" s="5">
        <v>5568049.8099999996</v>
      </c>
      <c r="F3" s="5">
        <v>3862097.24</v>
      </c>
      <c r="G3" s="5">
        <v>3058975.89</v>
      </c>
      <c r="H3" s="5">
        <v>2608351.88</v>
      </c>
      <c r="I3" s="5">
        <v>2208227.34</v>
      </c>
      <c r="J3" s="5">
        <v>1094511.1299999999</v>
      </c>
      <c r="K3" s="5">
        <v>204899.31</v>
      </c>
      <c r="L3" s="4"/>
      <c r="M3" s="4">
        <f>AVERAGE(F11,F23)</f>
        <v>23.813506365000002</v>
      </c>
      <c r="N3" s="4">
        <f>STDEV(F7,F8,F9,F19,F20,F21)</f>
        <v>4.2333852201505051</v>
      </c>
      <c r="O3" s="4">
        <f>AVERAGE(F3, F15)</f>
        <v>4093020.88</v>
      </c>
      <c r="P3" s="4">
        <f>STDEV(F3,F15)</f>
        <v>326575.34356056165</v>
      </c>
      <c r="Q3" s="4"/>
      <c r="R3" s="4">
        <v>23.813506365000002</v>
      </c>
      <c r="S3" s="4">
        <v>4.2333852201505051</v>
      </c>
      <c r="T3">
        <v>4093020.88</v>
      </c>
      <c r="U3">
        <v>326575.34356056165</v>
      </c>
    </row>
    <row r="4" spans="1:21" x14ac:dyDescent="0.3">
      <c r="A4" t="s">
        <v>3</v>
      </c>
      <c r="D4" t="s">
        <v>4</v>
      </c>
      <c r="E4" s="4">
        <v>13.703607939999999</v>
      </c>
      <c r="F4" s="4">
        <v>9.8880382149999999</v>
      </c>
      <c r="G4" s="4">
        <v>8.527590322</v>
      </c>
      <c r="H4" s="4">
        <v>5.6423407149999996</v>
      </c>
      <c r="I4" s="4">
        <v>3.304970639</v>
      </c>
      <c r="J4" s="4">
        <v>4.2967919559999999</v>
      </c>
      <c r="K4" s="4">
        <v>3.3087662459999998</v>
      </c>
      <c r="L4" s="4"/>
      <c r="M4" s="4">
        <f>AVERAGE(G11,G23)</f>
        <v>28.085366354999998</v>
      </c>
      <c r="N4" s="4">
        <f>STDEV(G7,G8, G9, G19, G20,G21)</f>
        <v>4.1415187435243173</v>
      </c>
      <c r="O4" s="4">
        <f>AVERAGE(G3,G15)</f>
        <v>3312405.1550000003</v>
      </c>
      <c r="P4" s="4">
        <f>STDEV(G3,G15)</f>
        <v>358403.103665245</v>
      </c>
      <c r="Q4" s="4"/>
      <c r="R4" s="4">
        <v>28.085366354999998</v>
      </c>
      <c r="S4" s="4">
        <v>4.1415187435243173</v>
      </c>
      <c r="T4">
        <v>3312405.1550000003</v>
      </c>
      <c r="U4">
        <v>358403.103665245</v>
      </c>
    </row>
    <row r="5" spans="1:21" x14ac:dyDescent="0.3">
      <c r="A5" t="s">
        <v>5</v>
      </c>
      <c r="B5">
        <v>0.1</v>
      </c>
      <c r="C5" t="s">
        <v>6</v>
      </c>
      <c r="D5" t="s">
        <v>7</v>
      </c>
      <c r="E5" s="5">
        <v>4289241.7419999996</v>
      </c>
      <c r="F5" s="5">
        <v>2882273.5240000002</v>
      </c>
      <c r="G5" s="5">
        <v>2142643.8939999999</v>
      </c>
      <c r="H5" s="5">
        <v>1753303.3030000001</v>
      </c>
      <c r="I5" s="5">
        <v>1429141.642</v>
      </c>
      <c r="J5" s="5">
        <v>621201.20120000001</v>
      </c>
      <c r="K5" s="5">
        <v>94841.091090000002</v>
      </c>
      <c r="L5" s="4"/>
      <c r="M5" s="4">
        <f>AVERAGE(H11,H23)</f>
        <v>30.912908135000002</v>
      </c>
      <c r="N5" s="4">
        <f>STDEV(H7,H8,H9,H19,H20,H21)</f>
        <v>3.5537020351944606</v>
      </c>
      <c r="O5" s="4">
        <f>AVERAGE(H3,H15)</f>
        <v>2853104.16</v>
      </c>
      <c r="P5" s="4">
        <f>STDEV(H3,H15)</f>
        <v>346131.99379773723</v>
      </c>
      <c r="Q5" s="4"/>
      <c r="R5" s="4">
        <v>30.912908135000002</v>
      </c>
      <c r="S5" s="4">
        <v>3.5537020351944606</v>
      </c>
      <c r="T5">
        <v>2853104.16</v>
      </c>
      <c r="U5">
        <v>346131.99379773723</v>
      </c>
    </row>
    <row r="6" spans="1:21" x14ac:dyDescent="0.3">
      <c r="B6">
        <v>0.2021</v>
      </c>
      <c r="C6" t="s">
        <v>8</v>
      </c>
      <c r="D6" t="s">
        <v>4</v>
      </c>
      <c r="E6" s="4">
        <v>31.39888771</v>
      </c>
      <c r="F6" s="4">
        <v>25.930986579999999</v>
      </c>
      <c r="G6" s="4">
        <v>17.968356740000001</v>
      </c>
      <c r="H6" s="4">
        <v>12.36111549</v>
      </c>
      <c r="I6" s="4">
        <v>10.72511845</v>
      </c>
      <c r="J6" s="4">
        <v>8.8310414789999996</v>
      </c>
      <c r="K6" s="4">
        <v>2.2565539920000002</v>
      </c>
      <c r="L6" s="4"/>
      <c r="M6" s="4">
        <f>AVERAGE(I11,I23)</f>
        <v>33.802356814999996</v>
      </c>
      <c r="N6" s="4">
        <f>STDEV(I7,I8,I9,I19,I20,I21)</f>
        <v>3.1699535285730005</v>
      </c>
      <c r="O6" s="4">
        <f>AVERAGE(I3,I15)</f>
        <v>2408784.7349999999</v>
      </c>
      <c r="P6" s="4">
        <f>STDEV(I3,I15)</f>
        <v>283630.98804321798</v>
      </c>
      <c r="Q6" s="4"/>
      <c r="R6" s="4">
        <v>33.802356814999996</v>
      </c>
      <c r="S6" s="4">
        <v>3.1699535285730005</v>
      </c>
      <c r="T6">
        <v>2408784.7349999999</v>
      </c>
      <c r="U6">
        <v>283630.98804321798</v>
      </c>
    </row>
    <row r="7" spans="1:21" x14ac:dyDescent="0.3">
      <c r="A7" t="s">
        <v>9</v>
      </c>
      <c r="B7">
        <v>43</v>
      </c>
      <c r="C7" t="s">
        <v>10</v>
      </c>
      <c r="D7" t="s">
        <v>11</v>
      </c>
      <c r="E7" s="4">
        <v>18.618245529999999</v>
      </c>
      <c r="F7" s="4">
        <v>20.514729339999999</v>
      </c>
      <c r="G7" s="4">
        <v>25.558173159999999</v>
      </c>
      <c r="H7" s="4">
        <v>29.583078489999998</v>
      </c>
      <c r="I7" s="4">
        <v>32.269901009999998</v>
      </c>
      <c r="J7" s="4">
        <v>39.354961260000003</v>
      </c>
      <c r="K7" s="4">
        <v>49.365383250000001</v>
      </c>
      <c r="L7" s="4"/>
      <c r="M7" s="4">
        <f>AVERAGE(J11,J23)</f>
        <v>44.133625115000001</v>
      </c>
      <c r="N7" s="4">
        <f>STDEV(J7,J8,J9,J19,J20,J21)</f>
        <v>3.3005258477909134</v>
      </c>
      <c r="O7" s="4">
        <f>AVERAGE(J3,J15)</f>
        <v>1171243.7749999999</v>
      </c>
      <c r="P7" s="4">
        <f>STDEV(J3,J15)</f>
        <v>108516.34723576008</v>
      </c>
      <c r="Q7" s="4"/>
      <c r="R7" s="4">
        <v>44.133625115000001</v>
      </c>
      <c r="S7" s="4">
        <v>3.3005258477909134</v>
      </c>
      <c r="T7">
        <v>1171243.7749999999</v>
      </c>
      <c r="U7">
        <v>108516.34723576008</v>
      </c>
    </row>
    <row r="8" spans="1:21" x14ac:dyDescent="0.3">
      <c r="D8" t="s">
        <v>12</v>
      </c>
      <c r="E8" s="4">
        <v>24.953839039999998</v>
      </c>
      <c r="F8" s="4">
        <v>27.851792639999999</v>
      </c>
      <c r="G8" s="4">
        <v>32.714098759999999</v>
      </c>
      <c r="H8" s="4">
        <v>35.292591760000001</v>
      </c>
      <c r="I8" s="4">
        <v>38.084684090000003</v>
      </c>
      <c r="J8" s="4">
        <v>45.104328959999997</v>
      </c>
      <c r="K8" s="4">
        <v>54.23364076</v>
      </c>
      <c r="L8" s="4"/>
      <c r="M8" s="4">
        <f>AVERAGE(K11,K23)</f>
        <v>56.236865574999996</v>
      </c>
      <c r="N8" s="4">
        <f>STDEV(K7,K8,K9,K19,K20,K21)</f>
        <v>4.6347081602576878</v>
      </c>
      <c r="O8" s="4">
        <f>AVERAGE(K3,K15)</f>
        <v>217590.14</v>
      </c>
      <c r="P8" s="4">
        <f>STDEV(K3,K15)</f>
        <v>17947.543903771348</v>
      </c>
      <c r="Q8" s="4"/>
      <c r="R8" s="4">
        <v>56.236865574999996</v>
      </c>
      <c r="S8" s="4">
        <v>4.6347081602576878</v>
      </c>
      <c r="T8">
        <v>217590.14</v>
      </c>
      <c r="U8">
        <v>17947.543903771348</v>
      </c>
    </row>
    <row r="9" spans="1:21" x14ac:dyDescent="0.3">
      <c r="D9" t="s">
        <v>13</v>
      </c>
      <c r="E9" s="4">
        <v>25.240128410000001</v>
      </c>
      <c r="F9" s="4">
        <v>27.651634489999999</v>
      </c>
      <c r="G9" s="4">
        <v>31.49710383</v>
      </c>
      <c r="H9" s="4">
        <v>33.41866383</v>
      </c>
      <c r="I9" s="4">
        <v>35.445319650000002</v>
      </c>
      <c r="J9" s="4">
        <v>45.333539139999999</v>
      </c>
      <c r="K9" s="4">
        <v>57.511681170000003</v>
      </c>
      <c r="L9" s="4"/>
      <c r="M9" s="4"/>
      <c r="N9" s="4"/>
      <c r="O9" s="4"/>
      <c r="P9" s="4"/>
      <c r="Q9" s="4"/>
      <c r="R9" s="4"/>
      <c r="S9" s="4"/>
    </row>
    <row r="10" spans="1:21" x14ac:dyDescent="0.3">
      <c r="D10" t="s">
        <v>14</v>
      </c>
      <c r="E10" s="4">
        <v>3.7432392280000002</v>
      </c>
      <c r="F10" s="4">
        <v>4.1794731760000001</v>
      </c>
      <c r="G10" s="4">
        <v>3.8288215189999999</v>
      </c>
      <c r="H10" s="4">
        <v>2.9103797729999998</v>
      </c>
      <c r="I10" s="4">
        <v>2.911506782</v>
      </c>
      <c r="J10" s="4">
        <v>3.3875054680000001</v>
      </c>
      <c r="K10" s="4">
        <v>4.0989358359999999</v>
      </c>
      <c r="L10" s="4"/>
      <c r="M10" s="4"/>
      <c r="N10" s="4"/>
      <c r="O10" s="4"/>
      <c r="P10" s="4"/>
      <c r="Q10" s="4"/>
      <c r="R10" s="4"/>
      <c r="S10" s="4"/>
    </row>
    <row r="11" spans="1:21" x14ac:dyDescent="0.3">
      <c r="D11" t="s">
        <v>15</v>
      </c>
      <c r="E11" s="4">
        <v>22.93740433</v>
      </c>
      <c r="F11" s="4">
        <v>25.339385490000002</v>
      </c>
      <c r="G11" s="4">
        <v>29.923125249999998</v>
      </c>
      <c r="H11" s="4">
        <v>32.764778030000002</v>
      </c>
      <c r="I11" s="4">
        <v>35.266634910000001</v>
      </c>
      <c r="J11" s="4">
        <v>43.264276459999998</v>
      </c>
      <c r="K11" s="4">
        <v>53.703568390000001</v>
      </c>
      <c r="L11" s="4"/>
      <c r="M11" s="4">
        <v>21.167206970000002</v>
      </c>
      <c r="N11" s="4">
        <v>23.813506365000002</v>
      </c>
      <c r="O11" s="4">
        <v>28.085366354999998</v>
      </c>
      <c r="P11" s="4">
        <v>30.912908135000002</v>
      </c>
      <c r="Q11" s="4">
        <v>33.802356814999996</v>
      </c>
      <c r="R11" s="4">
        <v>44.133625115000001</v>
      </c>
      <c r="S11" s="4">
        <v>56.236865574999996</v>
      </c>
    </row>
    <row r="12" spans="1:21" x14ac:dyDescent="0.3">
      <c r="E12" s="4"/>
      <c r="F12" s="4"/>
      <c r="G12" s="4"/>
      <c r="H12" s="4"/>
      <c r="I12" s="4"/>
      <c r="J12" s="4"/>
      <c r="K12" s="4"/>
      <c r="L12" s="4"/>
      <c r="M12" s="4">
        <v>3.8797014674412345</v>
      </c>
      <c r="N12" s="4">
        <v>4.2333852201505051</v>
      </c>
      <c r="O12" s="4">
        <v>4.1415187435243173</v>
      </c>
      <c r="P12" s="4">
        <v>3.5537020351944606</v>
      </c>
      <c r="Q12" s="4">
        <v>3.1699535285730005</v>
      </c>
      <c r="R12" s="4">
        <v>3.3005258477909134</v>
      </c>
      <c r="S12" s="4">
        <v>4.6347081602576878</v>
      </c>
    </row>
    <row r="13" spans="1:21" x14ac:dyDescent="0.3">
      <c r="A13" s="1">
        <v>44400</v>
      </c>
      <c r="E13" s="4"/>
      <c r="F13" s="4"/>
      <c r="G13" s="4"/>
      <c r="H13" s="4"/>
      <c r="I13" s="4"/>
      <c r="J13" s="4"/>
      <c r="K13" s="4"/>
      <c r="L13" s="4"/>
      <c r="M13" s="5">
        <v>5785573.9249999998</v>
      </c>
      <c r="N13" s="5">
        <v>4093020.88</v>
      </c>
      <c r="O13" s="5">
        <v>3312405.1550000003</v>
      </c>
      <c r="P13" s="5">
        <v>2853104.16</v>
      </c>
      <c r="Q13" s="5">
        <v>2408784.7349999999</v>
      </c>
      <c r="R13" s="5">
        <v>1171243.7749999999</v>
      </c>
      <c r="S13" s="5">
        <v>217590.14</v>
      </c>
    </row>
    <row r="14" spans="1:21" x14ac:dyDescent="0.3">
      <c r="A14" t="s">
        <v>0</v>
      </c>
      <c r="D14" t="s">
        <v>1</v>
      </c>
      <c r="E14" s="4">
        <v>0.1</v>
      </c>
      <c r="F14" s="4">
        <v>0.15</v>
      </c>
      <c r="G14" s="4">
        <v>0.2</v>
      </c>
      <c r="H14" s="4">
        <v>0.25</v>
      </c>
      <c r="I14" s="4">
        <v>0.3</v>
      </c>
      <c r="J14" s="4">
        <v>0.5</v>
      </c>
      <c r="K14" s="4">
        <v>1</v>
      </c>
      <c r="L14" s="4"/>
      <c r="M14" s="5">
        <v>307625.5535762051</v>
      </c>
      <c r="N14" s="5">
        <v>326575.34356056165</v>
      </c>
      <c r="O14" s="5">
        <v>358403.103665245</v>
      </c>
      <c r="P14" s="5">
        <v>346131.99379773723</v>
      </c>
      <c r="Q14" s="5">
        <v>283630.98804321798</v>
      </c>
      <c r="R14" s="5">
        <v>108516.34723576008</v>
      </c>
      <c r="S14" s="5">
        <v>17947.543903771348</v>
      </c>
    </row>
    <row r="15" spans="1:21" x14ac:dyDescent="0.3">
      <c r="A15">
        <v>210105002</v>
      </c>
      <c r="D15" t="s">
        <v>2</v>
      </c>
      <c r="E15" s="5">
        <v>6003098.04</v>
      </c>
      <c r="F15" s="5">
        <v>4323944.5199999996</v>
      </c>
      <c r="G15" s="5">
        <v>3565834.42</v>
      </c>
      <c r="H15" s="5">
        <v>3097856.44</v>
      </c>
      <c r="I15" s="5">
        <v>2609342.13</v>
      </c>
      <c r="J15" s="5">
        <v>1247976.42</v>
      </c>
      <c r="K15" s="5">
        <v>230280.97</v>
      </c>
      <c r="L15" s="4"/>
      <c r="M15" s="5">
        <f>AVERAGE(E5,E17)</f>
        <v>4561140.051</v>
      </c>
      <c r="N15" s="5">
        <f t="shared" ref="N15:S15" si="0">AVERAGE(F5,F17)</f>
        <v>3118792.1855000001</v>
      </c>
      <c r="O15" s="5">
        <f t="shared" si="0"/>
        <v>2384511.7620000001</v>
      </c>
      <c r="P15" s="5">
        <f t="shared" si="0"/>
        <v>1974301.784</v>
      </c>
      <c r="Q15" s="5">
        <f t="shared" si="0"/>
        <v>1596679.9479999999</v>
      </c>
      <c r="R15" s="5">
        <f t="shared" si="0"/>
        <v>654170.70640000002</v>
      </c>
      <c r="S15" s="5">
        <f t="shared" si="0"/>
        <v>94988.005860000005</v>
      </c>
    </row>
    <row r="16" spans="1:21" x14ac:dyDescent="0.3">
      <c r="A16" t="s">
        <v>3</v>
      </c>
      <c r="D16" t="s">
        <v>4</v>
      </c>
      <c r="E16" s="4">
        <v>46.832134269999997</v>
      </c>
      <c r="F16" s="4">
        <v>33.580839519999998</v>
      </c>
      <c r="G16" s="4">
        <v>25.794586169999999</v>
      </c>
      <c r="H16" s="4">
        <v>20.644223010000001</v>
      </c>
      <c r="I16" s="4">
        <v>13.915406470000001</v>
      </c>
      <c r="J16" s="4">
        <v>10.812107900000001</v>
      </c>
      <c r="K16" s="4">
        <v>8.1522550910000007</v>
      </c>
      <c r="L16" s="4"/>
      <c r="M16" s="5">
        <f>STDEV(E5,E17)</f>
        <v>384522.27617411106</v>
      </c>
      <c r="N16" s="5">
        <f t="shared" ref="N16:S16" si="1">STDEV(F5,F17)</f>
        <v>334487.89884763112</v>
      </c>
      <c r="O16" s="5">
        <f t="shared" si="1"/>
        <v>342052.81922786211</v>
      </c>
      <c r="P16" s="5">
        <f t="shared" si="1"/>
        <v>312539.04909405357</v>
      </c>
      <c r="Q16" s="5">
        <f t="shared" si="1"/>
        <v>236934.94456221562</v>
      </c>
      <c r="R16" s="5">
        <f t="shared" si="1"/>
        <v>46625.921398570303</v>
      </c>
      <c r="S16" s="5">
        <f t="shared" si="1"/>
        <v>207.76886024691794</v>
      </c>
    </row>
    <row r="17" spans="1:19" x14ac:dyDescent="0.3">
      <c r="A17" t="s">
        <v>5</v>
      </c>
      <c r="C17" t="s">
        <v>6</v>
      </c>
      <c r="D17" t="s">
        <v>7</v>
      </c>
      <c r="E17" s="5">
        <v>4833038.3600000003</v>
      </c>
      <c r="F17" s="5">
        <v>3355310.8470000001</v>
      </c>
      <c r="G17" s="5">
        <v>2626379.63</v>
      </c>
      <c r="H17" s="5">
        <v>2195300.2650000001</v>
      </c>
      <c r="I17" s="5">
        <v>1764218.254</v>
      </c>
      <c r="J17" s="5">
        <v>687140.21160000004</v>
      </c>
      <c r="K17" s="5">
        <v>95134.920629999993</v>
      </c>
      <c r="L17" s="4"/>
      <c r="M17" s="4"/>
      <c r="N17" s="4"/>
      <c r="O17" s="4"/>
      <c r="P17" s="4"/>
      <c r="Q17" s="4"/>
      <c r="R17" s="4"/>
      <c r="S17" s="4"/>
    </row>
    <row r="18" spans="1:19" x14ac:dyDescent="0.3">
      <c r="B18">
        <v>0</v>
      </c>
      <c r="C18" t="s">
        <v>8</v>
      </c>
      <c r="D18" t="s">
        <v>4</v>
      </c>
      <c r="E18" s="4">
        <v>14.156821669999999</v>
      </c>
      <c r="F18" s="4">
        <v>14.16705256</v>
      </c>
      <c r="G18" s="4">
        <v>12.95443145</v>
      </c>
      <c r="H18" s="4">
        <v>10.050663930000001</v>
      </c>
      <c r="I18" s="4">
        <v>9.3470544520000001</v>
      </c>
      <c r="J18" s="4">
        <v>13.363514629999999</v>
      </c>
      <c r="K18" s="4">
        <v>4.2427941970000003</v>
      </c>
      <c r="L18" s="4"/>
      <c r="M18" s="4"/>
      <c r="N18" s="4"/>
      <c r="O18" s="4"/>
      <c r="P18" s="4"/>
      <c r="Q18" s="4"/>
      <c r="R18" s="4"/>
      <c r="S18" s="4"/>
    </row>
    <row r="19" spans="1:19" x14ac:dyDescent="0.3">
      <c r="A19" t="s">
        <v>9</v>
      </c>
      <c r="B19">
        <v>34.299999999999997</v>
      </c>
      <c r="C19" t="s">
        <v>10</v>
      </c>
      <c r="D19" t="s">
        <v>11</v>
      </c>
      <c r="E19" s="4">
        <v>22.637648810000002</v>
      </c>
      <c r="F19" s="4">
        <v>25.919948349999999</v>
      </c>
      <c r="G19" s="4">
        <v>29.950630830000001</v>
      </c>
      <c r="H19" s="4">
        <v>32.277191870000003</v>
      </c>
      <c r="I19" s="4">
        <v>35.345572349999998</v>
      </c>
      <c r="J19" s="4">
        <v>48.668106549999997</v>
      </c>
      <c r="K19" s="4">
        <v>59.314107559999997</v>
      </c>
      <c r="L19" s="4"/>
      <c r="M19" s="4"/>
      <c r="N19" s="4"/>
      <c r="O19" s="4"/>
      <c r="P19" s="4"/>
      <c r="Q19" s="4"/>
      <c r="R19" s="4"/>
      <c r="S19" s="4"/>
    </row>
    <row r="20" spans="1:19" x14ac:dyDescent="0.3">
      <c r="D20" t="s">
        <v>12</v>
      </c>
      <c r="E20" s="4">
        <v>20.294877020000001</v>
      </c>
      <c r="F20" s="4">
        <v>23.704985059999998</v>
      </c>
      <c r="G20" s="4">
        <v>27.189697339999999</v>
      </c>
      <c r="H20" s="4">
        <v>29.701446600000001</v>
      </c>
      <c r="I20" s="4">
        <v>32.68596556</v>
      </c>
      <c r="J20" s="4">
        <v>45.01872659</v>
      </c>
      <c r="K20" s="4">
        <v>62.6725566</v>
      </c>
      <c r="L20" s="4"/>
      <c r="M20" s="4"/>
      <c r="N20" s="4"/>
      <c r="O20" s="4"/>
      <c r="P20" s="4"/>
      <c r="Q20" s="4"/>
      <c r="R20" s="4"/>
      <c r="S20" s="4"/>
    </row>
    <row r="21" spans="1:19" x14ac:dyDescent="0.3">
      <c r="D21" t="s">
        <v>13</v>
      </c>
      <c r="E21" s="4">
        <v>15.25850299</v>
      </c>
      <c r="F21" s="4">
        <v>17.237948289999999</v>
      </c>
      <c r="G21" s="4">
        <v>21.60249421</v>
      </c>
      <c r="H21" s="4">
        <v>25.20447626</v>
      </c>
      <c r="I21" s="4">
        <v>28.982698249999999</v>
      </c>
      <c r="J21" s="4">
        <v>41.322088170000001</v>
      </c>
      <c r="K21" s="4">
        <v>54.323824109999997</v>
      </c>
      <c r="L21" s="4"/>
      <c r="M21" s="4"/>
      <c r="N21" s="4"/>
      <c r="O21" s="4"/>
      <c r="P21" s="4"/>
      <c r="Q21" s="4"/>
      <c r="R21" s="4"/>
      <c r="S21" s="4"/>
    </row>
    <row r="22" spans="1:19" x14ac:dyDescent="0.3">
      <c r="D22" t="s">
        <v>14</v>
      </c>
      <c r="E22" s="4">
        <v>3.7706196649999999</v>
      </c>
      <c r="F22" s="4">
        <v>4.5112036829999997</v>
      </c>
      <c r="G22" s="4">
        <v>4.2530572810000002</v>
      </c>
      <c r="H22" s="4">
        <v>3.5795835889999998</v>
      </c>
      <c r="I22" s="4">
        <v>3.1956706129999999</v>
      </c>
      <c r="J22" s="4">
        <v>3.6730345280000001</v>
      </c>
      <c r="K22" s="4">
        <v>4.2008618760000003</v>
      </c>
      <c r="L22" s="4"/>
      <c r="M22" s="4"/>
      <c r="N22" s="4"/>
      <c r="O22" s="4"/>
      <c r="P22" s="4"/>
      <c r="Q22" s="4"/>
      <c r="R22" s="4"/>
      <c r="S22" s="4"/>
    </row>
    <row r="23" spans="1:19" x14ac:dyDescent="0.3">
      <c r="D23" t="s">
        <v>15</v>
      </c>
      <c r="E23" s="4">
        <v>19.397009610000001</v>
      </c>
      <c r="F23" s="4">
        <v>22.287627239999999</v>
      </c>
      <c r="G23" s="4">
        <v>26.247607460000001</v>
      </c>
      <c r="H23" s="4">
        <v>29.061038239999998</v>
      </c>
      <c r="I23" s="4">
        <v>32.338078719999999</v>
      </c>
      <c r="J23" s="4">
        <v>45.002973769999997</v>
      </c>
      <c r="K23" s="4">
        <v>58.770162759999998</v>
      </c>
      <c r="L23" s="4"/>
      <c r="M23" s="4"/>
      <c r="N23" s="4"/>
      <c r="O23" s="4"/>
      <c r="P23" s="4"/>
      <c r="Q23" s="4"/>
      <c r="R23" s="4"/>
      <c r="S23" s="4"/>
    </row>
    <row r="24" spans="1:19" x14ac:dyDescent="0.3"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1EDB6-EA57-4960-BF84-3BB7BE00E7CD}">
  <dimension ref="A1:U27"/>
  <sheetViews>
    <sheetView topLeftCell="S1" workbookViewId="0">
      <selection activeCell="N20" sqref="N20:S22"/>
    </sheetView>
  </sheetViews>
  <sheetFormatPr defaultRowHeight="14.4" x14ac:dyDescent="0.3"/>
  <cols>
    <col min="4" max="4" width="11.44140625" customWidth="1"/>
    <col min="5" max="5" width="15.33203125" bestFit="1" customWidth="1"/>
    <col min="6" max="10" width="14.33203125" bestFit="1" customWidth="1"/>
    <col min="11" max="11" width="12.5546875" bestFit="1" customWidth="1"/>
    <col min="13" max="13" width="15.33203125" bestFit="1" customWidth="1"/>
    <col min="14" max="18" width="14.33203125" bestFit="1" customWidth="1"/>
    <col min="19" max="19" width="12.5546875" bestFit="1" customWidth="1"/>
    <col min="20" max="21" width="14.33203125" bestFit="1" customWidth="1"/>
  </cols>
  <sheetData>
    <row r="1" spans="1:21" x14ac:dyDescent="0.3">
      <c r="A1" s="1">
        <v>44347</v>
      </c>
      <c r="M1" t="s">
        <v>16</v>
      </c>
      <c r="N1" t="s">
        <v>17</v>
      </c>
      <c r="O1" t="s">
        <v>27</v>
      </c>
    </row>
    <row r="2" spans="1:21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12.3310216245</v>
      </c>
      <c r="N2">
        <f>STDEV(E7, E8, E9,E19, E20,E21)</f>
        <v>7.3270984830651447</v>
      </c>
      <c r="O2" s="2">
        <f>AVERAGE(E3,E15)</f>
        <v>11998881.73</v>
      </c>
      <c r="P2">
        <f>STDEV(E3,E15)</f>
        <v>2810970.4119435116</v>
      </c>
      <c r="R2">
        <v>12.3310216245</v>
      </c>
      <c r="S2">
        <v>7.3270984830651447</v>
      </c>
      <c r="T2">
        <v>11998881.73</v>
      </c>
      <c r="U2">
        <v>2810970.4119435116</v>
      </c>
    </row>
    <row r="3" spans="1:21" x14ac:dyDescent="0.3">
      <c r="A3">
        <v>210105002</v>
      </c>
      <c r="D3" t="s">
        <v>2</v>
      </c>
      <c r="E3" s="5">
        <v>13986537.970000001</v>
      </c>
      <c r="F3" s="5">
        <v>9877519.9499999993</v>
      </c>
      <c r="G3" s="5">
        <v>7943882.8830000004</v>
      </c>
      <c r="H3" s="5">
        <v>6768001.2869999995</v>
      </c>
      <c r="I3" s="5">
        <v>5638003.8609999996</v>
      </c>
      <c r="J3" s="5">
        <v>2704861.0040000002</v>
      </c>
      <c r="K3" s="5">
        <v>525954.95499999996</v>
      </c>
      <c r="L3" s="4"/>
      <c r="M3" s="4">
        <f>AVERAGE(F11,F23)</f>
        <v>16.706974785</v>
      </c>
      <c r="N3" s="4">
        <f>STDEV(F7,F8,F9,F19,F20,F21)</f>
        <v>4.5949915432577617</v>
      </c>
      <c r="O3" s="4">
        <f>AVERAGE(F3, F15)</f>
        <v>8495720.7599999998</v>
      </c>
      <c r="P3" s="4">
        <f>STDEV(F3,F15)</f>
        <v>1954159.1549741572</v>
      </c>
      <c r="Q3" s="4"/>
      <c r="R3" s="4">
        <v>16.706974785</v>
      </c>
      <c r="S3" s="4">
        <v>4.5949915432577617</v>
      </c>
      <c r="T3" s="4">
        <v>8495720.7599999998</v>
      </c>
      <c r="U3" s="4">
        <v>1954159.1549741572</v>
      </c>
    </row>
    <row r="4" spans="1:21" x14ac:dyDescent="0.3">
      <c r="A4" t="s">
        <v>3</v>
      </c>
      <c r="D4" t="s">
        <v>4</v>
      </c>
      <c r="E4" s="4">
        <v>69.495106789999994</v>
      </c>
      <c r="F4" s="4">
        <v>58.014145999999997</v>
      </c>
      <c r="G4" s="4">
        <v>53.597310950000001</v>
      </c>
      <c r="H4" s="4">
        <v>50.229568069999999</v>
      </c>
      <c r="I4" s="4">
        <v>47.991221609999997</v>
      </c>
      <c r="J4" s="4">
        <v>34.168259220000003</v>
      </c>
      <c r="K4" s="4">
        <v>10.18267099</v>
      </c>
      <c r="L4" s="4"/>
      <c r="M4" s="4">
        <f>AVERAGE(G11,G23)</f>
        <v>20.811179469999999</v>
      </c>
      <c r="N4" s="4">
        <f>STDEV(G7,G8, G9, G19, G20,G21)</f>
        <v>4.1088556506982812</v>
      </c>
      <c r="O4" s="4">
        <f>AVERAGE(G3,G15)</f>
        <v>6775691.4415000007</v>
      </c>
      <c r="P4" s="4">
        <f>STDEV(G3,G15)</f>
        <v>1652072.1800174736</v>
      </c>
      <c r="Q4" s="4"/>
      <c r="R4" s="4">
        <v>20.811179469999999</v>
      </c>
      <c r="S4" s="4">
        <v>4.1088556506982812</v>
      </c>
      <c r="T4" s="4">
        <v>6775691.4415000007</v>
      </c>
      <c r="U4" s="4">
        <v>1652072.1800174736</v>
      </c>
    </row>
    <row r="5" spans="1:21" x14ac:dyDescent="0.3">
      <c r="A5" t="s">
        <v>5</v>
      </c>
      <c r="B5">
        <v>0.2</v>
      </c>
      <c r="C5" t="s">
        <v>6</v>
      </c>
      <c r="D5" t="s">
        <v>7</v>
      </c>
      <c r="E5" s="5">
        <v>13049236.310000001</v>
      </c>
      <c r="F5" s="5">
        <v>8424922.8910000008</v>
      </c>
      <c r="G5" s="5">
        <v>6320922.6579999998</v>
      </c>
      <c r="H5" s="5">
        <v>5188518.6739999996</v>
      </c>
      <c r="I5" s="5">
        <v>4186761.36</v>
      </c>
      <c r="J5" s="5">
        <v>1783030.89</v>
      </c>
      <c r="K5" s="5">
        <v>274369.04759999999</v>
      </c>
      <c r="L5" s="4"/>
      <c r="M5" s="4">
        <f>AVERAGE(H11,H23)</f>
        <v>23.718401780000001</v>
      </c>
      <c r="N5" s="4">
        <f>STDEV(H7,H8,H9,H19,H20,H21)</f>
        <v>3.755974945213655</v>
      </c>
      <c r="O5" s="4">
        <f>AVERAGE(H3,H15)</f>
        <v>5670618.2884999998</v>
      </c>
      <c r="P5" s="4">
        <f>STDEV(H3,H15)</f>
        <v>1551933.9195963517</v>
      </c>
      <c r="Q5" s="4"/>
      <c r="R5" s="4">
        <v>23.718401780000001</v>
      </c>
      <c r="S5" s="4">
        <v>3.755974945213655</v>
      </c>
      <c r="T5" s="4">
        <v>5670618.2884999998</v>
      </c>
      <c r="U5" s="4">
        <v>1551933.9195963517</v>
      </c>
    </row>
    <row r="6" spans="1:21" x14ac:dyDescent="0.3">
      <c r="B6">
        <v>0.40429999999999999</v>
      </c>
      <c r="C6" t="s">
        <v>8</v>
      </c>
      <c r="D6" t="s">
        <v>4</v>
      </c>
      <c r="E6" s="4">
        <v>98.784966539999999</v>
      </c>
      <c r="F6" s="4">
        <v>79.417290679999994</v>
      </c>
      <c r="G6" s="4">
        <v>68.462805599999996</v>
      </c>
      <c r="H6" s="4">
        <v>65.32675691</v>
      </c>
      <c r="I6" s="4">
        <v>64.980517759999998</v>
      </c>
      <c r="J6" s="4">
        <v>44.734890800000002</v>
      </c>
      <c r="K6" s="4">
        <v>12.10259361</v>
      </c>
      <c r="L6" s="4"/>
      <c r="M6" s="4">
        <f>AVERAGE(I11,I23)</f>
        <v>26.618263665000001</v>
      </c>
      <c r="N6" s="4">
        <f>STDEV(I7,I8,I9,I19,I20,I21)</f>
        <v>4.211005548334442</v>
      </c>
      <c r="O6" s="4">
        <f>AVERAGE(I3,I15)</f>
        <v>4627433.3054999998</v>
      </c>
      <c r="P6" s="4">
        <f>STDEV(I3,I15)</f>
        <v>1429162.5853230122</v>
      </c>
      <c r="Q6" s="4"/>
      <c r="R6" s="4">
        <v>26.618263665000001</v>
      </c>
      <c r="S6" s="4">
        <v>4.211005548334442</v>
      </c>
      <c r="T6" s="4">
        <v>4627433.3054999998</v>
      </c>
      <c r="U6" s="4">
        <v>1429162.5853230122</v>
      </c>
    </row>
    <row r="7" spans="1:21" x14ac:dyDescent="0.3">
      <c r="A7" t="s">
        <v>9</v>
      </c>
      <c r="B7">
        <v>39.6</v>
      </c>
      <c r="C7" t="s">
        <v>10</v>
      </c>
      <c r="D7" t="s">
        <v>11</v>
      </c>
      <c r="E7" s="4">
        <v>4.2215622609999999</v>
      </c>
      <c r="F7" s="4">
        <v>12.02293796</v>
      </c>
      <c r="G7" s="4">
        <v>17.943685469999998</v>
      </c>
      <c r="H7" s="4">
        <v>20.7814561</v>
      </c>
      <c r="I7" s="4">
        <v>22.59965575</v>
      </c>
      <c r="J7" s="4">
        <v>29.721275940000002</v>
      </c>
      <c r="K7" s="4">
        <v>41.198566810000003</v>
      </c>
      <c r="L7" s="4"/>
      <c r="M7" s="4">
        <f>AVERAGE(J11,J23)</f>
        <v>36.115575765000003</v>
      </c>
      <c r="N7" s="4">
        <f>STDEV(J7,J8,J9,J19,J20,J21)</f>
        <v>4.5943289198779667</v>
      </c>
      <c r="O7" s="4">
        <f>AVERAGE(J3,J15)</f>
        <v>2226989.327</v>
      </c>
      <c r="P7" s="4">
        <f>STDEV(J3,J15)</f>
        <v>675812.60668737453</v>
      </c>
      <c r="Q7" s="4"/>
      <c r="R7" s="4">
        <v>36.115575765000003</v>
      </c>
      <c r="S7" s="4">
        <v>4.5943289198779667</v>
      </c>
      <c r="T7" s="4">
        <v>2226989.327</v>
      </c>
      <c r="U7" s="4">
        <v>675812.60668737453</v>
      </c>
    </row>
    <row r="8" spans="1:21" x14ac:dyDescent="0.3">
      <c r="D8" t="s">
        <v>12</v>
      </c>
      <c r="E8" s="4">
        <v>9.7052589079999994</v>
      </c>
      <c r="F8" s="4">
        <v>17.326053399999999</v>
      </c>
      <c r="G8" s="4">
        <v>22.475976540000001</v>
      </c>
      <c r="H8" s="4">
        <v>24.805192080000001</v>
      </c>
      <c r="I8" s="4">
        <v>27.32672767</v>
      </c>
      <c r="J8" s="4">
        <v>35.694279870000003</v>
      </c>
      <c r="K8" s="4">
        <v>49.927557229999998</v>
      </c>
      <c r="L8" s="4"/>
      <c r="M8" s="4">
        <f>AVERAGE(K11,K23)</f>
        <v>50.941646009999999</v>
      </c>
      <c r="N8" s="4">
        <f>STDEV(K7,K8,K9,K19,K20,K21)</f>
        <v>5.8472971904334488</v>
      </c>
      <c r="O8" s="4">
        <f>AVERAGE(K3,K15)</f>
        <v>432242.1825</v>
      </c>
      <c r="P8" s="4">
        <f>STDEV(K3,K15)</f>
        <v>132529.87383708436</v>
      </c>
      <c r="Q8" s="4"/>
      <c r="R8" s="4">
        <v>50.941646009999999</v>
      </c>
      <c r="S8" s="4">
        <v>5.8472971904334488</v>
      </c>
      <c r="T8" s="4">
        <v>432242.1825</v>
      </c>
      <c r="U8" s="4">
        <v>132529.87383708436</v>
      </c>
    </row>
    <row r="9" spans="1:21" x14ac:dyDescent="0.3">
      <c r="D9" t="s">
        <v>13</v>
      </c>
      <c r="E9" s="4">
        <v>6.1679142789999997</v>
      </c>
      <c r="F9" s="4">
        <v>14.79913541</v>
      </c>
      <c r="G9" s="4">
        <v>20.94353997</v>
      </c>
      <c r="H9" s="4">
        <v>24.554327369999999</v>
      </c>
      <c r="I9" s="4">
        <v>27.497349790000001</v>
      </c>
      <c r="J9" s="4">
        <v>37.331353139999997</v>
      </c>
      <c r="K9" s="4">
        <v>53.525121560000002</v>
      </c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3">
      <c r="D10" t="s">
        <v>14</v>
      </c>
      <c r="E10" s="4">
        <v>2.780048624</v>
      </c>
      <c r="F10" s="4">
        <v>2.6525340119999998</v>
      </c>
      <c r="G10" s="4">
        <v>2.3053976930000002</v>
      </c>
      <c r="H10" s="4">
        <v>2.254179154</v>
      </c>
      <c r="I10" s="4">
        <v>2.779740028</v>
      </c>
      <c r="J10" s="4">
        <v>4.005622292</v>
      </c>
      <c r="K10" s="4">
        <v>6.3387918790000004</v>
      </c>
      <c r="L10" s="4"/>
      <c r="M10" s="4">
        <v>0.1</v>
      </c>
      <c r="N10" s="4"/>
      <c r="O10" s="4"/>
      <c r="P10" s="4"/>
      <c r="Q10" s="4"/>
      <c r="R10" s="4"/>
      <c r="S10" s="4">
        <v>1</v>
      </c>
      <c r="T10" s="4"/>
      <c r="U10" s="4"/>
    </row>
    <row r="11" spans="1:21" x14ac:dyDescent="0.3">
      <c r="D11" t="s">
        <v>15</v>
      </c>
      <c r="E11" s="4">
        <v>6.6982451489999999</v>
      </c>
      <c r="F11" s="4">
        <v>14.71604226</v>
      </c>
      <c r="G11" s="4">
        <v>20.454400660000001</v>
      </c>
      <c r="H11" s="4">
        <v>23.38032518</v>
      </c>
      <c r="I11" s="4">
        <v>25.807911069999999</v>
      </c>
      <c r="J11" s="4">
        <v>34.248969649999999</v>
      </c>
      <c r="K11" s="4">
        <v>48.21708186</v>
      </c>
      <c r="L11" s="4"/>
      <c r="M11" s="7">
        <v>12.3310216245</v>
      </c>
      <c r="N11" s="7">
        <v>16.706974785</v>
      </c>
      <c r="O11" s="7">
        <v>20.811179469999999</v>
      </c>
      <c r="P11" s="7">
        <v>23.718401780000001</v>
      </c>
      <c r="Q11" s="7">
        <v>26.618263665000001</v>
      </c>
      <c r="R11" s="7">
        <v>36.115575765000003</v>
      </c>
      <c r="S11" s="7">
        <v>50.941646009999999</v>
      </c>
      <c r="T11" s="4"/>
      <c r="U11" s="4"/>
    </row>
    <row r="12" spans="1:21" x14ac:dyDescent="0.3">
      <c r="E12" s="4"/>
      <c r="F12" s="4"/>
      <c r="G12" s="4"/>
      <c r="H12" s="4"/>
      <c r="I12" s="4"/>
      <c r="J12" s="4"/>
      <c r="K12" s="4"/>
      <c r="L12" s="4"/>
      <c r="M12" s="4">
        <v>7.3270984830651447</v>
      </c>
      <c r="N12" s="4">
        <v>4.5949915432577617</v>
      </c>
      <c r="O12" s="4">
        <v>4.1088556506982812</v>
      </c>
      <c r="P12" s="4">
        <v>3.755974945213655</v>
      </c>
      <c r="Q12" s="4">
        <v>4.211005548334442</v>
      </c>
      <c r="R12" s="4">
        <v>4.5943289198779667</v>
      </c>
      <c r="S12" s="4">
        <v>5.8472971904334488</v>
      </c>
      <c r="T12" s="4"/>
      <c r="U12" s="4"/>
    </row>
    <row r="13" spans="1:21" x14ac:dyDescent="0.3">
      <c r="A13" s="1">
        <v>44400</v>
      </c>
      <c r="E13" s="4"/>
      <c r="F13" s="4"/>
      <c r="G13" s="4"/>
      <c r="H13" s="4"/>
      <c r="I13" s="4"/>
      <c r="J13" s="4"/>
      <c r="K13" s="4"/>
      <c r="L13" s="4"/>
      <c r="M13" s="5">
        <v>11998881.73</v>
      </c>
      <c r="N13" s="5">
        <v>8495720.7599999998</v>
      </c>
      <c r="O13" s="5">
        <v>6775691.4415000007</v>
      </c>
      <c r="P13" s="5">
        <v>5670618.2884999998</v>
      </c>
      <c r="Q13" s="5">
        <v>4627433.3054999998</v>
      </c>
      <c r="R13" s="5">
        <v>2226989.327</v>
      </c>
      <c r="S13" s="5">
        <v>432242.1825</v>
      </c>
      <c r="T13" s="4"/>
      <c r="U13" s="4"/>
    </row>
    <row r="14" spans="1:21" x14ac:dyDescent="0.3">
      <c r="A14" t="s">
        <v>0</v>
      </c>
      <c r="D14" t="s">
        <v>1</v>
      </c>
      <c r="E14" s="4">
        <v>0.1</v>
      </c>
      <c r="F14" s="4">
        <v>0.15</v>
      </c>
      <c r="G14" s="4">
        <v>0.2</v>
      </c>
      <c r="H14" s="4">
        <v>0.25</v>
      </c>
      <c r="I14" s="4">
        <v>0.3</v>
      </c>
      <c r="J14" s="4">
        <v>0.5</v>
      </c>
      <c r="K14" s="4">
        <v>1</v>
      </c>
      <c r="L14" s="4"/>
      <c r="M14" s="5">
        <v>2810970.4119435116</v>
      </c>
      <c r="N14" s="5">
        <v>1954159.1549741572</v>
      </c>
      <c r="O14" s="5">
        <v>1652072.1800174736</v>
      </c>
      <c r="P14" s="5">
        <v>1551933.9195963517</v>
      </c>
      <c r="Q14" s="5">
        <v>1429162.5853230122</v>
      </c>
      <c r="R14" s="5">
        <v>675812.60668737453</v>
      </c>
      <c r="S14" s="5">
        <v>132529.87383708436</v>
      </c>
      <c r="T14" s="4"/>
      <c r="U14" s="4"/>
    </row>
    <row r="15" spans="1:21" x14ac:dyDescent="0.3">
      <c r="A15">
        <v>210105002</v>
      </c>
      <c r="D15" t="s">
        <v>2</v>
      </c>
      <c r="E15" s="5">
        <v>10011225.49</v>
      </c>
      <c r="F15" s="5">
        <v>7113921.5700000003</v>
      </c>
      <c r="G15" s="5">
        <v>5607500</v>
      </c>
      <c r="H15" s="5">
        <v>4573235.29</v>
      </c>
      <c r="I15" s="5">
        <v>3616862.75</v>
      </c>
      <c r="J15" s="5">
        <v>1749117.65</v>
      </c>
      <c r="K15" s="5">
        <v>338529.41</v>
      </c>
      <c r="L15" s="4"/>
      <c r="M15" s="5">
        <f>AVERAGE(E5,E17)</f>
        <v>10625351.3485</v>
      </c>
      <c r="N15" s="5">
        <f t="shared" ref="N15:S15" si="0">AVERAGE(F5,F17)</f>
        <v>7099441.8375000004</v>
      </c>
      <c r="O15" s="5">
        <f t="shared" si="0"/>
        <v>5366343.682</v>
      </c>
      <c r="P15" s="5">
        <f t="shared" si="0"/>
        <v>4327894.4910000004</v>
      </c>
      <c r="Q15" s="5">
        <f t="shared" si="0"/>
        <v>3403331.6605000002</v>
      </c>
      <c r="R15" s="5">
        <f t="shared" si="0"/>
        <v>1433326.3695</v>
      </c>
      <c r="S15" s="5">
        <f t="shared" si="0"/>
        <v>215715.33610000001</v>
      </c>
      <c r="T15" s="4"/>
      <c r="U15" s="4"/>
    </row>
    <row r="16" spans="1:21" x14ac:dyDescent="0.3">
      <c r="A16" t="s">
        <v>3</v>
      </c>
      <c r="D16" t="s">
        <v>4</v>
      </c>
      <c r="E16" s="4">
        <v>71.965331509999999</v>
      </c>
      <c r="F16" s="4">
        <v>57.419903089999998</v>
      </c>
      <c r="G16" s="4">
        <v>50.123066540000003</v>
      </c>
      <c r="H16" s="4">
        <v>38.647058819999998</v>
      </c>
      <c r="I16" s="4">
        <v>31.701548509999999</v>
      </c>
      <c r="J16" s="4">
        <v>14.184492479999999</v>
      </c>
      <c r="K16" s="4">
        <v>2.9157726429999999</v>
      </c>
      <c r="L16" s="4"/>
      <c r="M16" s="5">
        <f>STDEV(E5,E17)</f>
        <v>3427890.9861854883</v>
      </c>
      <c r="N16" s="5">
        <f t="shared" ref="N16:S16" si="1">STDEV(F5,F17)</f>
        <v>1874513.2825282775</v>
      </c>
      <c r="O16" s="5">
        <f t="shared" si="1"/>
        <v>1349978.53421542</v>
      </c>
      <c r="P16" s="5">
        <f t="shared" si="1"/>
        <v>1217106.3917048615</v>
      </c>
      <c r="Q16" s="5">
        <f t="shared" si="1"/>
        <v>1107936.9061987766</v>
      </c>
      <c r="R16" s="5">
        <f t="shared" si="1"/>
        <v>494556.87571427971</v>
      </c>
      <c r="S16" s="5">
        <f t="shared" si="1"/>
        <v>82948.874286818711</v>
      </c>
      <c r="T16" s="4"/>
      <c r="U16" s="4"/>
    </row>
    <row r="17" spans="1:21" x14ac:dyDescent="0.3">
      <c r="A17" t="s">
        <v>5</v>
      </c>
      <c r="C17" t="s">
        <v>6</v>
      </c>
      <c r="D17" t="s">
        <v>7</v>
      </c>
      <c r="E17" s="5">
        <v>8201466.3870000001</v>
      </c>
      <c r="F17" s="5">
        <v>5773960.784</v>
      </c>
      <c r="G17" s="5">
        <v>4411764.7060000002</v>
      </c>
      <c r="H17" s="5">
        <v>3467270.3080000002</v>
      </c>
      <c r="I17" s="5">
        <v>2619901.9610000001</v>
      </c>
      <c r="J17" s="5">
        <v>1083621.8489999999</v>
      </c>
      <c r="K17" s="5">
        <v>157061.62460000001</v>
      </c>
      <c r="L17" s="4"/>
      <c r="M17" t="s">
        <v>34</v>
      </c>
      <c r="N17" s="8">
        <f>AVERAGE(E7,E19)</f>
        <v>10.2127891605</v>
      </c>
      <c r="O17" s="8">
        <f t="shared" ref="O17:T17" si="2">AVERAGE(F7,F19)</f>
        <v>14.26653127</v>
      </c>
      <c r="P17" s="8">
        <f t="shared" si="2"/>
        <v>18.514410134999999</v>
      </c>
      <c r="Q17" s="8">
        <f t="shared" si="2"/>
        <v>21.658725840000002</v>
      </c>
      <c r="R17" s="8">
        <f t="shared" si="2"/>
        <v>24.597318915000002</v>
      </c>
      <c r="S17" s="8">
        <f t="shared" si="2"/>
        <v>34.234443955000003</v>
      </c>
      <c r="T17" s="8">
        <f t="shared" si="2"/>
        <v>48.888654000000002</v>
      </c>
      <c r="U17" s="4"/>
    </row>
    <row r="18" spans="1:21" x14ac:dyDescent="0.3">
      <c r="B18">
        <v>0</v>
      </c>
      <c r="C18" t="s">
        <v>8</v>
      </c>
      <c r="D18" t="s">
        <v>4</v>
      </c>
      <c r="E18" s="4">
        <v>71.406291600000003</v>
      </c>
      <c r="F18" s="4">
        <v>48.827069440000002</v>
      </c>
      <c r="G18" s="4">
        <v>40.321931149999998</v>
      </c>
      <c r="H18" s="4">
        <v>31.486269220000001</v>
      </c>
      <c r="I18" s="4">
        <v>28.760199530000001</v>
      </c>
      <c r="J18" s="4">
        <v>15.89548903</v>
      </c>
      <c r="K18" s="4">
        <v>4.0434767650000003</v>
      </c>
      <c r="L18" s="4"/>
      <c r="M18" t="s">
        <v>35</v>
      </c>
      <c r="N18" s="8">
        <f>AVERAGE(E8,E20)</f>
        <v>16.966133494000001</v>
      </c>
      <c r="O18" s="8">
        <f t="shared" ref="O18:T18" si="3">AVERAGE(F8,F20)</f>
        <v>21.309730445</v>
      </c>
      <c r="P18" s="8">
        <f t="shared" si="3"/>
        <v>25.226090945000003</v>
      </c>
      <c r="Q18" s="8">
        <f t="shared" si="3"/>
        <v>27.461911300000001</v>
      </c>
      <c r="R18" s="8">
        <f t="shared" si="3"/>
        <v>30.506407600000003</v>
      </c>
      <c r="S18" s="8">
        <f t="shared" si="3"/>
        <v>39.18816082</v>
      </c>
      <c r="T18" s="8">
        <f t="shared" si="3"/>
        <v>53.109893479999997</v>
      </c>
      <c r="U18" s="4"/>
    </row>
    <row r="19" spans="1:21" x14ac:dyDescent="0.3">
      <c r="A19" t="s">
        <v>9</v>
      </c>
      <c r="B19">
        <v>36</v>
      </c>
      <c r="C19" t="s">
        <v>10</v>
      </c>
      <c r="D19" t="s">
        <v>11</v>
      </c>
      <c r="E19" s="4">
        <v>16.204016060000001</v>
      </c>
      <c r="F19" s="4">
        <v>16.510124579999999</v>
      </c>
      <c r="G19" s="4">
        <v>19.085134799999999</v>
      </c>
      <c r="H19" s="4">
        <v>22.535995580000002</v>
      </c>
      <c r="I19" s="4">
        <v>26.594982080000001</v>
      </c>
      <c r="J19" s="4">
        <v>38.747611970000001</v>
      </c>
      <c r="K19" s="4">
        <v>56.578741190000002</v>
      </c>
      <c r="L19" s="4"/>
      <c r="M19" t="s">
        <v>36</v>
      </c>
      <c r="N19" s="8">
        <f>AVERAGE(E9,E21)</f>
        <v>9.8141422144999986</v>
      </c>
      <c r="O19" s="8">
        <f t="shared" ref="O19:T19" si="4">AVERAGE(F9,F21)</f>
        <v>14.544662630000001</v>
      </c>
      <c r="P19" s="8">
        <f t="shared" si="4"/>
        <v>18.693037324999999</v>
      </c>
      <c r="Q19" s="8">
        <f t="shared" si="4"/>
        <v>22.034568204999999</v>
      </c>
      <c r="R19" s="8">
        <f t="shared" si="4"/>
        <v>24.75106448</v>
      </c>
      <c r="S19" s="8">
        <f t="shared" si="4"/>
        <v>34.924122514999993</v>
      </c>
      <c r="T19" s="8">
        <f t="shared" si="4"/>
        <v>50.826390564999997</v>
      </c>
      <c r="U19" s="4"/>
    </row>
    <row r="20" spans="1:21" x14ac:dyDescent="0.3">
      <c r="D20" t="s">
        <v>12</v>
      </c>
      <c r="E20" s="4">
        <v>24.227008080000001</v>
      </c>
      <c r="F20" s="4">
        <v>25.29340749</v>
      </c>
      <c r="G20" s="4">
        <v>27.976205350000001</v>
      </c>
      <c r="H20" s="4">
        <v>30.11863052</v>
      </c>
      <c r="I20" s="4">
        <v>33.686087530000002</v>
      </c>
      <c r="J20" s="4">
        <v>42.682041769999998</v>
      </c>
      <c r="K20" s="4">
        <v>56.292229730000003</v>
      </c>
      <c r="L20" s="4"/>
      <c r="M20" s="4"/>
      <c r="N20" s="4">
        <f>STDEV(E7,E19)</f>
        <v>8.4728743365274095</v>
      </c>
      <c r="O20" s="4">
        <f t="shared" ref="O20:S20" si="5">STDEV(F7,F19)</f>
        <v>3.1729200874515482</v>
      </c>
      <c r="P20" s="4">
        <f t="shared" si="5"/>
        <v>0.80712656162384155</v>
      </c>
      <c r="Q20" s="4">
        <f t="shared" si="5"/>
        <v>1.2406467641675203</v>
      </c>
      <c r="R20" s="4">
        <f t="shared" si="5"/>
        <v>2.8251223409961628</v>
      </c>
      <c r="S20" s="4">
        <f t="shared" si="5"/>
        <v>6.3825834160814372</v>
      </c>
      <c r="T20" s="4"/>
      <c r="U20" s="4"/>
    </row>
    <row r="21" spans="1:21" x14ac:dyDescent="0.3">
      <c r="D21" t="s">
        <v>13</v>
      </c>
      <c r="E21" s="4">
        <v>13.460370149999999</v>
      </c>
      <c r="F21" s="4">
        <v>14.290189850000001</v>
      </c>
      <c r="G21" s="4">
        <v>16.442534680000001</v>
      </c>
      <c r="H21" s="4">
        <v>19.514809039999999</v>
      </c>
      <c r="I21" s="4">
        <v>22.004779169999999</v>
      </c>
      <c r="J21" s="4">
        <v>32.516891889999997</v>
      </c>
      <c r="K21" s="4">
        <v>48.127659569999999</v>
      </c>
      <c r="L21" s="4"/>
      <c r="M21" s="4"/>
      <c r="N21" s="4">
        <f>STDEV(E8,E20)</f>
        <v>10.268427314211326</v>
      </c>
      <c r="O21" s="4">
        <f t="shared" ref="O21:S21" si="6">STDEV(F8,F20)</f>
        <v>5.6337701051533609</v>
      </c>
      <c r="P21" s="4">
        <f t="shared" si="6"/>
        <v>3.8892490896285903</v>
      </c>
      <c r="Q21" s="4">
        <f t="shared" si="6"/>
        <v>3.7571683523412696</v>
      </c>
      <c r="R21" s="4">
        <f t="shared" si="6"/>
        <v>4.4967464810114883</v>
      </c>
      <c r="S21" s="4">
        <f t="shared" si="6"/>
        <v>4.9410938248069902</v>
      </c>
      <c r="T21" s="4"/>
      <c r="U21" s="4"/>
    </row>
    <row r="22" spans="1:21" x14ac:dyDescent="0.3">
      <c r="D22" t="s">
        <v>14</v>
      </c>
      <c r="E22" s="4">
        <v>5.5948858560000003</v>
      </c>
      <c r="F22" s="4">
        <v>5.8187193190000004</v>
      </c>
      <c r="G22" s="4">
        <v>6.0423509519999996</v>
      </c>
      <c r="H22" s="4">
        <v>5.4629807320000001</v>
      </c>
      <c r="I22" s="4">
        <v>5.885104138</v>
      </c>
      <c r="J22" s="4">
        <v>5.125620005</v>
      </c>
      <c r="K22" s="4">
        <v>4.7986643109999996</v>
      </c>
      <c r="L22" s="4"/>
      <c r="M22" s="4"/>
      <c r="N22" s="4">
        <f>STDEV(E9,E21)</f>
        <v>5.1565449978877531</v>
      </c>
      <c r="O22" s="4">
        <f t="shared" ref="O22:S22" si="7">STDEV(F9,F21)</f>
        <v>0.35987885673078418</v>
      </c>
      <c r="P22" s="4">
        <f t="shared" si="7"/>
        <v>3.1826913627155364</v>
      </c>
      <c r="Q22" s="4">
        <f t="shared" si="7"/>
        <v>3.5634775850568987</v>
      </c>
      <c r="R22" s="4">
        <f t="shared" si="7"/>
        <v>3.8838339315479979</v>
      </c>
      <c r="S22" s="4">
        <f t="shared" si="7"/>
        <v>3.4043381976348628</v>
      </c>
      <c r="T22" s="4"/>
      <c r="U22" s="4"/>
    </row>
    <row r="23" spans="1:21" x14ac:dyDescent="0.3">
      <c r="D23" t="s">
        <v>15</v>
      </c>
      <c r="E23" s="4">
        <v>17.963798100000002</v>
      </c>
      <c r="F23" s="4">
        <v>18.697907310000002</v>
      </c>
      <c r="G23" s="4">
        <v>21.167958280000001</v>
      </c>
      <c r="H23" s="4">
        <v>24.056478380000001</v>
      </c>
      <c r="I23" s="4">
        <v>27.428616259999998</v>
      </c>
      <c r="J23" s="4">
        <v>37.982181879999999</v>
      </c>
      <c r="K23" s="4">
        <v>53.666210159999999</v>
      </c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3"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3"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3"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3"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98F46-052A-4869-A5C1-001C5E4A928E}">
  <dimension ref="A1:AN23"/>
  <sheetViews>
    <sheetView topLeftCell="B1" zoomScaleNormal="100" workbookViewId="0">
      <selection activeCell="M18" sqref="M18:S19"/>
    </sheetView>
  </sheetViews>
  <sheetFormatPr defaultRowHeight="14.4" x14ac:dyDescent="0.3"/>
  <cols>
    <col min="1" max="1" width="16.33203125" bestFit="1" customWidth="1"/>
    <col min="5" max="5" width="15.44140625" bestFit="1" customWidth="1"/>
    <col min="6" max="10" width="14.44140625" bestFit="1" customWidth="1"/>
    <col min="11" max="11" width="12.6640625" bestFit="1" customWidth="1"/>
    <col min="12" max="12" width="4.5546875" customWidth="1"/>
    <col min="13" max="13" width="15.44140625" bestFit="1" customWidth="1"/>
    <col min="14" max="14" width="14.44140625" bestFit="1" customWidth="1"/>
    <col min="15" max="15" width="15.44140625" bestFit="1" customWidth="1"/>
    <col min="16" max="16" width="14.44140625" bestFit="1" customWidth="1"/>
    <col min="17" max="18" width="14.33203125" bestFit="1" customWidth="1"/>
    <col min="19" max="19" width="12.5546875" bestFit="1" customWidth="1"/>
    <col min="20" max="20" width="16.33203125" bestFit="1" customWidth="1"/>
    <col min="24" max="24" width="15.44140625" bestFit="1" customWidth="1"/>
    <col min="25" max="29" width="14.44140625" bestFit="1" customWidth="1"/>
    <col min="30" max="30" width="12.6640625" bestFit="1" customWidth="1"/>
    <col min="32" max="32" width="15.44140625" bestFit="1" customWidth="1"/>
    <col min="33" max="37" width="14.44140625" bestFit="1" customWidth="1"/>
    <col min="38" max="38" width="12.6640625" bestFit="1" customWidth="1"/>
    <col min="39" max="39" width="14.33203125" bestFit="1" customWidth="1"/>
    <col min="40" max="40" width="12.5546875" bestFit="1" customWidth="1"/>
  </cols>
  <sheetData>
    <row r="1" spans="1:40" x14ac:dyDescent="0.3">
      <c r="A1" t="s">
        <v>22</v>
      </c>
      <c r="B1" t="s">
        <v>23</v>
      </c>
      <c r="M1" t="s">
        <v>16</v>
      </c>
      <c r="N1" t="s">
        <v>17</v>
      </c>
      <c r="O1" t="s">
        <v>27</v>
      </c>
      <c r="T1" t="s">
        <v>24</v>
      </c>
      <c r="U1" t="s">
        <v>25</v>
      </c>
      <c r="AF1" t="s">
        <v>16</v>
      </c>
      <c r="AG1" t="s">
        <v>17</v>
      </c>
      <c r="AH1" t="s">
        <v>27</v>
      </c>
    </row>
    <row r="2" spans="1:40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58.063428360000003</v>
      </c>
      <c r="N2">
        <f>STDEV(E7, E8, E9,E19, E20,E21)</f>
        <v>3.4480155112989701</v>
      </c>
      <c r="O2" s="2">
        <f>AVERAGE(E3,E15)</f>
        <v>11640456.6</v>
      </c>
      <c r="P2">
        <f>STDEV(E3,E15)</f>
        <v>2735655.1676028576</v>
      </c>
      <c r="T2" t="s">
        <v>0</v>
      </c>
      <c r="W2" t="s">
        <v>1</v>
      </c>
      <c r="X2">
        <v>0.1</v>
      </c>
      <c r="Y2">
        <v>0.15</v>
      </c>
      <c r="Z2">
        <v>0.2</v>
      </c>
      <c r="AA2">
        <v>0.25</v>
      </c>
      <c r="AB2">
        <v>0.3</v>
      </c>
      <c r="AC2">
        <v>0.5</v>
      </c>
      <c r="AD2">
        <v>1</v>
      </c>
      <c r="AF2">
        <f>AVERAGE(X11,X23)</f>
        <v>75.721543435000001</v>
      </c>
      <c r="AG2">
        <f>STDEV(X7, X8, X9,X19, X20,X21)</f>
        <v>1.3581076797526797</v>
      </c>
      <c r="AH2" s="2">
        <f>AVERAGE(X3,X15)</f>
        <v>11858002.055</v>
      </c>
      <c r="AI2">
        <f>STDEV(X3,X15)</f>
        <v>4415.5777925942903</v>
      </c>
      <c r="AK2">
        <v>75.721543435000001</v>
      </c>
      <c r="AL2">
        <v>1.3581076797526797</v>
      </c>
      <c r="AM2">
        <v>11858002.055</v>
      </c>
      <c r="AN2">
        <v>4415.5777925942903</v>
      </c>
    </row>
    <row r="3" spans="1:40" s="6" customFormat="1" x14ac:dyDescent="0.3">
      <c r="A3" s="6">
        <v>210105002</v>
      </c>
      <c r="D3" s="6" t="s">
        <v>2</v>
      </c>
      <c r="E3" s="5">
        <v>13574856.92</v>
      </c>
      <c r="F3" s="5">
        <v>9784978.8000000007</v>
      </c>
      <c r="G3" s="5">
        <v>7992709.3300000001</v>
      </c>
      <c r="H3" s="5">
        <v>6892505.2999999998</v>
      </c>
      <c r="I3" s="5">
        <v>5801172.5</v>
      </c>
      <c r="J3" s="5">
        <v>2762820.61</v>
      </c>
      <c r="K3" s="5">
        <v>513928.19</v>
      </c>
      <c r="L3" s="5"/>
      <c r="M3" s="5">
        <f>AVERAGE(F11,F23)</f>
        <v>60.873790495000001</v>
      </c>
      <c r="N3" s="5">
        <f>STDEV(F7,F8,F9,F19,F20,F21)</f>
        <v>2.1726868588086332</v>
      </c>
      <c r="O3" s="5">
        <f>AVERAGE(F3, F15)</f>
        <v>8381360.9750000006</v>
      </c>
      <c r="P3" s="5">
        <f>STDEV(F3,F15)</f>
        <v>1985015.3645036235</v>
      </c>
      <c r="Q3" s="5"/>
      <c r="R3" s="5"/>
      <c r="S3" s="5"/>
      <c r="T3" s="6">
        <v>210105002</v>
      </c>
      <c r="W3" s="6" t="s">
        <v>2</v>
      </c>
      <c r="X3" s="5">
        <v>11861124.34</v>
      </c>
      <c r="Y3" s="5">
        <v>8264772.4900000002</v>
      </c>
      <c r="Z3" s="5">
        <v>6452448.4100000001</v>
      </c>
      <c r="AA3" s="5">
        <v>5250076.72</v>
      </c>
      <c r="AB3" s="5">
        <v>4149009.26</v>
      </c>
      <c r="AC3" s="5">
        <v>1954478.84</v>
      </c>
      <c r="AD3" s="5">
        <v>360248.68</v>
      </c>
      <c r="AE3" s="5"/>
      <c r="AF3" s="5">
        <f>AVERAGE(Y11,Y23)</f>
        <v>78.444734595</v>
      </c>
      <c r="AG3" s="5">
        <f>STDEV(Y7,Y8,Y9,Y19,Y20,Y21)</f>
        <v>1.929819194555046</v>
      </c>
      <c r="AH3" s="5">
        <f>AVERAGE(Y3, Y15)</f>
        <v>8341182.0600000005</v>
      </c>
      <c r="AI3" s="5">
        <f>STDEV(Y3,Y15)</f>
        <v>108059.45018909679</v>
      </c>
      <c r="AJ3" s="5"/>
      <c r="AK3" s="5">
        <v>78.444734595</v>
      </c>
      <c r="AL3" s="5">
        <v>1.929819194555046</v>
      </c>
      <c r="AM3" s="5">
        <v>8341182.0600000005</v>
      </c>
      <c r="AN3" s="5">
        <v>108059.45018909679</v>
      </c>
    </row>
    <row r="4" spans="1:40" x14ac:dyDescent="0.3">
      <c r="A4" t="s">
        <v>3</v>
      </c>
      <c r="D4" t="s">
        <v>4</v>
      </c>
      <c r="E4" s="4">
        <v>100.9875339</v>
      </c>
      <c r="F4" s="4">
        <v>90.805841569999998</v>
      </c>
      <c r="G4" s="4">
        <v>83.429748910000001</v>
      </c>
      <c r="H4" s="4">
        <v>81.102010320000005</v>
      </c>
      <c r="I4" s="4">
        <v>80.923740539999997</v>
      </c>
      <c r="J4" s="4">
        <v>62.519981020000003</v>
      </c>
      <c r="K4" s="4">
        <v>19.875939819999999</v>
      </c>
      <c r="L4" s="4"/>
      <c r="M4" s="4">
        <f>AVERAGE(G11,G23)</f>
        <v>65.709380479999993</v>
      </c>
      <c r="N4" s="4">
        <f>STDEV(G7,G8, G9, G19, G20,G21)</f>
        <v>1.9928610639232089</v>
      </c>
      <c r="O4" s="4">
        <f>AVERAGE(G3,G15)</f>
        <v>6748301.9950000001</v>
      </c>
      <c r="P4" s="4">
        <f>STDEV(G3,G15)</f>
        <v>1759857.7302735564</v>
      </c>
      <c r="Q4" s="4"/>
      <c r="R4" s="4"/>
      <c r="S4" s="4"/>
      <c r="T4" t="s">
        <v>3</v>
      </c>
      <c r="W4" t="s">
        <v>4</v>
      </c>
      <c r="X4" s="4">
        <v>48.252486879999999</v>
      </c>
      <c r="Y4" s="4">
        <v>35.360224170000002</v>
      </c>
      <c r="Z4" s="4">
        <v>24.836810629999999</v>
      </c>
      <c r="AA4" s="4">
        <v>16.17970145</v>
      </c>
      <c r="AB4" s="4">
        <v>12.5450993</v>
      </c>
      <c r="AC4" s="4">
        <v>3.8753233869999999</v>
      </c>
      <c r="AD4" s="4">
        <v>0.29993420520000003</v>
      </c>
      <c r="AE4" s="4"/>
      <c r="AF4" s="4">
        <f>AVERAGE(Z11,Z23)</f>
        <v>82.465767744999994</v>
      </c>
      <c r="AG4" s="4">
        <f>STDEV(Z7,Z8, Z9, Z19, Z20,Z21)</f>
        <v>2.420799408925224</v>
      </c>
      <c r="AH4" s="4">
        <f>AVERAGE(Z3,Z15)</f>
        <v>6552672.0950000007</v>
      </c>
      <c r="AI4" s="4">
        <f>STDEV(Z3,Z15)</f>
        <v>141737.69459800902</v>
      </c>
      <c r="AJ4" s="4"/>
      <c r="AK4" s="4">
        <v>82.465767744999994</v>
      </c>
      <c r="AL4" s="4">
        <v>2.420799408925224</v>
      </c>
      <c r="AM4" s="4">
        <v>6552672.0950000007</v>
      </c>
      <c r="AN4" s="4">
        <v>141737.69459800902</v>
      </c>
    </row>
    <row r="5" spans="1:40" s="6" customFormat="1" x14ac:dyDescent="0.3">
      <c r="A5" s="6" t="s">
        <v>5</v>
      </c>
      <c r="B5" s="6">
        <v>0.6</v>
      </c>
      <c r="C5" s="6" t="s">
        <v>6</v>
      </c>
      <c r="D5" s="6" t="s">
        <v>7</v>
      </c>
      <c r="E5" s="5">
        <v>5369715.5729999999</v>
      </c>
      <c r="F5" s="5">
        <v>3759267.696</v>
      </c>
      <c r="G5" s="5">
        <v>2823809.5240000002</v>
      </c>
      <c r="H5" s="5">
        <v>2269662.8059999999</v>
      </c>
      <c r="I5" s="5">
        <v>1762247.1040000001</v>
      </c>
      <c r="J5" s="5">
        <v>629241.95620000002</v>
      </c>
      <c r="K5" s="5">
        <v>73052.767049999995</v>
      </c>
      <c r="L5" s="5"/>
      <c r="M5" s="5">
        <f>AVERAGE(H11,H23)</f>
        <v>69.056527004999992</v>
      </c>
      <c r="N5" s="5">
        <f>STDEV(H7,H8,H9,H19,H20,H21)</f>
        <v>2.6061580721157904</v>
      </c>
      <c r="O5" s="5">
        <f>AVERAGE(H3,H15)</f>
        <v>5721209.3599999994</v>
      </c>
      <c r="P5" s="5">
        <f>STDEV(H3,H15)</f>
        <v>1656462.6039005481</v>
      </c>
      <c r="Q5" s="5"/>
      <c r="R5" s="5"/>
      <c r="S5" s="5"/>
      <c r="T5" s="6" t="s">
        <v>5</v>
      </c>
      <c r="U5" s="6">
        <v>0.4</v>
      </c>
      <c r="V5" s="6" t="s">
        <v>6</v>
      </c>
      <c r="W5" s="6" t="s">
        <v>7</v>
      </c>
      <c r="X5" s="5">
        <v>2791947.1260000002</v>
      </c>
      <c r="Y5" s="5">
        <v>1656937.08</v>
      </c>
      <c r="Z5" s="5">
        <v>997073.18030000001</v>
      </c>
      <c r="AA5" s="5">
        <v>640313.95680000004</v>
      </c>
      <c r="AB5" s="5">
        <v>387664.55739999999</v>
      </c>
      <c r="AC5" s="5">
        <v>81836.193339999998</v>
      </c>
      <c r="AD5" s="5">
        <v>6756.1490059999996</v>
      </c>
      <c r="AE5" s="5"/>
      <c r="AF5" s="5">
        <f>AVERAGE(AA11,AA23)</f>
        <v>85.575448190000003</v>
      </c>
      <c r="AG5" s="5">
        <f>STDEV(AA7,AA8,AA9,AA19,AA20,AA21)</f>
        <v>2.5501595351290942</v>
      </c>
      <c r="AH5" s="5">
        <f>AVERAGE(AA3,AA15)</f>
        <v>5346802.7549999999</v>
      </c>
      <c r="AI5" s="5">
        <f>STDEV(AA3,AA15)</f>
        <v>136791.2705315749</v>
      </c>
      <c r="AJ5" s="5"/>
      <c r="AK5" s="5">
        <v>85.575448190000003</v>
      </c>
      <c r="AL5" s="5">
        <v>2.5501595351290942</v>
      </c>
      <c r="AM5" s="5">
        <v>5346802.7549999999</v>
      </c>
      <c r="AN5" s="5">
        <v>136791.2705315749</v>
      </c>
    </row>
    <row r="6" spans="1:40" x14ac:dyDescent="0.3">
      <c r="B6">
        <v>1.2128000000000001</v>
      </c>
      <c r="C6" t="s">
        <v>8</v>
      </c>
      <c r="D6" t="s">
        <v>4</v>
      </c>
      <c r="E6" s="4">
        <v>16.982500559999998</v>
      </c>
      <c r="F6" s="4">
        <v>2.6315516200000002</v>
      </c>
      <c r="G6" s="4">
        <v>6.0000414089999996</v>
      </c>
      <c r="H6" s="4">
        <v>10.89758108</v>
      </c>
      <c r="I6" s="4">
        <v>15.06865327</v>
      </c>
      <c r="J6" s="4">
        <v>14.09900889</v>
      </c>
      <c r="K6" s="4">
        <v>4.1155835500000002</v>
      </c>
      <c r="L6" s="4"/>
      <c r="M6" s="4">
        <f>AVERAGE(I11,I23)</f>
        <v>72.255580344999998</v>
      </c>
      <c r="N6" s="4">
        <f>STDEV(I7,I8,I9,I19,I20,I21)</f>
        <v>3.1302739023051571</v>
      </c>
      <c r="O6" s="4">
        <f>AVERAGE(I3,I15)</f>
        <v>4737916.6950000003</v>
      </c>
      <c r="P6" s="4">
        <f>STDEV(I3,I15)</f>
        <v>1503670.7797029212</v>
      </c>
      <c r="Q6" s="4"/>
      <c r="R6" s="4"/>
      <c r="S6" s="4"/>
      <c r="U6">
        <v>0.8085</v>
      </c>
      <c r="V6" t="s">
        <v>8</v>
      </c>
      <c r="W6" t="s">
        <v>4</v>
      </c>
      <c r="X6" s="4">
        <v>11.992449929999999</v>
      </c>
      <c r="Y6" s="4">
        <v>3.4190891300000001</v>
      </c>
      <c r="Z6" s="4">
        <v>2.8184298779999999</v>
      </c>
      <c r="AA6" s="4">
        <v>3.3907393809999999</v>
      </c>
      <c r="AB6" s="4">
        <v>2.7787361810000002</v>
      </c>
      <c r="AC6" s="4">
        <v>0.33983720670000001</v>
      </c>
      <c r="AD6" s="4">
        <v>0.1100350482</v>
      </c>
      <c r="AE6" s="4"/>
      <c r="AF6" s="4">
        <f>AVERAGE(AB11,AB23)</f>
        <v>88.524664139999999</v>
      </c>
      <c r="AG6" s="4">
        <f>STDEV(AB7,AB8,AB9,AB19,AB20,AB21)</f>
        <v>2.4008289298141041</v>
      </c>
      <c r="AH6" s="4">
        <f>AVERAGE(AB3,AB15)</f>
        <v>4231505.63</v>
      </c>
      <c r="AI6" s="4">
        <f>STDEV(AB3,AB15)</f>
        <v>116667.48530054909</v>
      </c>
      <c r="AJ6" s="4"/>
      <c r="AK6" s="4">
        <v>88.524664139999999</v>
      </c>
      <c r="AL6" s="4">
        <v>2.4008289298141041</v>
      </c>
      <c r="AM6" s="4">
        <v>4231505.63</v>
      </c>
      <c r="AN6" s="4">
        <v>116667.48530054909</v>
      </c>
    </row>
    <row r="7" spans="1:40" x14ac:dyDescent="0.3">
      <c r="A7" t="s">
        <v>9</v>
      </c>
      <c r="B7">
        <v>45.2</v>
      </c>
      <c r="C7" t="s">
        <v>10</v>
      </c>
      <c r="D7" t="s">
        <v>11</v>
      </c>
      <c r="E7" s="4">
        <v>62.571779450000001</v>
      </c>
      <c r="F7" s="4">
        <v>63.44663499</v>
      </c>
      <c r="G7" s="4">
        <v>66.220169010000006</v>
      </c>
      <c r="H7" s="4">
        <v>68.338130079999999</v>
      </c>
      <c r="I7" s="4">
        <v>70.645206130000005</v>
      </c>
      <c r="J7" s="4">
        <v>77.567854980000007</v>
      </c>
      <c r="K7" s="4">
        <v>84.966191300000006</v>
      </c>
      <c r="L7" s="4"/>
      <c r="M7" s="4">
        <f>AVERAGE(J11,J23)</f>
        <v>79.963324695000011</v>
      </c>
      <c r="N7" s="4">
        <f>STDEV(J7,J8,J9,J19,J20,J21)</f>
        <v>3.169481619852589</v>
      </c>
      <c r="O7" s="4">
        <f>AVERAGE(J3,J15)</f>
        <v>2297435.56</v>
      </c>
      <c r="P7" s="4">
        <f>STDEV(J3,J15)</f>
        <v>658153.84943568008</v>
      </c>
      <c r="Q7" s="4"/>
      <c r="R7" s="4"/>
      <c r="S7" s="4"/>
      <c r="T7" t="s">
        <v>9</v>
      </c>
      <c r="U7">
        <v>38.200000000000003</v>
      </c>
      <c r="V7" t="s">
        <v>10</v>
      </c>
      <c r="W7" t="s">
        <v>11</v>
      </c>
      <c r="X7" s="4">
        <v>76.684133450000004</v>
      </c>
      <c r="Y7" s="4">
        <v>80.215957200000005</v>
      </c>
      <c r="Z7" s="4">
        <v>84.747119420000004</v>
      </c>
      <c r="AA7" s="4">
        <v>88.011962030000007</v>
      </c>
      <c r="AB7" s="4">
        <v>90.802290380000002</v>
      </c>
      <c r="AC7" s="4">
        <v>95.881360700000002</v>
      </c>
      <c r="AD7" s="4">
        <v>97.948916409999995</v>
      </c>
      <c r="AE7" s="4"/>
      <c r="AF7" s="4">
        <f>AVERAGE(AC11,AC23)</f>
        <v>93.945382144999996</v>
      </c>
      <c r="AG7" s="4">
        <f>STDEV(AC7,AC8,AC9,AC19,AC20,AC21)</f>
        <v>2.0714086008460151</v>
      </c>
      <c r="AH7" s="4">
        <f>AVERAGE(AC3,AC15)</f>
        <v>1997078.85</v>
      </c>
      <c r="AI7" s="4">
        <f>STDEV(AC3,AC15)</f>
        <v>60245.511899229488</v>
      </c>
      <c r="AJ7" s="4"/>
      <c r="AK7" s="4">
        <v>93.945382144999996</v>
      </c>
      <c r="AL7" s="4">
        <v>2.0714086008460151</v>
      </c>
      <c r="AM7" s="4">
        <v>1997078.85</v>
      </c>
      <c r="AN7" s="4">
        <v>60245.511899229488</v>
      </c>
    </row>
    <row r="8" spans="1:40" x14ac:dyDescent="0.3">
      <c r="D8" t="s">
        <v>12</v>
      </c>
      <c r="E8" s="4">
        <v>60.03296958</v>
      </c>
      <c r="F8" s="4">
        <v>61.207435689999997</v>
      </c>
      <c r="G8" s="4">
        <v>64.294216239999997</v>
      </c>
      <c r="H8" s="4">
        <v>66.613432320000001</v>
      </c>
      <c r="I8" s="4">
        <v>68.925940650000001</v>
      </c>
      <c r="J8" s="4">
        <v>75.944910429999993</v>
      </c>
      <c r="K8" s="4">
        <v>84.034577519999999</v>
      </c>
      <c r="L8" s="4"/>
      <c r="M8" s="4">
        <f>AVERAGE(K11,K23)</f>
        <v>87.269286410000007</v>
      </c>
      <c r="N8" s="4">
        <f>STDEV(K7,K8,K9,K19,K20,K21)</f>
        <v>2.8824995181919548</v>
      </c>
      <c r="O8" s="4">
        <f>AVERAGE(K3,K15)</f>
        <v>444273.62</v>
      </c>
      <c r="P8" s="4">
        <f>STDEV(K3,K15)</f>
        <v>98506.437575266304</v>
      </c>
      <c r="Q8" s="4"/>
      <c r="R8" s="4"/>
      <c r="S8" s="4"/>
      <c r="W8" t="s">
        <v>12</v>
      </c>
      <c r="X8" s="4">
        <v>75.942317770000002</v>
      </c>
      <c r="Y8" s="4">
        <v>79.618160430000003</v>
      </c>
      <c r="Z8" s="4">
        <v>84.577099160000003</v>
      </c>
      <c r="AA8" s="4">
        <v>87.979527239999996</v>
      </c>
      <c r="AB8" s="4">
        <v>90.897622960000007</v>
      </c>
      <c r="AC8" s="4">
        <v>95.873706920000004</v>
      </c>
      <c r="AD8" s="4">
        <v>98.160660660000005</v>
      </c>
      <c r="AE8" s="4"/>
      <c r="AF8" s="4">
        <f>AVERAGE(AD11,AD23)</f>
        <v>96.873238444999998</v>
      </c>
      <c r="AG8" s="4">
        <f>STDEV(AD7,AD8,AD9,AD19,AD20,AD21)</f>
        <v>1.4693528288821331</v>
      </c>
      <c r="AH8" s="4">
        <f>AVERAGE(AD3,AD15)</f>
        <v>368361.76</v>
      </c>
      <c r="AI8" s="4">
        <f>STDEV(AD3,AD15)</f>
        <v>11473.627768617933</v>
      </c>
      <c r="AJ8" s="4"/>
      <c r="AK8" s="4">
        <v>96.873238444999998</v>
      </c>
      <c r="AL8" s="4">
        <v>1.4693528288821331</v>
      </c>
      <c r="AM8" s="4">
        <v>368361.76</v>
      </c>
      <c r="AN8" s="4">
        <v>11473.627768617933</v>
      </c>
    </row>
    <row r="9" spans="1:40" x14ac:dyDescent="0.3">
      <c r="D9" t="s">
        <v>13</v>
      </c>
      <c r="E9" s="4">
        <v>58.577283629999997</v>
      </c>
      <c r="F9" s="4">
        <v>59.924423679999997</v>
      </c>
      <c r="G9" s="4">
        <v>63.34331281</v>
      </c>
      <c r="H9" s="4">
        <v>66.124730670000005</v>
      </c>
      <c r="I9" s="4">
        <v>69.178134</v>
      </c>
      <c r="J9" s="4">
        <v>78.112166590000001</v>
      </c>
      <c r="K9" s="4">
        <v>88.564178549999994</v>
      </c>
      <c r="L9" s="4"/>
      <c r="M9" s="4"/>
      <c r="N9" s="4"/>
      <c r="O9" s="4"/>
      <c r="P9" s="4"/>
      <c r="Q9" s="4"/>
      <c r="R9" s="4"/>
      <c r="S9" s="4"/>
      <c r="W9" t="s">
        <v>13</v>
      </c>
      <c r="X9" s="4">
        <v>76.750426930000003</v>
      </c>
      <c r="Y9" s="4">
        <v>80.009749639999995</v>
      </c>
      <c r="Z9" s="4">
        <v>84.312194689999998</v>
      </c>
      <c r="AA9" s="4">
        <v>87.416240459999997</v>
      </c>
      <c r="AB9" s="4">
        <v>90.267142509999999</v>
      </c>
      <c r="AC9" s="4">
        <v>95.681968900000001</v>
      </c>
      <c r="AD9" s="4">
        <v>98.262929330000006</v>
      </c>
      <c r="AE9" s="4"/>
      <c r="AF9" s="4"/>
      <c r="AG9" s="4"/>
      <c r="AH9" s="4"/>
      <c r="AI9" s="4"/>
      <c r="AJ9" s="4"/>
      <c r="AK9" s="4"/>
      <c r="AL9" s="4"/>
      <c r="AM9" s="4"/>
      <c r="AN9" s="4"/>
    </row>
    <row r="10" spans="1:40" x14ac:dyDescent="0.3">
      <c r="D10" t="s">
        <v>14</v>
      </c>
      <c r="E10" s="4">
        <v>2.0215742219999999</v>
      </c>
      <c r="F10" s="4">
        <v>1.7826060459999999</v>
      </c>
      <c r="G10" s="4">
        <v>1.4657087609999999</v>
      </c>
      <c r="H10" s="4">
        <v>1.1627946680000001</v>
      </c>
      <c r="I10" s="4">
        <v>0.92841943549999995</v>
      </c>
      <c r="J10" s="4">
        <v>1.1274767880000001</v>
      </c>
      <c r="K10" s="4">
        <v>2.3920250109999999</v>
      </c>
      <c r="L10" s="4"/>
      <c r="M10" s="4">
        <v>58.063428360000003</v>
      </c>
      <c r="N10" s="4">
        <v>3.4480155112989701</v>
      </c>
      <c r="O10" s="4">
        <v>11640456.6</v>
      </c>
      <c r="P10" s="4">
        <v>2735655.1676028576</v>
      </c>
      <c r="Q10" s="4"/>
      <c r="R10" s="4"/>
      <c r="S10" s="4"/>
      <c r="W10" t="s">
        <v>14</v>
      </c>
      <c r="X10" s="4">
        <v>0.4486508937</v>
      </c>
      <c r="Y10" s="4">
        <v>0.30365129270000002</v>
      </c>
      <c r="Z10" s="4">
        <v>0.21918059000000001</v>
      </c>
      <c r="AA10" s="4">
        <v>0.3349697002</v>
      </c>
      <c r="AB10" s="4">
        <v>0.3398473024</v>
      </c>
      <c r="AC10" s="4">
        <v>0.1129742851</v>
      </c>
      <c r="AD10" s="4">
        <v>0.16015545889999999</v>
      </c>
      <c r="AE10" s="4"/>
      <c r="AF10" s="4">
        <v>75.721543435000001</v>
      </c>
      <c r="AG10" s="4">
        <v>78.444734595</v>
      </c>
      <c r="AH10" s="4">
        <v>82.465767744999994</v>
      </c>
      <c r="AI10" s="4">
        <v>85.575448190000003</v>
      </c>
      <c r="AJ10" s="4">
        <v>88.524664139999999</v>
      </c>
      <c r="AK10" s="4">
        <v>93.945382144999996</v>
      </c>
      <c r="AL10" s="4">
        <v>96.873238444999998</v>
      </c>
      <c r="AM10" s="4"/>
      <c r="AN10" s="4"/>
    </row>
    <row r="11" spans="1:40" x14ac:dyDescent="0.3">
      <c r="D11" t="s">
        <v>15</v>
      </c>
      <c r="E11" s="4">
        <v>60.394010889999997</v>
      </c>
      <c r="F11" s="4">
        <v>61.526164790000003</v>
      </c>
      <c r="G11" s="4">
        <v>64.619232679999996</v>
      </c>
      <c r="H11" s="4">
        <v>67.025431019999999</v>
      </c>
      <c r="I11" s="4">
        <v>69.583093590000004</v>
      </c>
      <c r="J11" s="4">
        <v>77.208310670000003</v>
      </c>
      <c r="K11" s="4">
        <v>85.854982449999994</v>
      </c>
      <c r="L11" s="4"/>
      <c r="M11" s="4">
        <v>60.873790495000001</v>
      </c>
      <c r="N11" s="4">
        <v>2.1726868588086332</v>
      </c>
      <c r="O11" s="4">
        <v>8381360.9750000006</v>
      </c>
      <c r="P11" s="4">
        <v>1985015.3645036235</v>
      </c>
      <c r="Q11" s="4"/>
      <c r="R11" s="4"/>
      <c r="S11" s="4"/>
      <c r="W11" t="s">
        <v>15</v>
      </c>
      <c r="X11" s="4">
        <v>76.458959379999996</v>
      </c>
      <c r="Y11" s="4">
        <v>79.947955759999999</v>
      </c>
      <c r="Z11" s="4">
        <v>84.545471090000007</v>
      </c>
      <c r="AA11" s="4">
        <v>87.802576579999993</v>
      </c>
      <c r="AB11" s="4">
        <v>90.65568528</v>
      </c>
      <c r="AC11" s="4">
        <v>95.81234551</v>
      </c>
      <c r="AD11" s="4">
        <v>98.124168800000007</v>
      </c>
      <c r="AE11" s="4"/>
      <c r="AF11" s="4">
        <v>1.3581076797526797</v>
      </c>
      <c r="AG11" s="4">
        <v>1.929819194555046</v>
      </c>
      <c r="AH11" s="4">
        <v>2.420799408925224</v>
      </c>
      <c r="AI11" s="4">
        <v>2.5501595351290942</v>
      </c>
      <c r="AJ11" s="4">
        <v>2.4008289298141041</v>
      </c>
      <c r="AK11" s="4">
        <v>2.0714086008460151</v>
      </c>
      <c r="AL11" s="4">
        <v>1.4693528288821331</v>
      </c>
      <c r="AM11" s="4"/>
      <c r="AN11" s="4"/>
    </row>
    <row r="12" spans="1:40" x14ac:dyDescent="0.3">
      <c r="E12" s="4"/>
      <c r="F12" s="4"/>
      <c r="G12" s="4"/>
      <c r="H12" s="4"/>
      <c r="I12" s="4"/>
      <c r="J12" s="4"/>
      <c r="K12" s="4"/>
      <c r="L12" s="4"/>
      <c r="M12" s="4">
        <v>65.709380479999993</v>
      </c>
      <c r="N12" s="4">
        <v>1.9928610639232089</v>
      </c>
      <c r="O12" s="4">
        <v>6748301.9950000001</v>
      </c>
      <c r="P12" s="4">
        <v>1759857.7302735564</v>
      </c>
      <c r="Q12" s="4"/>
      <c r="R12" s="4"/>
      <c r="S12" s="4"/>
      <c r="X12" s="4"/>
      <c r="Y12" s="4"/>
      <c r="Z12" s="4"/>
      <c r="AA12" s="4"/>
      <c r="AB12" s="4"/>
      <c r="AC12" s="4"/>
      <c r="AD12" s="4"/>
      <c r="AE12" s="4"/>
      <c r="AF12" s="5">
        <v>11858002.055</v>
      </c>
      <c r="AG12" s="5">
        <v>8341182.0600000005</v>
      </c>
      <c r="AH12" s="5">
        <v>6552672.0950000007</v>
      </c>
      <c r="AI12" s="5">
        <v>5346802.7549999999</v>
      </c>
      <c r="AJ12" s="5">
        <v>4231505.63</v>
      </c>
      <c r="AK12" s="5">
        <v>1997078.85</v>
      </c>
      <c r="AL12" s="5">
        <v>368361.76</v>
      </c>
      <c r="AM12" s="5"/>
      <c r="AN12" s="4"/>
    </row>
    <row r="13" spans="1:40" x14ac:dyDescent="0.3">
      <c r="A13" s="1">
        <v>44418</v>
      </c>
      <c r="B13" t="s">
        <v>29</v>
      </c>
      <c r="E13" s="4"/>
      <c r="F13" s="4"/>
      <c r="G13" s="4"/>
      <c r="H13" s="4"/>
      <c r="I13" s="4"/>
      <c r="J13" s="4"/>
      <c r="K13" s="4"/>
      <c r="L13" s="4"/>
      <c r="M13" s="4">
        <v>69.056527004999992</v>
      </c>
      <c r="N13" s="4">
        <v>2.6061580721157904</v>
      </c>
      <c r="O13" s="4">
        <v>5721209.3599999994</v>
      </c>
      <c r="P13" s="4">
        <v>1656462.6039005481</v>
      </c>
      <c r="Q13" s="4"/>
      <c r="R13" s="4"/>
      <c r="S13" s="4"/>
      <c r="T13" s="1">
        <v>44418</v>
      </c>
      <c r="U13" t="s">
        <v>30</v>
      </c>
      <c r="X13" s="4"/>
      <c r="Y13" s="4"/>
      <c r="Z13" s="4"/>
      <c r="AA13" s="4"/>
      <c r="AB13" s="4"/>
      <c r="AC13" s="4"/>
      <c r="AD13" s="4"/>
      <c r="AE13" s="4"/>
      <c r="AF13" s="5">
        <v>4415.5777925942903</v>
      </c>
      <c r="AG13" s="5">
        <v>108059.45018909679</v>
      </c>
      <c r="AH13" s="5">
        <v>141737.69459800902</v>
      </c>
      <c r="AI13" s="5">
        <v>136791.2705315749</v>
      </c>
      <c r="AJ13" s="5">
        <v>116667.48530054909</v>
      </c>
      <c r="AK13" s="5">
        <v>60245.511899229488</v>
      </c>
      <c r="AL13" s="5">
        <v>11473.627768617933</v>
      </c>
      <c r="AM13" s="5"/>
      <c r="AN13" s="4"/>
    </row>
    <row r="14" spans="1:40" x14ac:dyDescent="0.3">
      <c r="A14" t="s">
        <v>0</v>
      </c>
      <c r="D14" t="s">
        <v>1</v>
      </c>
      <c r="E14" s="4">
        <v>0.1</v>
      </c>
      <c r="F14" s="4">
        <v>0.15</v>
      </c>
      <c r="G14" s="4">
        <v>0.2</v>
      </c>
      <c r="H14" s="4">
        <v>0.25</v>
      </c>
      <c r="I14" s="4">
        <v>0.3</v>
      </c>
      <c r="J14" s="4">
        <v>0.5</v>
      </c>
      <c r="K14" s="4">
        <v>1</v>
      </c>
      <c r="L14" s="4"/>
      <c r="M14" s="4">
        <v>72.255580344999998</v>
      </c>
      <c r="N14" s="4">
        <v>3.1302739023051571</v>
      </c>
      <c r="O14" s="4">
        <v>4737916.6950000003</v>
      </c>
      <c r="P14" s="4">
        <v>1503670.7797029212</v>
      </c>
      <c r="Q14" s="4"/>
      <c r="R14" s="4"/>
      <c r="S14" s="4"/>
      <c r="T14" t="s">
        <v>0</v>
      </c>
      <c r="W14" t="s">
        <v>1</v>
      </c>
      <c r="X14" s="4">
        <v>0.1</v>
      </c>
      <c r="Y14" s="4">
        <v>0.15</v>
      </c>
      <c r="Z14" s="4">
        <v>0.2</v>
      </c>
      <c r="AA14" s="4">
        <v>0.25</v>
      </c>
      <c r="AB14" s="4">
        <v>0.3</v>
      </c>
      <c r="AC14" s="4">
        <v>0.5</v>
      </c>
      <c r="AD14" s="4">
        <v>1</v>
      </c>
      <c r="AE14" s="4"/>
      <c r="AF14" s="5">
        <f>AVERAGE(X5,X17)</f>
        <v>2875862.7105</v>
      </c>
      <c r="AG14" s="5">
        <f t="shared" ref="AG14:AL14" si="0">AVERAGE(Y5,Y17)</f>
        <v>1797370.8605</v>
      </c>
      <c r="AH14" s="5">
        <f t="shared" si="0"/>
        <v>1149963.1741500001</v>
      </c>
      <c r="AI14" s="5">
        <f t="shared" si="0"/>
        <v>772701.81524999999</v>
      </c>
      <c r="AJ14" s="5">
        <f t="shared" si="0"/>
        <v>486946.97325000004</v>
      </c>
      <c r="AK14" s="5">
        <f t="shared" si="0"/>
        <v>121539.11262</v>
      </c>
      <c r="AL14" s="5">
        <f t="shared" si="0"/>
        <v>11590.618978</v>
      </c>
      <c r="AM14" s="5"/>
      <c r="AN14" s="4"/>
    </row>
    <row r="15" spans="1:40" s="6" customFormat="1" x14ac:dyDescent="0.3">
      <c r="A15" s="6">
        <v>210105002</v>
      </c>
      <c r="D15" s="6" t="s">
        <v>2</v>
      </c>
      <c r="E15" s="5">
        <v>9706056.2799999993</v>
      </c>
      <c r="F15" s="5">
        <v>6977743.1500000004</v>
      </c>
      <c r="G15" s="5">
        <v>5503894.6600000001</v>
      </c>
      <c r="H15" s="5">
        <v>4549913.42</v>
      </c>
      <c r="I15" s="5">
        <v>3674660.89</v>
      </c>
      <c r="J15" s="5">
        <v>1832050.51</v>
      </c>
      <c r="K15" s="5">
        <v>374619.05</v>
      </c>
      <c r="L15" s="5"/>
      <c r="M15" s="5">
        <v>79.963324695000011</v>
      </c>
      <c r="N15" s="5">
        <v>3.169481619852589</v>
      </c>
      <c r="O15" s="5">
        <v>2297435.56</v>
      </c>
      <c r="P15" s="5">
        <v>658153.84943568008</v>
      </c>
      <c r="Q15" s="5"/>
      <c r="R15" s="5"/>
      <c r="S15" s="5"/>
      <c r="T15" s="6">
        <v>210105002</v>
      </c>
      <c r="W15" s="6" t="s">
        <v>2</v>
      </c>
      <c r="X15" s="5">
        <v>11854879.77</v>
      </c>
      <c r="Y15" s="5">
        <v>8417591.6300000008</v>
      </c>
      <c r="Z15" s="5">
        <v>6652895.7800000003</v>
      </c>
      <c r="AA15" s="5">
        <v>5443528.79</v>
      </c>
      <c r="AB15" s="5">
        <v>4314002</v>
      </c>
      <c r="AC15" s="5">
        <v>2039678.86</v>
      </c>
      <c r="AD15" s="5">
        <v>376474.84</v>
      </c>
      <c r="AE15" s="5"/>
      <c r="AF15" s="5">
        <f>STDEV(X5,X17)</f>
        <v>118674.55769436531</v>
      </c>
      <c r="AG15" s="5">
        <f t="shared" ref="AG15:AL15" si="1">STDEV(Y5,Y17)</f>
        <v>198603.35699842629</v>
      </c>
      <c r="AH15" s="5">
        <f t="shared" si="1"/>
        <v>216219.10285380838</v>
      </c>
      <c r="AI15" s="5">
        <f t="shared" si="1"/>
        <v>187224.70491351988</v>
      </c>
      <c r="AJ15" s="5">
        <f t="shared" si="1"/>
        <v>140406.53900023529</v>
      </c>
      <c r="AK15" s="5">
        <f t="shared" si="1"/>
        <v>56148.406911580256</v>
      </c>
      <c r="AL15" s="5">
        <f t="shared" si="1"/>
        <v>6836.9730012878781</v>
      </c>
      <c r="AM15" s="5"/>
      <c r="AN15" s="5"/>
    </row>
    <row r="16" spans="1:40" x14ac:dyDescent="0.3">
      <c r="A16" t="s">
        <v>3</v>
      </c>
      <c r="D16" t="s">
        <v>4</v>
      </c>
      <c r="E16" s="4">
        <v>49.141878669999997</v>
      </c>
      <c r="F16" s="4">
        <v>32.860860709999997</v>
      </c>
      <c r="G16" s="4">
        <v>25.871865329999999</v>
      </c>
      <c r="H16" s="4">
        <v>21.10103466</v>
      </c>
      <c r="I16" s="4">
        <v>17.944782910000001</v>
      </c>
      <c r="J16" s="4">
        <v>8.7465181679999997</v>
      </c>
      <c r="K16" s="4">
        <v>2.642870013</v>
      </c>
      <c r="L16" s="4"/>
      <c r="M16" s="4">
        <v>87.269286410000007</v>
      </c>
      <c r="N16" s="4">
        <v>2.8824995181919548</v>
      </c>
      <c r="O16" s="4">
        <v>444273.62</v>
      </c>
      <c r="P16" s="4">
        <v>98506.437575266304</v>
      </c>
      <c r="Q16" s="4"/>
      <c r="R16" s="4"/>
      <c r="S16" s="4"/>
      <c r="T16" t="s">
        <v>3</v>
      </c>
      <c r="W16" t="s">
        <v>4</v>
      </c>
      <c r="X16" s="4">
        <v>136.39488460000001</v>
      </c>
      <c r="Y16" s="4">
        <v>91.773889209999993</v>
      </c>
      <c r="Z16" s="4">
        <v>69.922008680000005</v>
      </c>
      <c r="AA16" s="4">
        <v>54.353217729999997</v>
      </c>
      <c r="AB16" s="4">
        <v>42.514190409999998</v>
      </c>
      <c r="AC16" s="4">
        <v>28.490251520000001</v>
      </c>
      <c r="AD16" s="4">
        <v>6.5678676779999998</v>
      </c>
      <c r="AE16" s="4"/>
      <c r="AF16" s="4"/>
      <c r="AG16" s="4"/>
      <c r="AH16" s="4"/>
      <c r="AI16" s="4"/>
      <c r="AJ16" s="4"/>
      <c r="AK16" s="4"/>
      <c r="AL16" s="4"/>
      <c r="AM16" s="4"/>
      <c r="AN16" s="4"/>
    </row>
    <row r="17" spans="1:40" s="6" customFormat="1" x14ac:dyDescent="0.3">
      <c r="A17" s="6" t="s">
        <v>5</v>
      </c>
      <c r="B17" s="6">
        <v>0.6</v>
      </c>
      <c r="C17" s="6" t="s">
        <v>6</v>
      </c>
      <c r="D17" s="6" t="s">
        <v>7</v>
      </c>
      <c r="E17" s="5">
        <v>4296451.0580000002</v>
      </c>
      <c r="F17" s="5">
        <v>2775726.19</v>
      </c>
      <c r="G17" s="5">
        <v>1827444.4439999999</v>
      </c>
      <c r="H17" s="5">
        <v>1315779.101</v>
      </c>
      <c r="I17" s="5">
        <v>921712.96299999999</v>
      </c>
      <c r="J17" s="5">
        <v>316732.80420000001</v>
      </c>
      <c r="K17" s="5">
        <v>42551.587299999999</v>
      </c>
      <c r="L17" s="5"/>
      <c r="M17" s="5"/>
      <c r="N17" s="5"/>
      <c r="O17" s="5"/>
      <c r="P17" s="5"/>
      <c r="Q17" s="5"/>
      <c r="R17" s="5"/>
      <c r="S17" s="5"/>
      <c r="T17" s="6" t="s">
        <v>5</v>
      </c>
      <c r="U17" s="6">
        <v>0.5</v>
      </c>
      <c r="V17" s="6" t="s">
        <v>6</v>
      </c>
      <c r="W17" s="6" t="s">
        <v>7</v>
      </c>
      <c r="X17" s="5">
        <v>2959778.2949999999</v>
      </c>
      <c r="Y17" s="5">
        <v>1937804.6410000001</v>
      </c>
      <c r="Z17" s="5">
        <v>1302853.1680000001</v>
      </c>
      <c r="AA17" s="5">
        <v>905089.67370000004</v>
      </c>
      <c r="AB17" s="5">
        <v>586229.38910000003</v>
      </c>
      <c r="AC17" s="5">
        <v>161242.0319</v>
      </c>
      <c r="AD17" s="5">
        <v>16425.088950000001</v>
      </c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 x14ac:dyDescent="0.3">
      <c r="B18">
        <v>1.2128000000000001</v>
      </c>
      <c r="C18" t="s">
        <v>8</v>
      </c>
      <c r="D18" t="s">
        <v>4</v>
      </c>
      <c r="E18" s="4">
        <v>62.058120789999997</v>
      </c>
      <c r="F18" s="4">
        <v>39.996683750000003</v>
      </c>
      <c r="G18" s="4">
        <v>24.49267618</v>
      </c>
      <c r="H18" s="4">
        <v>18.58198981</v>
      </c>
      <c r="I18" s="4">
        <v>13.42764182</v>
      </c>
      <c r="J18" s="4">
        <v>4.5914339420000001</v>
      </c>
      <c r="K18" s="4">
        <v>2.4156476069999999</v>
      </c>
      <c r="L18" s="4"/>
      <c r="M18" s="4">
        <v>58.063428360000003</v>
      </c>
      <c r="N18" s="4">
        <v>60.873790495000001</v>
      </c>
      <c r="O18" s="4">
        <v>65.709380479999993</v>
      </c>
      <c r="P18" s="4">
        <v>69.056527004999992</v>
      </c>
      <c r="Q18" s="4">
        <v>72.255580344999998</v>
      </c>
      <c r="R18" s="4">
        <v>79.963324695000011</v>
      </c>
      <c r="S18" s="4">
        <v>87.269286410000007</v>
      </c>
      <c r="U18">
        <v>1.0105999999999999</v>
      </c>
      <c r="V18" t="s">
        <v>8</v>
      </c>
      <c r="W18" t="s">
        <v>4</v>
      </c>
      <c r="X18" s="4">
        <v>29.443843510000001</v>
      </c>
      <c r="Y18" s="4">
        <v>22.096622549999999</v>
      </c>
      <c r="Z18" s="4">
        <v>13.52879141</v>
      </c>
      <c r="AA18" s="4">
        <v>10.154607110000001</v>
      </c>
      <c r="AB18" s="4">
        <v>5.9457453520000003</v>
      </c>
      <c r="AC18" s="4">
        <v>0.89112909890000003</v>
      </c>
      <c r="AD18" s="4">
        <v>0.58543045410000005</v>
      </c>
      <c r="AE18" s="4"/>
      <c r="AF18" s="4"/>
      <c r="AG18" s="4"/>
      <c r="AH18" s="4"/>
      <c r="AI18" s="4"/>
      <c r="AJ18" s="4"/>
      <c r="AK18" s="4"/>
      <c r="AL18" s="4"/>
      <c r="AM18" s="4"/>
      <c r="AN18" s="4"/>
    </row>
    <row r="19" spans="1:40" x14ac:dyDescent="0.3">
      <c r="A19" t="s">
        <v>9</v>
      </c>
      <c r="B19">
        <v>45.2</v>
      </c>
      <c r="C19" t="s">
        <v>10</v>
      </c>
      <c r="D19" t="s">
        <v>11</v>
      </c>
      <c r="E19" s="4">
        <v>52.221188079999997</v>
      </c>
      <c r="F19" s="4">
        <v>57.127303349999998</v>
      </c>
      <c r="G19" s="4">
        <v>64.485445499999997</v>
      </c>
      <c r="H19" s="4">
        <v>69.113342360000004</v>
      </c>
      <c r="I19" s="4">
        <v>73.396563790000002</v>
      </c>
      <c r="J19" s="4">
        <v>81.568932040000007</v>
      </c>
      <c r="K19" s="4">
        <v>85.493010960000007</v>
      </c>
      <c r="L19" s="4"/>
      <c r="M19" s="4">
        <v>3.4480155112989701</v>
      </c>
      <c r="N19" s="4">
        <v>2.1726868588086332</v>
      </c>
      <c r="O19" s="4">
        <v>1.9928610639232089</v>
      </c>
      <c r="P19" s="4">
        <v>2.6061580721157904</v>
      </c>
      <c r="Q19" s="4">
        <v>3.1302739023051571</v>
      </c>
      <c r="R19" s="4">
        <v>3.169481619852589</v>
      </c>
      <c r="S19" s="4">
        <v>2.8824995181919548</v>
      </c>
      <c r="T19" t="s">
        <v>9</v>
      </c>
      <c r="U19">
        <v>34.799999999999997</v>
      </c>
      <c r="V19" t="s">
        <v>10</v>
      </c>
      <c r="W19" t="s">
        <v>11</v>
      </c>
      <c r="X19" s="4">
        <v>75.132627429999999</v>
      </c>
      <c r="Y19" s="4">
        <v>76.845224229999999</v>
      </c>
      <c r="Z19" s="4">
        <v>80.348435719999998</v>
      </c>
      <c r="AA19" s="4">
        <v>83.279953129999996</v>
      </c>
      <c r="AB19" s="4">
        <v>86.32201139</v>
      </c>
      <c r="AC19" s="4">
        <v>92.044112440000006</v>
      </c>
      <c r="AD19" s="4">
        <v>94.887731560000006</v>
      </c>
      <c r="AE19" s="4"/>
      <c r="AF19" s="4"/>
      <c r="AG19" s="4"/>
      <c r="AH19" s="4"/>
      <c r="AI19" s="4"/>
      <c r="AJ19" s="4"/>
      <c r="AK19" s="4"/>
      <c r="AL19" s="4"/>
      <c r="AM19" s="4"/>
      <c r="AN19" s="4"/>
    </row>
    <row r="20" spans="1:40" x14ac:dyDescent="0.3">
      <c r="D20" t="s">
        <v>12</v>
      </c>
      <c r="E20" s="4">
        <v>57.185994669999999</v>
      </c>
      <c r="F20" s="4">
        <v>61.36005033</v>
      </c>
      <c r="G20" s="4">
        <v>67.51054852</v>
      </c>
      <c r="H20" s="4">
        <v>71.501467899999994</v>
      </c>
      <c r="I20" s="4">
        <v>75.023825489999993</v>
      </c>
      <c r="J20" s="4">
        <v>83.00725928</v>
      </c>
      <c r="K20" s="4">
        <v>89.089506170000007</v>
      </c>
      <c r="L20" s="4"/>
      <c r="M20" s="5">
        <v>11640456.6</v>
      </c>
      <c r="N20" s="5">
        <v>8381360.9750000006</v>
      </c>
      <c r="O20" s="5">
        <v>6748301.9950000001</v>
      </c>
      <c r="P20" s="5">
        <v>5721209.3599999994</v>
      </c>
      <c r="Q20" s="5">
        <v>4737916.6950000003</v>
      </c>
      <c r="R20" s="5">
        <v>2297435.56</v>
      </c>
      <c r="S20" s="5">
        <v>444273.62</v>
      </c>
      <c r="W20" t="s">
        <v>12</v>
      </c>
      <c r="X20" s="4">
        <v>73.247960689999999</v>
      </c>
      <c r="Y20" s="4">
        <v>75.430066449999998</v>
      </c>
      <c r="Z20" s="4">
        <v>79.129702530000003</v>
      </c>
      <c r="AA20" s="4">
        <v>82.258994630000004</v>
      </c>
      <c r="AB20" s="4">
        <v>85.612849319999995</v>
      </c>
      <c r="AC20" s="4">
        <v>91.589082540000007</v>
      </c>
      <c r="AD20" s="4">
        <v>95.467425599999999</v>
      </c>
      <c r="AE20" s="4"/>
      <c r="AF20" s="4"/>
      <c r="AG20" s="4"/>
      <c r="AH20" s="4"/>
      <c r="AI20" s="4"/>
      <c r="AJ20" s="4"/>
      <c r="AK20" s="4"/>
      <c r="AL20" s="4"/>
      <c r="AM20" s="4"/>
      <c r="AN20" s="4"/>
    </row>
    <row r="21" spans="1:40" x14ac:dyDescent="0.3">
      <c r="D21" t="s">
        <v>13</v>
      </c>
      <c r="E21" s="4">
        <v>57.791354740000003</v>
      </c>
      <c r="F21" s="4">
        <v>62.176894910000001</v>
      </c>
      <c r="G21" s="4">
        <v>68.402590829999994</v>
      </c>
      <c r="H21" s="4">
        <v>72.648058710000001</v>
      </c>
      <c r="I21" s="4">
        <v>76.363812019999997</v>
      </c>
      <c r="J21" s="4">
        <v>83.578824839999996</v>
      </c>
      <c r="K21" s="4">
        <v>91.468253970000006</v>
      </c>
      <c r="L21" s="4"/>
      <c r="M21" s="5">
        <v>2735655.1676028576</v>
      </c>
      <c r="N21" s="5">
        <v>1985015.3645036235</v>
      </c>
      <c r="O21" s="5">
        <v>1759857.7302735564</v>
      </c>
      <c r="P21" s="5">
        <v>1656462.6039005481</v>
      </c>
      <c r="Q21" s="5">
        <v>1503670.7797029212</v>
      </c>
      <c r="R21" s="5">
        <v>658153.84943568008</v>
      </c>
      <c r="S21" s="5">
        <v>98506.437575266304</v>
      </c>
      <c r="W21" t="s">
        <v>13</v>
      </c>
      <c r="X21" s="4">
        <v>76.571794339999997</v>
      </c>
      <c r="Y21" s="4">
        <v>78.549249610000004</v>
      </c>
      <c r="Z21" s="4">
        <v>81.680054949999999</v>
      </c>
      <c r="AA21" s="4">
        <v>84.506011639999997</v>
      </c>
      <c r="AB21" s="4">
        <v>87.246068289999997</v>
      </c>
      <c r="AC21" s="4">
        <v>92.602061379999995</v>
      </c>
      <c r="AD21" s="4">
        <v>96.5117671</v>
      </c>
      <c r="AE21" s="4"/>
      <c r="AF21" s="4"/>
      <c r="AG21" s="4"/>
      <c r="AH21" s="4"/>
      <c r="AI21" s="4"/>
      <c r="AJ21" s="4"/>
      <c r="AK21" s="4"/>
      <c r="AL21" s="4"/>
      <c r="AM21" s="4"/>
      <c r="AN21" s="4"/>
    </row>
    <row r="22" spans="1:40" x14ac:dyDescent="0.3">
      <c r="D22" t="s">
        <v>14</v>
      </c>
      <c r="E22" s="4">
        <v>3.0562101199999998</v>
      </c>
      <c r="F22" s="4">
        <v>2.7105275280000001</v>
      </c>
      <c r="G22" s="4">
        <v>2.0530877300000001</v>
      </c>
      <c r="H22" s="4">
        <v>1.803331816</v>
      </c>
      <c r="I22" s="4">
        <v>1.485940029</v>
      </c>
      <c r="J22" s="4">
        <v>1.035627147</v>
      </c>
      <c r="K22" s="4">
        <v>3.0082317060000001</v>
      </c>
      <c r="L22" s="4"/>
      <c r="M22" s="5">
        <f>AVERAGE(E17,E5)</f>
        <v>4833083.3155000005</v>
      </c>
      <c r="N22" s="5">
        <f t="shared" ref="N22:S22" si="2">AVERAGE(F17,F5)</f>
        <v>3267496.943</v>
      </c>
      <c r="O22" s="5">
        <f t="shared" si="2"/>
        <v>2325626.9840000002</v>
      </c>
      <c r="P22" s="5">
        <f t="shared" si="2"/>
        <v>1792720.9534999998</v>
      </c>
      <c r="Q22" s="5">
        <f t="shared" si="2"/>
        <v>1341980.0334999999</v>
      </c>
      <c r="R22" s="5">
        <f t="shared" si="2"/>
        <v>472987.38020000001</v>
      </c>
      <c r="S22" s="5">
        <f t="shared" si="2"/>
        <v>57802.177174999997</v>
      </c>
      <c r="W22" t="s">
        <v>14</v>
      </c>
      <c r="X22" s="4">
        <v>1.6668853269999999</v>
      </c>
      <c r="Y22" s="4">
        <v>1.5618193250000001</v>
      </c>
      <c r="Z22" s="4">
        <v>1.275592531</v>
      </c>
      <c r="AA22" s="4">
        <v>1.1250674899999999</v>
      </c>
      <c r="AB22" s="4">
        <v>0.81896237429999996</v>
      </c>
      <c r="AC22" s="4">
        <v>0.50736005610000001</v>
      </c>
      <c r="AD22" s="4">
        <v>0.82302144249999998</v>
      </c>
      <c r="AE22" s="4"/>
      <c r="AF22" s="4"/>
      <c r="AG22" s="4"/>
      <c r="AH22" s="4"/>
      <c r="AI22" s="4"/>
      <c r="AJ22" s="4"/>
      <c r="AK22" s="4"/>
      <c r="AL22" s="4"/>
      <c r="AM22" s="4"/>
      <c r="AN22" s="4"/>
    </row>
    <row r="23" spans="1:40" x14ac:dyDescent="0.3">
      <c r="D23" t="s">
        <v>15</v>
      </c>
      <c r="E23" s="4">
        <v>55.732845830000002</v>
      </c>
      <c r="F23" s="4">
        <v>60.2214162</v>
      </c>
      <c r="G23" s="4">
        <v>66.799528280000004</v>
      </c>
      <c r="H23" s="4">
        <v>71.08762299</v>
      </c>
      <c r="I23" s="4">
        <v>74.928067100000007</v>
      </c>
      <c r="J23" s="4">
        <v>82.718338720000006</v>
      </c>
      <c r="K23" s="4">
        <v>88.683590370000005</v>
      </c>
      <c r="L23" s="4"/>
      <c r="M23" s="5">
        <f>STDEV(E5,E17)</f>
        <v>758912.61656338663</v>
      </c>
      <c r="N23" s="5">
        <f t="shared" ref="N23:S23" si="3">STDEV(F5,F17)</f>
        <v>695468.86847102735</v>
      </c>
      <c r="O23" s="5">
        <f t="shared" si="3"/>
        <v>704536.50460547546</v>
      </c>
      <c r="P23" s="5">
        <f t="shared" si="3"/>
        <v>674497.63626884832</v>
      </c>
      <c r="Q23" s="5">
        <f t="shared" si="3"/>
        <v>594347.39091991028</v>
      </c>
      <c r="R23" s="5">
        <f t="shared" si="3"/>
        <v>220977.34056205756</v>
      </c>
      <c r="S23" s="5">
        <f t="shared" si="3"/>
        <v>21567.591035414796</v>
      </c>
      <c r="W23" t="s">
        <v>15</v>
      </c>
      <c r="X23" s="4">
        <v>74.984127490000006</v>
      </c>
      <c r="Y23" s="4">
        <v>76.941513430000001</v>
      </c>
      <c r="Z23" s="4">
        <v>80.386064399999995</v>
      </c>
      <c r="AA23" s="4">
        <v>83.348319799999999</v>
      </c>
      <c r="AB23" s="4">
        <v>86.393642999999997</v>
      </c>
      <c r="AC23" s="4">
        <v>92.078418780000007</v>
      </c>
      <c r="AD23" s="4">
        <v>95.622308090000004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5B08B-BC06-4812-A0A3-A0AE80894974}">
  <dimension ref="A1:U90"/>
  <sheetViews>
    <sheetView zoomScale="85" zoomScaleNormal="85" workbookViewId="0">
      <selection activeCell="E36" sqref="E36"/>
    </sheetView>
  </sheetViews>
  <sheetFormatPr defaultRowHeight="14.4" x14ac:dyDescent="0.3"/>
  <cols>
    <col min="5" max="5" width="15.33203125" bestFit="1" customWidth="1"/>
    <col min="6" max="10" width="14.33203125" bestFit="1" customWidth="1"/>
    <col min="11" max="11" width="12.5546875" bestFit="1" customWidth="1"/>
    <col min="13" max="13" width="15.33203125" bestFit="1" customWidth="1"/>
    <col min="14" max="14" width="14.33203125" bestFit="1" customWidth="1"/>
    <col min="15" max="15" width="15.33203125" bestFit="1" customWidth="1"/>
    <col min="16" max="18" width="14.33203125" bestFit="1" customWidth="1"/>
    <col min="19" max="19" width="12.5546875" bestFit="1" customWidth="1"/>
  </cols>
  <sheetData>
    <row r="1" spans="1:21" x14ac:dyDescent="0.3">
      <c r="A1" t="s">
        <v>31</v>
      </c>
    </row>
    <row r="2" spans="1:21" x14ac:dyDescent="0.3">
      <c r="A2" s="1">
        <v>44418</v>
      </c>
      <c r="M2" t="s">
        <v>16</v>
      </c>
      <c r="N2" t="s">
        <v>17</v>
      </c>
      <c r="O2" t="s">
        <v>26</v>
      </c>
    </row>
    <row r="3" spans="1:21" x14ac:dyDescent="0.3">
      <c r="A3" t="s">
        <v>0</v>
      </c>
      <c r="D3" t="s">
        <v>1</v>
      </c>
      <c r="E3">
        <v>0.1</v>
      </c>
      <c r="F3">
        <v>0.15</v>
      </c>
      <c r="G3">
        <v>0.2</v>
      </c>
      <c r="H3">
        <v>0.25</v>
      </c>
      <c r="I3">
        <v>0.3</v>
      </c>
      <c r="J3">
        <v>0.5</v>
      </c>
      <c r="K3">
        <v>1</v>
      </c>
      <c r="M3">
        <f>AVERAGE(E12,E24)</f>
        <v>94.342490225000006</v>
      </c>
      <c r="N3">
        <f>STDEV(E8, E9, E10,E20, E21,E22)</f>
        <v>0.64582982664579502</v>
      </c>
      <c r="O3" s="2">
        <f>AVERAGE(E4,E16)</f>
        <v>13067370.925000001</v>
      </c>
      <c r="P3">
        <f>STDEV(E4,E16)</f>
        <v>474903.72590757033</v>
      </c>
      <c r="R3">
        <v>94.342490225000006</v>
      </c>
      <c r="S3">
        <v>0.64582982664579502</v>
      </c>
      <c r="T3">
        <v>13067370.925000001</v>
      </c>
      <c r="U3">
        <v>474903.72590757033</v>
      </c>
    </row>
    <row r="4" spans="1:21" x14ac:dyDescent="0.3">
      <c r="A4">
        <v>210105002</v>
      </c>
      <c r="D4" t="s">
        <v>2</v>
      </c>
      <c r="E4" s="5">
        <v>12731563.279999999</v>
      </c>
      <c r="F4" s="5">
        <v>8944789.1300000008</v>
      </c>
      <c r="G4" s="5">
        <v>7042283.3499999996</v>
      </c>
      <c r="H4" s="5">
        <v>5778345.0300000003</v>
      </c>
      <c r="I4" s="5">
        <v>4570654.6900000004</v>
      </c>
      <c r="J4" s="5">
        <v>2029295.95</v>
      </c>
      <c r="K4" s="5">
        <v>354088.97</v>
      </c>
      <c r="L4" s="4"/>
      <c r="M4" s="4">
        <f>AVERAGE(F12,F24)</f>
        <v>95.584415640000003</v>
      </c>
      <c r="N4" s="4">
        <f>STDEV(F8,F9,F10,F20,F21,F22)</f>
        <v>0.75286881712369436</v>
      </c>
      <c r="O4" s="4">
        <f>AVERAGE(F4, F16)</f>
        <v>9265284.7765000015</v>
      </c>
      <c r="P4" s="4">
        <f>STDEV(F4,F16)</f>
        <v>453249.28996183287</v>
      </c>
      <c r="Q4" s="4"/>
      <c r="R4" s="4">
        <v>95.584415640000003</v>
      </c>
      <c r="S4" s="4">
        <v>0.75286881712369436</v>
      </c>
      <c r="T4">
        <v>9265284.7765000015</v>
      </c>
      <c r="U4">
        <v>453249.28996183287</v>
      </c>
    </row>
    <row r="5" spans="1:21" x14ac:dyDescent="0.3">
      <c r="A5" t="s">
        <v>3</v>
      </c>
      <c r="D5" t="s">
        <v>4</v>
      </c>
      <c r="E5" s="4">
        <v>16.099783760000001</v>
      </c>
      <c r="F5" s="4">
        <v>19.312138099999999</v>
      </c>
      <c r="G5" s="4">
        <v>16.80521508</v>
      </c>
      <c r="H5" s="4">
        <v>12.576735879999999</v>
      </c>
      <c r="I5" s="4">
        <v>11.917187350000001</v>
      </c>
      <c r="J5" s="4">
        <v>18.567149929999999</v>
      </c>
      <c r="K5" s="4">
        <v>8.2384329209999994</v>
      </c>
      <c r="L5" s="4"/>
      <c r="M5" s="4">
        <f>AVERAGE(G12,G24)</f>
        <v>97.654652944999995</v>
      </c>
      <c r="N5" s="4">
        <f>STDEV(G8,G9, G10, G20, G21,G22)</f>
        <v>0.26640842208128934</v>
      </c>
      <c r="O5" s="4">
        <f>AVERAGE(G4,G16)</f>
        <v>7322035.8550000004</v>
      </c>
      <c r="P5" s="4">
        <f>STDEV(G4,G16)</f>
        <v>395629.78667884757</v>
      </c>
      <c r="Q5" s="4"/>
      <c r="R5" s="4">
        <v>97.654652944999995</v>
      </c>
      <c r="S5" s="4">
        <v>0.26640842208128934</v>
      </c>
      <c r="T5">
        <v>7322035.8550000004</v>
      </c>
      <c r="U5">
        <v>395629.78667884757</v>
      </c>
    </row>
    <row r="6" spans="1:21" x14ac:dyDescent="0.3">
      <c r="A6" t="s">
        <v>5</v>
      </c>
      <c r="B6">
        <v>1.4</v>
      </c>
      <c r="C6" t="s">
        <v>6</v>
      </c>
      <c r="D6" t="s">
        <v>7</v>
      </c>
      <c r="E6" s="5">
        <v>649957.06099999999</v>
      </c>
      <c r="F6" s="5">
        <v>335501.61849999998</v>
      </c>
      <c r="G6" s="5">
        <v>149191.68520000001</v>
      </c>
      <c r="H6" s="5">
        <v>64566.631569999998</v>
      </c>
      <c r="I6" s="5">
        <v>21986.85699</v>
      </c>
      <c r="J6" s="5">
        <v>1171.7561720000001</v>
      </c>
      <c r="K6" s="5">
        <v>185.6401856</v>
      </c>
      <c r="L6" s="4"/>
      <c r="M6" s="4">
        <f>AVERAGE(H12,H24)</f>
        <v>98.875405884999992</v>
      </c>
      <c r="N6" s="4">
        <f>STDEV(H8,H9,H10,H20,H21,H22)</f>
        <v>4.8205088222860216E-2</v>
      </c>
      <c r="O6" s="4">
        <f>AVERAGE(H4,H16)</f>
        <v>6047087.1974999998</v>
      </c>
      <c r="P6" s="4">
        <f>STDEV(H4,H16)</f>
        <v>380058.81806004199</v>
      </c>
      <c r="Q6" s="4"/>
      <c r="R6" s="4">
        <v>98.875405884999992</v>
      </c>
      <c r="S6" s="4">
        <v>4.8205088222860216E-2</v>
      </c>
      <c r="T6">
        <v>6047087.1974999998</v>
      </c>
      <c r="U6">
        <v>380058.81806004199</v>
      </c>
    </row>
    <row r="7" spans="1:21" x14ac:dyDescent="0.3">
      <c r="B7">
        <v>2.8298000000000001</v>
      </c>
      <c r="C7" t="s">
        <v>8</v>
      </c>
      <c r="D7" t="s">
        <v>4</v>
      </c>
      <c r="E7" s="4">
        <v>8.2749909800000001</v>
      </c>
      <c r="F7" s="4">
        <v>4.2171638439999999</v>
      </c>
      <c r="G7" s="4">
        <v>2.0840961600000001</v>
      </c>
      <c r="H7" s="4">
        <v>0.86347999799999997</v>
      </c>
      <c r="I7" s="4">
        <v>0.5016431603</v>
      </c>
      <c r="J7" s="4">
        <v>0.12624323470000001</v>
      </c>
      <c r="K7" s="4">
        <v>4.0969146509999999E-2</v>
      </c>
      <c r="L7" s="4"/>
      <c r="M7" s="4">
        <f>AVERAGE(I12,I24)</f>
        <v>99.565383679999997</v>
      </c>
      <c r="N7" s="4">
        <f>STDEV(I8,I9,I10,I20,I21,I22)</f>
        <v>6.0258590150977114E-2</v>
      </c>
      <c r="O7" s="4">
        <f>AVERAGE(I4,I16)</f>
        <v>4834915.3080000002</v>
      </c>
      <c r="P7" s="4">
        <f>STDEV(I4,I16)</f>
        <v>373720.94997669535</v>
      </c>
      <c r="Q7" s="4"/>
      <c r="R7" s="4">
        <v>99.565383679999997</v>
      </c>
      <c r="S7" s="4">
        <v>6.0258590150977114E-2</v>
      </c>
      <c r="T7">
        <v>4834915.3080000002</v>
      </c>
      <c r="U7">
        <v>373720.94997669535</v>
      </c>
    </row>
    <row r="8" spans="1:21" x14ac:dyDescent="0.3">
      <c r="A8" t="s">
        <v>9</v>
      </c>
      <c r="B8">
        <v>35.799999999999997</v>
      </c>
      <c r="C8" t="s">
        <v>10</v>
      </c>
      <c r="D8" t="s">
        <v>11</v>
      </c>
      <c r="E8" s="4">
        <v>95.052072710000004</v>
      </c>
      <c r="F8" s="4">
        <v>96.383245610000003</v>
      </c>
      <c r="G8" s="4">
        <v>97.955262540000007</v>
      </c>
      <c r="H8" s="4">
        <v>98.921445680000005</v>
      </c>
      <c r="I8" s="4">
        <v>99.507767700000002</v>
      </c>
      <c r="J8" s="4">
        <v>99.903319879999998</v>
      </c>
      <c r="K8" s="4">
        <v>99.870772410000001</v>
      </c>
      <c r="L8" s="4"/>
      <c r="M8" s="4">
        <f>AVERAGE(J12,J24)</f>
        <v>99.933662964999996</v>
      </c>
      <c r="N8" s="4">
        <f>STDEV(J8,J9,J10,J20,J21,J22)</f>
        <v>2.5923735081905312E-2</v>
      </c>
      <c r="O8" s="4">
        <f>AVERAGE(J4,J16)</f>
        <v>2240105.6469999999</v>
      </c>
      <c r="P8" s="4">
        <f>STDEV(J4,J16)</f>
        <v>298129.93257716281</v>
      </c>
      <c r="Q8" s="4"/>
      <c r="R8" s="4">
        <v>99.933662964999996</v>
      </c>
      <c r="S8" s="4">
        <v>2.5923735081905312E-2</v>
      </c>
      <c r="T8">
        <v>2240105.6469999999</v>
      </c>
      <c r="U8">
        <v>298129.93257716281</v>
      </c>
    </row>
    <row r="9" spans="1:21" x14ac:dyDescent="0.3">
      <c r="D9" t="s">
        <v>12</v>
      </c>
      <c r="E9" s="4">
        <v>95.089930339999995</v>
      </c>
      <c r="F9" s="4">
        <v>96.347923190000003</v>
      </c>
      <c r="G9" s="4">
        <v>97.951877899999999</v>
      </c>
      <c r="H9" s="4">
        <v>98.917950849999997</v>
      </c>
      <c r="I9" s="4">
        <v>99.573219989999998</v>
      </c>
      <c r="J9" s="4">
        <v>99.964233550000003</v>
      </c>
      <c r="K9" s="4">
        <v>100</v>
      </c>
      <c r="L9" s="4"/>
      <c r="M9" s="4">
        <f>AVERAGE(K12,K24)</f>
        <v>99.940232280000004</v>
      </c>
      <c r="N9" s="4">
        <f>STDEV(K8,K9,K10,K20,K21,K22)</f>
        <v>5.6946205077070537E-2</v>
      </c>
      <c r="O9" s="4">
        <f>AVERAGE(K4,K16)</f>
        <v>427158.24159999995</v>
      </c>
      <c r="P9" s="4">
        <f>STDEV(K4,K16)</f>
        <v>103335.55488944356</v>
      </c>
      <c r="Q9" s="4"/>
      <c r="R9" s="4">
        <v>99.940232280000004</v>
      </c>
      <c r="S9" s="4">
        <v>5.6946205077070537E-2</v>
      </c>
      <c r="T9">
        <v>427158.24159999995</v>
      </c>
      <c r="U9">
        <v>103335.55488944356</v>
      </c>
    </row>
    <row r="10" spans="1:21" x14ac:dyDescent="0.3">
      <c r="D10" t="s">
        <v>13</v>
      </c>
      <c r="E10" s="4">
        <v>94.545042789999997</v>
      </c>
      <c r="F10" s="4">
        <v>96.019954470000002</v>
      </c>
      <c r="G10" s="4">
        <v>97.740072569999995</v>
      </c>
      <c r="H10" s="4">
        <v>98.809635929999999</v>
      </c>
      <c r="I10" s="4">
        <v>99.477059420000003</v>
      </c>
      <c r="J10" s="4">
        <v>99.95739863</v>
      </c>
      <c r="K10" s="4">
        <v>99.961743679999998</v>
      </c>
      <c r="L10" s="4"/>
      <c r="M10" s="4"/>
      <c r="N10" s="4"/>
      <c r="O10" s="4"/>
      <c r="P10" s="4"/>
      <c r="Q10" s="4"/>
      <c r="R10" s="4"/>
      <c r="S10" s="4"/>
    </row>
    <row r="11" spans="1:21" x14ac:dyDescent="0.3">
      <c r="D11" t="s">
        <v>14</v>
      </c>
      <c r="E11" s="4">
        <v>0.30425180800000001</v>
      </c>
      <c r="F11" s="4">
        <v>0.2003295645</v>
      </c>
      <c r="G11" s="4">
        <v>0.1232745407</v>
      </c>
      <c r="H11" s="4">
        <v>6.3568542810000003E-2</v>
      </c>
      <c r="I11" s="4">
        <v>4.9115266990000003E-2</v>
      </c>
      <c r="J11" s="4">
        <v>3.3370904110000002E-2</v>
      </c>
      <c r="K11" s="4">
        <v>6.6381583179999995E-2</v>
      </c>
      <c r="L11" s="4"/>
      <c r="M11" s="4">
        <v>94.342490225000006</v>
      </c>
      <c r="N11" s="4">
        <v>95.584415640000003</v>
      </c>
      <c r="O11" s="4">
        <v>97.654652944999995</v>
      </c>
      <c r="P11" s="4">
        <v>98.875405884999992</v>
      </c>
      <c r="Q11" s="4">
        <v>99.565383679999997</v>
      </c>
      <c r="R11" s="4">
        <v>99.933662964999996</v>
      </c>
      <c r="S11" s="4">
        <v>99.940232280000004</v>
      </c>
    </row>
    <row r="12" spans="1:21" x14ac:dyDescent="0.3">
      <c r="D12" t="s">
        <v>15</v>
      </c>
      <c r="E12" s="4">
        <v>94.895681949999997</v>
      </c>
      <c r="F12" s="4">
        <v>96.25037442</v>
      </c>
      <c r="G12" s="4">
        <v>97.882404339999994</v>
      </c>
      <c r="H12" s="4">
        <v>98.883010819999996</v>
      </c>
      <c r="I12" s="4">
        <v>99.519349039999994</v>
      </c>
      <c r="J12" s="4">
        <v>99.941650690000003</v>
      </c>
      <c r="K12" s="4">
        <v>99.944172030000004</v>
      </c>
      <c r="L12" s="4"/>
      <c r="M12" s="4">
        <v>0.64582982664579502</v>
      </c>
      <c r="N12" s="4">
        <v>0.75286881712369436</v>
      </c>
      <c r="O12" s="4">
        <v>0.26640842208128934</v>
      </c>
      <c r="P12" s="4">
        <v>4.8205088222860216E-2</v>
      </c>
      <c r="Q12" s="4">
        <v>6.0258590150977114E-2</v>
      </c>
      <c r="R12" s="4">
        <v>2.5923735081905312E-2</v>
      </c>
      <c r="S12" s="4">
        <v>5.6946205077070537E-2</v>
      </c>
    </row>
    <row r="13" spans="1:21" x14ac:dyDescent="0.3">
      <c r="E13" s="4"/>
      <c r="F13" s="4"/>
      <c r="G13" s="4"/>
      <c r="H13" s="4"/>
      <c r="I13" s="4"/>
      <c r="J13" s="4"/>
      <c r="K13" s="4"/>
      <c r="L13" s="4"/>
      <c r="M13" s="5">
        <v>13067370.925000001</v>
      </c>
      <c r="N13" s="5">
        <v>9265284.7765000015</v>
      </c>
      <c r="O13" s="5">
        <v>7322035.8550000004</v>
      </c>
      <c r="P13" s="5">
        <v>6047087.1974999998</v>
      </c>
      <c r="Q13" s="5">
        <v>4834915.3080000002</v>
      </c>
      <c r="R13" s="5">
        <v>2240105.6469999999</v>
      </c>
      <c r="S13" s="5">
        <v>427158.24159999995</v>
      </c>
    </row>
    <row r="14" spans="1:21" x14ac:dyDescent="0.3">
      <c r="A14" s="1">
        <v>44369</v>
      </c>
      <c r="E14" s="4"/>
      <c r="F14" s="4"/>
      <c r="G14" s="4"/>
      <c r="H14" s="4"/>
      <c r="I14" s="4"/>
      <c r="J14" s="4"/>
      <c r="K14" s="4"/>
      <c r="L14" s="4"/>
      <c r="M14" s="5">
        <v>474903.72590757033</v>
      </c>
      <c r="N14" s="5">
        <v>453249.28996183287</v>
      </c>
      <c r="O14" s="5">
        <v>395629.78667884757</v>
      </c>
      <c r="P14" s="5">
        <v>380058.81806004199</v>
      </c>
      <c r="Q14" s="5">
        <v>373720.94997669535</v>
      </c>
      <c r="R14" s="5">
        <v>298129.93257716281</v>
      </c>
      <c r="S14" s="5">
        <v>103335.55488944356</v>
      </c>
    </row>
    <row r="15" spans="1:21" x14ac:dyDescent="0.3">
      <c r="A15" t="s">
        <v>0</v>
      </c>
      <c r="D15" t="s">
        <v>1</v>
      </c>
      <c r="E15" s="4">
        <v>0.1</v>
      </c>
      <c r="F15" s="4">
        <v>0.15</v>
      </c>
      <c r="G15" s="4">
        <v>0.2</v>
      </c>
      <c r="H15" s="4">
        <v>0.25</v>
      </c>
      <c r="I15" s="4">
        <v>0.3</v>
      </c>
      <c r="J15" s="4">
        <v>0.5</v>
      </c>
      <c r="K15" s="4">
        <v>1</v>
      </c>
      <c r="L15" s="4"/>
      <c r="M15" s="5">
        <f>AVERAGE(E6,E18)</f>
        <v>741048.46069999994</v>
      </c>
      <c r="N15" s="5">
        <f t="shared" ref="N15:S15" si="0">AVERAGE(F6,F18)</f>
        <v>411183.65385</v>
      </c>
      <c r="O15" s="5">
        <f t="shared" si="0"/>
        <v>172359.56219999999</v>
      </c>
      <c r="P15" s="5">
        <f t="shared" si="0"/>
        <v>68018.425894999993</v>
      </c>
      <c r="Q15" s="5">
        <f t="shared" si="0"/>
        <v>20905.252085</v>
      </c>
      <c r="R15" s="5">
        <f t="shared" si="0"/>
        <v>1498.7394770000001</v>
      </c>
      <c r="S15" s="5">
        <f t="shared" si="0"/>
        <v>255.59316000000001</v>
      </c>
    </row>
    <row r="16" spans="1:21" x14ac:dyDescent="0.3">
      <c r="A16">
        <v>210105002</v>
      </c>
      <c r="D16" t="s">
        <v>2</v>
      </c>
      <c r="E16" s="5">
        <v>13403178.57</v>
      </c>
      <c r="F16" s="5">
        <v>9585780.4230000004</v>
      </c>
      <c r="G16" s="5">
        <v>7601788.3600000003</v>
      </c>
      <c r="H16" s="5">
        <v>6315829.3650000002</v>
      </c>
      <c r="I16" s="5">
        <v>5099175.926</v>
      </c>
      <c r="J16" s="5">
        <v>2450915.344</v>
      </c>
      <c r="K16" s="5">
        <v>500227.51319999999</v>
      </c>
      <c r="L16" s="4"/>
      <c r="M16" s="5">
        <f>STDEV(E6,E18)</f>
        <v>128822.6928712886</v>
      </c>
      <c r="N16" s="5">
        <f t="shared" ref="N16:S16" si="1">STDEV(F6,F18)</f>
        <v>107030.56081997009</v>
      </c>
      <c r="O16" s="5">
        <f t="shared" si="1"/>
        <v>32764.325864791841</v>
      </c>
      <c r="P16" s="5">
        <f t="shared" si="1"/>
        <v>4881.5743489374863</v>
      </c>
      <c r="Q16" s="5">
        <f t="shared" si="1"/>
        <v>1529.6203257802633</v>
      </c>
      <c r="R16" s="5">
        <f t="shared" si="1"/>
        <v>462.42422460057833</v>
      </c>
      <c r="S16" s="5">
        <f t="shared" si="1"/>
        <v>98.928445124817969</v>
      </c>
    </row>
    <row r="17" spans="1:21" x14ac:dyDescent="0.3">
      <c r="A17" t="s">
        <v>3</v>
      </c>
      <c r="D17" t="s">
        <v>4</v>
      </c>
      <c r="E17" s="4">
        <v>49.599988619999998</v>
      </c>
      <c r="F17" s="4">
        <v>37.015059690000001</v>
      </c>
      <c r="G17" s="4">
        <v>31.004731540000002</v>
      </c>
      <c r="H17" s="4">
        <v>28.34890876</v>
      </c>
      <c r="I17" s="4">
        <v>29.010726160000001</v>
      </c>
      <c r="J17" s="4">
        <v>13.958296109999999</v>
      </c>
      <c r="K17" s="4">
        <v>4.0719871310000002</v>
      </c>
      <c r="L17" s="4"/>
      <c r="M17" s="4"/>
      <c r="N17" s="4"/>
      <c r="O17" s="4"/>
      <c r="P17" s="4"/>
      <c r="Q17" s="4"/>
      <c r="R17" s="4"/>
      <c r="S17" s="4"/>
    </row>
    <row r="18" spans="1:21" x14ac:dyDescent="0.3">
      <c r="D18" t="s">
        <v>7</v>
      </c>
      <c r="E18" s="5">
        <v>832139.86040000001</v>
      </c>
      <c r="F18" s="5">
        <v>486865.68920000002</v>
      </c>
      <c r="G18" s="5">
        <v>195527.43919999999</v>
      </c>
      <c r="H18" s="5">
        <v>71470.220220000003</v>
      </c>
      <c r="I18" s="5">
        <v>19823.64718</v>
      </c>
      <c r="J18" s="5">
        <v>1825.7227820000001</v>
      </c>
      <c r="K18" s="5">
        <v>325.54613440000003</v>
      </c>
      <c r="L18" s="4"/>
      <c r="M18" s="4"/>
      <c r="N18" s="4"/>
      <c r="O18" s="4"/>
      <c r="P18" s="4"/>
      <c r="Q18" s="4"/>
      <c r="R18" s="4"/>
      <c r="S18" s="4"/>
    </row>
    <row r="19" spans="1:21" x14ac:dyDescent="0.3">
      <c r="D19" t="s">
        <v>4</v>
      </c>
      <c r="E19" s="4">
        <v>1.8409166830000001</v>
      </c>
      <c r="F19" s="4">
        <v>2.591321803</v>
      </c>
      <c r="G19" s="4">
        <v>0.66983632650000002</v>
      </c>
      <c r="H19" s="4">
        <v>0.18583823520000001</v>
      </c>
      <c r="I19" s="4">
        <v>0.25526675129999998</v>
      </c>
      <c r="J19" s="4">
        <v>0.10152753120000001</v>
      </c>
      <c r="K19" s="4">
        <v>6.3906186229999995E-2</v>
      </c>
      <c r="L19" s="4"/>
      <c r="M19" s="4"/>
      <c r="N19" s="4"/>
      <c r="O19" s="4"/>
      <c r="P19" s="4"/>
      <c r="Q19" s="4"/>
      <c r="R19" s="4"/>
      <c r="S19" s="4"/>
    </row>
    <row r="20" spans="1:21" x14ac:dyDescent="0.3">
      <c r="D20" t="s">
        <v>11</v>
      </c>
      <c r="E20" s="4">
        <v>93.953293560000006</v>
      </c>
      <c r="F20" s="4">
        <v>95.158647610000003</v>
      </c>
      <c r="G20" s="4">
        <v>97.520646350000007</v>
      </c>
      <c r="H20" s="4">
        <v>98.905329260000002</v>
      </c>
      <c r="I20" s="4">
        <v>99.612608789999996</v>
      </c>
      <c r="J20" s="4">
        <v>99.906237939999997</v>
      </c>
      <c r="K20" s="4">
        <v>99.866524290000001</v>
      </c>
      <c r="L20" s="4"/>
      <c r="M20" s="4"/>
      <c r="N20" s="4"/>
      <c r="O20" s="4"/>
      <c r="P20" s="4"/>
      <c r="Q20" s="4"/>
      <c r="R20" s="4"/>
      <c r="S20" s="4"/>
    </row>
    <row r="21" spans="1:21" x14ac:dyDescent="0.3">
      <c r="D21" t="s">
        <v>12</v>
      </c>
      <c r="E21" s="4">
        <v>93.816558569999998</v>
      </c>
      <c r="F21" s="4">
        <v>94.854260600000003</v>
      </c>
      <c r="G21" s="4">
        <v>97.385846610000002</v>
      </c>
      <c r="H21" s="4">
        <v>98.872244140000006</v>
      </c>
      <c r="I21" s="4">
        <v>99.593307170000003</v>
      </c>
      <c r="J21" s="4">
        <v>99.944970699999999</v>
      </c>
      <c r="K21" s="4">
        <v>99.973017940000005</v>
      </c>
      <c r="L21" s="4"/>
      <c r="M21" s="4"/>
      <c r="N21" s="4"/>
      <c r="O21" s="4"/>
      <c r="P21" s="4"/>
      <c r="Q21" s="4"/>
      <c r="R21" s="4"/>
      <c r="S21" s="4"/>
    </row>
    <row r="22" spans="1:21" x14ac:dyDescent="0.3">
      <c r="D22" t="s">
        <v>13</v>
      </c>
      <c r="E22" s="4">
        <v>93.598043379999993</v>
      </c>
      <c r="F22" s="4">
        <v>94.742462369999998</v>
      </c>
      <c r="G22" s="4">
        <v>97.374211669999994</v>
      </c>
      <c r="H22" s="4">
        <v>98.825829440000007</v>
      </c>
      <c r="I22" s="4">
        <v>99.628338999999997</v>
      </c>
      <c r="J22" s="4">
        <v>99.925817069999994</v>
      </c>
      <c r="K22" s="4">
        <v>99.969335369999996</v>
      </c>
      <c r="L22" s="4"/>
      <c r="M22" s="4"/>
      <c r="N22" s="4"/>
      <c r="O22" s="4"/>
      <c r="P22" s="4"/>
      <c r="Q22" s="4"/>
      <c r="R22" s="4"/>
      <c r="S22" s="4"/>
    </row>
    <row r="23" spans="1:21" x14ac:dyDescent="0.3">
      <c r="D23" t="s">
        <v>14</v>
      </c>
      <c r="E23" s="4">
        <v>0.17918707119999999</v>
      </c>
      <c r="F23" s="4">
        <v>0.2153912935</v>
      </c>
      <c r="G23" s="4">
        <v>8.1393547309999995E-2</v>
      </c>
      <c r="H23" s="4">
        <v>3.9935722489999999E-2</v>
      </c>
      <c r="I23" s="4">
        <v>1.7546229109999999E-2</v>
      </c>
      <c r="J23" s="4">
        <v>1.936677429E-2</v>
      </c>
      <c r="K23" s="4">
        <v>6.04491188E-2</v>
      </c>
      <c r="L23" s="4"/>
      <c r="M23" s="4"/>
      <c r="N23" s="4"/>
      <c r="O23" s="4"/>
      <c r="P23" s="4"/>
      <c r="Q23" s="4"/>
      <c r="R23" s="4"/>
      <c r="S23" s="4"/>
    </row>
    <row r="24" spans="1:21" x14ac:dyDescent="0.3">
      <c r="D24" t="s">
        <v>15</v>
      </c>
      <c r="E24" s="4">
        <v>93.789298500000001</v>
      </c>
      <c r="F24" s="4">
        <v>94.918456860000006</v>
      </c>
      <c r="G24" s="4">
        <v>97.426901549999997</v>
      </c>
      <c r="H24" s="4">
        <v>98.867800950000003</v>
      </c>
      <c r="I24" s="4">
        <v>99.611418319999999</v>
      </c>
      <c r="J24" s="4">
        <v>99.925675240000004</v>
      </c>
      <c r="K24" s="4">
        <v>99.936292530000003</v>
      </c>
      <c r="L24" s="4"/>
      <c r="M24" s="4"/>
      <c r="N24" s="4"/>
      <c r="O24" s="4"/>
      <c r="P24" s="4"/>
      <c r="Q24" s="4"/>
      <c r="R24" s="4"/>
      <c r="S24" s="4"/>
    </row>
    <row r="25" spans="1:21" x14ac:dyDescent="0.3"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1" x14ac:dyDescent="0.3">
      <c r="A26" t="s">
        <v>33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1:21" x14ac:dyDescent="0.3">
      <c r="A27" s="1">
        <v>44418</v>
      </c>
      <c r="E27" s="4"/>
      <c r="F27" s="4"/>
      <c r="G27" s="4"/>
      <c r="H27" s="4"/>
      <c r="I27" s="4"/>
      <c r="J27" s="4"/>
      <c r="K27" s="4"/>
      <c r="L27" s="4"/>
      <c r="M27" s="4" t="s">
        <v>16</v>
      </c>
      <c r="N27" s="4" t="s">
        <v>17</v>
      </c>
      <c r="O27" s="4" t="s">
        <v>26</v>
      </c>
      <c r="P27" s="4"/>
      <c r="Q27" s="4"/>
      <c r="R27" s="4"/>
      <c r="S27" s="4"/>
    </row>
    <row r="28" spans="1:21" x14ac:dyDescent="0.3">
      <c r="A28" t="s">
        <v>0</v>
      </c>
      <c r="D28" t="s">
        <v>1</v>
      </c>
      <c r="E28" s="4">
        <v>0.1</v>
      </c>
      <c r="F28" s="4">
        <v>0.15</v>
      </c>
      <c r="G28" s="4">
        <v>0.2</v>
      </c>
      <c r="H28" s="4">
        <v>0.25</v>
      </c>
      <c r="I28" s="4">
        <v>0.3</v>
      </c>
      <c r="J28" s="4">
        <v>0.5</v>
      </c>
      <c r="K28" s="4">
        <v>1</v>
      </c>
      <c r="L28" s="4"/>
      <c r="M28" s="4">
        <f>AVERAGE(E37,E49)</f>
        <v>80.916380255000007</v>
      </c>
      <c r="N28" s="4">
        <f>STDEV(E33, E34, E35,E45, E46,E47)</f>
        <v>3.794016771710512</v>
      </c>
      <c r="O28" s="4">
        <f>AVERAGE(E29,E41)</f>
        <v>14055239.42</v>
      </c>
      <c r="P28" s="4">
        <f>STDEV(E29,E41)</f>
        <v>80073.295160581562</v>
      </c>
      <c r="Q28" s="4"/>
      <c r="R28" s="4">
        <v>80.916380255000007</v>
      </c>
      <c r="S28" s="4">
        <v>3.794016771710512</v>
      </c>
      <c r="T28">
        <v>14055239.42</v>
      </c>
      <c r="U28">
        <v>80073.295160581562</v>
      </c>
    </row>
    <row r="29" spans="1:21" x14ac:dyDescent="0.3">
      <c r="A29">
        <v>210105002</v>
      </c>
      <c r="D29" t="s">
        <v>2</v>
      </c>
      <c r="E29" s="5">
        <v>14111859.789999999</v>
      </c>
      <c r="F29" s="5">
        <v>9978183.8599999994</v>
      </c>
      <c r="G29" s="5">
        <v>7924347.8799999999</v>
      </c>
      <c r="H29" s="5">
        <v>6525838.6200000001</v>
      </c>
      <c r="I29" s="5">
        <v>5209473.54</v>
      </c>
      <c r="J29" s="5">
        <v>2367174.6</v>
      </c>
      <c r="K29" s="5">
        <v>422104.5</v>
      </c>
      <c r="L29" s="4"/>
      <c r="M29" s="4">
        <f>AVERAGE(F37,F49)</f>
        <v>82.623072895000007</v>
      </c>
      <c r="N29" s="4">
        <f>STDEV(F33,F34,F35,F45,F46,F47)</f>
        <v>3.8813338772063855</v>
      </c>
      <c r="O29" s="4">
        <f>AVERAGE(F29, F41)</f>
        <v>9919901.4539999999</v>
      </c>
      <c r="P29" s="4">
        <f>STDEV(F29,F41)</f>
        <v>82423.769012934339</v>
      </c>
      <c r="Q29" s="4"/>
      <c r="R29" s="4">
        <v>82.623072895000007</v>
      </c>
      <c r="S29" s="4">
        <v>3.8813338772063855</v>
      </c>
      <c r="T29">
        <v>9919901.4539999999</v>
      </c>
      <c r="U29">
        <v>82423.769012934339</v>
      </c>
    </row>
    <row r="30" spans="1:21" x14ac:dyDescent="0.3">
      <c r="A30" t="s">
        <v>3</v>
      </c>
      <c r="D30" t="s">
        <v>4</v>
      </c>
      <c r="E30" s="4">
        <v>147.42797419999999</v>
      </c>
      <c r="F30" s="4">
        <v>94.646134099999998</v>
      </c>
      <c r="G30" s="4">
        <v>77.867592639999998</v>
      </c>
      <c r="H30" s="4">
        <v>59.690415940000001</v>
      </c>
      <c r="I30" s="4">
        <v>45.772893160000002</v>
      </c>
      <c r="J30" s="4">
        <v>10.879243730000001</v>
      </c>
      <c r="K30" s="4">
        <v>4.0880828610000002</v>
      </c>
      <c r="L30" s="4"/>
      <c r="M30" s="4">
        <f>AVERAGE(G37,G49)</f>
        <v>85.950658185000009</v>
      </c>
      <c r="N30" s="4">
        <f>STDEV(G33,G34, G35, G45, G46,G47)</f>
        <v>3.3452442738909811</v>
      </c>
      <c r="O30" s="4">
        <f>AVERAGE(G29,G41)</f>
        <v>7924126.3210000005</v>
      </c>
      <c r="P30" s="4">
        <f>STDEV(G29,G41)</f>
        <v>313.33174266566778</v>
      </c>
      <c r="Q30" s="4"/>
      <c r="R30" s="4">
        <v>85.950658185000009</v>
      </c>
      <c r="S30" s="4">
        <v>3.3452442738909811</v>
      </c>
      <c r="T30">
        <v>7924126.3210000005</v>
      </c>
      <c r="U30">
        <v>313.33174266566778</v>
      </c>
    </row>
    <row r="31" spans="1:21" x14ac:dyDescent="0.3">
      <c r="A31" t="s">
        <v>5</v>
      </c>
      <c r="B31">
        <v>0.7</v>
      </c>
      <c r="C31" t="s">
        <v>6</v>
      </c>
      <c r="D31" t="s">
        <v>7</v>
      </c>
      <c r="E31" s="5">
        <v>3162234.4750000001</v>
      </c>
      <c r="F31" s="5">
        <v>2075227.0260000001</v>
      </c>
      <c r="G31" s="5">
        <v>1346222.64</v>
      </c>
      <c r="H31" s="5">
        <v>879466.16540000006</v>
      </c>
      <c r="I31" s="5">
        <v>503891.1863</v>
      </c>
      <c r="J31" s="5">
        <v>85494.708989999999</v>
      </c>
      <c r="K31" s="5">
        <v>7622.876636</v>
      </c>
      <c r="L31" s="4"/>
      <c r="M31" s="4">
        <f>AVERAGE(H37,H49)</f>
        <v>88.836697990000005</v>
      </c>
      <c r="N31" s="4">
        <f>STDEV(H33,H34,H35,H45,H46,H47)</f>
        <v>2.6309831348988162</v>
      </c>
      <c r="O31" s="4">
        <f>AVERAGE(H29,H41)</f>
        <v>6620633.5954999998</v>
      </c>
      <c r="P31" s="4">
        <f>STDEV(H29,H41)</f>
        <v>134060.33999692553</v>
      </c>
      <c r="Q31" s="4"/>
      <c r="R31" s="4">
        <v>88.836697990000005</v>
      </c>
      <c r="S31" s="4">
        <v>2.6309831348988162</v>
      </c>
      <c r="T31">
        <v>6620633.5954999998</v>
      </c>
      <c r="U31">
        <v>134060.33999692553</v>
      </c>
    </row>
    <row r="32" spans="1:21" x14ac:dyDescent="0.3">
      <c r="B32">
        <v>1.4149</v>
      </c>
      <c r="C32" t="s">
        <v>8</v>
      </c>
      <c r="D32" t="s">
        <v>4</v>
      </c>
      <c r="E32" s="4">
        <v>10.151119100000001</v>
      </c>
      <c r="F32" s="4">
        <v>7.6423037389999999</v>
      </c>
      <c r="G32" s="4">
        <v>4.4578711169999998</v>
      </c>
      <c r="H32" s="4">
        <v>3.5474742369999999</v>
      </c>
      <c r="I32" s="4">
        <v>2.151989183</v>
      </c>
      <c r="J32" s="4">
        <v>0.59295080820000001</v>
      </c>
      <c r="K32" s="4">
        <v>0.26888763809999999</v>
      </c>
      <c r="L32" s="4"/>
      <c r="M32" s="4">
        <f>AVERAGE(I37,I49)</f>
        <v>91.799385825000002</v>
      </c>
      <c r="N32" s="4">
        <f>STDEV(I33,I34,I35,I45,I46,I47)</f>
        <v>1.6849594863196378</v>
      </c>
      <c r="O32" s="4">
        <f>AVERAGE(I29,I41)</f>
        <v>5363593.9130000006</v>
      </c>
      <c r="P32" s="4">
        <f>STDEV(I29,I41)</f>
        <v>217959.12173460037</v>
      </c>
      <c r="Q32" s="4"/>
      <c r="R32" s="4">
        <v>91.799385825000002</v>
      </c>
      <c r="S32" s="4">
        <v>1.6849594863196378</v>
      </c>
      <c r="T32">
        <v>5363593.9130000006</v>
      </c>
      <c r="U32">
        <v>217959.12173460037</v>
      </c>
    </row>
    <row r="33" spans="1:21" x14ac:dyDescent="0.3">
      <c r="A33" t="s">
        <v>9</v>
      </c>
      <c r="B33">
        <v>34.4</v>
      </c>
      <c r="C33" t="s">
        <v>10</v>
      </c>
      <c r="D33" t="s">
        <v>11</v>
      </c>
      <c r="E33" s="4">
        <v>78.948848190000007</v>
      </c>
      <c r="F33" s="4">
        <v>80.427568010000002</v>
      </c>
      <c r="G33" s="4">
        <v>84.054593319999995</v>
      </c>
      <c r="H33" s="4">
        <v>87.337941189999995</v>
      </c>
      <c r="I33" s="4">
        <v>90.904656770000003</v>
      </c>
      <c r="J33" s="4">
        <v>96.407744339999994</v>
      </c>
      <c r="K33" s="4">
        <v>98.178068060000001</v>
      </c>
      <c r="L33" s="4"/>
      <c r="M33" s="4">
        <f>AVERAGE(J37,J49)</f>
        <v>96.868328515000002</v>
      </c>
      <c r="N33" s="4">
        <f>STDEV(J33,J34,J35,J45,J46,J47)</f>
        <v>0.5554757896971082</v>
      </c>
      <c r="O33" s="4">
        <f>AVERAGE(J29,J41)</f>
        <v>2459801.5855</v>
      </c>
      <c r="P33" s="4">
        <f>STDEV(J29,J41)</f>
        <v>130994.33913583595</v>
      </c>
      <c r="Q33" s="4"/>
      <c r="R33" s="4">
        <v>96.868328515000002</v>
      </c>
      <c r="S33" s="4">
        <v>0.5554757896971082</v>
      </c>
      <c r="T33">
        <v>2459801.5855</v>
      </c>
      <c r="U33">
        <v>130994.33913583595</v>
      </c>
    </row>
    <row r="34" spans="1:21" x14ac:dyDescent="0.3">
      <c r="D34" t="s">
        <v>12</v>
      </c>
      <c r="E34" s="4">
        <v>76.412812049999999</v>
      </c>
      <c r="F34" s="4">
        <v>78.157359339999999</v>
      </c>
      <c r="G34" s="4">
        <v>81.955259049999995</v>
      </c>
      <c r="H34" s="4">
        <v>85.754250209999995</v>
      </c>
      <c r="I34" s="4">
        <v>89.789955710000001</v>
      </c>
      <c r="J34" s="4">
        <v>96.423927180000007</v>
      </c>
      <c r="K34" s="4">
        <v>97.828003019999997</v>
      </c>
      <c r="L34" s="4"/>
      <c r="M34" s="4">
        <f>AVERAGE(K37,K49)</f>
        <v>98.492576939999992</v>
      </c>
      <c r="N34" s="4">
        <f>STDEV(K33,K34,K35,K45,K46,K47)</f>
        <v>0.42654684834983048</v>
      </c>
      <c r="O34" s="4">
        <f>AVERAGE(K29,K41)</f>
        <v>450623.67855000001</v>
      </c>
      <c r="P34" s="4">
        <f>STDEV(K29,K41)</f>
        <v>40332.209093149875</v>
      </c>
      <c r="Q34" s="4"/>
      <c r="R34" s="4">
        <v>98.492576939999992</v>
      </c>
      <c r="S34" s="4">
        <v>0.42654684834983048</v>
      </c>
      <c r="T34">
        <v>450623.67855000001</v>
      </c>
      <c r="U34">
        <v>40332.209093149875</v>
      </c>
    </row>
    <row r="35" spans="1:21" x14ac:dyDescent="0.3">
      <c r="D35" t="s">
        <v>13</v>
      </c>
      <c r="E35" s="4">
        <v>77.282673360000004</v>
      </c>
      <c r="F35" s="4">
        <v>78.917172059999999</v>
      </c>
      <c r="G35" s="4">
        <v>82.923030100000005</v>
      </c>
      <c r="H35" s="4">
        <v>86.407535210000006</v>
      </c>
      <c r="I35" s="4">
        <v>90.240456460000004</v>
      </c>
      <c r="J35" s="4">
        <v>96.335109529999997</v>
      </c>
      <c r="K35" s="4">
        <v>98.553054660000001</v>
      </c>
      <c r="L35" s="4"/>
      <c r="M35" s="4"/>
      <c r="N35" s="4"/>
      <c r="O35" s="4"/>
      <c r="P35" s="4"/>
      <c r="Q35" s="4"/>
      <c r="R35" s="4"/>
      <c r="S35" s="4"/>
    </row>
    <row r="36" spans="1:21" x14ac:dyDescent="0.3">
      <c r="D36" t="s">
        <v>14</v>
      </c>
      <c r="E36" s="4">
        <v>1.2886864499999999</v>
      </c>
      <c r="F36" s="4">
        <v>1.155599316</v>
      </c>
      <c r="G36" s="4">
        <v>1.050731528</v>
      </c>
      <c r="H36" s="4">
        <v>0.79587621409999998</v>
      </c>
      <c r="I36" s="4">
        <v>0.56075417260000004</v>
      </c>
      <c r="J36" s="4">
        <v>4.7304464460000001E-2</v>
      </c>
      <c r="K36" s="4">
        <v>0.36259719709999999</v>
      </c>
      <c r="L36" s="4"/>
      <c r="M36" s="4">
        <v>80.916380255000007</v>
      </c>
      <c r="N36" s="4">
        <v>82.623072895000007</v>
      </c>
      <c r="O36" s="4">
        <v>85.950658185000009</v>
      </c>
      <c r="P36" s="4">
        <v>88.836697990000005</v>
      </c>
      <c r="Q36" s="4">
        <v>91.799385825000002</v>
      </c>
      <c r="R36" s="4">
        <v>96.868328515000002</v>
      </c>
      <c r="S36" s="4">
        <v>98.492576939999992</v>
      </c>
    </row>
    <row r="37" spans="1:21" x14ac:dyDescent="0.3">
      <c r="D37" t="s">
        <v>15</v>
      </c>
      <c r="E37" s="4">
        <v>77.548111199999994</v>
      </c>
      <c r="F37" s="4">
        <v>79.167366470000005</v>
      </c>
      <c r="G37" s="4">
        <v>82.977627490000003</v>
      </c>
      <c r="H37" s="4">
        <v>86.499908869999999</v>
      </c>
      <c r="I37" s="4">
        <v>90.311689650000005</v>
      </c>
      <c r="J37" s="4">
        <v>96.388927019999997</v>
      </c>
      <c r="K37" s="4">
        <v>98.186375249999998</v>
      </c>
      <c r="L37" s="4"/>
      <c r="M37" s="4">
        <v>3.794016771710512</v>
      </c>
      <c r="N37" s="4">
        <v>3.8813338772063855</v>
      </c>
      <c r="O37" s="4">
        <v>3.3452442738909811</v>
      </c>
      <c r="P37" s="4">
        <v>2.6309831348988162</v>
      </c>
      <c r="Q37" s="4">
        <v>1.6849594863196378</v>
      </c>
      <c r="R37" s="4">
        <v>0.5554757896971082</v>
      </c>
      <c r="S37" s="4">
        <v>0.42654684834983048</v>
      </c>
    </row>
    <row r="38" spans="1:21" x14ac:dyDescent="0.3">
      <c r="E38" s="4"/>
      <c r="F38" s="4"/>
      <c r="G38" s="4"/>
      <c r="H38" s="4"/>
      <c r="I38" s="4"/>
      <c r="J38" s="4"/>
      <c r="K38" s="4"/>
      <c r="L38" s="4"/>
      <c r="M38" s="5">
        <v>14055239.42</v>
      </c>
      <c r="N38" s="5">
        <v>9919901.4539999999</v>
      </c>
      <c r="O38" s="5">
        <v>7924126.3210000005</v>
      </c>
      <c r="P38" s="5">
        <v>6620633.5954999998</v>
      </c>
      <c r="Q38" s="5">
        <v>5363593.9130000006</v>
      </c>
      <c r="R38" s="5">
        <v>2459801.5855</v>
      </c>
      <c r="S38" s="5">
        <v>450623.67855000001</v>
      </c>
    </row>
    <row r="39" spans="1:21" x14ac:dyDescent="0.3">
      <c r="A39" s="1">
        <v>44370</v>
      </c>
      <c r="E39" s="4"/>
      <c r="F39" s="4"/>
      <c r="G39" s="4"/>
      <c r="H39" s="4"/>
      <c r="I39" s="4"/>
      <c r="J39" s="4"/>
      <c r="K39" s="4"/>
      <c r="L39" s="4"/>
      <c r="M39" s="5">
        <v>80073.295160581562</v>
      </c>
      <c r="N39" s="5">
        <v>82423.769012934339</v>
      </c>
      <c r="O39" s="5">
        <v>313.33174266566778</v>
      </c>
      <c r="P39" s="5">
        <v>134060.33999692553</v>
      </c>
      <c r="Q39" s="5">
        <v>217959.12173460037</v>
      </c>
      <c r="R39" s="5">
        <v>130994.33913583595</v>
      </c>
      <c r="S39" s="5">
        <v>40332.209093149875</v>
      </c>
    </row>
    <row r="40" spans="1:21" x14ac:dyDescent="0.3">
      <c r="A40" t="s">
        <v>0</v>
      </c>
      <c r="D40" t="s">
        <v>1</v>
      </c>
      <c r="E40" s="4">
        <v>0.1</v>
      </c>
      <c r="F40" s="4">
        <v>0.15</v>
      </c>
      <c r="G40" s="4">
        <v>0.2</v>
      </c>
      <c r="H40" s="4">
        <v>0.25</v>
      </c>
      <c r="I40" s="4">
        <v>0.3</v>
      </c>
      <c r="J40" s="4">
        <v>0.5</v>
      </c>
      <c r="K40" s="4">
        <v>1</v>
      </c>
      <c r="L40" s="4"/>
      <c r="M40" s="5">
        <f>AVERAGE(E31,E43)</f>
        <v>2681024.5055</v>
      </c>
      <c r="N40" s="5">
        <f t="shared" ref="N40" si="2">AVERAGE(F31,F43)</f>
        <v>1723961.8840000001</v>
      </c>
      <c r="O40" s="5">
        <f t="shared" ref="O40" si="3">AVERAGE(G31,G43)</f>
        <v>1111865.0793999999</v>
      </c>
      <c r="P40" s="5">
        <f t="shared" ref="P40" si="4">AVERAGE(H31,H43)</f>
        <v>736001.87970000005</v>
      </c>
      <c r="Q40" s="5">
        <f t="shared" ref="Q40" si="5">AVERAGE(I31,I43)</f>
        <v>437057.74855000002</v>
      </c>
      <c r="R40" s="5">
        <f t="shared" ref="R40" si="6">AVERAGE(J31,J43)</f>
        <v>76571.915899999993</v>
      </c>
      <c r="S40" s="5">
        <f t="shared" ref="S40" si="7">AVERAGE(K31,K43)</f>
        <v>6653.5435809999999</v>
      </c>
    </row>
    <row r="41" spans="1:21" x14ac:dyDescent="0.3">
      <c r="A41">
        <v>210105002</v>
      </c>
      <c r="D41" t="s">
        <v>2</v>
      </c>
      <c r="E41" s="5">
        <v>13998619.050000001</v>
      </c>
      <c r="F41" s="5">
        <v>9861619.0480000004</v>
      </c>
      <c r="G41" s="5">
        <v>7923904.7620000001</v>
      </c>
      <c r="H41" s="5">
        <v>6715428.5710000005</v>
      </c>
      <c r="I41" s="5">
        <v>5517714.2860000003</v>
      </c>
      <c r="J41" s="5">
        <v>2552428.571</v>
      </c>
      <c r="K41" s="5">
        <v>479142.85710000002</v>
      </c>
      <c r="L41" s="4"/>
      <c r="M41" s="5">
        <f>STDEV(E31,E43)</f>
        <v>680533.66521604266</v>
      </c>
      <c r="N41" s="5">
        <f t="shared" ref="N41" si="8">STDEV(F31,F43)</f>
        <v>496763.92780531134</v>
      </c>
      <c r="O41" s="5">
        <f t="shared" ref="O41" si="9">STDEV(G31,G43)</f>
        <v>331431.64064519422</v>
      </c>
      <c r="P41" s="5">
        <f t="shared" ref="P41" si="10">STDEV(H31,H43)</f>
        <v>202889.13855310864</v>
      </c>
      <c r="Q41" s="5">
        <f t="shared" ref="Q41" si="11">STDEV(I31,I43)</f>
        <v>94516.754086067973</v>
      </c>
      <c r="R41" s="5">
        <f t="shared" ref="R41" si="12">STDEV(J31,J43)</f>
        <v>12618.735002127016</v>
      </c>
      <c r="S41" s="5">
        <f t="shared" ref="S41" si="13">STDEV(K31,K43)</f>
        <v>1370.8439528375466</v>
      </c>
    </row>
    <row r="42" spans="1:21" x14ac:dyDescent="0.3">
      <c r="A42" t="s">
        <v>0</v>
      </c>
      <c r="D42" t="s">
        <v>4</v>
      </c>
      <c r="E42" s="4">
        <v>9.5782207600000007</v>
      </c>
      <c r="F42" s="4">
        <v>8.0231467859999999</v>
      </c>
      <c r="G42" s="4">
        <v>8.7554686509999993</v>
      </c>
      <c r="H42" s="4">
        <v>12.234144260000001</v>
      </c>
      <c r="I42" s="4">
        <v>15.00157815</v>
      </c>
      <c r="J42" s="4">
        <v>10.125296670000001</v>
      </c>
      <c r="K42" s="4">
        <v>10.523482</v>
      </c>
      <c r="L42" s="4"/>
      <c r="M42" s="4"/>
      <c r="N42" s="4"/>
      <c r="O42" s="4"/>
      <c r="P42" s="4"/>
      <c r="Q42" s="4"/>
      <c r="R42" s="4"/>
      <c r="S42" s="4"/>
    </row>
    <row r="43" spans="1:21" x14ac:dyDescent="0.3">
      <c r="A43">
        <v>210105002</v>
      </c>
      <c r="D43" t="s">
        <v>7</v>
      </c>
      <c r="E43" s="5">
        <v>2199814.5359999998</v>
      </c>
      <c r="F43" s="5">
        <v>1372696.7420000001</v>
      </c>
      <c r="G43" s="5">
        <v>877507.51879999996</v>
      </c>
      <c r="H43" s="5">
        <v>592537.59400000004</v>
      </c>
      <c r="I43" s="5">
        <v>370224.31079999998</v>
      </c>
      <c r="J43" s="5">
        <v>67649.122810000001</v>
      </c>
      <c r="K43" s="5">
        <v>5684.2105259999998</v>
      </c>
      <c r="L43" s="4"/>
      <c r="M43" s="4"/>
      <c r="N43" s="4"/>
      <c r="O43" s="4"/>
      <c r="P43" s="4"/>
      <c r="Q43" s="4"/>
      <c r="R43" s="4"/>
      <c r="S43" s="4"/>
    </row>
    <row r="44" spans="1:21" x14ac:dyDescent="0.3">
      <c r="A44" t="s">
        <v>3</v>
      </c>
      <c r="D44" t="s">
        <v>4</v>
      </c>
      <c r="E44" s="4">
        <v>14.06240361</v>
      </c>
      <c r="F44" s="4">
        <v>12.99768774</v>
      </c>
      <c r="G44" s="4">
        <v>8.5351951150000005</v>
      </c>
      <c r="H44" s="4">
        <v>6.2816073299999999</v>
      </c>
      <c r="I44" s="4">
        <v>3.289879875</v>
      </c>
      <c r="J44" s="4">
        <v>1.3229017940000001</v>
      </c>
      <c r="K44" s="4">
        <v>6.5391924530000006E-2</v>
      </c>
      <c r="L44" s="4"/>
      <c r="M44" s="4"/>
      <c r="N44" s="4"/>
      <c r="O44" s="4"/>
      <c r="P44" s="4"/>
      <c r="Q44" s="4"/>
      <c r="R44" s="4"/>
      <c r="S44" s="4"/>
    </row>
    <row r="45" spans="1:21" x14ac:dyDescent="0.3">
      <c r="D45" t="s">
        <v>11</v>
      </c>
      <c r="E45" s="4">
        <v>84.765645140000004</v>
      </c>
      <c r="F45" s="4">
        <v>86.751927969999997</v>
      </c>
      <c r="G45" s="4">
        <v>89.563119610000001</v>
      </c>
      <c r="H45" s="4">
        <v>91.730265099999997</v>
      </c>
      <c r="I45" s="4">
        <v>93.686692519999994</v>
      </c>
      <c r="J45" s="4">
        <v>97.45721666</v>
      </c>
      <c r="K45" s="4">
        <v>98.572973360000006</v>
      </c>
      <c r="L45" s="4"/>
      <c r="M45" s="4"/>
      <c r="N45" s="4"/>
      <c r="O45" s="4"/>
      <c r="P45" s="4"/>
      <c r="Q45" s="4"/>
      <c r="R45" s="4"/>
      <c r="S45" s="4"/>
    </row>
    <row r="46" spans="1:21" x14ac:dyDescent="0.3">
      <c r="D46" t="s">
        <v>12</v>
      </c>
      <c r="E46" s="4">
        <v>83.702876810000006</v>
      </c>
      <c r="F46" s="4">
        <v>85.341076130000005</v>
      </c>
      <c r="G46" s="4">
        <v>88.382110729999994</v>
      </c>
      <c r="H46" s="4">
        <v>90.655285280000001</v>
      </c>
      <c r="I46" s="4">
        <v>92.933037459999994</v>
      </c>
      <c r="J46" s="4">
        <v>97.027133750000004</v>
      </c>
      <c r="K46" s="4">
        <v>98.849557520000005</v>
      </c>
      <c r="L46" s="4"/>
      <c r="M46" s="4"/>
      <c r="N46" s="4"/>
      <c r="O46" s="4"/>
      <c r="P46" s="4"/>
      <c r="Q46" s="4"/>
      <c r="R46" s="4"/>
      <c r="S46" s="4"/>
    </row>
    <row r="47" spans="1:21" x14ac:dyDescent="0.3">
      <c r="D47" t="s">
        <v>13</v>
      </c>
      <c r="E47" s="4">
        <v>84.385425990000002</v>
      </c>
      <c r="F47" s="4">
        <v>86.143333859999998</v>
      </c>
      <c r="G47" s="4">
        <v>88.825836300000006</v>
      </c>
      <c r="H47" s="4">
        <v>91.134910959999999</v>
      </c>
      <c r="I47" s="4">
        <v>93.24151603</v>
      </c>
      <c r="J47" s="4">
        <v>97.558839629999994</v>
      </c>
      <c r="K47" s="4">
        <v>98.97380502</v>
      </c>
      <c r="L47" s="4"/>
      <c r="M47" s="4"/>
      <c r="N47" s="4"/>
      <c r="O47" s="4"/>
      <c r="P47" s="4"/>
      <c r="Q47" s="4"/>
      <c r="R47" s="4"/>
      <c r="S47" s="4"/>
    </row>
    <row r="48" spans="1:21" x14ac:dyDescent="0.3">
      <c r="D48" t="s">
        <v>14</v>
      </c>
      <c r="E48" s="4">
        <v>0.53850356099999996</v>
      </c>
      <c r="F48" s="4">
        <v>0.7076377546</v>
      </c>
      <c r="G48" s="4">
        <v>0.59655413850000005</v>
      </c>
      <c r="H48" s="4">
        <v>0.53852714830000004</v>
      </c>
      <c r="I48" s="4">
        <v>0.3788880812</v>
      </c>
      <c r="J48" s="4">
        <v>0.28225569880000001</v>
      </c>
      <c r="K48" s="4">
        <v>0.2051837661</v>
      </c>
      <c r="L48" s="4"/>
      <c r="M48" s="4"/>
      <c r="N48" s="4"/>
      <c r="O48" s="4"/>
      <c r="P48" s="4"/>
      <c r="Q48" s="4"/>
      <c r="R48" s="4"/>
      <c r="S48" s="4"/>
    </row>
    <row r="49" spans="1:21" x14ac:dyDescent="0.3">
      <c r="D49" t="s">
        <v>15</v>
      </c>
      <c r="E49" s="4">
        <v>84.284649310000006</v>
      </c>
      <c r="F49" s="4">
        <v>86.078779319999995</v>
      </c>
      <c r="G49" s="4">
        <v>88.92368888</v>
      </c>
      <c r="H49" s="4">
        <v>91.173487109999996</v>
      </c>
      <c r="I49" s="4">
        <v>93.287081999999998</v>
      </c>
      <c r="J49" s="4">
        <v>97.347730010000006</v>
      </c>
      <c r="K49" s="4">
        <v>98.798778630000001</v>
      </c>
      <c r="L49" s="4"/>
      <c r="M49" s="4"/>
      <c r="N49" s="4"/>
      <c r="O49" s="4"/>
      <c r="P49" s="4"/>
      <c r="Q49" s="4"/>
      <c r="R49" s="4"/>
      <c r="S49" s="4"/>
    </row>
    <row r="50" spans="1:21" x14ac:dyDescent="0.3"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21" x14ac:dyDescent="0.3">
      <c r="A51" t="s">
        <v>32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21" x14ac:dyDescent="0.3">
      <c r="A52" s="1">
        <v>44441</v>
      </c>
      <c r="E52" s="4"/>
      <c r="F52" s="4"/>
      <c r="G52" s="4"/>
      <c r="H52" s="4"/>
      <c r="I52" s="4"/>
      <c r="J52" s="4"/>
      <c r="K52" s="4"/>
      <c r="L52" s="4"/>
      <c r="M52" s="4" t="s">
        <v>16</v>
      </c>
      <c r="N52" s="4" t="s">
        <v>17</v>
      </c>
      <c r="O52" s="4" t="s">
        <v>26</v>
      </c>
      <c r="P52" s="4"/>
      <c r="Q52" s="4"/>
      <c r="R52" s="4"/>
      <c r="S52" s="4"/>
    </row>
    <row r="53" spans="1:21" x14ac:dyDescent="0.3">
      <c r="A53" t="s">
        <v>0</v>
      </c>
      <c r="D53" t="s">
        <v>1</v>
      </c>
      <c r="E53" s="4">
        <v>0.1</v>
      </c>
      <c r="F53" s="4">
        <v>0.15</v>
      </c>
      <c r="G53" s="4">
        <v>0.2</v>
      </c>
      <c r="H53" s="4">
        <v>0.25</v>
      </c>
      <c r="I53" s="4">
        <v>0.3</v>
      </c>
      <c r="J53" s="4">
        <v>0.5</v>
      </c>
      <c r="K53" s="4">
        <v>1</v>
      </c>
      <c r="L53" s="4"/>
      <c r="M53" s="4">
        <f>AVERAGE(E62,E74)</f>
        <v>48.483976984999998</v>
      </c>
      <c r="N53" s="4">
        <f>STDEV(E58, E59, E60,E70, E71,E72)</f>
        <v>4.9449752532107425</v>
      </c>
      <c r="O53" s="4">
        <f>AVERAGE(E54,E66)</f>
        <v>12462737.635</v>
      </c>
      <c r="P53" s="4">
        <f>STDEV(E54,E66)</f>
        <v>283015.26774243277</v>
      </c>
      <c r="Q53" s="4"/>
      <c r="R53" s="4">
        <v>48.483976984999998</v>
      </c>
      <c r="S53" s="4">
        <v>4.9449752532107425</v>
      </c>
      <c r="T53">
        <v>12462737.635</v>
      </c>
      <c r="U53">
        <v>283015.26774243277</v>
      </c>
    </row>
    <row r="54" spans="1:21" x14ac:dyDescent="0.3">
      <c r="A54">
        <v>210105002</v>
      </c>
      <c r="D54" t="s">
        <v>2</v>
      </c>
      <c r="E54" s="5">
        <v>12662859.65</v>
      </c>
      <c r="F54" s="5">
        <v>8980827.625</v>
      </c>
      <c r="G54" s="5">
        <v>7083582.0109999999</v>
      </c>
      <c r="H54" s="5">
        <v>5784262.1140000001</v>
      </c>
      <c r="I54" s="5">
        <v>4609853.801</v>
      </c>
      <c r="J54" s="5">
        <v>2214100.8769999999</v>
      </c>
      <c r="K54" s="5">
        <v>401968.39319999999</v>
      </c>
      <c r="L54" s="4"/>
      <c r="M54" s="4">
        <f>AVERAGE(F62,F74)</f>
        <v>51.110549980000002</v>
      </c>
      <c r="N54" s="4">
        <f>STDEV(F58,F59,F60,F70,F71,F72)</f>
        <v>4.9818327375894169</v>
      </c>
      <c r="O54" s="4">
        <f>AVERAGE(F54, F66)</f>
        <v>8821864.5949999988</v>
      </c>
      <c r="P54" s="4">
        <f>STDEV(F54,F66)</f>
        <v>224807.67294192154</v>
      </c>
      <c r="Q54" s="4"/>
      <c r="R54" s="4">
        <v>51.110549980000002</v>
      </c>
      <c r="S54" s="4">
        <v>4.9818327375894169</v>
      </c>
      <c r="T54">
        <v>8821864.5949999988</v>
      </c>
      <c r="U54">
        <v>224807.67294192154</v>
      </c>
    </row>
    <row r="55" spans="1:21" x14ac:dyDescent="0.3">
      <c r="A55" t="s">
        <v>3</v>
      </c>
      <c r="D55" t="s">
        <v>4</v>
      </c>
      <c r="E55" s="4">
        <v>57.205628590000003</v>
      </c>
      <c r="F55" s="4">
        <v>39.254670910000002</v>
      </c>
      <c r="G55" s="4">
        <v>33.939196529999997</v>
      </c>
      <c r="H55" s="4">
        <v>31.684007040000001</v>
      </c>
      <c r="I55" s="4">
        <v>26.063736389999999</v>
      </c>
      <c r="J55" s="4">
        <v>13.15638369</v>
      </c>
      <c r="K55" s="4">
        <v>2.158475648</v>
      </c>
      <c r="L55" s="4"/>
      <c r="M55" s="4">
        <f>AVERAGE(G62,G74)</f>
        <v>56.606894990000001</v>
      </c>
      <c r="N55" s="4">
        <f>STDEV(G58,G59, G60, G70, G71,G72)</f>
        <v>4.7766911904572611</v>
      </c>
      <c r="O55" s="4">
        <f>AVERAGE(G54,G66)</f>
        <v>6942219.432</v>
      </c>
      <c r="P55" s="4">
        <f>STDEV(G54,G66)</f>
        <v>199916.87643383796</v>
      </c>
      <c r="Q55" s="4"/>
      <c r="R55" s="4">
        <v>56.606894990000001</v>
      </c>
      <c r="S55" s="4">
        <v>4.7766911904572611</v>
      </c>
      <c r="T55">
        <v>6942219.432</v>
      </c>
      <c r="U55">
        <v>199916.87643383796</v>
      </c>
    </row>
    <row r="56" spans="1:21" x14ac:dyDescent="0.3">
      <c r="D56" t="s">
        <v>7</v>
      </c>
      <c r="E56" s="5">
        <v>6303646.8250000002</v>
      </c>
      <c r="F56" s="5">
        <v>4229879.63</v>
      </c>
      <c r="G56" s="5">
        <v>2913005.2910000002</v>
      </c>
      <c r="H56" s="5">
        <v>2050730.159</v>
      </c>
      <c r="I56" s="5">
        <v>1313099.206</v>
      </c>
      <c r="J56" s="5">
        <v>303084.65610000002</v>
      </c>
      <c r="K56" s="5">
        <v>21697.089950000001</v>
      </c>
      <c r="L56" s="4"/>
      <c r="M56" s="4">
        <f>AVERAGE(H62,H74)</f>
        <v>62.144485000000003</v>
      </c>
      <c r="N56" s="4">
        <f>STDEV(H58,H59,H60,H70,H71,H72)</f>
        <v>4.7845287440307223</v>
      </c>
      <c r="O56" s="4">
        <f>AVERAGE(H54,H66)</f>
        <v>5663402.2245000005</v>
      </c>
      <c r="P56" s="4">
        <f>STDEV(H54,H66)</f>
        <v>170921.69487781369</v>
      </c>
      <c r="Q56" s="4"/>
      <c r="R56" s="4">
        <v>62.144485000000003</v>
      </c>
      <c r="S56" s="4">
        <v>4.7845287440307223</v>
      </c>
      <c r="T56">
        <v>5663402.2245000005</v>
      </c>
      <c r="U56">
        <v>170921.69487781369</v>
      </c>
    </row>
    <row r="57" spans="1:21" x14ac:dyDescent="0.3">
      <c r="D57" t="s">
        <v>4</v>
      </c>
      <c r="E57" s="4">
        <v>78.322138809999998</v>
      </c>
      <c r="F57" s="4">
        <v>50.251511350000001</v>
      </c>
      <c r="G57" s="4">
        <v>32.500529350000001</v>
      </c>
      <c r="H57" s="4">
        <v>22.784281849999999</v>
      </c>
      <c r="I57" s="4">
        <v>14.723854640000001</v>
      </c>
      <c r="J57" s="4">
        <v>1.9010788359999999</v>
      </c>
      <c r="K57" s="4">
        <v>0.60394496200000003</v>
      </c>
      <c r="L57" s="4"/>
      <c r="M57" s="4">
        <f>AVERAGE(I62,I74)</f>
        <v>68.601758340000003</v>
      </c>
      <c r="N57" s="4">
        <f>STDEV(I58,I59,I60,I70,I71,I72)</f>
        <v>4.8262495718362128</v>
      </c>
      <c r="O57" s="4">
        <f>AVERAGE(I54,I66)</f>
        <v>4496561.2589999996</v>
      </c>
      <c r="P57" s="4">
        <f>STDEV(I54,I66)</f>
        <v>160219.84941212335</v>
      </c>
      <c r="Q57" s="4"/>
      <c r="R57" s="4">
        <v>68.601758340000003</v>
      </c>
      <c r="S57" s="4">
        <v>4.8262495718362128</v>
      </c>
      <c r="T57">
        <v>4496561.2589999996</v>
      </c>
      <c r="U57">
        <v>160219.84941212335</v>
      </c>
    </row>
    <row r="58" spans="1:21" x14ac:dyDescent="0.3">
      <c r="D58" t="s">
        <v>11</v>
      </c>
      <c r="E58" s="4">
        <v>51.340571830000002</v>
      </c>
      <c r="F58" s="4">
        <v>53.94906082</v>
      </c>
      <c r="G58" s="4">
        <v>59.716869029999998</v>
      </c>
      <c r="H58" s="4">
        <v>65.061026260000006</v>
      </c>
      <c r="I58" s="4">
        <v>72.024345240000002</v>
      </c>
      <c r="J58" s="4">
        <v>86.513192599999996</v>
      </c>
      <c r="K58" s="4">
        <v>95.381474620000006</v>
      </c>
      <c r="L58" s="4"/>
      <c r="M58" s="4">
        <f>AVERAGE(J62,J74)</f>
        <v>83.132480020000003</v>
      </c>
      <c r="N58" s="4">
        <f>STDEV(J58,J59,J60,J70,J71,J72)</f>
        <v>3.997926739375155</v>
      </c>
      <c r="O58" s="4">
        <f>AVERAGE(J54,J66)</f>
        <v>2142405.2115000002</v>
      </c>
      <c r="P58" s="4">
        <f>STDEV(J54,J66)</f>
        <v>101392.98251346465</v>
      </c>
      <c r="Q58" s="4"/>
      <c r="R58" s="4">
        <v>83.132480020000003</v>
      </c>
      <c r="S58" s="4">
        <v>3.997926739375155</v>
      </c>
      <c r="T58">
        <v>2142405.2115000002</v>
      </c>
      <c r="U58">
        <v>101392.98251346465</v>
      </c>
    </row>
    <row r="59" spans="1:21" x14ac:dyDescent="0.3">
      <c r="D59" t="s">
        <v>12</v>
      </c>
      <c r="E59" s="4">
        <v>46.867414549999999</v>
      </c>
      <c r="F59" s="4">
        <v>49.810108990000003</v>
      </c>
      <c r="G59" s="4">
        <v>56.314922969999998</v>
      </c>
      <c r="H59" s="4">
        <v>62.184813239999997</v>
      </c>
      <c r="I59" s="4">
        <v>69.440393729999997</v>
      </c>
      <c r="J59" s="4">
        <v>85.676037480000005</v>
      </c>
      <c r="K59" s="4">
        <v>94.241573029999998</v>
      </c>
      <c r="L59" s="4"/>
      <c r="M59" s="4">
        <f>AVERAGE(K62,K74)</f>
        <v>92.575847545000002</v>
      </c>
      <c r="N59" s="4">
        <f>STDEV(K58,K59,K60,K70,K71,K72)</f>
        <v>2.4080015054966144</v>
      </c>
      <c r="O59" s="4">
        <f>AVERAGE(K54,K66)</f>
        <v>394963.82129999995</v>
      </c>
      <c r="P59" s="4">
        <f>STDEV(K54,K66)</f>
        <v>9905.9605795974931</v>
      </c>
      <c r="Q59" s="4"/>
      <c r="R59" s="4">
        <v>92.575847545000002</v>
      </c>
      <c r="S59" s="4">
        <v>2.4080015054966144</v>
      </c>
      <c r="T59">
        <v>394963.82129999995</v>
      </c>
      <c r="U59">
        <v>9905.9605795974931</v>
      </c>
    </row>
    <row r="60" spans="1:21" x14ac:dyDescent="0.3">
      <c r="D60" t="s">
        <v>13</v>
      </c>
      <c r="E60" s="4">
        <v>52.441272789999999</v>
      </c>
      <c r="F60" s="4">
        <v>54.93046683</v>
      </c>
      <c r="G60" s="4">
        <v>60.579063490000003</v>
      </c>
      <c r="H60" s="4">
        <v>66.347769720000002</v>
      </c>
      <c r="I60" s="4">
        <v>73.028391170000006</v>
      </c>
      <c r="J60" s="4">
        <v>86.72367783</v>
      </c>
      <c r="K60" s="4">
        <v>94.202190819999998</v>
      </c>
      <c r="L60" s="4"/>
      <c r="M60" s="4"/>
      <c r="N60" s="4"/>
      <c r="O60" s="4"/>
      <c r="P60" s="4"/>
      <c r="Q60" s="4"/>
      <c r="R60" s="4"/>
      <c r="S60" s="4"/>
    </row>
    <row r="61" spans="1:21" x14ac:dyDescent="0.3">
      <c r="D61" t="s">
        <v>14</v>
      </c>
      <c r="E61" s="4">
        <v>2.952077638</v>
      </c>
      <c r="F61" s="4">
        <v>2.7176014039999998</v>
      </c>
      <c r="G61" s="4">
        <v>2.2546067870000002</v>
      </c>
      <c r="H61" s="4">
        <v>2.1314516490000002</v>
      </c>
      <c r="I61" s="4">
        <v>1.851064525</v>
      </c>
      <c r="J61" s="4">
        <v>0.5541785226</v>
      </c>
      <c r="K61" s="4">
        <v>0.66978067240000005</v>
      </c>
      <c r="L61" s="4"/>
      <c r="M61" s="4">
        <v>48.483976984999998</v>
      </c>
      <c r="N61" s="4">
        <v>51.110549980000002</v>
      </c>
      <c r="O61" s="4">
        <v>56.606894990000001</v>
      </c>
      <c r="P61" s="4">
        <v>62.144485000000003</v>
      </c>
      <c r="Q61" s="4">
        <v>68.601758340000003</v>
      </c>
      <c r="R61" s="4">
        <v>83.132480020000003</v>
      </c>
      <c r="S61" s="4">
        <v>92.575847545000002</v>
      </c>
    </row>
    <row r="62" spans="1:21" x14ac:dyDescent="0.3">
      <c r="D62" t="s">
        <v>15</v>
      </c>
      <c r="E62" s="4">
        <v>50.216419719999998</v>
      </c>
      <c r="F62" s="4">
        <v>52.896545549999999</v>
      </c>
      <c r="G62" s="4">
        <v>58.870285160000002</v>
      </c>
      <c r="H62" s="4">
        <v>64.531203070000004</v>
      </c>
      <c r="I62" s="4">
        <v>71.497710049999995</v>
      </c>
      <c r="J62" s="4">
        <v>86.304302640000003</v>
      </c>
      <c r="K62" s="4">
        <v>94.608412819999998</v>
      </c>
      <c r="L62" s="4"/>
      <c r="M62" s="4">
        <v>4.9449752532107425</v>
      </c>
      <c r="N62" s="4">
        <v>4.9818327375894169</v>
      </c>
      <c r="O62" s="4">
        <v>4.7766911904572611</v>
      </c>
      <c r="P62" s="4">
        <v>4.7845287440307223</v>
      </c>
      <c r="Q62" s="4">
        <v>4.8262495718362128</v>
      </c>
      <c r="R62" s="4">
        <v>3.997926739375155</v>
      </c>
      <c r="S62" s="4">
        <v>2.4080015054966144</v>
      </c>
    </row>
    <row r="63" spans="1:21" x14ac:dyDescent="0.3">
      <c r="E63" s="4"/>
      <c r="F63" s="4"/>
      <c r="G63" s="4"/>
      <c r="H63" s="4"/>
      <c r="I63" s="4"/>
      <c r="J63" s="4"/>
      <c r="K63" s="4"/>
      <c r="L63" s="4"/>
      <c r="M63" s="5">
        <v>12462737.635</v>
      </c>
      <c r="N63" s="5">
        <v>8821864.5949999988</v>
      </c>
      <c r="O63" s="5">
        <v>6942219.432</v>
      </c>
      <c r="P63" s="5">
        <v>5663402.2245000005</v>
      </c>
      <c r="Q63" s="5">
        <v>4496561.2589999996</v>
      </c>
      <c r="R63" s="5">
        <v>2142405.2115000002</v>
      </c>
      <c r="S63" s="5">
        <v>394963.82129999995</v>
      </c>
    </row>
    <row r="64" spans="1:21" x14ac:dyDescent="0.3">
      <c r="A64" s="1">
        <v>44441</v>
      </c>
      <c r="B64" s="1"/>
      <c r="E64" s="4"/>
      <c r="F64" s="4"/>
      <c r="G64" s="4"/>
      <c r="H64" s="4"/>
      <c r="I64" s="4"/>
      <c r="J64" s="4"/>
      <c r="K64" s="4"/>
      <c r="L64" s="4"/>
      <c r="M64" s="5">
        <v>283015.26774243277</v>
      </c>
      <c r="N64" s="5">
        <v>224807.67294192154</v>
      </c>
      <c r="O64" s="5">
        <v>199916.87643383796</v>
      </c>
      <c r="P64" s="5">
        <v>170921.69487781369</v>
      </c>
      <c r="Q64" s="5">
        <v>160219.84941212335</v>
      </c>
      <c r="R64" s="5">
        <v>101392.98251346465</v>
      </c>
      <c r="S64" s="5">
        <v>9905.9605795974931</v>
      </c>
    </row>
    <row r="65" spans="1:19" x14ac:dyDescent="0.3">
      <c r="A65" t="s">
        <v>0</v>
      </c>
      <c r="D65" t="s">
        <v>1</v>
      </c>
      <c r="E65" s="5">
        <v>0.1</v>
      </c>
      <c r="F65" s="5">
        <v>0.15</v>
      </c>
      <c r="G65" s="5">
        <v>0.2</v>
      </c>
      <c r="H65" s="5">
        <v>0.25</v>
      </c>
      <c r="I65" s="5">
        <v>0.3</v>
      </c>
      <c r="J65" s="4">
        <v>0.5</v>
      </c>
      <c r="K65" s="4">
        <v>1</v>
      </c>
      <c r="L65" s="4"/>
      <c r="M65" s="5">
        <f>AVERAGE(E56,E68)</f>
        <v>6618196.5805000002</v>
      </c>
      <c r="N65" s="5">
        <f t="shared" ref="N65" si="14">AVERAGE(F56,F68)</f>
        <v>4461153.0504999999</v>
      </c>
      <c r="O65" s="5">
        <f t="shared" ref="O65" si="15">AVERAGE(G56,G68)</f>
        <v>3122379.0564999999</v>
      </c>
      <c r="P65" s="5">
        <f t="shared" ref="P65" si="16">AVERAGE(H56,H68)</f>
        <v>2231628.696</v>
      </c>
      <c r="Q65" s="5">
        <f t="shared" ref="Q65" si="17">AVERAGE(I56,I68)</f>
        <v>1470505.9555000002</v>
      </c>
      <c r="R65" s="5">
        <f t="shared" ref="R65" si="18">AVERAGE(J56,J68)</f>
        <v>373770.24445</v>
      </c>
      <c r="S65" s="5">
        <f t="shared" ref="S65" si="19">AVERAGE(K56,K68)</f>
        <v>29443.811365000001</v>
      </c>
    </row>
    <row r="66" spans="1:19" x14ac:dyDescent="0.3">
      <c r="A66">
        <v>210105002</v>
      </c>
      <c r="D66" t="s">
        <v>2</v>
      </c>
      <c r="E66" s="5">
        <v>12262615.619999999</v>
      </c>
      <c r="F66" s="5">
        <v>8662901.5649999995</v>
      </c>
      <c r="G66" s="5">
        <v>6800856.8530000001</v>
      </c>
      <c r="H66" s="5">
        <v>5542542.335</v>
      </c>
      <c r="I66" s="5">
        <v>4383268.7170000002</v>
      </c>
      <c r="J66" s="5">
        <v>2070709.5460000001</v>
      </c>
      <c r="K66" s="5">
        <v>387959.24939999997</v>
      </c>
      <c r="L66" s="5"/>
      <c r="M66" s="5">
        <f>STDEV(E56,E68)</f>
        <v>444840.53026924102</v>
      </c>
      <c r="N66" s="5">
        <f t="shared" ref="N66" si="20">STDEV(F56,F68)</f>
        <v>327070.00788751576</v>
      </c>
      <c r="O66" s="5">
        <f t="shared" ref="O66" si="21">STDEV(G56,G68)</f>
        <v>296099.218775224</v>
      </c>
      <c r="P66" s="5">
        <f t="shared" ref="P66" si="22">STDEV(H56,H68)</f>
        <v>255829.16443885115</v>
      </c>
      <c r="Q66" s="5">
        <f t="shared" ref="Q66" si="23">STDEV(I56,I68)</f>
        <v>222606.75995196335</v>
      </c>
      <c r="R66" s="5">
        <f t="shared" ref="R66" si="24">STDEV(J56,J68)</f>
        <v>99964.51770889129</v>
      </c>
      <c r="S66" s="5">
        <f t="shared" ref="S66" si="25">STDEV(K56,K68)</f>
        <v>10955.518489019098</v>
      </c>
    </row>
    <row r="67" spans="1:19" x14ac:dyDescent="0.3">
      <c r="A67" t="s">
        <v>3</v>
      </c>
      <c r="D67" t="s">
        <v>4</v>
      </c>
      <c r="E67" s="4">
        <v>46.743756830000002</v>
      </c>
      <c r="F67" s="4">
        <v>33.951266439999998</v>
      </c>
      <c r="G67" s="4">
        <v>22.354902119999998</v>
      </c>
      <c r="H67" s="4">
        <v>17.692364130000001</v>
      </c>
      <c r="I67" s="4">
        <v>12.50762615</v>
      </c>
      <c r="J67" s="4">
        <v>5.7505333829999996</v>
      </c>
      <c r="K67" s="4">
        <v>2.4001875770000001</v>
      </c>
      <c r="L67" s="4"/>
      <c r="M67" s="4"/>
      <c r="N67" s="4"/>
      <c r="O67" s="4"/>
      <c r="P67" s="4"/>
      <c r="Q67" s="4"/>
      <c r="R67" s="4"/>
      <c r="S67" s="4"/>
    </row>
    <row r="68" spans="1:19" x14ac:dyDescent="0.3">
      <c r="D68" t="s">
        <v>7</v>
      </c>
      <c r="E68" s="5">
        <v>6932746.3360000001</v>
      </c>
      <c r="F68" s="5">
        <v>4692426.4709999999</v>
      </c>
      <c r="G68" s="5">
        <v>3331752.8220000002</v>
      </c>
      <c r="H68" s="5">
        <v>2412527.233</v>
      </c>
      <c r="I68" s="5">
        <v>1627912.7050000001</v>
      </c>
      <c r="J68" s="5">
        <v>444455.83279999997</v>
      </c>
      <c r="K68" s="5">
        <v>37190.532780000001</v>
      </c>
      <c r="L68" s="4"/>
      <c r="M68" s="4"/>
      <c r="N68" s="4"/>
      <c r="O68" s="4"/>
      <c r="P68" s="4"/>
      <c r="Q68" s="4"/>
      <c r="R68" s="4"/>
      <c r="S68" s="4"/>
    </row>
    <row r="69" spans="1:19" x14ac:dyDescent="0.3">
      <c r="D69" t="s">
        <v>4</v>
      </c>
      <c r="E69" s="4">
        <v>18.62660567</v>
      </c>
      <c r="F69" s="4">
        <v>14.48403996</v>
      </c>
      <c r="G69" s="4">
        <v>6.3461966710000004</v>
      </c>
      <c r="H69" s="4">
        <v>2.0824721620000002</v>
      </c>
      <c r="I69" s="4">
        <v>4.3968801849999997</v>
      </c>
      <c r="J69" s="4">
        <v>4.7237911879999999</v>
      </c>
      <c r="K69" s="4">
        <v>1.0633550329999999</v>
      </c>
      <c r="L69" s="4"/>
      <c r="M69" s="4"/>
      <c r="N69" s="4"/>
      <c r="O69" s="4"/>
      <c r="P69" s="4"/>
      <c r="Q69" s="4"/>
      <c r="R69" s="4"/>
      <c r="S69" s="4"/>
    </row>
    <row r="70" spans="1:19" x14ac:dyDescent="0.3">
      <c r="D70" t="s">
        <v>11</v>
      </c>
      <c r="E70" s="4">
        <v>44.806786260000003</v>
      </c>
      <c r="F70" s="4">
        <v>47.45760035</v>
      </c>
      <c r="G70" s="4">
        <v>52.185555800000003</v>
      </c>
      <c r="H70" s="4">
        <v>57.215258720000001</v>
      </c>
      <c r="I70" s="4">
        <v>62.877153489999998</v>
      </c>
      <c r="J70" s="4">
        <v>77.594401899999994</v>
      </c>
      <c r="K70" s="4">
        <v>89.503346250000007</v>
      </c>
      <c r="L70" s="4"/>
      <c r="M70" s="4"/>
      <c r="N70" s="4"/>
      <c r="O70" s="4"/>
      <c r="P70" s="4"/>
      <c r="Q70" s="4"/>
      <c r="R70" s="4"/>
      <c r="S70" s="4"/>
    </row>
    <row r="71" spans="1:19" x14ac:dyDescent="0.3">
      <c r="D71" t="s">
        <v>12</v>
      </c>
      <c r="E71" s="4">
        <v>54.093883220000002</v>
      </c>
      <c r="F71" s="4">
        <v>56.775531540000003</v>
      </c>
      <c r="G71" s="4">
        <v>61.17550739</v>
      </c>
      <c r="H71" s="4">
        <v>66.574169510000004</v>
      </c>
      <c r="I71" s="4">
        <v>71.982715299999995</v>
      </c>
      <c r="J71" s="4">
        <v>83.439581689999997</v>
      </c>
      <c r="K71" s="4">
        <v>91.981132079999995</v>
      </c>
      <c r="L71" s="4"/>
      <c r="M71" s="4"/>
      <c r="N71" s="4"/>
      <c r="O71" s="4"/>
      <c r="P71" s="4"/>
      <c r="Q71" s="4"/>
      <c r="R71" s="4"/>
      <c r="S71" s="4"/>
    </row>
    <row r="72" spans="1:19" x14ac:dyDescent="0.3">
      <c r="D72" t="s">
        <v>13</v>
      </c>
      <c r="E72" s="4">
        <v>41.353933269999999</v>
      </c>
      <c r="F72" s="4">
        <v>43.740531339999997</v>
      </c>
      <c r="G72" s="4">
        <v>49.669451270000003</v>
      </c>
      <c r="H72" s="4">
        <v>55.483872550000001</v>
      </c>
      <c r="I72" s="4">
        <v>62.257551110000001</v>
      </c>
      <c r="J72" s="4">
        <v>78.847988619999995</v>
      </c>
      <c r="K72" s="4">
        <v>90.145368489999996</v>
      </c>
      <c r="L72" s="4"/>
      <c r="M72" s="4"/>
      <c r="N72" s="4"/>
      <c r="O72" s="4"/>
      <c r="P72" s="4"/>
      <c r="Q72" s="4"/>
      <c r="R72" s="4"/>
      <c r="S72" s="4"/>
    </row>
    <row r="73" spans="1:19" x14ac:dyDescent="0.3">
      <c r="D73" t="s">
        <v>14</v>
      </c>
      <c r="E73" s="4">
        <v>6.5888629319999996</v>
      </c>
      <c r="F73" s="4">
        <v>6.7150536580000004</v>
      </c>
      <c r="G73" s="4">
        <v>6.0489577499999996</v>
      </c>
      <c r="H73" s="4">
        <v>5.9663165039999999</v>
      </c>
      <c r="I73" s="4">
        <v>5.4447831559999997</v>
      </c>
      <c r="J73" s="4">
        <v>3.077345539</v>
      </c>
      <c r="K73" s="4">
        <v>1.2859265849999999</v>
      </c>
      <c r="L73" s="4"/>
      <c r="M73" s="4"/>
      <c r="N73" s="4"/>
      <c r="O73" s="4"/>
      <c r="P73" s="4"/>
      <c r="Q73" s="4"/>
      <c r="R73" s="4"/>
      <c r="S73" s="4"/>
    </row>
    <row r="74" spans="1:19" x14ac:dyDescent="0.3">
      <c r="D74" t="s">
        <v>15</v>
      </c>
      <c r="E74" s="4">
        <v>46.751534249999999</v>
      </c>
      <c r="F74" s="4">
        <v>49.324554409999998</v>
      </c>
      <c r="G74" s="4">
        <v>54.34350482</v>
      </c>
      <c r="H74" s="4">
        <v>59.757766930000003</v>
      </c>
      <c r="I74" s="4">
        <v>65.705806629999998</v>
      </c>
      <c r="J74" s="4">
        <v>79.960657400000002</v>
      </c>
      <c r="K74" s="4">
        <v>90.543282270000006</v>
      </c>
      <c r="L74" s="4"/>
      <c r="M74" s="4"/>
      <c r="N74" s="4"/>
      <c r="O74" s="4"/>
      <c r="P74" s="4"/>
      <c r="Q74" s="4"/>
      <c r="R74" s="4"/>
      <c r="S74" s="4"/>
    </row>
    <row r="75" spans="1:19" x14ac:dyDescent="0.3"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 x14ac:dyDescent="0.3"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 x14ac:dyDescent="0.3"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 x14ac:dyDescent="0.3"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 x14ac:dyDescent="0.3"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 x14ac:dyDescent="0.3"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5:19" x14ac:dyDescent="0.3"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5:19" x14ac:dyDescent="0.3"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5:19" x14ac:dyDescent="0.3"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5:19" x14ac:dyDescent="0.3"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5:19" x14ac:dyDescent="0.3"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5:19" x14ac:dyDescent="0.3"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5:19" x14ac:dyDescent="0.3"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5:19" x14ac:dyDescent="0.3"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5:19" x14ac:dyDescent="0.3"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5:19" x14ac:dyDescent="0.3"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83146-7D6F-4CAA-AC71-B01A8E32AC21}">
  <dimension ref="A1:P23"/>
  <sheetViews>
    <sheetView workbookViewId="0">
      <selection activeCell="M1" sqref="M1:P8"/>
    </sheetView>
  </sheetViews>
  <sheetFormatPr defaultRowHeight="14.4" x14ac:dyDescent="0.3"/>
  <cols>
    <col min="5" max="11" width="12" bestFit="1" customWidth="1"/>
  </cols>
  <sheetData>
    <row r="1" spans="1:16" x14ac:dyDescent="0.3">
      <c r="A1" s="1">
        <v>44400</v>
      </c>
      <c r="M1" t="s">
        <v>16</v>
      </c>
      <c r="N1" t="s">
        <v>17</v>
      </c>
      <c r="O1" t="s">
        <v>26</v>
      </c>
    </row>
    <row r="2" spans="1:16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19.721583450000001</v>
      </c>
      <c r="N2">
        <f>STDEV(E7, E8, E9,E19, E20,E21)</f>
        <v>7.6769609093754436</v>
      </c>
      <c r="O2" s="2">
        <f>AVERAGE(E3,E15)</f>
        <v>8267093.9600000009</v>
      </c>
      <c r="P2">
        <f>STDEV(E3,E15)</f>
        <v>2526633.5969823748</v>
      </c>
    </row>
    <row r="3" spans="1:16" x14ac:dyDescent="0.3">
      <c r="A3">
        <v>210105002</v>
      </c>
      <c r="D3" t="s">
        <v>2</v>
      </c>
      <c r="E3" s="2">
        <v>6480494.21</v>
      </c>
      <c r="F3" s="2">
        <v>4701032.66</v>
      </c>
      <c r="G3" s="2">
        <v>3825345.24</v>
      </c>
      <c r="H3" s="2">
        <v>3236398.17</v>
      </c>
      <c r="I3" s="2">
        <v>2675146.56</v>
      </c>
      <c r="J3" s="2">
        <v>1383406.05</v>
      </c>
      <c r="K3" s="2">
        <v>298075.28999999998</v>
      </c>
      <c r="M3">
        <f>AVERAGE(F11,F23)</f>
        <v>20.93564825</v>
      </c>
      <c r="N3">
        <f>STDEV(F7,F8,F9,F19,F20,F21)</f>
        <v>8.4106714392082864</v>
      </c>
      <c r="O3" s="2">
        <f>AVERAGE(F3, F15)</f>
        <v>5912704.1799999997</v>
      </c>
      <c r="P3">
        <f>STDEV(F3,F15)</f>
        <v>1713562.2967252268</v>
      </c>
    </row>
    <row r="4" spans="1:16" x14ac:dyDescent="0.3">
      <c r="A4" t="s">
        <v>3</v>
      </c>
      <c r="D4" t="s">
        <v>4</v>
      </c>
      <c r="E4">
        <v>30.308931300000001</v>
      </c>
      <c r="F4">
        <v>18.163379949999999</v>
      </c>
      <c r="G4">
        <v>9.6109321609999991</v>
      </c>
      <c r="H4">
        <v>5.2421433420000003</v>
      </c>
      <c r="I4">
        <v>3.3389867190000002</v>
      </c>
      <c r="J4">
        <v>2.8165700660000001</v>
      </c>
      <c r="K4">
        <v>1.005076262</v>
      </c>
      <c r="M4">
        <f>AVERAGE(G11,G23)</f>
        <v>24.424700269999999</v>
      </c>
      <c r="N4">
        <f>STDEV(G7,G8, G9, G19, G20,G21)</f>
        <v>9.1545923307431352</v>
      </c>
      <c r="O4" s="2">
        <f>AVERAGE(G3,G15)</f>
        <v>4722215.0750000002</v>
      </c>
      <c r="P4">
        <f>STDEV(G3,G15)</f>
        <v>1268365.484340322</v>
      </c>
    </row>
    <row r="5" spans="1:16" x14ac:dyDescent="0.3">
      <c r="D5" t="s">
        <v>7</v>
      </c>
      <c r="E5">
        <v>4759911.3760000002</v>
      </c>
      <c r="F5">
        <v>3362817.46</v>
      </c>
      <c r="G5">
        <v>2574288.36</v>
      </c>
      <c r="H5">
        <v>2072947.09</v>
      </c>
      <c r="I5">
        <v>1611174.6029999999</v>
      </c>
      <c r="J5">
        <v>677235.4497</v>
      </c>
      <c r="K5">
        <v>99884.920629999993</v>
      </c>
      <c r="M5">
        <f>AVERAGE(H11,H23)</f>
        <v>27.474728560000003</v>
      </c>
      <c r="N5">
        <f>STDEV(H7,H8,H9,H19,H20,H21)</f>
        <v>9.3236417428816303</v>
      </c>
      <c r="O5" s="2">
        <f>AVERAGE(H3,H15)</f>
        <v>3908694.01</v>
      </c>
      <c r="P5">
        <f>STDEV(H3,H15)</f>
        <v>950769.89485501137</v>
      </c>
    </row>
    <row r="6" spans="1:16" x14ac:dyDescent="0.3">
      <c r="D6" t="s">
        <v>4</v>
      </c>
      <c r="E6">
        <v>14.291319590000001</v>
      </c>
      <c r="F6">
        <v>12.764665949999999</v>
      </c>
      <c r="G6">
        <v>9.1632420359999998</v>
      </c>
      <c r="H6">
        <v>5.1303555019999996</v>
      </c>
      <c r="I6">
        <v>1.817372459</v>
      </c>
      <c r="J6">
        <v>2.6442758400000002</v>
      </c>
      <c r="K6">
        <v>0.69630046759999997</v>
      </c>
      <c r="M6">
        <f>AVERAGE(I11,I23)</f>
        <v>31.09085511</v>
      </c>
      <c r="N6">
        <f>STDEV(I7,I8,I9,I19,I20,I21)</f>
        <v>9.5550981318873855</v>
      </c>
      <c r="O6" s="2">
        <f>AVERAGE(I3,I15)</f>
        <v>3157213.5549999997</v>
      </c>
      <c r="P6">
        <f>STDEV(I3,I15)</f>
        <v>681745.68230144307</v>
      </c>
    </row>
    <row r="7" spans="1:16" x14ac:dyDescent="0.3">
      <c r="A7" t="s">
        <v>9</v>
      </c>
      <c r="B7">
        <v>33.799999999999997</v>
      </c>
      <c r="C7" t="s">
        <v>10</v>
      </c>
      <c r="D7" t="s">
        <v>11</v>
      </c>
      <c r="E7">
        <v>24.10638569</v>
      </c>
      <c r="F7">
        <v>26.081213640000001</v>
      </c>
      <c r="G7">
        <v>31.01302884</v>
      </c>
      <c r="H7">
        <v>35.054055820000002</v>
      </c>
      <c r="I7">
        <v>39.209016089999999</v>
      </c>
      <c r="J7">
        <v>51.758402259999997</v>
      </c>
      <c r="K7">
        <v>66.405969080000006</v>
      </c>
      <c r="M7">
        <f>AVERAGE(J11,J23)</f>
        <v>40.981532555000001</v>
      </c>
      <c r="N7">
        <f>STDEV(J7,J8,J9,J19,J20,J21)</f>
        <v>11.055273474754591</v>
      </c>
      <c r="O7" s="2">
        <f>AVERAGE(J3,J15)</f>
        <v>1576811.7850000001</v>
      </c>
      <c r="P7">
        <f>STDEV(J3,J15)</f>
        <v>273517.0134777347</v>
      </c>
    </row>
    <row r="8" spans="1:16" x14ac:dyDescent="0.3">
      <c r="D8" t="s">
        <v>12</v>
      </c>
      <c r="E8">
        <v>28.68306926</v>
      </c>
      <c r="F8">
        <v>30.089524950000001</v>
      </c>
      <c r="G8">
        <v>33.565860800000003</v>
      </c>
      <c r="H8">
        <v>36.042702370000001</v>
      </c>
      <c r="I8">
        <v>39.93007411</v>
      </c>
      <c r="J8">
        <v>50.204673819999996</v>
      </c>
      <c r="K8">
        <v>67.530306629999998</v>
      </c>
      <c r="M8">
        <f>AVERAGE(K11,K23)</f>
        <v>54.958136714999995</v>
      </c>
      <c r="N8">
        <f>STDEV(K7,K8,K9,K19,K20,K21)</f>
        <v>12.680110708865245</v>
      </c>
      <c r="O8" s="2">
        <f>AVERAGE(K3,K15)</f>
        <v>318760.94499999995</v>
      </c>
      <c r="P8">
        <f>STDEV(K3,K15)</f>
        <v>29253.933847570825</v>
      </c>
    </row>
    <row r="9" spans="1:16" x14ac:dyDescent="0.3">
      <c r="D9" t="s">
        <v>13</v>
      </c>
      <c r="E9">
        <v>26.76607366</v>
      </c>
      <c r="F9">
        <v>29.166666670000001</v>
      </c>
      <c r="G9">
        <v>33.513770890000004</v>
      </c>
      <c r="H9">
        <v>36.744501440000001</v>
      </c>
      <c r="I9">
        <v>40.173735319999999</v>
      </c>
      <c r="J9">
        <v>51.175486360000001</v>
      </c>
      <c r="K9">
        <v>65.534491840000001</v>
      </c>
    </row>
    <row r="10" spans="1:16" x14ac:dyDescent="0.3">
      <c r="D10" t="s">
        <v>14</v>
      </c>
      <c r="E10">
        <v>2.2983633600000002</v>
      </c>
      <c r="F10">
        <v>2.0991366220000001</v>
      </c>
      <c r="G10">
        <v>1.459073632</v>
      </c>
      <c r="H10">
        <v>0.84926932720000003</v>
      </c>
      <c r="I10">
        <v>0.50166035060000003</v>
      </c>
      <c r="J10">
        <v>0.78489277449999995</v>
      </c>
      <c r="K10">
        <v>1.0005735200000001</v>
      </c>
    </row>
    <row r="11" spans="1:16" x14ac:dyDescent="0.3">
      <c r="D11" t="s">
        <v>15</v>
      </c>
      <c r="E11">
        <v>26.51850954</v>
      </c>
      <c r="F11">
        <v>28.445801750000001</v>
      </c>
      <c r="G11">
        <v>32.697553509999999</v>
      </c>
      <c r="H11">
        <v>35.947086550000002</v>
      </c>
      <c r="I11">
        <v>39.770941839999999</v>
      </c>
      <c r="J11">
        <v>51.04618748</v>
      </c>
      <c r="K11">
        <v>66.490255849999997</v>
      </c>
    </row>
    <row r="13" spans="1:16" x14ac:dyDescent="0.3">
      <c r="A13" s="1">
        <v>44418</v>
      </c>
    </row>
    <row r="14" spans="1:16" x14ac:dyDescent="0.3">
      <c r="A14" t="s">
        <v>0</v>
      </c>
      <c r="D14" t="s">
        <v>1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</row>
    <row r="15" spans="1:16" x14ac:dyDescent="0.3">
      <c r="A15">
        <v>210105002</v>
      </c>
      <c r="D15" t="s">
        <v>2</v>
      </c>
      <c r="E15" s="2">
        <v>10053693.710000001</v>
      </c>
      <c r="F15" s="2">
        <v>7124375.7000000002</v>
      </c>
      <c r="G15" s="2">
        <v>5619084.9100000001</v>
      </c>
      <c r="H15" s="2">
        <v>4580989.8499999996</v>
      </c>
      <c r="I15" s="2">
        <v>3639280.55</v>
      </c>
      <c r="J15" s="2">
        <v>1770217.52</v>
      </c>
      <c r="K15" s="2">
        <v>339446.6</v>
      </c>
    </row>
    <row r="16" spans="1:16" x14ac:dyDescent="0.3">
      <c r="A16" t="s">
        <v>3</v>
      </c>
      <c r="D16" t="s">
        <v>4</v>
      </c>
      <c r="E16">
        <v>49.233487099999998</v>
      </c>
      <c r="F16">
        <v>39.997044600000002</v>
      </c>
      <c r="G16">
        <v>34.633691820000003</v>
      </c>
      <c r="H16">
        <v>26.323004359999999</v>
      </c>
      <c r="I16">
        <v>16.256529279999999</v>
      </c>
      <c r="J16">
        <v>7.7968919200000002</v>
      </c>
      <c r="K16">
        <v>1.0645578040000001</v>
      </c>
    </row>
    <row r="17" spans="1:11" x14ac:dyDescent="0.3">
      <c r="A17" t="s">
        <v>5</v>
      </c>
      <c r="B17">
        <v>0.3</v>
      </c>
      <c r="C17" t="s">
        <v>6</v>
      </c>
      <c r="D17" t="s">
        <v>7</v>
      </c>
      <c r="E17">
        <v>8756753.9560000002</v>
      </c>
      <c r="F17">
        <v>6169589.977</v>
      </c>
      <c r="G17">
        <v>4712463.0930000003</v>
      </c>
      <c r="H17">
        <v>3710997.6529999999</v>
      </c>
      <c r="I17">
        <v>2823977.97</v>
      </c>
      <c r="J17">
        <v>1222865.5460000001</v>
      </c>
      <c r="K17">
        <v>192086.5698</v>
      </c>
    </row>
    <row r="18" spans="1:11" x14ac:dyDescent="0.3">
      <c r="B18">
        <v>0.60640000000000005</v>
      </c>
      <c r="C18" t="s">
        <v>8</v>
      </c>
      <c r="D18" t="s">
        <v>4</v>
      </c>
      <c r="E18">
        <v>75.831798680000006</v>
      </c>
      <c r="F18">
        <v>55.440916430000001</v>
      </c>
      <c r="G18">
        <v>40.405373990000001</v>
      </c>
      <c r="H18">
        <v>27.916813269999999</v>
      </c>
      <c r="I18">
        <v>18.9181563</v>
      </c>
      <c r="J18">
        <v>5.8285433199999996</v>
      </c>
      <c r="K18">
        <v>1.5492270349999999</v>
      </c>
    </row>
    <row r="19" spans="1:11" x14ac:dyDescent="0.3">
      <c r="A19" t="s">
        <v>9</v>
      </c>
      <c r="B19">
        <v>33.200000000000003</v>
      </c>
      <c r="C19" t="s">
        <v>10</v>
      </c>
      <c r="D19" t="s">
        <v>11</v>
      </c>
      <c r="E19">
        <v>12.69013094</v>
      </c>
      <c r="F19">
        <v>13.609289649999999</v>
      </c>
      <c r="G19">
        <v>16.566128689999999</v>
      </c>
      <c r="H19">
        <v>19.464381419999999</v>
      </c>
      <c r="I19">
        <v>23.037729890000001</v>
      </c>
      <c r="J19">
        <v>31.944444440000002</v>
      </c>
      <c r="K19">
        <v>43.848139260000004</v>
      </c>
    </row>
    <row r="20" spans="1:11" x14ac:dyDescent="0.3">
      <c r="D20" t="s">
        <v>12</v>
      </c>
      <c r="E20">
        <v>11.19233056</v>
      </c>
      <c r="F20">
        <v>11.54207325</v>
      </c>
      <c r="G20">
        <v>14.55241247</v>
      </c>
      <c r="H20">
        <v>17.721679559999998</v>
      </c>
      <c r="I20">
        <v>20.804399310000001</v>
      </c>
      <c r="J20">
        <v>29.9052328</v>
      </c>
      <c r="K20">
        <v>41.851535839999997</v>
      </c>
    </row>
    <row r="21" spans="1:11" x14ac:dyDescent="0.3">
      <c r="D21" t="s">
        <v>13</v>
      </c>
      <c r="E21">
        <v>14.891510589999999</v>
      </c>
      <c r="F21">
        <v>15.12512137</v>
      </c>
      <c r="G21">
        <v>17.336999930000001</v>
      </c>
      <c r="H21">
        <v>19.821050719999999</v>
      </c>
      <c r="I21">
        <v>23.390175939999999</v>
      </c>
      <c r="J21">
        <v>30.900955660000001</v>
      </c>
      <c r="K21">
        <v>44.578377660000001</v>
      </c>
    </row>
    <row r="22" spans="1:11" x14ac:dyDescent="0.3">
      <c r="D22" t="s">
        <v>14</v>
      </c>
      <c r="E22">
        <v>1.8607082500000001</v>
      </c>
      <c r="F22">
        <v>1.798581075</v>
      </c>
      <c r="G22">
        <v>1.4377773780000001</v>
      </c>
      <c r="H22">
        <v>1.123356727</v>
      </c>
      <c r="I22">
        <v>1.4022734210000001</v>
      </c>
      <c r="J22">
        <v>1.019699057</v>
      </c>
      <c r="K22">
        <v>1.4115794740000001</v>
      </c>
    </row>
    <row r="23" spans="1:11" x14ac:dyDescent="0.3">
      <c r="D23" t="s">
        <v>15</v>
      </c>
      <c r="E23">
        <v>12.924657359999999</v>
      </c>
      <c r="F23">
        <v>13.42549475</v>
      </c>
      <c r="G23">
        <v>16.151847029999999</v>
      </c>
      <c r="H23">
        <v>19.00237057</v>
      </c>
      <c r="I23">
        <v>22.41076838</v>
      </c>
      <c r="J23">
        <v>30.916877629999998</v>
      </c>
      <c r="K23">
        <v>43.42601758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0923C-AA46-4ACB-B76A-BFCF1009E5CE}">
  <dimension ref="A1:P23"/>
  <sheetViews>
    <sheetView workbookViewId="0">
      <selection activeCell="N2" sqref="N2:N8"/>
    </sheetView>
  </sheetViews>
  <sheetFormatPr defaultRowHeight="14.4" x14ac:dyDescent="0.3"/>
  <cols>
    <col min="5" max="5" width="12.6640625" bestFit="1" customWidth="1"/>
    <col min="6" max="11" width="12" bestFit="1" customWidth="1"/>
  </cols>
  <sheetData>
    <row r="1" spans="1:16" x14ac:dyDescent="0.3">
      <c r="A1" s="1">
        <v>44400</v>
      </c>
      <c r="M1" t="s">
        <v>16</v>
      </c>
      <c r="N1" t="s">
        <v>17</v>
      </c>
      <c r="O1" t="s">
        <v>26</v>
      </c>
    </row>
    <row r="2" spans="1:16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4.9487532874999998</v>
      </c>
      <c r="N2">
        <f>STDEV(E7, E8, E9,E19, E20,E21)</f>
        <v>5.1494326116380691</v>
      </c>
      <c r="O2" s="2">
        <f>AVERAGE(E3,E15)</f>
        <v>8728341.4399999995</v>
      </c>
      <c r="P2">
        <f>STDEV(E3,E15)</f>
        <v>3877878.918653151</v>
      </c>
    </row>
    <row r="3" spans="1:16" x14ac:dyDescent="0.3">
      <c r="A3">
        <v>210105002</v>
      </c>
      <c r="D3" t="s">
        <v>2</v>
      </c>
      <c r="E3" s="2">
        <v>11470415.92</v>
      </c>
      <c r="F3" s="2">
        <v>8128724</v>
      </c>
      <c r="G3" s="2">
        <v>6375678.8499999996</v>
      </c>
      <c r="H3" s="2">
        <v>5140687.76</v>
      </c>
      <c r="I3" s="2">
        <v>4016053.18</v>
      </c>
      <c r="J3" s="2">
        <v>1898385.32</v>
      </c>
      <c r="K3" s="2">
        <v>362100.42</v>
      </c>
      <c r="M3">
        <f>AVERAGE(F11,F23)</f>
        <v>7.5895808029999996</v>
      </c>
      <c r="N3">
        <f>STDEV(F7,F8,F9,F19,F20,F21)</f>
        <v>5.0718958768985267</v>
      </c>
      <c r="O3" s="2">
        <f>AVERAGE(F3, F15)</f>
        <v>6205001.25</v>
      </c>
      <c r="P3">
        <f>STDEV(F3,F15)</f>
        <v>2720554.8032956668</v>
      </c>
    </row>
    <row r="4" spans="1:16" x14ac:dyDescent="0.3">
      <c r="A4" t="s">
        <v>3</v>
      </c>
      <c r="D4" t="s">
        <v>4</v>
      </c>
      <c r="E4">
        <v>48.698016969999998</v>
      </c>
      <c r="F4">
        <v>29.955124130000002</v>
      </c>
      <c r="G4">
        <v>21.861699980000001</v>
      </c>
      <c r="H4">
        <v>13.69030987</v>
      </c>
      <c r="I4">
        <v>8.3208401649999999</v>
      </c>
      <c r="J4">
        <v>8.3108122350000002</v>
      </c>
      <c r="K4">
        <v>1.1515376859999999</v>
      </c>
      <c r="M4">
        <f>AVERAGE(G11,G23)</f>
        <v>11.401963821999999</v>
      </c>
      <c r="N4">
        <f>STDEV(G7,G8, G9, G19, G20,G21)</f>
        <v>5.3746070130407002</v>
      </c>
      <c r="O4" s="2">
        <f>AVERAGE(G3,G15)</f>
        <v>4885286.0350000001</v>
      </c>
      <c r="P4">
        <f>STDEV(G3,G15)</f>
        <v>2107733.7322364138</v>
      </c>
    </row>
    <row r="5" spans="1:16" x14ac:dyDescent="0.3">
      <c r="D5" t="s">
        <v>7</v>
      </c>
      <c r="E5">
        <v>10585504.810000001</v>
      </c>
      <c r="F5">
        <v>7242417.3669999996</v>
      </c>
      <c r="G5">
        <v>5390505.9519999996</v>
      </c>
      <c r="H5">
        <v>4158500.7880000002</v>
      </c>
      <c r="I5">
        <v>3115814.2510000002</v>
      </c>
      <c r="J5">
        <v>1306962.885</v>
      </c>
      <c r="K5">
        <v>194374.82490000001</v>
      </c>
      <c r="M5">
        <f>AVERAGE(H11,H23)</f>
        <v>14.352256218000001</v>
      </c>
      <c r="N5">
        <f>STDEV(H7,H8,H9,H19,H20,H21)</f>
        <v>5.8512491142585663</v>
      </c>
      <c r="O5" s="2">
        <f>AVERAGE(H3,H15)</f>
        <v>3970993.23</v>
      </c>
      <c r="P5">
        <f>STDEV(H3,H15)</f>
        <v>1654197.8681596236</v>
      </c>
    </row>
    <row r="6" spans="1:16" x14ac:dyDescent="0.3">
      <c r="D6" t="s">
        <v>4</v>
      </c>
      <c r="E6">
        <v>84.607216469999997</v>
      </c>
      <c r="F6">
        <v>54.980947620000002</v>
      </c>
      <c r="G6">
        <v>38.320248339999999</v>
      </c>
      <c r="H6">
        <v>28.293275210000001</v>
      </c>
      <c r="I6">
        <v>18.272201920000001</v>
      </c>
      <c r="J6">
        <v>4.8329181739999996</v>
      </c>
      <c r="K6">
        <v>1.2163323100000001</v>
      </c>
      <c r="M6">
        <f>AVERAGE(I11,I23)</f>
        <v>17.454861964999999</v>
      </c>
      <c r="N6">
        <f>STDEV(I7,I8,I9,I19,I20,I21)</f>
        <v>5.898376618426922</v>
      </c>
      <c r="O6" s="2">
        <f>AVERAGE(I3,I15)</f>
        <v>3129708.41</v>
      </c>
      <c r="P6">
        <f>STDEV(I3,I15)</f>
        <v>1253480.7946724622</v>
      </c>
    </row>
    <row r="7" spans="1:16" x14ac:dyDescent="0.3">
      <c r="A7" t="s">
        <v>9</v>
      </c>
      <c r="B7">
        <v>36</v>
      </c>
      <c r="C7" t="s">
        <v>10</v>
      </c>
      <c r="D7" t="s">
        <v>11</v>
      </c>
      <c r="E7">
        <v>4.7643543470000003</v>
      </c>
      <c r="F7">
        <v>8.0161466109999999</v>
      </c>
      <c r="G7">
        <v>12.90133748</v>
      </c>
      <c r="H7">
        <v>16.871829179999999</v>
      </c>
      <c r="I7">
        <v>21.289844169999999</v>
      </c>
      <c r="J7">
        <v>31.233687700000001</v>
      </c>
      <c r="K7">
        <v>47.204810500000001</v>
      </c>
      <c r="M7">
        <f>AVERAGE(J11,J23)</f>
        <v>26.780483204999999</v>
      </c>
      <c r="N7">
        <f>STDEV(J7,J8,J9,J19,J20,J21)</f>
        <v>5.3217881461542964</v>
      </c>
      <c r="O7" s="2">
        <f>AVERAGE(J3,J15)</f>
        <v>1485014.4500000002</v>
      </c>
      <c r="P7">
        <f>STDEV(J3,J15)</f>
        <v>584594.69064396434</v>
      </c>
    </row>
    <row r="8" spans="1:16" x14ac:dyDescent="0.3">
      <c r="D8" t="s">
        <v>12</v>
      </c>
      <c r="E8">
        <v>4.0899502590000001</v>
      </c>
      <c r="F8">
        <v>7.9277994180000002</v>
      </c>
      <c r="G8">
        <v>12.81644462</v>
      </c>
      <c r="H8">
        <v>16.903971120000001</v>
      </c>
      <c r="I8">
        <v>20.03837214</v>
      </c>
      <c r="J8">
        <v>28.611875739999999</v>
      </c>
      <c r="K8">
        <v>44.679122659999997</v>
      </c>
      <c r="M8">
        <f>AVERAGE(K11,K23)</f>
        <v>41.765583450000001</v>
      </c>
      <c r="N8">
        <f>STDEV(K7,K8,K9,K19,K20,K21)</f>
        <v>5.2313364916698575</v>
      </c>
      <c r="O8" s="2">
        <f>AVERAGE(K3,K15)</f>
        <v>282760.16499999998</v>
      </c>
      <c r="P8">
        <f>STDEV(K3,K15)</f>
        <v>112204.06466313991</v>
      </c>
    </row>
    <row r="9" spans="1:16" x14ac:dyDescent="0.3">
      <c r="D9" t="s">
        <v>13</v>
      </c>
      <c r="E9">
        <v>14.05452004</v>
      </c>
      <c r="F9">
        <v>16.583015459999999</v>
      </c>
      <c r="G9">
        <v>20.487834719999999</v>
      </c>
      <c r="H9">
        <v>23.442898100000001</v>
      </c>
      <c r="I9">
        <v>25.856435739999998</v>
      </c>
      <c r="J9">
        <v>33.519542199999997</v>
      </c>
      <c r="K9">
        <v>47.078356669999998</v>
      </c>
    </row>
    <row r="10" spans="1:16" x14ac:dyDescent="0.3">
      <c r="D10" t="s">
        <v>14</v>
      </c>
      <c r="E10">
        <v>5.5685822619999996</v>
      </c>
      <c r="F10">
        <v>4.9717839149999996</v>
      </c>
      <c r="G10">
        <v>4.4047772030000001</v>
      </c>
      <c r="H10">
        <v>3.784563951</v>
      </c>
      <c r="I10">
        <v>3.062401151</v>
      </c>
      <c r="J10">
        <v>2.4557489979999998</v>
      </c>
      <c r="K10">
        <v>1.423107715</v>
      </c>
    </row>
    <row r="11" spans="1:16" x14ac:dyDescent="0.3">
      <c r="D11" t="s">
        <v>15</v>
      </c>
      <c r="E11">
        <v>7.6362748829999996</v>
      </c>
      <c r="F11">
        <v>10.8423205</v>
      </c>
      <c r="G11">
        <v>15.40187227</v>
      </c>
      <c r="H11">
        <v>19.072899469999999</v>
      </c>
      <c r="I11">
        <v>22.394884009999998</v>
      </c>
      <c r="J11">
        <v>31.12170188</v>
      </c>
      <c r="K11">
        <v>46.320763280000001</v>
      </c>
    </row>
    <row r="13" spans="1:16" x14ac:dyDescent="0.3">
      <c r="A13" s="1">
        <v>44420</v>
      </c>
    </row>
    <row r="14" spans="1:16" x14ac:dyDescent="0.3">
      <c r="A14" t="s">
        <v>0</v>
      </c>
      <c r="D14" t="s">
        <v>1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</row>
    <row r="15" spans="1:16" x14ac:dyDescent="0.3">
      <c r="A15">
        <v>210105002</v>
      </c>
      <c r="D15" t="s">
        <v>2</v>
      </c>
      <c r="E15" s="2">
        <v>5986266.96</v>
      </c>
      <c r="F15" s="2">
        <v>4281278.5</v>
      </c>
      <c r="G15" s="2">
        <v>3394893.22</v>
      </c>
      <c r="H15" s="2">
        <v>2801298.7</v>
      </c>
      <c r="I15" s="2">
        <v>2243363.64</v>
      </c>
      <c r="J15" s="2">
        <v>1071643.58</v>
      </c>
      <c r="K15" s="2">
        <v>203419.91</v>
      </c>
    </row>
    <row r="16" spans="1:16" x14ac:dyDescent="0.3">
      <c r="A16" t="s">
        <v>3</v>
      </c>
      <c r="D16" t="s">
        <v>4</v>
      </c>
      <c r="E16">
        <v>6.6554111049999998</v>
      </c>
      <c r="F16">
        <v>6.6979845899999999</v>
      </c>
      <c r="G16">
        <v>6.4720656319999996</v>
      </c>
      <c r="H16">
        <v>4.8153474899999997</v>
      </c>
      <c r="I16">
        <v>2.4255526760000001</v>
      </c>
      <c r="J16">
        <v>2.6708273230000001</v>
      </c>
      <c r="K16">
        <v>0.47471238529999998</v>
      </c>
    </row>
    <row r="17" spans="1:11" x14ac:dyDescent="0.3">
      <c r="D17" t="s">
        <v>7</v>
      </c>
      <c r="E17">
        <v>5850223.6519999998</v>
      </c>
      <c r="F17">
        <v>4094996.9360000002</v>
      </c>
      <c r="G17">
        <v>3143186.2749999999</v>
      </c>
      <c r="H17">
        <v>2531283.7009999999</v>
      </c>
      <c r="I17">
        <v>1962542.892</v>
      </c>
      <c r="J17">
        <v>831004.902</v>
      </c>
      <c r="K17">
        <v>127748.1618</v>
      </c>
    </row>
    <row r="18" spans="1:11" x14ac:dyDescent="0.3">
      <c r="D18" t="s">
        <v>4</v>
      </c>
      <c r="E18">
        <v>39.079836219999997</v>
      </c>
      <c r="F18">
        <v>17.892990900000001</v>
      </c>
      <c r="G18">
        <v>10.14622198</v>
      </c>
      <c r="H18">
        <v>9.8101591100000007</v>
      </c>
      <c r="I18">
        <v>8.7828291810000003</v>
      </c>
      <c r="J18">
        <v>5.0441894390000002</v>
      </c>
      <c r="K18">
        <v>1.048530765</v>
      </c>
    </row>
    <row r="19" spans="1:11" x14ac:dyDescent="0.3">
      <c r="A19" t="s">
        <v>9</v>
      </c>
      <c r="B19">
        <v>43</v>
      </c>
      <c r="C19" t="s">
        <v>10</v>
      </c>
      <c r="D19" t="s">
        <v>11</v>
      </c>
      <c r="E19">
        <v>-0.66883408919999998</v>
      </c>
      <c r="F19">
        <v>2.2351030270000001</v>
      </c>
      <c r="G19">
        <v>6.5373126770000001</v>
      </c>
      <c r="H19">
        <v>9.3802844749999998</v>
      </c>
      <c r="I19">
        <v>12.977342159999999</v>
      </c>
      <c r="J19">
        <v>22.350339529999999</v>
      </c>
      <c r="K19">
        <v>35.021312080000001</v>
      </c>
    </row>
    <row r="20" spans="1:11" x14ac:dyDescent="0.3">
      <c r="D20" t="s">
        <v>12</v>
      </c>
      <c r="E20">
        <v>1.04759867</v>
      </c>
      <c r="F20">
        <v>3.2575081899999998</v>
      </c>
      <c r="G20">
        <v>5.7715885350000002</v>
      </c>
      <c r="H20">
        <v>7.6670443119999998</v>
      </c>
      <c r="I20">
        <v>10.22763859</v>
      </c>
      <c r="J20">
        <v>19.615208240000001</v>
      </c>
      <c r="K20">
        <v>37.564080279999999</v>
      </c>
    </row>
    <row r="21" spans="1:11" x14ac:dyDescent="0.3">
      <c r="D21" t="s">
        <v>13</v>
      </c>
      <c r="E21">
        <v>6.4049304960000004</v>
      </c>
      <c r="F21">
        <v>7.5179121020000004</v>
      </c>
      <c r="G21">
        <v>9.8972649090000004</v>
      </c>
      <c r="H21">
        <v>11.84751011</v>
      </c>
      <c r="I21">
        <v>14.339539009999999</v>
      </c>
      <c r="J21">
        <v>25.35224582</v>
      </c>
      <c r="K21">
        <v>39.045818509999997</v>
      </c>
    </row>
    <row r="22" spans="1:11" x14ac:dyDescent="0.3">
      <c r="D22" t="s">
        <v>14</v>
      </c>
      <c r="E22">
        <v>3.6897445960000002</v>
      </c>
      <c r="F22">
        <v>2.8019167710000001</v>
      </c>
      <c r="G22">
        <v>2.1945697380000002</v>
      </c>
      <c r="H22">
        <v>2.101534697</v>
      </c>
      <c r="I22">
        <v>2.0946031829999998</v>
      </c>
      <c r="J22">
        <v>2.8695523710000002</v>
      </c>
      <c r="K22">
        <v>2.035430758</v>
      </c>
    </row>
    <row r="23" spans="1:11" x14ac:dyDescent="0.3">
      <c r="D23" t="s">
        <v>15</v>
      </c>
      <c r="E23">
        <v>2.261231692</v>
      </c>
      <c r="F23">
        <v>4.3368411059999996</v>
      </c>
      <c r="G23">
        <v>7.4020553739999997</v>
      </c>
      <c r="H23">
        <v>9.6316129660000005</v>
      </c>
      <c r="I23">
        <v>12.51483992</v>
      </c>
      <c r="J23">
        <v>22.439264529999999</v>
      </c>
      <c r="K23">
        <v>37.210403620000001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813AF-2971-4C46-A8BA-423DE23113B5}">
  <dimension ref="A1:R9"/>
  <sheetViews>
    <sheetView workbookViewId="0">
      <selection activeCell="N7" sqref="N7"/>
    </sheetView>
  </sheetViews>
  <sheetFormatPr defaultRowHeight="14.4" x14ac:dyDescent="0.3"/>
  <sheetData>
    <row r="1" spans="1:18" x14ac:dyDescent="0.3">
      <c r="A1" t="s">
        <v>18</v>
      </c>
      <c r="E1" t="s">
        <v>19</v>
      </c>
      <c r="I1" t="s">
        <v>20</v>
      </c>
      <c r="M1" t="s">
        <v>21</v>
      </c>
      <c r="R1" s="3" t="s">
        <v>1</v>
      </c>
    </row>
    <row r="2" spans="1:18" x14ac:dyDescent="0.3">
      <c r="A2" t="s">
        <v>16</v>
      </c>
      <c r="B2" t="s">
        <v>17</v>
      </c>
      <c r="C2" t="s">
        <v>28</v>
      </c>
      <c r="E2" t="s">
        <v>16</v>
      </c>
      <c r="F2" t="s">
        <v>17</v>
      </c>
      <c r="G2" t="s">
        <v>26</v>
      </c>
      <c r="I2" t="s">
        <v>16</v>
      </c>
      <c r="J2" t="s">
        <v>17</v>
      </c>
      <c r="K2" t="s">
        <v>28</v>
      </c>
      <c r="M2" t="s">
        <v>16</v>
      </c>
      <c r="N2" t="s">
        <v>17</v>
      </c>
      <c r="O2" t="s">
        <v>26</v>
      </c>
      <c r="R2">
        <v>0.1</v>
      </c>
    </row>
    <row r="3" spans="1:18" x14ac:dyDescent="0.3">
      <c r="A3">
        <v>21.167206970000002</v>
      </c>
      <c r="B3">
        <v>3.8797014674412345</v>
      </c>
      <c r="C3">
        <v>5785573.9249999998</v>
      </c>
      <c r="D3">
        <v>307625.5535762051</v>
      </c>
      <c r="E3">
        <v>19.721583450000001</v>
      </c>
      <c r="F3">
        <v>7.6769609093754436</v>
      </c>
      <c r="G3">
        <v>8267093.9600000009</v>
      </c>
      <c r="H3">
        <v>2526633.5969823748</v>
      </c>
      <c r="I3">
        <v>12.3310216245</v>
      </c>
      <c r="J3">
        <v>7.3270984830651447</v>
      </c>
      <c r="K3">
        <v>11998881.73</v>
      </c>
      <c r="L3">
        <v>2810970.4119435116</v>
      </c>
      <c r="M3">
        <v>4.9487532874999998</v>
      </c>
      <c r="N3">
        <v>5.1494326116380691</v>
      </c>
      <c r="O3">
        <v>8728341.4399999995</v>
      </c>
      <c r="P3">
        <v>3877878.918653151</v>
      </c>
      <c r="R3">
        <v>0.15</v>
      </c>
    </row>
    <row r="4" spans="1:18" x14ac:dyDescent="0.3">
      <c r="A4">
        <v>23.813506365000002</v>
      </c>
      <c r="B4">
        <v>4.2333852201505051</v>
      </c>
      <c r="C4">
        <v>4093020.88</v>
      </c>
      <c r="D4">
        <v>326575.34356056165</v>
      </c>
      <c r="E4">
        <v>20.93564825</v>
      </c>
      <c r="F4">
        <v>8.4106714392082864</v>
      </c>
      <c r="G4">
        <v>5912704.1799999997</v>
      </c>
      <c r="H4">
        <v>1713562.2967252268</v>
      </c>
      <c r="I4">
        <v>16.706974785</v>
      </c>
      <c r="J4">
        <v>4.5949915432577617</v>
      </c>
      <c r="K4">
        <v>8495720.7599999998</v>
      </c>
      <c r="L4">
        <v>1954159.1549741572</v>
      </c>
      <c r="M4">
        <v>7.5895808029999996</v>
      </c>
      <c r="N4">
        <v>5.0718958768985267</v>
      </c>
      <c r="O4">
        <v>6205001.25</v>
      </c>
      <c r="P4">
        <v>2720554.8032956668</v>
      </c>
      <c r="R4">
        <v>0.2</v>
      </c>
    </row>
    <row r="5" spans="1:18" x14ac:dyDescent="0.3">
      <c r="A5">
        <v>28.085366354999998</v>
      </c>
      <c r="B5">
        <v>4.1415187435243173</v>
      </c>
      <c r="C5">
        <v>3312405.1550000003</v>
      </c>
      <c r="D5">
        <v>358403.103665245</v>
      </c>
      <c r="E5">
        <v>24.424700269999999</v>
      </c>
      <c r="F5">
        <v>9.1545923307431352</v>
      </c>
      <c r="G5">
        <v>4722215.0750000002</v>
      </c>
      <c r="H5">
        <v>1268365.484340322</v>
      </c>
      <c r="I5">
        <v>20.811179469999999</v>
      </c>
      <c r="J5">
        <v>4.1088556506982812</v>
      </c>
      <c r="K5">
        <v>6775691.4415000007</v>
      </c>
      <c r="L5">
        <v>1652072.1800174736</v>
      </c>
      <c r="M5">
        <v>11.401963821999999</v>
      </c>
      <c r="N5">
        <v>5.3746070130407002</v>
      </c>
      <c r="O5">
        <v>4885286.0350000001</v>
      </c>
      <c r="P5">
        <v>2107733.7322364138</v>
      </c>
      <c r="R5">
        <v>0.25</v>
      </c>
    </row>
    <row r="6" spans="1:18" x14ac:dyDescent="0.3">
      <c r="A6">
        <v>30.912908135000002</v>
      </c>
      <c r="B6">
        <v>3.5537020351944606</v>
      </c>
      <c r="C6">
        <v>2853104.16</v>
      </c>
      <c r="D6">
        <v>346131.99379773723</v>
      </c>
      <c r="E6">
        <v>27.474728560000003</v>
      </c>
      <c r="F6">
        <v>9.3236417428816303</v>
      </c>
      <c r="G6">
        <v>3908694.01</v>
      </c>
      <c r="H6">
        <v>950769.89485501137</v>
      </c>
      <c r="I6">
        <v>23.718401780000001</v>
      </c>
      <c r="J6">
        <v>3.755974945213655</v>
      </c>
      <c r="K6">
        <v>5670618.2884999998</v>
      </c>
      <c r="L6">
        <v>1551933.9195963517</v>
      </c>
      <c r="M6">
        <v>14.352256218000001</v>
      </c>
      <c r="N6">
        <v>5.8512491142585663</v>
      </c>
      <c r="O6">
        <v>3970993.23</v>
      </c>
      <c r="P6">
        <v>1654197.8681596236</v>
      </c>
      <c r="R6">
        <v>0.3</v>
      </c>
    </row>
    <row r="7" spans="1:18" x14ac:dyDescent="0.3">
      <c r="A7">
        <v>33.802356814999996</v>
      </c>
      <c r="B7">
        <v>3.1699535285730005</v>
      </c>
      <c r="C7">
        <v>2408784.7349999999</v>
      </c>
      <c r="D7">
        <v>283630.98804321798</v>
      </c>
      <c r="E7">
        <v>31.09085511</v>
      </c>
      <c r="F7">
        <v>9.5550981318873855</v>
      </c>
      <c r="G7">
        <v>3157213.5549999997</v>
      </c>
      <c r="H7">
        <v>681745.68230144307</v>
      </c>
      <c r="I7">
        <v>26.618263665000001</v>
      </c>
      <c r="J7">
        <v>4.211005548334442</v>
      </c>
      <c r="K7">
        <v>4627433.3054999998</v>
      </c>
      <c r="L7">
        <v>1429162.5853230122</v>
      </c>
      <c r="M7">
        <v>17.454861964999999</v>
      </c>
      <c r="N7">
        <v>5.898376618426922</v>
      </c>
      <c r="O7">
        <v>3129708.41</v>
      </c>
      <c r="P7">
        <v>1253480.7946724622</v>
      </c>
      <c r="R7">
        <v>0.5</v>
      </c>
    </row>
    <row r="8" spans="1:18" x14ac:dyDescent="0.3">
      <c r="A8">
        <v>44.133625115000001</v>
      </c>
      <c r="B8">
        <v>3.3005258477909134</v>
      </c>
      <c r="C8">
        <v>1171243.7749999999</v>
      </c>
      <c r="D8">
        <v>108516.34723576008</v>
      </c>
      <c r="E8">
        <v>40.981532555000001</v>
      </c>
      <c r="F8">
        <v>11.055273474754591</v>
      </c>
      <c r="G8">
        <v>1576811.7850000001</v>
      </c>
      <c r="H8">
        <v>273517.0134777347</v>
      </c>
      <c r="I8">
        <v>36.115575765000003</v>
      </c>
      <c r="J8">
        <v>4.5943289198779667</v>
      </c>
      <c r="K8">
        <v>2226989.327</v>
      </c>
      <c r="L8">
        <v>675812.60668737453</v>
      </c>
      <c r="M8">
        <v>26.780483204999999</v>
      </c>
      <c r="N8">
        <v>5.3217881461542964</v>
      </c>
      <c r="O8">
        <v>1485014.4500000002</v>
      </c>
      <c r="P8">
        <v>584594.69064396434</v>
      </c>
      <c r="R8">
        <v>1</v>
      </c>
    </row>
    <row r="9" spans="1:18" x14ac:dyDescent="0.3">
      <c r="A9">
        <v>56.236865574999996</v>
      </c>
      <c r="B9">
        <v>4.6347081602576878</v>
      </c>
      <c r="C9">
        <v>217590.14</v>
      </c>
      <c r="D9">
        <v>17947.543903771348</v>
      </c>
      <c r="E9">
        <v>54.958136714999995</v>
      </c>
      <c r="F9">
        <v>12.680110708865245</v>
      </c>
      <c r="G9">
        <v>318760.94499999995</v>
      </c>
      <c r="H9">
        <v>29253.933847570825</v>
      </c>
      <c r="I9">
        <v>50.941646009999999</v>
      </c>
      <c r="J9">
        <v>5.8472971904334488</v>
      </c>
      <c r="K9">
        <v>432242.1825</v>
      </c>
      <c r="L9">
        <v>132529.87383708436</v>
      </c>
      <c r="M9">
        <v>41.765583450000001</v>
      </c>
      <c r="N9">
        <v>5.2313364916698575</v>
      </c>
      <c r="O9">
        <v>282760.16499999998</v>
      </c>
      <c r="P9">
        <v>112204.06466313991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10cms</vt:lpstr>
      <vt:lpstr>25cms</vt:lpstr>
      <vt:lpstr>25cms- with inserts</vt:lpstr>
      <vt:lpstr>25-with L3, L2 and disp</vt:lpstr>
      <vt:lpstr>17.5</vt:lpstr>
      <vt:lpstr>32.5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Quemerais Group</dc:creator>
  <cp:lastModifiedBy>Emily Quecke</cp:lastModifiedBy>
  <dcterms:created xsi:type="dcterms:W3CDTF">2021-07-30T15:24:07Z</dcterms:created>
  <dcterms:modified xsi:type="dcterms:W3CDTF">2022-05-31T14:29:33Z</dcterms:modified>
</cp:coreProperties>
</file>