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atharina\Publication\Paper JFlowChem\2_Sacubitril\5_manuscript\upload data repository\"/>
    </mc:Choice>
  </mc:AlternateContent>
  <bookViews>
    <workbookView xWindow="0" yWindow="0" windowWidth="24120" windowHeight="12330"/>
  </bookViews>
  <sheets>
    <sheet name="KHI-427" sheetId="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" i="6" l="1"/>
  <c r="G29" i="6" s="1"/>
  <c r="F30" i="6"/>
  <c r="G30" i="6" s="1"/>
  <c r="F31" i="6"/>
  <c r="G31" i="6" s="1"/>
  <c r="F32" i="6"/>
  <c r="G32" i="6" s="1"/>
  <c r="F33" i="6"/>
  <c r="G33" i="6" s="1"/>
  <c r="F34" i="6"/>
  <c r="G34" i="6" s="1"/>
  <c r="F35" i="6"/>
  <c r="G35" i="6" s="1"/>
  <c r="F36" i="6"/>
  <c r="G36" i="6" s="1"/>
  <c r="F37" i="6"/>
  <c r="G37" i="6" s="1"/>
  <c r="F38" i="6"/>
  <c r="G38" i="6" s="1"/>
  <c r="F39" i="6"/>
  <c r="G39" i="6" s="1"/>
  <c r="F40" i="6"/>
  <c r="G40" i="6" s="1"/>
  <c r="F41" i="6"/>
  <c r="G41" i="6" s="1"/>
  <c r="F42" i="6"/>
  <c r="G42" i="6" s="1"/>
  <c r="F43" i="6"/>
  <c r="G43" i="6" s="1"/>
  <c r="F44" i="6"/>
  <c r="G44" i="6" s="1"/>
  <c r="F45" i="6"/>
  <c r="G45" i="6" s="1"/>
  <c r="F46" i="6"/>
  <c r="G46" i="6" s="1"/>
  <c r="F47" i="6"/>
  <c r="G47" i="6" s="1"/>
  <c r="F48" i="6"/>
  <c r="G48" i="6" s="1"/>
  <c r="F49" i="6"/>
  <c r="G49" i="6" s="1"/>
  <c r="F50" i="6"/>
  <c r="G50" i="6" s="1"/>
  <c r="F51" i="6"/>
  <c r="G51" i="6" s="1"/>
  <c r="F52" i="6"/>
  <c r="G52" i="6" s="1"/>
  <c r="F53" i="6"/>
  <c r="G53" i="6" s="1"/>
  <c r="F54" i="6"/>
  <c r="G54" i="6" s="1"/>
  <c r="F55" i="6"/>
  <c r="G55" i="6" s="1"/>
  <c r="F28" i="6"/>
  <c r="G28" i="6" s="1"/>
  <c r="E47" i="6" l="1"/>
  <c r="E48" i="6"/>
  <c r="E49" i="6"/>
  <c r="E50" i="6"/>
  <c r="E51" i="6"/>
  <c r="E52" i="6"/>
  <c r="E53" i="6"/>
  <c r="E54" i="6"/>
  <c r="E55" i="6"/>
  <c r="E28" i="6"/>
  <c r="E29" i="6" l="1"/>
  <c r="E46" i="6"/>
  <c r="E45" i="6" l="1"/>
  <c r="E44" i="6"/>
  <c r="E43" i="6"/>
  <c r="E30" i="6" l="1"/>
  <c r="E31" i="6" l="1"/>
  <c r="E32" i="6"/>
  <c r="E33" i="6" l="1"/>
  <c r="E34" i="6"/>
  <c r="E35" i="6"/>
  <c r="E36" i="6"/>
  <c r="E37" i="6"/>
  <c r="E38" i="6"/>
  <c r="E39" i="6"/>
  <c r="E40" i="6"/>
  <c r="E41" i="6"/>
  <c r="E42" i="6"/>
  <c r="B15" i="6" l="1"/>
  <c r="B16" i="6" s="1"/>
  <c r="H52" i="6" l="1"/>
  <c r="H43" i="6"/>
  <c r="H34" i="6"/>
  <c r="H44" i="6"/>
  <c r="H39" i="6"/>
  <c r="H38" i="6"/>
  <c r="H41" i="6"/>
  <c r="H36" i="6"/>
  <c r="H53" i="6"/>
  <c r="H54" i="6"/>
  <c r="H55" i="6"/>
  <c r="H49" i="6"/>
  <c r="H51" i="6"/>
  <c r="H48" i="6"/>
  <c r="H47" i="6"/>
  <c r="H45" i="6"/>
  <c r="H40" i="6"/>
  <c r="H35" i="6"/>
  <c r="H30" i="6"/>
  <c r="H31" i="6"/>
  <c r="H37" i="6"/>
  <c r="H32" i="6"/>
  <c r="H28" i="6"/>
  <c r="H50" i="6"/>
  <c r="H33" i="6"/>
  <c r="H46" i="6"/>
  <c r="H42" i="6"/>
  <c r="H29" i="6"/>
  <c r="I29" i="6" l="1"/>
  <c r="I33" i="6"/>
  <c r="I37" i="6"/>
  <c r="I41" i="6"/>
  <c r="I45" i="6"/>
  <c r="I49" i="6"/>
  <c r="I53" i="6"/>
  <c r="I35" i="6"/>
  <c r="I39" i="6"/>
  <c r="I47" i="6"/>
  <c r="I51" i="6"/>
  <c r="I32" i="6"/>
  <c r="I44" i="6"/>
  <c r="I48" i="6"/>
  <c r="I28" i="6"/>
  <c r="I30" i="6"/>
  <c r="I34" i="6"/>
  <c r="I38" i="6"/>
  <c r="I42" i="6"/>
  <c r="I46" i="6"/>
  <c r="I50" i="6"/>
  <c r="I54" i="6"/>
  <c r="I31" i="6"/>
  <c r="I43" i="6"/>
  <c r="I55" i="6"/>
  <c r="I36" i="6"/>
  <c r="I40" i="6"/>
  <c r="I52" i="6"/>
</calcChain>
</file>

<file path=xl/sharedStrings.xml><?xml version="1.0" encoding="utf-8"?>
<sst xmlns="http://schemas.openxmlformats.org/spreadsheetml/2006/main" count="52" uniqueCount="42">
  <si>
    <t>λ [nm]</t>
  </si>
  <si>
    <t>Time</t>
  </si>
  <si>
    <t>Area</t>
  </si>
  <si>
    <t>educt</t>
  </si>
  <si>
    <t>compound</t>
  </si>
  <si>
    <t>CONDITIONS</t>
  </si>
  <si>
    <t>mM</t>
  </si>
  <si>
    <t>RETENTION</t>
  </si>
  <si>
    <t>CALIBRATION</t>
  </si>
  <si>
    <t>k=</t>
  </si>
  <si>
    <t>anisole</t>
  </si>
  <si>
    <t>Linear Factor</t>
  </si>
  <si>
    <t>CONCENTRATION</t>
  </si>
  <si>
    <t>calculated in stock</t>
  </si>
  <si>
    <t>HPLC method</t>
  </si>
  <si>
    <t>rt [min]</t>
  </si>
  <si>
    <t>concentration</t>
  </si>
  <si>
    <t>mg</t>
  </si>
  <si>
    <t>volume</t>
  </si>
  <si>
    <t>mL</t>
  </si>
  <si>
    <t>weight</t>
  </si>
  <si>
    <t>Date:</t>
  </si>
  <si>
    <t>Exp. No:</t>
  </si>
  <si>
    <t>Solvent</t>
  </si>
  <si>
    <t>Temperature</t>
  </si>
  <si>
    <t>° C</t>
  </si>
  <si>
    <t>iodo boc sacu</t>
  </si>
  <si>
    <t>biphenyl boc sacu</t>
  </si>
  <si>
    <t>MeOH-H3PO4_75-25_5 MIN</t>
  </si>
  <si>
    <t>Suzuki coupling flow</t>
  </si>
  <si>
    <t>MeCN:H2O 65:35</t>
  </si>
  <si>
    <t>KHI-427</t>
  </si>
  <si>
    <t>75-125</t>
  </si>
  <si>
    <t>T= 75 °C</t>
  </si>
  <si>
    <t>T= 100 °C</t>
  </si>
  <si>
    <t>T= 125 °C</t>
  </si>
  <si>
    <t>iodo sacu</t>
  </si>
  <si>
    <t>Conversion [%]</t>
  </si>
  <si>
    <t>Concentration in samples [mM]</t>
  </si>
  <si>
    <t>Concentration normalized [mM]</t>
  </si>
  <si>
    <t>Concentration in reaction solution [mM]</t>
  </si>
  <si>
    <t>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</si>
</sst>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3" xfId="0" applyFont="1" applyBorder="1"/>
    <xf numFmtId="0" fontId="0" fillId="0" borderId="3" xfId="0" applyFont="1" applyBorder="1"/>
    <xf numFmtId="0" fontId="0" fillId="0" borderId="0" xfId="0" applyFill="1"/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Font="1" applyBorder="1"/>
    <xf numFmtId="0" fontId="1" fillId="0" borderId="0" xfId="0" applyFont="1" applyFill="1" applyAlignment="1">
      <alignment horizontal="center" vertical="center"/>
    </xf>
    <xf numFmtId="0" fontId="1" fillId="4" borderId="0" xfId="0" applyFont="1" applyFill="1"/>
    <xf numFmtId="0" fontId="1" fillId="5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2" xfId="0" applyFont="1" applyBorder="1"/>
    <xf numFmtId="0" fontId="0" fillId="6" borderId="0" xfId="0" applyFill="1"/>
    <xf numFmtId="0" fontId="1" fillId="7" borderId="0" xfId="0" applyFont="1" applyFill="1" applyAlignment="1">
      <alignment vertical="center"/>
    </xf>
    <xf numFmtId="0" fontId="1" fillId="0" borderId="0" xfId="0" applyFont="1" applyFill="1"/>
    <xf numFmtId="0" fontId="0" fillId="0" borderId="0" xfId="0" applyFill="1" applyAlignment="1">
      <alignment vertical="center"/>
    </xf>
    <xf numFmtId="14" fontId="0" fillId="6" borderId="0" xfId="0" applyNumberFormat="1" applyFill="1"/>
    <xf numFmtId="0" fontId="0" fillId="0" borderId="3" xfId="0" applyFont="1" applyFill="1" applyBorder="1"/>
    <xf numFmtId="0" fontId="0" fillId="0" borderId="0" xfId="0" applyFont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right"/>
    </xf>
    <xf numFmtId="164" fontId="0" fillId="0" borderId="0" xfId="0" applyNumberFormat="1" applyFont="1" applyBorder="1" applyAlignment="1">
      <alignment horizontal="right"/>
    </xf>
    <xf numFmtId="164" fontId="0" fillId="0" borderId="0" xfId="0" applyNumberFormat="1" applyFont="1" applyBorder="1" applyAlignment="1">
      <alignment horizontal="right" vertical="center"/>
    </xf>
    <xf numFmtId="0" fontId="1" fillId="4" borderId="3" xfId="0" applyFont="1" applyFill="1" applyBorder="1" applyAlignment="1">
      <alignment horizontal="center" vertical="center" wrapText="1"/>
    </xf>
    <xf numFmtId="0" fontId="0" fillId="0" borderId="5" xfId="0" applyFont="1" applyFill="1" applyBorder="1"/>
    <xf numFmtId="0" fontId="1" fillId="7" borderId="0" xfId="0" applyFont="1" applyFill="1" applyAlignment="1">
      <alignment horizontal="center" vertical="center" wrapText="1"/>
    </xf>
    <xf numFmtId="0" fontId="3" fillId="6" borderId="0" xfId="0" applyFont="1" applyFill="1"/>
    <xf numFmtId="0" fontId="1" fillId="0" borderId="7" xfId="0" applyFont="1" applyBorder="1"/>
    <xf numFmtId="0" fontId="0" fillId="0" borderId="6" xfId="0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/>
    </xf>
    <xf numFmtId="0" fontId="0" fillId="0" borderId="8" xfId="0" applyFont="1" applyBorder="1"/>
    <xf numFmtId="0" fontId="0" fillId="0" borderId="7" xfId="0" applyFont="1" applyFill="1" applyBorder="1"/>
    <xf numFmtId="0" fontId="0" fillId="0" borderId="7" xfId="0" applyFont="1" applyBorder="1"/>
    <xf numFmtId="0" fontId="0" fillId="0" borderId="0" xfId="0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right"/>
    </xf>
    <xf numFmtId="0" fontId="0" fillId="0" borderId="4" xfId="0" applyFont="1" applyFill="1" applyBorder="1"/>
    <xf numFmtId="0" fontId="0" fillId="0" borderId="1" xfId="0" applyFont="1" applyFill="1" applyBorder="1"/>
    <xf numFmtId="0" fontId="0" fillId="0" borderId="1" xfId="0" applyFont="1" applyBorder="1"/>
    <xf numFmtId="164" fontId="0" fillId="0" borderId="0" xfId="0" applyNumberFormat="1" applyFont="1" applyFill="1" applyBorder="1"/>
    <xf numFmtId="164" fontId="0" fillId="8" borderId="0" xfId="0" applyNumberFormat="1" applyFont="1" applyFill="1" applyBorder="1"/>
    <xf numFmtId="164" fontId="0" fillId="0" borderId="6" xfId="0" applyNumberFormat="1" applyFont="1" applyFill="1" applyBorder="1"/>
    <xf numFmtId="164" fontId="0" fillId="10" borderId="2" xfId="0" applyNumberFormat="1" applyFont="1" applyFill="1" applyBorder="1"/>
    <xf numFmtId="164" fontId="0" fillId="2" borderId="0" xfId="0" applyNumberFormat="1" applyFont="1" applyFill="1" applyBorder="1"/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8" borderId="0" xfId="0" applyFont="1" applyFill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FF"/>
      <color rgb="FFCC99FF"/>
      <color rgb="FFCCFFFF"/>
      <color rgb="FFFFFF66"/>
      <color rgb="FFFF5050"/>
      <color rgb="FFCCFF99"/>
      <color rgb="FF008000"/>
      <color rgb="FF000099"/>
      <color rgb="FF99FF33"/>
      <color rgb="FF5CD6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Conversion at different temperatures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Conversion 75 °C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'KHI-427'!$B$28:$B$38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90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</c:numCache>
            </c:numRef>
          </c:xVal>
          <c:yVal>
            <c:numRef>
              <c:f>'KHI-427'!$I$28:$I$39</c:f>
              <c:numCache>
                <c:formatCode>0.0</c:formatCode>
                <c:ptCount val="12"/>
                <c:pt idx="0">
                  <c:v>0</c:v>
                </c:pt>
                <c:pt idx="1">
                  <c:v>30.027526819157774</c:v>
                </c:pt>
                <c:pt idx="2">
                  <c:v>37.904863929802133</c:v>
                </c:pt>
                <c:pt idx="3">
                  <c:v>46.532151660685841</c:v>
                </c:pt>
                <c:pt idx="4">
                  <c:v>49.51692303762389</c:v>
                </c:pt>
                <c:pt idx="5">
                  <c:v>50.754459017915075</c:v>
                </c:pt>
                <c:pt idx="6">
                  <c:v>52.710417041125801</c:v>
                </c:pt>
                <c:pt idx="7">
                  <c:v>54.167956860002811</c:v>
                </c:pt>
                <c:pt idx="8">
                  <c:v>55.581154139461745</c:v>
                </c:pt>
                <c:pt idx="9">
                  <c:v>58.020439166928249</c:v>
                </c:pt>
                <c:pt idx="10">
                  <c:v>58.614019115884773</c:v>
                </c:pt>
                <c:pt idx="11">
                  <c:v>95.87082691313941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F6-4B64-B118-262069E224A4}"/>
            </c:ext>
          </c:extLst>
        </c:ser>
        <c:ser>
          <c:idx val="1"/>
          <c:order val="1"/>
          <c:tx>
            <c:v>Conversion 100 °C</c:v>
          </c:tx>
          <c:xVal>
            <c:numRef>
              <c:f>'KHI-427'!$B$39:$B$48</c:f>
              <c:numCache>
                <c:formatCode>General</c:formatCode>
                <c:ptCount val="10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</c:numCache>
            </c:numRef>
          </c:xVal>
          <c:yVal>
            <c:numRef>
              <c:f>'KHI-427'!$I$39:$I$48</c:f>
              <c:numCache>
                <c:formatCode>0.0</c:formatCode>
                <c:ptCount val="10"/>
                <c:pt idx="0">
                  <c:v>95.87082691313941</c:v>
                </c:pt>
                <c:pt idx="1">
                  <c:v>90.612451368896359</c:v>
                </c:pt>
                <c:pt idx="2">
                  <c:v>89.840207985880056</c:v>
                </c:pt>
                <c:pt idx="3">
                  <c:v>87.636292490072591</c:v>
                </c:pt>
                <c:pt idx="4">
                  <c:v>86.492735121121299</c:v>
                </c:pt>
                <c:pt idx="5">
                  <c:v>85.243349488506567</c:v>
                </c:pt>
                <c:pt idx="6">
                  <c:v>84.511457104471376</c:v>
                </c:pt>
                <c:pt idx="7">
                  <c:v>84.361253168334954</c:v>
                </c:pt>
                <c:pt idx="8">
                  <c:v>83.8446312342586</c:v>
                </c:pt>
                <c:pt idx="9">
                  <c:v>83.723165873971226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2F-4A2E-937B-F75C86CF9B11}"/>
            </c:ext>
          </c:extLst>
        </c:ser>
        <c:ser>
          <c:idx val="2"/>
          <c:order val="2"/>
          <c:tx>
            <c:v>Conversion 125 °C</c:v>
          </c:tx>
          <c:xVal>
            <c:numRef>
              <c:f>'KHI-427'!$B$49:$B$55</c:f>
              <c:numCache>
                <c:formatCode>General</c:formatCode>
                <c:ptCount val="7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</c:numCache>
            </c:numRef>
          </c:xVal>
          <c:yVal>
            <c:numRef>
              <c:f>'KHI-427'!$I$49:$I$55</c:f>
              <c:numCache>
                <c:formatCode>0.0</c:formatCode>
                <c:ptCount val="7"/>
                <c:pt idx="0">
                  <c:v>98.663024499558901</c:v>
                </c:pt>
                <c:pt idx="1">
                  <c:v>85.408163430436559</c:v>
                </c:pt>
                <c:pt idx="2">
                  <c:v>97.866889249263835</c:v>
                </c:pt>
                <c:pt idx="3">
                  <c:v>96.178379009690957</c:v>
                </c:pt>
                <c:pt idx="4">
                  <c:v>94.272594956352208</c:v>
                </c:pt>
                <c:pt idx="5">
                  <c:v>95.366573582405152</c:v>
                </c:pt>
                <c:pt idx="6">
                  <c:v>96.496850142387913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2F-4A2E-937B-F75C86CF9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21728"/>
        <c:axId val="137723904"/>
      </c:scatterChart>
      <c:valAx>
        <c:axId val="137721728"/>
        <c:scaling>
          <c:orientation val="minMax"/>
          <c:max val="120"/>
          <c:min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[min]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723904"/>
        <c:crosses val="autoZero"/>
        <c:crossBetween val="midCat"/>
      </c:valAx>
      <c:valAx>
        <c:axId val="1377239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Conversion [%]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721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22224</xdr:colOff>
      <xdr:row>63</xdr:row>
      <xdr:rowOff>80717</xdr:rowOff>
    </xdr:from>
    <xdr:to>
      <xdr:col>9</xdr:col>
      <xdr:colOff>0</xdr:colOff>
      <xdr:row>82</xdr:row>
      <xdr:rowOff>150158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F08C53F-E9C0-4E47-9500-BF8CCF7A61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topLeftCell="A55" zoomScale="85" zoomScaleNormal="85" workbookViewId="0">
      <selection activeCell="P84" sqref="P84"/>
    </sheetView>
  </sheetViews>
  <sheetFormatPr defaultColWidth="8.85546875" defaultRowHeight="15" x14ac:dyDescent="0.25"/>
  <cols>
    <col min="1" max="1" width="19.42578125" bestFit="1" customWidth="1"/>
    <col min="2" max="2" width="17.85546875" bestFit="1" customWidth="1"/>
    <col min="3" max="3" width="26.140625" customWidth="1"/>
    <col min="4" max="4" width="13.5703125" bestFit="1" customWidth="1"/>
    <col min="5" max="5" width="17.7109375" customWidth="1"/>
    <col min="6" max="6" width="17.85546875" bestFit="1" customWidth="1"/>
    <col min="7" max="7" width="30.140625" bestFit="1" customWidth="1"/>
    <col min="8" max="8" width="37.42578125" bestFit="1" customWidth="1"/>
    <col min="9" max="9" width="23.5703125" customWidth="1"/>
    <col min="10" max="10" width="17.85546875" bestFit="1" customWidth="1"/>
    <col min="11" max="11" width="12" bestFit="1" customWidth="1"/>
  </cols>
  <sheetData>
    <row r="1" spans="1:5" x14ac:dyDescent="0.25">
      <c r="A1" s="16" t="s">
        <v>29</v>
      </c>
      <c r="B1" s="16"/>
      <c r="C1" s="16"/>
    </row>
    <row r="2" spans="1:5" x14ac:dyDescent="0.25">
      <c r="A2" s="13"/>
      <c r="B2" s="18"/>
    </row>
    <row r="3" spans="1:5" x14ac:dyDescent="0.25">
      <c r="A3" s="1" t="s">
        <v>21</v>
      </c>
      <c r="B3" s="19">
        <v>43712</v>
      </c>
    </row>
    <row r="4" spans="1:5" x14ac:dyDescent="0.25">
      <c r="A4" s="1" t="s">
        <v>22</v>
      </c>
      <c r="B4" s="15" t="s">
        <v>31</v>
      </c>
    </row>
    <row r="6" spans="1:5" x14ac:dyDescent="0.25">
      <c r="A6" s="11" t="s">
        <v>7</v>
      </c>
      <c r="B6" s="1" t="s">
        <v>4</v>
      </c>
      <c r="C6" s="2" t="s">
        <v>0</v>
      </c>
      <c r="D6" s="2" t="s">
        <v>15</v>
      </c>
    </row>
    <row r="7" spans="1:5" x14ac:dyDescent="0.25">
      <c r="A7" s="1" t="s">
        <v>3</v>
      </c>
      <c r="B7" t="s">
        <v>26</v>
      </c>
      <c r="C7">
        <v>237</v>
      </c>
      <c r="D7">
        <v>2.2000000000000002</v>
      </c>
      <c r="E7" s="1"/>
    </row>
    <row r="8" spans="1:5" x14ac:dyDescent="0.25">
      <c r="A8" s="1" t="s">
        <v>41</v>
      </c>
      <c r="B8" t="s">
        <v>27</v>
      </c>
      <c r="C8">
        <v>237</v>
      </c>
      <c r="D8">
        <v>3.2</v>
      </c>
    </row>
    <row r="9" spans="1:5" x14ac:dyDescent="0.25">
      <c r="A9" s="1" t="s">
        <v>10</v>
      </c>
      <c r="C9">
        <v>270</v>
      </c>
      <c r="D9">
        <v>0.8</v>
      </c>
    </row>
    <row r="10" spans="1:5" x14ac:dyDescent="0.25">
      <c r="A10" s="1" t="s">
        <v>14</v>
      </c>
      <c r="B10" t="s">
        <v>28</v>
      </c>
    </row>
    <row r="11" spans="1:5" x14ac:dyDescent="0.25">
      <c r="A11" s="1"/>
    </row>
    <row r="12" spans="1:5" x14ac:dyDescent="0.25">
      <c r="A12" s="11" t="s">
        <v>12</v>
      </c>
      <c r="B12" t="s">
        <v>13</v>
      </c>
    </row>
    <row r="13" spans="1:5" x14ac:dyDescent="0.25">
      <c r="A13" s="1" t="s">
        <v>10</v>
      </c>
      <c r="B13" s="15">
        <v>135.4</v>
      </c>
      <c r="C13" t="s">
        <v>17</v>
      </c>
      <c r="D13" t="s">
        <v>20</v>
      </c>
    </row>
    <row r="14" spans="1:5" x14ac:dyDescent="0.25">
      <c r="A14" s="17"/>
      <c r="B14" s="15">
        <v>20</v>
      </c>
      <c r="C14" t="s">
        <v>19</v>
      </c>
      <c r="D14" t="s">
        <v>18</v>
      </c>
    </row>
    <row r="15" spans="1:5" x14ac:dyDescent="0.25">
      <c r="B15" s="6">
        <f>(B13/108.14)/B14*1000</f>
        <v>62.604031810615872</v>
      </c>
      <c r="C15" t="s">
        <v>6</v>
      </c>
      <c r="D15" t="s">
        <v>16</v>
      </c>
    </row>
    <row r="16" spans="1:5" x14ac:dyDescent="0.25">
      <c r="A16" s="1" t="s">
        <v>11</v>
      </c>
      <c r="B16">
        <f>B15/E28</f>
        <v>10.266119311123353</v>
      </c>
    </row>
    <row r="17" spans="1:12" x14ac:dyDescent="0.25">
      <c r="A17" s="1"/>
    </row>
    <row r="18" spans="1:12" x14ac:dyDescent="0.25">
      <c r="A18" s="11" t="s">
        <v>8</v>
      </c>
    </row>
    <row r="19" spans="1:12" x14ac:dyDescent="0.25">
      <c r="A19" t="s">
        <v>36</v>
      </c>
      <c r="B19" t="s">
        <v>9</v>
      </c>
      <c r="C19">
        <v>2243.1999999999998</v>
      </c>
    </row>
    <row r="20" spans="1:12" x14ac:dyDescent="0.25">
      <c r="A20" t="s">
        <v>10</v>
      </c>
      <c r="B20" t="s">
        <v>9</v>
      </c>
      <c r="C20">
        <v>156.94999999999999</v>
      </c>
      <c r="D20" s="6"/>
      <c r="I20" s="6"/>
      <c r="J20" s="6"/>
      <c r="K20" s="6"/>
      <c r="L20" s="6"/>
    </row>
    <row r="21" spans="1:12" x14ac:dyDescent="0.25">
      <c r="D21" s="6"/>
      <c r="I21" s="6"/>
      <c r="J21" s="6"/>
      <c r="K21" s="6"/>
      <c r="L21" s="6"/>
    </row>
    <row r="22" spans="1:12" x14ac:dyDescent="0.25">
      <c r="A22" s="11" t="s">
        <v>5</v>
      </c>
      <c r="I22" s="6"/>
      <c r="J22" s="6"/>
      <c r="K22" s="6"/>
      <c r="L22" s="6"/>
    </row>
    <row r="23" spans="1:12" x14ac:dyDescent="0.25">
      <c r="A23" t="s">
        <v>23</v>
      </c>
      <c r="B23" s="31" t="s">
        <v>30</v>
      </c>
      <c r="I23" s="6"/>
      <c r="J23" s="6"/>
      <c r="K23" s="6"/>
      <c r="L23" s="6"/>
    </row>
    <row r="24" spans="1:12" x14ac:dyDescent="0.25">
      <c r="A24" t="s">
        <v>24</v>
      </c>
      <c r="B24" s="31" t="s">
        <v>32</v>
      </c>
      <c r="C24" t="s">
        <v>25</v>
      </c>
      <c r="I24" s="6"/>
      <c r="J24" s="6"/>
      <c r="K24" s="6"/>
      <c r="L24" s="6"/>
    </row>
    <row r="25" spans="1:12" x14ac:dyDescent="0.25">
      <c r="I25" s="6"/>
      <c r="J25" s="6"/>
      <c r="K25" s="6"/>
      <c r="L25" s="6"/>
    </row>
    <row r="26" spans="1:12" ht="15" customHeight="1" x14ac:dyDescent="0.25">
      <c r="B26" s="1"/>
      <c r="C26" s="56" t="s">
        <v>2</v>
      </c>
      <c r="D26" s="57"/>
      <c r="E26" s="49" t="s">
        <v>38</v>
      </c>
      <c r="F26" s="50"/>
      <c r="G26" s="30" t="s">
        <v>39</v>
      </c>
      <c r="H26" s="28" t="s">
        <v>40</v>
      </c>
      <c r="I26" s="12" t="s">
        <v>37</v>
      </c>
      <c r="J26" s="10"/>
      <c r="K26" s="6"/>
      <c r="L26" s="6"/>
    </row>
    <row r="27" spans="1:12" x14ac:dyDescent="0.25">
      <c r="B27" s="3" t="s">
        <v>1</v>
      </c>
      <c r="C27" s="14" t="s">
        <v>10</v>
      </c>
      <c r="D27" s="7" t="s">
        <v>3</v>
      </c>
      <c r="E27" s="8" t="s">
        <v>10</v>
      </c>
      <c r="F27" s="7" t="s">
        <v>3</v>
      </c>
      <c r="G27" s="7" t="s">
        <v>3</v>
      </c>
      <c r="H27" s="7" t="s">
        <v>3</v>
      </c>
      <c r="I27" s="7" t="s">
        <v>3</v>
      </c>
      <c r="J27" s="6"/>
      <c r="K27" s="6"/>
      <c r="L27" s="6"/>
    </row>
    <row r="28" spans="1:12" x14ac:dyDescent="0.25">
      <c r="A28" s="51" t="s">
        <v>33</v>
      </c>
      <c r="B28" s="4">
        <v>0</v>
      </c>
      <c r="C28" s="26">
        <v>957.1</v>
      </c>
      <c r="D28" s="27">
        <v>5107.8999999999996</v>
      </c>
      <c r="E28" s="9">
        <f t="shared" ref="E28:E55" si="0">C28/$C$20</f>
        <v>6.0981204205160884</v>
      </c>
      <c r="F28" s="20">
        <f t="shared" ref="F28:F55" si="1">D28/$C$19</f>
        <v>2.2770595577746078</v>
      </c>
      <c r="G28" s="20">
        <f>(F28/C28)*$C$28</f>
        <v>2.2770595577746078</v>
      </c>
      <c r="H28" s="5">
        <f t="shared" ref="H28:H55" si="2">G28*$B$16</f>
        <v>23.376565098647902</v>
      </c>
      <c r="I28" s="44">
        <f>($H$28-H28)/$H$28*100</f>
        <v>0</v>
      </c>
      <c r="J28" s="6"/>
      <c r="K28" s="6"/>
      <c r="L28" s="6"/>
    </row>
    <row r="29" spans="1:12" x14ac:dyDescent="0.25">
      <c r="A29" s="51"/>
      <c r="B29" s="4">
        <v>30</v>
      </c>
      <c r="C29" s="26">
        <v>1000.1</v>
      </c>
      <c r="D29" s="27">
        <v>3734.7</v>
      </c>
      <c r="E29" s="9">
        <f t="shared" si="0"/>
        <v>6.3720930232558146</v>
      </c>
      <c r="F29" s="20">
        <f t="shared" si="1"/>
        <v>1.6648983594864479</v>
      </c>
      <c r="G29" s="20">
        <f t="shared" ref="G29:G55" si="3">(F29/C29)*$C$28</f>
        <v>1.5933148883756418</v>
      </c>
      <c r="H29" s="5">
        <f t="shared" si="2"/>
        <v>16.357160744253527</v>
      </c>
      <c r="I29" s="44">
        <f t="shared" ref="I29:I55" si="4">($H$28-H29)/$H$28*100</f>
        <v>30.027526819157774</v>
      </c>
      <c r="J29" s="6"/>
      <c r="K29" s="6"/>
      <c r="L29" s="6"/>
    </row>
    <row r="30" spans="1:12" x14ac:dyDescent="0.25">
      <c r="A30" s="51"/>
      <c r="B30" s="4">
        <v>40</v>
      </c>
      <c r="C30" s="26">
        <v>973.8</v>
      </c>
      <c r="D30" s="27">
        <v>3227.1</v>
      </c>
      <c r="E30" s="9">
        <f t="shared" si="0"/>
        <v>6.2045237336731445</v>
      </c>
      <c r="F30" s="20">
        <f t="shared" si="1"/>
        <v>1.438614479315264</v>
      </c>
      <c r="G30" s="20">
        <f t="shared" si="3"/>
        <v>1.4139432307995885</v>
      </c>
      <c r="H30" s="5">
        <f t="shared" si="2"/>
        <v>14.515709906543799</v>
      </c>
      <c r="I30" s="44">
        <f t="shared" si="4"/>
        <v>37.904863929802133</v>
      </c>
      <c r="J30" s="6"/>
      <c r="K30" s="6"/>
      <c r="L30" s="6"/>
    </row>
    <row r="31" spans="1:12" x14ac:dyDescent="0.25">
      <c r="A31" s="51"/>
      <c r="B31" s="4">
        <v>50</v>
      </c>
      <c r="C31" s="26">
        <v>995.9</v>
      </c>
      <c r="D31" s="27">
        <v>2841.8</v>
      </c>
      <c r="E31" s="9">
        <f t="shared" si="0"/>
        <v>6.3453329085696089</v>
      </c>
      <c r="F31" s="20">
        <f t="shared" si="1"/>
        <v>1.2668509272467905</v>
      </c>
      <c r="G31" s="20">
        <f t="shared" si="3"/>
        <v>1.2174947509467851</v>
      </c>
      <c r="H31" s="5">
        <f t="shared" si="2"/>
        <v>12.498946373886106</v>
      </c>
      <c r="I31" s="44">
        <f t="shared" si="4"/>
        <v>46.532151660685841</v>
      </c>
      <c r="J31" s="6"/>
      <c r="K31" s="6"/>
      <c r="L31" s="6"/>
    </row>
    <row r="32" spans="1:12" x14ac:dyDescent="0.25">
      <c r="A32" s="51"/>
      <c r="B32" s="4">
        <v>60</v>
      </c>
      <c r="C32" s="26">
        <v>992.5</v>
      </c>
      <c r="D32" s="27">
        <v>2674</v>
      </c>
      <c r="E32" s="9">
        <f t="shared" si="0"/>
        <v>6.3236699585855369</v>
      </c>
      <c r="F32" s="20">
        <f t="shared" si="1"/>
        <v>1.1920470756062769</v>
      </c>
      <c r="G32" s="20">
        <f t="shared" si="3"/>
        <v>1.1495297290304962</v>
      </c>
      <c r="H32" s="5">
        <f t="shared" si="2"/>
        <v>11.801209349910373</v>
      </c>
      <c r="I32" s="44">
        <f t="shared" si="4"/>
        <v>49.51692303762389</v>
      </c>
      <c r="J32" s="6"/>
      <c r="K32" s="6"/>
      <c r="L32" s="6"/>
    </row>
    <row r="33" spans="1:9" x14ac:dyDescent="0.25">
      <c r="A33" s="51"/>
      <c r="B33" s="4">
        <v>70</v>
      </c>
      <c r="C33" s="21">
        <v>960.9</v>
      </c>
      <c r="D33" s="22">
        <v>2525.4</v>
      </c>
      <c r="E33" s="9">
        <f t="shared" si="0"/>
        <v>6.1223319528512272</v>
      </c>
      <c r="F33" s="20">
        <f t="shared" si="1"/>
        <v>1.1258024251069902</v>
      </c>
      <c r="G33" s="20">
        <f t="shared" si="3"/>
        <v>1.1213502977103762</v>
      </c>
      <c r="H33" s="5">
        <f t="shared" si="2"/>
        <v>11.511915945858414</v>
      </c>
      <c r="I33" s="44">
        <f t="shared" si="4"/>
        <v>50.754459017915075</v>
      </c>
    </row>
    <row r="34" spans="1:9" x14ac:dyDescent="0.25">
      <c r="A34" s="51"/>
      <c r="B34" s="4">
        <v>80</v>
      </c>
      <c r="C34" s="21">
        <v>952.7</v>
      </c>
      <c r="D34" s="22">
        <v>2404.4</v>
      </c>
      <c r="E34" s="9">
        <f t="shared" si="0"/>
        <v>6.0700860146543496</v>
      </c>
      <c r="F34" s="20">
        <f t="shared" si="1"/>
        <v>1.071861626248217</v>
      </c>
      <c r="G34" s="20">
        <f t="shared" si="3"/>
        <v>1.076811968596797</v>
      </c>
      <c r="H34" s="5">
        <f t="shared" si="2"/>
        <v>11.054680145260331</v>
      </c>
      <c r="I34" s="44">
        <f t="shared" si="4"/>
        <v>52.710417041125801</v>
      </c>
    </row>
    <row r="35" spans="1:9" x14ac:dyDescent="0.25">
      <c r="A35" s="51"/>
      <c r="B35" s="4">
        <v>90</v>
      </c>
      <c r="C35" s="21">
        <v>1000.7</v>
      </c>
      <c r="D35" s="23">
        <v>2447.6999999999998</v>
      </c>
      <c r="E35" s="9">
        <f t="shared" si="0"/>
        <v>6.3759158967824154</v>
      </c>
      <c r="F35" s="20">
        <f t="shared" si="1"/>
        <v>1.0911644079885878</v>
      </c>
      <c r="G35" s="20">
        <f t="shared" si="3"/>
        <v>1.0436229188426875</v>
      </c>
      <c r="H35" s="5">
        <f t="shared" si="2"/>
        <v>10.713957400661833</v>
      </c>
      <c r="I35" s="44">
        <f t="shared" si="4"/>
        <v>54.167956860002811</v>
      </c>
    </row>
    <row r="36" spans="1:9" x14ac:dyDescent="0.25">
      <c r="A36" s="51"/>
      <c r="B36" s="4">
        <v>100</v>
      </c>
      <c r="C36" s="21">
        <v>882.7</v>
      </c>
      <c r="D36" s="23">
        <v>2092.5</v>
      </c>
      <c r="E36" s="9">
        <f t="shared" si="0"/>
        <v>5.6240841032175863</v>
      </c>
      <c r="F36" s="20">
        <f t="shared" si="1"/>
        <v>0.9328191868758916</v>
      </c>
      <c r="G36" s="20">
        <f t="shared" si="3"/>
        <v>1.0114435751205573</v>
      </c>
      <c r="H36" s="5">
        <f t="shared" si="2"/>
        <v>10.383600418656796</v>
      </c>
      <c r="I36" s="44">
        <f t="shared" si="4"/>
        <v>55.581154139461745</v>
      </c>
    </row>
    <row r="37" spans="1:9" x14ac:dyDescent="0.25">
      <c r="A37" s="51"/>
      <c r="B37" s="4">
        <v>110</v>
      </c>
      <c r="C37" s="21">
        <v>983</v>
      </c>
      <c r="D37" s="23">
        <v>2202.3000000000002</v>
      </c>
      <c r="E37" s="9">
        <f t="shared" si="0"/>
        <v>6.2631411277476907</v>
      </c>
      <c r="F37" s="20">
        <f t="shared" si="1"/>
        <v>0.98176711840228259</v>
      </c>
      <c r="G37" s="20">
        <f t="shared" si="3"/>
        <v>0.95589960226126613</v>
      </c>
      <c r="H37" s="5">
        <f t="shared" si="2"/>
        <v>9.8133793662695155</v>
      </c>
      <c r="I37" s="44">
        <f t="shared" si="4"/>
        <v>58.020439166928249</v>
      </c>
    </row>
    <row r="38" spans="1:9" x14ac:dyDescent="0.25">
      <c r="A38" s="51"/>
      <c r="B38" s="4">
        <v>120</v>
      </c>
      <c r="C38" s="21">
        <v>978.4</v>
      </c>
      <c r="D38" s="23">
        <v>2161</v>
      </c>
      <c r="E38" s="9">
        <f t="shared" si="0"/>
        <v>6.233832430710418</v>
      </c>
      <c r="F38" s="20">
        <f t="shared" si="1"/>
        <v>0.96335592011412274</v>
      </c>
      <c r="G38" s="20">
        <f t="shared" si="3"/>
        <v>0.94238343330051799</v>
      </c>
      <c r="H38" s="5">
        <f t="shared" si="2"/>
        <v>9.6746207630891732</v>
      </c>
      <c r="I38" s="45">
        <f t="shared" si="4"/>
        <v>58.614019115884773</v>
      </c>
    </row>
    <row r="39" spans="1:9" x14ac:dyDescent="0.25">
      <c r="A39" s="52" t="s">
        <v>34</v>
      </c>
      <c r="B39" s="32">
        <v>30</v>
      </c>
      <c r="C39" s="33">
        <v>940.7</v>
      </c>
      <c r="D39" s="34">
        <v>207.3</v>
      </c>
      <c r="E39" s="35">
        <f t="shared" si="0"/>
        <v>5.9936285441223323</v>
      </c>
      <c r="F39" s="36">
        <f t="shared" si="1"/>
        <v>9.2412624821683317E-2</v>
      </c>
      <c r="G39" s="36">
        <f t="shared" si="3"/>
        <v>9.4023730431416083E-2</v>
      </c>
      <c r="H39" s="37">
        <f t="shared" si="2"/>
        <v>0.96525883468581708</v>
      </c>
      <c r="I39" s="46">
        <f t="shared" si="4"/>
        <v>95.87082691313941</v>
      </c>
    </row>
    <row r="40" spans="1:9" x14ac:dyDescent="0.25">
      <c r="A40" s="53"/>
      <c r="B40" s="4">
        <v>40</v>
      </c>
      <c r="C40" s="38">
        <v>950.5</v>
      </c>
      <c r="D40" s="21">
        <v>476.2</v>
      </c>
      <c r="E40" s="9">
        <f t="shared" si="0"/>
        <v>6.0560688117234793</v>
      </c>
      <c r="F40" s="20">
        <f t="shared" si="1"/>
        <v>0.21228601997146934</v>
      </c>
      <c r="G40" s="20">
        <f t="shared" si="3"/>
        <v>0.21376007334528493</v>
      </c>
      <c r="H40" s="5">
        <f t="shared" si="2"/>
        <v>2.1944864169171741</v>
      </c>
      <c r="I40" s="44">
        <f t="shared" si="4"/>
        <v>90.612451368896359</v>
      </c>
    </row>
    <row r="41" spans="1:9" x14ac:dyDescent="0.25">
      <c r="A41" s="53"/>
      <c r="B41" s="4">
        <v>50</v>
      </c>
      <c r="C41" s="38">
        <v>1006.8</v>
      </c>
      <c r="D41" s="22">
        <v>545.9</v>
      </c>
      <c r="E41" s="9">
        <f t="shared" si="0"/>
        <v>6.4147817776361897</v>
      </c>
      <c r="F41" s="20">
        <f t="shared" si="1"/>
        <v>0.24335770328102713</v>
      </c>
      <c r="G41" s="20">
        <f t="shared" si="3"/>
        <v>0.23134451510753981</v>
      </c>
      <c r="H41" s="5">
        <f t="shared" si="2"/>
        <v>2.3750103940679828</v>
      </c>
      <c r="I41" s="44">
        <f t="shared" si="4"/>
        <v>89.840207985880056</v>
      </c>
    </row>
    <row r="42" spans="1:9" x14ac:dyDescent="0.25">
      <c r="A42" s="53"/>
      <c r="B42" s="4">
        <v>60</v>
      </c>
      <c r="C42" s="22">
        <v>956</v>
      </c>
      <c r="D42" s="22">
        <v>630.79999999999995</v>
      </c>
      <c r="E42" s="9">
        <f t="shared" si="0"/>
        <v>6.0911118190506537</v>
      </c>
      <c r="F42" s="20">
        <f t="shared" si="1"/>
        <v>0.28120542082738942</v>
      </c>
      <c r="G42" s="20">
        <f t="shared" si="3"/>
        <v>0.28152898355009881</v>
      </c>
      <c r="H42" s="5">
        <f t="shared" si="2"/>
        <v>2.8902101346645979</v>
      </c>
      <c r="I42" s="44">
        <f t="shared" si="4"/>
        <v>87.636292490072591</v>
      </c>
    </row>
    <row r="43" spans="1:9" x14ac:dyDescent="0.25">
      <c r="A43" s="53"/>
      <c r="B43" s="4">
        <v>70</v>
      </c>
      <c r="C43" s="22">
        <v>997</v>
      </c>
      <c r="D43" s="22">
        <v>718.7</v>
      </c>
      <c r="E43" s="9">
        <f t="shared" si="0"/>
        <v>6.3523415100350435</v>
      </c>
      <c r="F43" s="20">
        <f t="shared" si="1"/>
        <v>0.32039051355206855</v>
      </c>
      <c r="G43" s="20">
        <f t="shared" si="3"/>
        <v>0.30756846591844011</v>
      </c>
      <c r="H43" s="5">
        <f t="shared" si="2"/>
        <v>3.157534567457883</v>
      </c>
      <c r="I43" s="44">
        <f t="shared" si="4"/>
        <v>86.492735121121299</v>
      </c>
    </row>
    <row r="44" spans="1:9" x14ac:dyDescent="0.25">
      <c r="A44" s="53"/>
      <c r="B44" s="4">
        <v>80</v>
      </c>
      <c r="C44" s="38">
        <v>958.3</v>
      </c>
      <c r="D44" s="22">
        <v>754.7</v>
      </c>
      <c r="E44" s="29">
        <f t="shared" si="0"/>
        <v>6.10576616756929</v>
      </c>
      <c r="F44" s="20">
        <f t="shared" si="1"/>
        <v>0.33643901569186879</v>
      </c>
      <c r="G44" s="20">
        <f t="shared" si="3"/>
        <v>0.33601772087935677</v>
      </c>
      <c r="H44" s="5">
        <f t="shared" si="2"/>
        <v>3.4495980131992212</v>
      </c>
      <c r="I44" s="44">
        <f t="shared" si="4"/>
        <v>85.243349488506567</v>
      </c>
    </row>
    <row r="45" spans="1:9" x14ac:dyDescent="0.25">
      <c r="A45" s="53"/>
      <c r="B45" s="4">
        <v>90</v>
      </c>
      <c r="C45" s="38">
        <v>906</v>
      </c>
      <c r="D45" s="22">
        <v>748.9</v>
      </c>
      <c r="E45" s="29">
        <f t="shared" si="0"/>
        <v>5.7725390251672515</v>
      </c>
      <c r="F45" s="20">
        <f t="shared" si="1"/>
        <v>0.33385342368045651</v>
      </c>
      <c r="G45" s="20">
        <f t="shared" si="3"/>
        <v>0.35268334636265447</v>
      </c>
      <c r="H45" s="5">
        <f t="shared" si="2"/>
        <v>3.6206893128052533</v>
      </c>
      <c r="I45" s="44">
        <f t="shared" si="4"/>
        <v>84.511457104471376</v>
      </c>
    </row>
    <row r="46" spans="1:9" x14ac:dyDescent="0.25">
      <c r="A46" s="53"/>
      <c r="B46" s="4">
        <v>100</v>
      </c>
      <c r="C46" s="38">
        <v>948.1</v>
      </c>
      <c r="D46" s="22">
        <v>791.3</v>
      </c>
      <c r="E46" s="29">
        <f t="shared" si="0"/>
        <v>6.040777317617076</v>
      </c>
      <c r="F46" s="20">
        <f t="shared" si="1"/>
        <v>0.35275499286733242</v>
      </c>
      <c r="G46" s="20">
        <f t="shared" si="3"/>
        <v>0.35610357944660254</v>
      </c>
      <c r="H46" s="5">
        <f t="shared" si="2"/>
        <v>3.6558018337169154</v>
      </c>
      <c r="I46" s="44">
        <f t="shared" si="4"/>
        <v>84.361253168334954</v>
      </c>
    </row>
    <row r="47" spans="1:9" x14ac:dyDescent="0.25">
      <c r="A47" s="53"/>
      <c r="B47" s="4">
        <v>110</v>
      </c>
      <c r="C47" s="38">
        <v>985.4</v>
      </c>
      <c r="D47" s="22">
        <v>849.6</v>
      </c>
      <c r="E47" s="29">
        <f t="shared" si="0"/>
        <v>6.278432621854094</v>
      </c>
      <c r="F47" s="20">
        <f t="shared" si="1"/>
        <v>0.37874465049928679</v>
      </c>
      <c r="G47" s="20">
        <f t="shared" si="3"/>
        <v>0.3678673685740485</v>
      </c>
      <c r="H47" s="5">
        <f t="shared" si="2"/>
        <v>3.7765702964501711</v>
      </c>
      <c r="I47" s="44">
        <f t="shared" si="4"/>
        <v>83.8446312342586</v>
      </c>
    </row>
    <row r="48" spans="1:9" x14ac:dyDescent="0.25">
      <c r="A48" s="54"/>
      <c r="B48" s="3">
        <v>120</v>
      </c>
      <c r="C48" s="39">
        <v>918.3</v>
      </c>
      <c r="D48" s="40">
        <v>797.7</v>
      </c>
      <c r="E48" s="41">
        <f t="shared" si="0"/>
        <v>5.8509079324625679</v>
      </c>
      <c r="F48" s="42">
        <f t="shared" si="1"/>
        <v>0.35560805991440803</v>
      </c>
      <c r="G48" s="42">
        <f t="shared" si="3"/>
        <v>0.37063320716985726</v>
      </c>
      <c r="H48" s="43">
        <f t="shared" si="2"/>
        <v>3.8049647254700538</v>
      </c>
      <c r="I48" s="47">
        <f t="shared" si="4"/>
        <v>83.723165873971226</v>
      </c>
    </row>
    <row r="49" spans="1:9" x14ac:dyDescent="0.25">
      <c r="A49" s="55" t="s">
        <v>35</v>
      </c>
      <c r="B49" s="4">
        <v>30</v>
      </c>
      <c r="C49" s="24">
        <v>937.6</v>
      </c>
      <c r="D49" s="25">
        <v>66.900000000000006</v>
      </c>
      <c r="E49" s="29">
        <f t="shared" si="0"/>
        <v>5.9738770309015612</v>
      </c>
      <c r="F49" s="20">
        <f t="shared" si="1"/>
        <v>2.9823466476462203E-2</v>
      </c>
      <c r="G49" s="20">
        <f t="shared" si="3"/>
        <v>3.0443728417898865E-2</v>
      </c>
      <c r="H49" s="5">
        <f t="shared" si="2"/>
        <v>0.3125389482135863</v>
      </c>
      <c r="I49" s="44">
        <f t="shared" si="4"/>
        <v>98.663024499558901</v>
      </c>
    </row>
    <row r="50" spans="1:9" x14ac:dyDescent="0.25">
      <c r="A50" s="55"/>
      <c r="B50" s="4">
        <v>40</v>
      </c>
      <c r="C50" s="24">
        <v>965.4</v>
      </c>
      <c r="D50" s="25">
        <v>751.8</v>
      </c>
      <c r="E50" s="29">
        <f t="shared" si="0"/>
        <v>6.1510035043007329</v>
      </c>
      <c r="F50" s="20">
        <f t="shared" si="1"/>
        <v>0.33514621968616265</v>
      </c>
      <c r="G50" s="20">
        <f t="shared" si="3"/>
        <v>0.33226480926209478</v>
      </c>
      <c r="H50" s="5">
        <f t="shared" si="2"/>
        <v>3.4110701747723087</v>
      </c>
      <c r="I50" s="44">
        <f t="shared" si="4"/>
        <v>85.408163430436559</v>
      </c>
    </row>
    <row r="51" spans="1:9" x14ac:dyDescent="0.25">
      <c r="A51" s="55"/>
      <c r="B51" s="4">
        <v>50</v>
      </c>
      <c r="C51" s="24">
        <v>944.3</v>
      </c>
      <c r="D51" s="25">
        <v>107.5</v>
      </c>
      <c r="E51" s="29">
        <f t="shared" si="0"/>
        <v>6.0165657852819372</v>
      </c>
      <c r="F51" s="20">
        <f t="shared" si="1"/>
        <v>4.7922610556348076E-2</v>
      </c>
      <c r="G51" s="20">
        <f t="shared" si="3"/>
        <v>4.8572202227555594E-2</v>
      </c>
      <c r="H51" s="5">
        <f t="shared" si="2"/>
        <v>0.49864802327209723</v>
      </c>
      <c r="I51" s="44">
        <f t="shared" si="4"/>
        <v>97.866889249263835</v>
      </c>
    </row>
    <row r="52" spans="1:9" x14ac:dyDescent="0.25">
      <c r="A52" s="55"/>
      <c r="B52" s="4">
        <v>60</v>
      </c>
      <c r="C52" s="24">
        <v>961</v>
      </c>
      <c r="D52" s="25">
        <v>196</v>
      </c>
      <c r="E52" s="29">
        <f t="shared" si="0"/>
        <v>6.1229690984389942</v>
      </c>
      <c r="F52" s="20">
        <f t="shared" si="1"/>
        <v>8.7375178316690449E-2</v>
      </c>
      <c r="G52" s="20">
        <f t="shared" si="3"/>
        <v>8.7020586021752791E-2</v>
      </c>
      <c r="H52" s="5">
        <f t="shared" si="2"/>
        <v>0.8933637186231872</v>
      </c>
      <c r="I52" s="44">
        <f t="shared" si="4"/>
        <v>96.178379009690957</v>
      </c>
    </row>
    <row r="53" spans="1:9" x14ac:dyDescent="0.25">
      <c r="A53" s="55"/>
      <c r="B53" s="4">
        <v>70</v>
      </c>
      <c r="C53" s="24">
        <v>981.8</v>
      </c>
      <c r="D53" s="25">
        <v>300.10000000000002</v>
      </c>
      <c r="E53" s="29">
        <f t="shared" si="0"/>
        <v>6.2554953806944891</v>
      </c>
      <c r="F53" s="20">
        <f t="shared" si="1"/>
        <v>0.13378209700427962</v>
      </c>
      <c r="G53" s="20">
        <f t="shared" si="3"/>
        <v>0.13041642395884706</v>
      </c>
      <c r="H53" s="5">
        <f t="shared" si="2"/>
        <v>1.33887056849157</v>
      </c>
      <c r="I53" s="44">
        <f t="shared" si="4"/>
        <v>94.272594956352208</v>
      </c>
    </row>
    <row r="54" spans="1:9" x14ac:dyDescent="0.25">
      <c r="A54" s="55"/>
      <c r="B54" s="4">
        <v>80</v>
      </c>
      <c r="C54" s="24">
        <v>918.8</v>
      </c>
      <c r="D54" s="25">
        <v>227.2</v>
      </c>
      <c r="E54" s="29">
        <f t="shared" si="0"/>
        <v>5.8540936604014018</v>
      </c>
      <c r="F54" s="20">
        <f t="shared" si="1"/>
        <v>0.10128388017118403</v>
      </c>
      <c r="G54" s="20">
        <f t="shared" si="3"/>
        <v>0.10550587909429718</v>
      </c>
      <c r="H54" s="5">
        <f t="shared" si="2"/>
        <v>1.08313594280701</v>
      </c>
      <c r="I54" s="44">
        <f t="shared" si="4"/>
        <v>95.366573582405152</v>
      </c>
    </row>
    <row r="55" spans="1:9" x14ac:dyDescent="0.25">
      <c r="A55" s="55"/>
      <c r="B55" s="4">
        <v>90</v>
      </c>
      <c r="C55" s="24">
        <v>956.9</v>
      </c>
      <c r="D55" s="25">
        <v>178.9</v>
      </c>
      <c r="E55" s="29">
        <f t="shared" si="0"/>
        <v>6.0968461293405545</v>
      </c>
      <c r="F55" s="20">
        <f t="shared" si="1"/>
        <v>7.975213980028531E-2</v>
      </c>
      <c r="G55" s="20">
        <f t="shared" si="3"/>
        <v>7.9768808655923368E-2</v>
      </c>
      <c r="H55" s="5">
        <f t="shared" si="2"/>
        <v>0.81891610696787853</v>
      </c>
      <c r="I55" s="48">
        <f t="shared" si="4"/>
        <v>96.496850142387913</v>
      </c>
    </row>
  </sheetData>
  <mergeCells count="5">
    <mergeCell ref="E26:F26"/>
    <mergeCell ref="A28:A38"/>
    <mergeCell ref="A39:A48"/>
    <mergeCell ref="A49:A55"/>
    <mergeCell ref="C26:D2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KHI-427</vt:lpstr>
    </vt:vector>
  </TitlesOfParts>
  <Company>IPPT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Hiebler, Katharina</dc:creator>
  <cp:lastModifiedBy>Hiebler, Katharina</cp:lastModifiedBy>
  <cp:lastPrinted>2017-12-20T08:42:07Z</cp:lastPrinted>
  <dcterms:created xsi:type="dcterms:W3CDTF">2017-10-16T07:29:52Z</dcterms:created>
  <dcterms:modified xsi:type="dcterms:W3CDTF">2019-11-25T06:24:14Z</dcterms:modified>
</cp:coreProperties>
</file>