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0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1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2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3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4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27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8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9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30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1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6.xml" ContentType="application/vnd.openxmlformats-officedocument.drawing+xml"/>
  <Override PartName="/xl/charts/chart32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3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3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7.xml" ContentType="application/vnd.openxmlformats-officedocument.drawing+xml"/>
  <Override PartName="/xl/charts/chart3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gertie_arts_wur_nl/Documents/L0145706_DATA/gertie/Macrophyte monitoring study papers/Submission files Myriophyllum paper/"/>
    </mc:Choice>
  </mc:AlternateContent>
  <xr:revisionPtr revIDLastSave="65" documentId="13_ncr:1_{A80F66FB-1689-4D4C-AB38-C87D01D37C8F}" xr6:coauthVersionLast="45" xr6:coauthVersionMax="45" xr10:uidLastSave="{099C6245-30C4-4E9A-9ECA-D5CD654441D0}"/>
  <bookViews>
    <workbookView xWindow="28680" yWindow="-120" windowWidth="29040" windowHeight="15840" firstSheet="1" activeTab="6" xr2:uid="{00000000-000D-0000-FFFF-FFFF00000000}"/>
  </bookViews>
  <sheets>
    <sheet name="Population dynamics" sheetId="14" r:id="rId1"/>
    <sheet name="Growth first 3 months" sheetId="21" r:id="rId2"/>
    <sheet name="TSL-FW-DW ratios" sheetId="13" r:id="rId3"/>
    <sheet name="Growth experiments " sheetId="15" r:id="rId4"/>
    <sheet name="Environmental parameters" sheetId="23" r:id="rId5"/>
    <sheet name="Nutrients water" sheetId="16" r:id="rId6"/>
    <sheet name="Pore water and sediment" sheetId="22" r:id="rId7"/>
    <sheet name="PAR" sheetId="17" r:id="rId8"/>
    <sheet name="Belowground biomass" sheetId="18" r:id="rId9"/>
  </sheets>
  <definedNames>
    <definedName name="_xlnm._FilterDatabase" localSheetId="5" hidden="1">'Nutrients water'!#REF!</definedName>
    <definedName name="_xlnm._FilterDatabase" localSheetId="6" hidden="1">'Pore water and sediment'!#REF!</definedName>
    <definedName name="_xlnm._FilterDatabase" localSheetId="2" hidden="1">'TSL-FW-DW ratios'!$R$10:$S$129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9" i="16" l="1"/>
  <c r="F39" i="16"/>
  <c r="J38" i="16"/>
  <c r="F38" i="16"/>
  <c r="L37" i="16"/>
  <c r="K37" i="16"/>
  <c r="J37" i="16"/>
  <c r="H37" i="16"/>
  <c r="G37" i="16"/>
  <c r="F37" i="16"/>
  <c r="B39" i="16"/>
  <c r="B38" i="16"/>
  <c r="D37" i="16"/>
  <c r="C37" i="16"/>
  <c r="B37" i="16"/>
  <c r="M35" i="16"/>
  <c r="M34" i="16"/>
  <c r="M33" i="16"/>
  <c r="M32" i="16"/>
  <c r="M31" i="16"/>
  <c r="M30" i="16"/>
  <c r="M29" i="16"/>
  <c r="M28" i="16"/>
  <c r="M27" i="16"/>
  <c r="M26" i="16"/>
  <c r="M25" i="16"/>
  <c r="I35" i="16"/>
  <c r="I34" i="16"/>
  <c r="I33" i="16"/>
  <c r="I32" i="16"/>
  <c r="I31" i="16"/>
  <c r="I30" i="16"/>
  <c r="I29" i="16"/>
  <c r="I28" i="16"/>
  <c r="I27" i="16"/>
  <c r="I26" i="16"/>
  <c r="I25" i="16"/>
  <c r="E35" i="16"/>
  <c r="E34" i="16"/>
  <c r="E33" i="16"/>
  <c r="E32" i="16"/>
  <c r="E31" i="16"/>
  <c r="E30" i="16"/>
  <c r="E29" i="16"/>
  <c r="E28" i="16"/>
  <c r="E27" i="16"/>
  <c r="E26" i="16"/>
  <c r="E25" i="16"/>
  <c r="R73" i="23"/>
  <c r="N73" i="23"/>
  <c r="J73" i="23"/>
  <c r="F73" i="23"/>
  <c r="R72" i="23"/>
  <c r="N72" i="23"/>
  <c r="J72" i="23"/>
  <c r="F72" i="23"/>
  <c r="B73" i="23"/>
  <c r="B72" i="23"/>
  <c r="T71" i="23"/>
  <c r="S71" i="23"/>
  <c r="R71" i="23"/>
  <c r="P71" i="23"/>
  <c r="O71" i="23"/>
  <c r="N71" i="23"/>
  <c r="L71" i="23"/>
  <c r="K71" i="23"/>
  <c r="J71" i="23"/>
  <c r="H71" i="23"/>
  <c r="G71" i="23"/>
  <c r="F71" i="23"/>
  <c r="D71" i="23"/>
  <c r="C71" i="23"/>
  <c r="B71" i="23"/>
  <c r="U69" i="23"/>
  <c r="U68" i="23"/>
  <c r="U67" i="23"/>
  <c r="U66" i="23"/>
  <c r="U65" i="23"/>
  <c r="U64" i="23"/>
  <c r="U63" i="23"/>
  <c r="U62" i="23"/>
  <c r="U61" i="23"/>
  <c r="U60" i="23"/>
  <c r="U59" i="23"/>
  <c r="U58" i="23"/>
  <c r="U57" i="23"/>
  <c r="U56" i="23"/>
  <c r="U55" i="23"/>
  <c r="U53" i="23"/>
  <c r="U52" i="23"/>
  <c r="U51" i="23"/>
  <c r="U50" i="23"/>
  <c r="U49" i="23"/>
  <c r="U48" i="23"/>
  <c r="U47" i="23"/>
  <c r="U45" i="23"/>
  <c r="U44" i="23"/>
  <c r="U43" i="23"/>
  <c r="U42" i="23"/>
  <c r="U41" i="23"/>
  <c r="U40" i="23"/>
  <c r="U39" i="23"/>
  <c r="U38" i="23"/>
  <c r="U37" i="23"/>
  <c r="U36" i="23"/>
  <c r="U35" i="23"/>
  <c r="U34" i="23"/>
  <c r="U33" i="23"/>
  <c r="U32" i="23"/>
  <c r="U31" i="23"/>
  <c r="U30" i="23"/>
  <c r="U29" i="23"/>
  <c r="U28" i="23"/>
  <c r="U27" i="23"/>
  <c r="U26" i="23"/>
  <c r="Q69" i="23"/>
  <c r="Q68" i="23"/>
  <c r="Q67" i="23"/>
  <c r="Q66" i="23"/>
  <c r="Q65" i="23"/>
  <c r="Q64" i="23"/>
  <c r="Q63" i="23"/>
  <c r="Q62" i="23"/>
  <c r="Q61" i="23"/>
  <c r="Q60" i="23"/>
  <c r="Q59" i="23"/>
  <c r="Q58" i="23"/>
  <c r="Q57" i="23"/>
  <c r="Q56" i="23"/>
  <c r="Q55" i="23"/>
  <c r="Q54" i="23"/>
  <c r="Q53" i="23"/>
  <c r="Q52" i="23"/>
  <c r="Q51" i="23"/>
  <c r="Q50" i="23"/>
  <c r="Q49" i="23"/>
  <c r="Q48" i="23"/>
  <c r="Q47" i="23"/>
  <c r="Q46" i="23"/>
  <c r="Q45" i="23"/>
  <c r="Q44" i="23"/>
  <c r="Q43" i="23"/>
  <c r="Q42" i="23"/>
  <c r="Q41" i="23"/>
  <c r="Q39" i="23"/>
  <c r="Q38" i="23"/>
  <c r="Q37" i="23"/>
  <c r="Q36" i="23"/>
  <c r="Q35" i="23"/>
  <c r="Q34" i="23"/>
  <c r="Q33" i="23"/>
  <c r="Q32" i="23"/>
  <c r="Q31" i="23"/>
  <c r="Q30" i="23"/>
  <c r="Q29" i="23"/>
  <c r="Q28" i="23"/>
  <c r="Q27" i="23"/>
  <c r="Q26" i="23"/>
  <c r="Q25" i="23"/>
  <c r="Q24" i="23"/>
  <c r="Q23" i="23"/>
  <c r="M69" i="23"/>
  <c r="M68" i="23"/>
  <c r="M67" i="23"/>
  <c r="M66" i="23"/>
  <c r="M65" i="23"/>
  <c r="M64" i="23"/>
  <c r="M63" i="23"/>
  <c r="M62" i="23"/>
  <c r="M61" i="23"/>
  <c r="M60" i="23"/>
  <c r="M59" i="23"/>
  <c r="M58" i="23"/>
  <c r="M57" i="23"/>
  <c r="M56" i="23"/>
  <c r="M55" i="23"/>
  <c r="M54" i="23"/>
  <c r="M53" i="23"/>
  <c r="M52" i="23"/>
  <c r="M51" i="23"/>
  <c r="M50" i="23"/>
  <c r="M49" i="23"/>
  <c r="M48" i="23"/>
  <c r="M47" i="23"/>
  <c r="M46" i="23"/>
  <c r="M44" i="23"/>
  <c r="M43" i="23"/>
  <c r="M42" i="23"/>
  <c r="M41" i="23"/>
  <c r="M39" i="23"/>
  <c r="M38" i="23"/>
  <c r="M37" i="23"/>
  <c r="M36" i="23"/>
  <c r="M35" i="23"/>
  <c r="M34" i="23"/>
  <c r="M33" i="23"/>
  <c r="M32" i="23"/>
  <c r="M31" i="23"/>
  <c r="M30" i="23"/>
  <c r="M29" i="23"/>
  <c r="M28" i="23"/>
  <c r="M27" i="23"/>
  <c r="M26" i="23"/>
  <c r="M25" i="23"/>
  <c r="M24" i="23"/>
  <c r="M23" i="23"/>
  <c r="I69" i="23"/>
  <c r="I68" i="23"/>
  <c r="I67" i="23"/>
  <c r="I66" i="23"/>
  <c r="I65" i="23"/>
  <c r="I64" i="23"/>
  <c r="I63" i="23"/>
  <c r="I62" i="23"/>
  <c r="I61" i="23"/>
  <c r="I60" i="23"/>
  <c r="I59" i="23"/>
  <c r="I58" i="23"/>
  <c r="I57" i="23"/>
  <c r="I56" i="23"/>
  <c r="I55" i="23"/>
  <c r="I54" i="23"/>
  <c r="I53" i="23"/>
  <c r="I52" i="23"/>
  <c r="I51" i="23"/>
  <c r="I50" i="23"/>
  <c r="I49" i="23"/>
  <c r="I48" i="23"/>
  <c r="I47" i="23"/>
  <c r="I46" i="23"/>
  <c r="I45" i="23"/>
  <c r="I44" i="23"/>
  <c r="I43" i="23"/>
  <c r="I42" i="23"/>
  <c r="I41" i="23"/>
  <c r="I39" i="23"/>
  <c r="I38" i="23"/>
  <c r="I37" i="23"/>
  <c r="I36" i="23"/>
  <c r="I35" i="23"/>
  <c r="I34" i="23"/>
  <c r="I33" i="23"/>
  <c r="I32" i="23"/>
  <c r="I31" i="23"/>
  <c r="I30" i="23"/>
  <c r="I29" i="23"/>
  <c r="I28" i="23"/>
  <c r="I27" i="23"/>
  <c r="I26" i="23"/>
  <c r="I25" i="23"/>
  <c r="I24" i="23"/>
  <c r="I23" i="23"/>
  <c r="E69" i="23"/>
  <c r="E68" i="23"/>
  <c r="E67" i="23"/>
  <c r="E66" i="23"/>
  <c r="E65" i="23"/>
  <c r="E64" i="23"/>
  <c r="E63" i="23"/>
  <c r="E62" i="23"/>
  <c r="E61" i="23"/>
  <c r="E60" i="23"/>
  <c r="E59" i="23"/>
  <c r="E58" i="23"/>
  <c r="E57" i="23"/>
  <c r="E56" i="23"/>
  <c r="E55" i="23"/>
  <c r="E54" i="23"/>
  <c r="E53" i="23"/>
  <c r="E52" i="23"/>
  <c r="E51" i="23"/>
  <c r="E50" i="23"/>
  <c r="E49" i="23"/>
  <c r="E48" i="23"/>
  <c r="E47" i="23"/>
  <c r="E46" i="23"/>
  <c r="E45" i="23"/>
  <c r="E44" i="23"/>
  <c r="E43" i="23"/>
  <c r="E42" i="23"/>
  <c r="E41" i="23"/>
  <c r="E39" i="23"/>
  <c r="E38" i="23"/>
  <c r="E37" i="23"/>
  <c r="E36" i="23"/>
  <c r="E35" i="23"/>
  <c r="E34" i="23"/>
  <c r="E33" i="23"/>
  <c r="E32" i="23"/>
  <c r="E31" i="23"/>
  <c r="E30" i="23"/>
  <c r="E29" i="23"/>
  <c r="E28" i="23"/>
  <c r="E27" i="23"/>
  <c r="E26" i="23"/>
  <c r="E25" i="23"/>
  <c r="E24" i="23"/>
  <c r="E23" i="23"/>
  <c r="E71" i="23" l="1"/>
  <c r="Q71" i="23"/>
  <c r="U71" i="23"/>
  <c r="I71" i="23"/>
  <c r="M71" i="23"/>
  <c r="M37" i="16"/>
  <c r="E37" i="16"/>
  <c r="I37" i="16"/>
  <c r="K23" i="22" l="1"/>
  <c r="J23" i="22"/>
  <c r="I23" i="22"/>
  <c r="H23" i="22"/>
  <c r="G23" i="22"/>
  <c r="F23" i="22"/>
  <c r="E23" i="22"/>
  <c r="D23" i="22"/>
  <c r="C23" i="22"/>
  <c r="A11" i="22"/>
  <c r="A12" i="22" s="1"/>
  <c r="A8" i="22"/>
  <c r="A9" i="22" s="1"/>
  <c r="A5" i="22"/>
  <c r="A6" i="22" s="1"/>
  <c r="I147" i="13" l="1"/>
  <c r="I146" i="13"/>
  <c r="I145" i="13"/>
  <c r="I144" i="13"/>
  <c r="I143" i="13"/>
  <c r="I142" i="13"/>
  <c r="I141" i="13"/>
  <c r="I140" i="13"/>
  <c r="I139" i="13"/>
  <c r="I138" i="13"/>
  <c r="I137" i="13"/>
  <c r="I136" i="13"/>
  <c r="I135" i="13"/>
  <c r="I134" i="13"/>
  <c r="I133" i="13"/>
  <c r="I132" i="13"/>
  <c r="I131" i="13"/>
  <c r="I130" i="13"/>
  <c r="I129" i="13"/>
  <c r="I128" i="13"/>
  <c r="I127" i="13"/>
  <c r="I126" i="13"/>
  <c r="I125" i="13"/>
  <c r="I124" i="13"/>
  <c r="I123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6" i="14"/>
  <c r="I4" i="13" l="1"/>
  <c r="I5" i="13" s="1"/>
  <c r="I3" i="13"/>
  <c r="M5" i="18" l="1"/>
  <c r="O5" i="18" s="1"/>
  <c r="Q5" i="18" s="1"/>
  <c r="M8" i="18"/>
  <c r="O8" i="18" s="1"/>
  <c r="Q8" i="18" s="1"/>
  <c r="G5" i="18" l="1"/>
  <c r="T22" i="15" l="1"/>
  <c r="S22" i="15"/>
  <c r="R22" i="15"/>
  <c r="T21" i="15"/>
  <c r="S21" i="15"/>
  <c r="R21" i="15"/>
  <c r="T20" i="15"/>
  <c r="S20" i="15"/>
  <c r="R20" i="15"/>
  <c r="T19" i="15"/>
  <c r="S19" i="15"/>
  <c r="R19" i="15"/>
  <c r="T18" i="15"/>
  <c r="S18" i="15"/>
  <c r="R18" i="15"/>
  <c r="T17" i="15"/>
  <c r="S17" i="15"/>
  <c r="R17" i="15"/>
  <c r="T16" i="15"/>
  <c r="S16" i="15"/>
  <c r="R16" i="15"/>
  <c r="T15" i="15"/>
  <c r="S15" i="15"/>
  <c r="R15" i="15"/>
  <c r="T11" i="15"/>
  <c r="U11" i="15" s="1"/>
  <c r="T10" i="15"/>
  <c r="S10" i="15"/>
  <c r="T9" i="15"/>
  <c r="S9" i="15"/>
  <c r="R9" i="15"/>
  <c r="T8" i="15"/>
  <c r="S8" i="15"/>
  <c r="R8" i="15"/>
  <c r="T7" i="15"/>
  <c r="S7" i="15"/>
  <c r="R7" i="15"/>
  <c r="T6" i="15"/>
  <c r="S6" i="15"/>
  <c r="R6" i="15"/>
  <c r="AC22" i="15"/>
  <c r="AB22" i="15"/>
  <c r="AA22" i="15"/>
  <c r="AC21" i="15"/>
  <c r="AB21" i="15"/>
  <c r="AA21" i="15"/>
  <c r="AC20" i="15"/>
  <c r="AB20" i="15"/>
  <c r="AA20" i="15"/>
  <c r="AC19" i="15"/>
  <c r="AB19" i="15"/>
  <c r="AA19" i="15"/>
  <c r="AC18" i="15"/>
  <c r="AB18" i="15"/>
  <c r="AA18" i="15"/>
  <c r="AC17" i="15"/>
  <c r="AB17" i="15"/>
  <c r="AA17" i="15"/>
  <c r="AC16" i="15"/>
  <c r="AB16" i="15"/>
  <c r="AA16" i="15"/>
  <c r="AC15" i="15"/>
  <c r="AB15" i="15"/>
  <c r="AA15" i="15"/>
  <c r="AC11" i="15"/>
  <c r="AD11" i="15" s="1"/>
  <c r="AC10" i="15"/>
  <c r="AB10" i="15"/>
  <c r="U10" i="15" l="1"/>
  <c r="AD22" i="15"/>
  <c r="AD10" i="15"/>
  <c r="AD16" i="15"/>
  <c r="AD20" i="15"/>
  <c r="AD18" i="15"/>
  <c r="AD15" i="15"/>
  <c r="AD19" i="15"/>
  <c r="AD17" i="15"/>
  <c r="AD21" i="15"/>
  <c r="Q11" i="15"/>
  <c r="Q10" i="15"/>
  <c r="Q9" i="15"/>
  <c r="Q8" i="15"/>
  <c r="Q7" i="15"/>
  <c r="Q6" i="15"/>
  <c r="AA7" i="15"/>
  <c r="AB7" i="15"/>
  <c r="AC7" i="15"/>
  <c r="AA8" i="15"/>
  <c r="AB8" i="15"/>
  <c r="AC8" i="15"/>
  <c r="AA9" i="15"/>
  <c r="AB9" i="15"/>
  <c r="AC9" i="15"/>
  <c r="AC6" i="15"/>
  <c r="AB6" i="15"/>
  <c r="AA6" i="15"/>
  <c r="AD7" i="15" l="1"/>
  <c r="U7" i="15"/>
  <c r="AD6" i="15"/>
  <c r="U9" i="15"/>
  <c r="AD8" i="15"/>
  <c r="U8" i="15"/>
  <c r="U15" i="15"/>
  <c r="AD9" i="15"/>
  <c r="U6" i="15"/>
  <c r="H9" i="13" l="1"/>
  <c r="G9" i="13"/>
  <c r="G8" i="18" l="1"/>
  <c r="M7" i="18"/>
  <c r="O7" i="18" s="1"/>
  <c r="Q7" i="18" s="1"/>
  <c r="G7" i="18"/>
  <c r="C7" i="18"/>
  <c r="B7" i="18"/>
  <c r="M6" i="18"/>
  <c r="O6" i="18" s="1"/>
  <c r="Q6" i="18" s="1"/>
  <c r="G6" i="18"/>
  <c r="M4" i="18"/>
  <c r="O4" i="18" s="1"/>
  <c r="Q4" i="18" s="1"/>
  <c r="G4" i="18"/>
  <c r="C3" i="18"/>
  <c r="H147" i="13"/>
  <c r="G147" i="13"/>
  <c r="H101" i="13"/>
  <c r="G101" i="13"/>
  <c r="H55" i="13"/>
  <c r="G55" i="13"/>
  <c r="Q51" i="14"/>
  <c r="V51" i="14"/>
  <c r="J51" i="14"/>
  <c r="I51" i="14"/>
  <c r="H51" i="14"/>
  <c r="K51" i="14" l="1"/>
  <c r="Z22" i="15" l="1"/>
  <c r="Z21" i="15"/>
  <c r="Z20" i="15"/>
  <c r="Z19" i="15"/>
  <c r="Z18" i="15"/>
  <c r="Z17" i="15"/>
  <c r="Z16" i="15"/>
  <c r="Z15" i="15"/>
  <c r="Z14" i="15"/>
  <c r="Z11" i="15"/>
  <c r="Z10" i="15"/>
  <c r="Z9" i="15"/>
  <c r="Z8" i="15"/>
  <c r="Z7" i="15"/>
  <c r="Z6" i="15"/>
  <c r="AC50" i="14"/>
  <c r="H146" i="13"/>
  <c r="G146" i="13"/>
  <c r="H145" i="13"/>
  <c r="G145" i="13"/>
  <c r="H144" i="13"/>
  <c r="G144" i="13"/>
  <c r="H143" i="13"/>
  <c r="G143" i="13"/>
  <c r="H142" i="13"/>
  <c r="G142" i="13"/>
  <c r="H141" i="13"/>
  <c r="G141" i="13"/>
  <c r="H140" i="13"/>
  <c r="G140" i="13"/>
  <c r="H139" i="13"/>
  <c r="G139" i="13"/>
  <c r="H138" i="13"/>
  <c r="G138" i="13"/>
  <c r="H137" i="13"/>
  <c r="G137" i="13"/>
  <c r="H136" i="13"/>
  <c r="G136" i="13"/>
  <c r="H135" i="13"/>
  <c r="G135" i="13"/>
  <c r="H134" i="13"/>
  <c r="G134" i="13"/>
  <c r="H133" i="13"/>
  <c r="G133" i="13"/>
  <c r="H132" i="13"/>
  <c r="G132" i="13"/>
  <c r="H131" i="13"/>
  <c r="G131" i="13"/>
  <c r="H130" i="13"/>
  <c r="G130" i="13"/>
  <c r="H129" i="13"/>
  <c r="G129" i="13"/>
  <c r="H128" i="13"/>
  <c r="G128" i="13"/>
  <c r="H127" i="13"/>
  <c r="G127" i="13"/>
  <c r="H126" i="13"/>
  <c r="G126" i="13"/>
  <c r="H125" i="13"/>
  <c r="G125" i="13"/>
  <c r="H124" i="13"/>
  <c r="G124" i="13"/>
  <c r="H123" i="13"/>
  <c r="G123" i="13"/>
  <c r="H122" i="13"/>
  <c r="G122" i="13"/>
  <c r="H121" i="13"/>
  <c r="G121" i="13"/>
  <c r="H120" i="13"/>
  <c r="G120" i="13"/>
  <c r="H119" i="13"/>
  <c r="G119" i="13"/>
  <c r="H118" i="13"/>
  <c r="G118" i="13"/>
  <c r="H117" i="13"/>
  <c r="G117" i="13"/>
  <c r="H116" i="13"/>
  <c r="G116" i="13"/>
  <c r="H115" i="13"/>
  <c r="G115" i="13"/>
  <c r="H114" i="13"/>
  <c r="G114" i="13"/>
  <c r="H113" i="13"/>
  <c r="G113" i="13"/>
  <c r="H112" i="13"/>
  <c r="G112" i="13"/>
  <c r="H111" i="13"/>
  <c r="G111" i="13"/>
  <c r="H110" i="13"/>
  <c r="G110" i="13"/>
  <c r="H109" i="13"/>
  <c r="G109" i="13"/>
  <c r="H108" i="13"/>
  <c r="G108" i="13"/>
  <c r="H107" i="13"/>
  <c r="G107" i="13"/>
  <c r="H106" i="13"/>
  <c r="G106" i="13"/>
  <c r="H105" i="13"/>
  <c r="G105" i="13"/>
  <c r="H104" i="13"/>
  <c r="G104" i="13"/>
  <c r="H103" i="13"/>
  <c r="G103" i="13"/>
  <c r="H102" i="13"/>
  <c r="G102" i="13"/>
  <c r="H100" i="13"/>
  <c r="G100" i="13"/>
  <c r="H99" i="13"/>
  <c r="G99" i="13"/>
  <c r="H98" i="13"/>
  <c r="G98" i="13"/>
  <c r="H97" i="13"/>
  <c r="G97" i="13"/>
  <c r="H96" i="13"/>
  <c r="G96" i="13"/>
  <c r="H95" i="13"/>
  <c r="G95" i="13"/>
  <c r="H94" i="13"/>
  <c r="G94" i="13"/>
  <c r="H93" i="13"/>
  <c r="G93" i="13"/>
  <c r="H92" i="13"/>
  <c r="G92" i="13"/>
  <c r="H91" i="13"/>
  <c r="G91" i="13"/>
  <c r="H90" i="13"/>
  <c r="G90" i="13"/>
  <c r="H89" i="13"/>
  <c r="G89" i="13"/>
  <c r="H88" i="13"/>
  <c r="G88" i="13"/>
  <c r="H87" i="13"/>
  <c r="G87" i="13"/>
  <c r="H86" i="13"/>
  <c r="G86" i="13"/>
  <c r="H85" i="13"/>
  <c r="G85" i="13"/>
  <c r="H84" i="13"/>
  <c r="G84" i="13"/>
  <c r="H83" i="13"/>
  <c r="G83" i="13"/>
  <c r="H82" i="13"/>
  <c r="G82" i="13"/>
  <c r="H81" i="13"/>
  <c r="G81" i="13"/>
  <c r="H80" i="13"/>
  <c r="G80" i="13"/>
  <c r="H79" i="13"/>
  <c r="G79" i="13"/>
  <c r="H78" i="13"/>
  <c r="G78" i="13"/>
  <c r="H77" i="13"/>
  <c r="G77" i="13"/>
  <c r="H76" i="13"/>
  <c r="G76" i="13"/>
  <c r="H75" i="13"/>
  <c r="G75" i="13"/>
  <c r="H74" i="13"/>
  <c r="G74" i="13"/>
  <c r="H73" i="13"/>
  <c r="G73" i="13"/>
  <c r="H72" i="13"/>
  <c r="G72" i="13"/>
  <c r="H71" i="13"/>
  <c r="G71" i="13"/>
  <c r="H70" i="13"/>
  <c r="G70" i="13"/>
  <c r="H69" i="13"/>
  <c r="G69" i="13"/>
  <c r="H68" i="13"/>
  <c r="G68" i="13"/>
  <c r="H67" i="13"/>
  <c r="G67" i="13"/>
  <c r="H66" i="13"/>
  <c r="G66" i="13"/>
  <c r="H65" i="13"/>
  <c r="G65" i="13"/>
  <c r="H64" i="13"/>
  <c r="G64" i="13"/>
  <c r="H63" i="13"/>
  <c r="G63" i="13"/>
  <c r="H62" i="13"/>
  <c r="G62" i="13"/>
  <c r="H61" i="13"/>
  <c r="G61" i="13"/>
  <c r="H60" i="13"/>
  <c r="G60" i="13"/>
  <c r="H59" i="13"/>
  <c r="G59" i="13"/>
  <c r="H58" i="13"/>
  <c r="G58" i="13"/>
  <c r="H57" i="13"/>
  <c r="G57" i="13"/>
  <c r="H56" i="13"/>
  <c r="G56" i="13"/>
  <c r="H54" i="13"/>
  <c r="G54" i="13"/>
  <c r="H53" i="13"/>
  <c r="G53" i="13"/>
  <c r="H52" i="13"/>
  <c r="G52" i="13"/>
  <c r="H51" i="13"/>
  <c r="G51" i="13"/>
  <c r="H50" i="13"/>
  <c r="G50" i="13"/>
  <c r="H49" i="13"/>
  <c r="G49" i="13"/>
  <c r="H48" i="13"/>
  <c r="G48" i="13"/>
  <c r="H47" i="13"/>
  <c r="G47" i="13"/>
  <c r="H46" i="13"/>
  <c r="G46" i="13"/>
  <c r="H45" i="13"/>
  <c r="G45" i="13"/>
  <c r="H44" i="13"/>
  <c r="G44" i="13"/>
  <c r="H43" i="13"/>
  <c r="G43" i="13"/>
  <c r="H42" i="13"/>
  <c r="G42" i="13"/>
  <c r="H41" i="13"/>
  <c r="G41" i="13"/>
  <c r="H40" i="13"/>
  <c r="G40" i="13"/>
  <c r="H39" i="13"/>
  <c r="G39" i="13"/>
  <c r="H38" i="13"/>
  <c r="G38" i="13"/>
  <c r="H37" i="13"/>
  <c r="G37" i="13"/>
  <c r="H36" i="13"/>
  <c r="G36" i="13"/>
  <c r="H35" i="13"/>
  <c r="G35" i="13"/>
  <c r="H34" i="13"/>
  <c r="G34" i="13"/>
  <c r="H33" i="13"/>
  <c r="G33" i="13"/>
  <c r="H32" i="13"/>
  <c r="G32" i="13"/>
  <c r="H31" i="13"/>
  <c r="G31" i="13"/>
  <c r="H30" i="13"/>
  <c r="G30" i="13"/>
  <c r="H29" i="13"/>
  <c r="G29" i="13"/>
  <c r="H28" i="13"/>
  <c r="G28" i="13"/>
  <c r="H27" i="13"/>
  <c r="G27" i="13"/>
  <c r="H26" i="13"/>
  <c r="G26" i="13"/>
  <c r="H25" i="13"/>
  <c r="G25" i="13"/>
  <c r="H24" i="13"/>
  <c r="G24" i="13"/>
  <c r="H23" i="13"/>
  <c r="G23" i="13"/>
  <c r="H22" i="13"/>
  <c r="G22" i="13"/>
  <c r="H21" i="13"/>
  <c r="G21" i="13"/>
  <c r="H20" i="13"/>
  <c r="G20" i="13"/>
  <c r="H19" i="13"/>
  <c r="G19" i="13"/>
  <c r="H18" i="13"/>
  <c r="G18" i="13"/>
  <c r="H17" i="13"/>
  <c r="G17" i="13"/>
  <c r="H16" i="13"/>
  <c r="G16" i="13"/>
  <c r="H15" i="13"/>
  <c r="G15" i="13"/>
  <c r="H14" i="13"/>
  <c r="G14" i="13"/>
  <c r="H13" i="13"/>
  <c r="G13" i="13"/>
  <c r="H12" i="13"/>
  <c r="G12" i="13"/>
  <c r="H11" i="13"/>
  <c r="G11" i="13"/>
  <c r="H10" i="13"/>
  <c r="G10" i="13"/>
  <c r="V50" i="14"/>
  <c r="W51" i="14" s="1"/>
  <c r="V49" i="14"/>
  <c r="V48" i="14"/>
  <c r="V47" i="14"/>
  <c r="V46" i="14"/>
  <c r="V45" i="14"/>
  <c r="V44" i="14"/>
  <c r="V43" i="14"/>
  <c r="V42" i="14"/>
  <c r="V41" i="14"/>
  <c r="V40" i="14"/>
  <c r="V39" i="14"/>
  <c r="V38" i="14"/>
  <c r="V37" i="14"/>
  <c r="V36" i="14"/>
  <c r="V35" i="14"/>
  <c r="V34" i="14"/>
  <c r="V33" i="14"/>
  <c r="V32" i="14"/>
  <c r="V31" i="14"/>
  <c r="V30" i="14"/>
  <c r="V29" i="14"/>
  <c r="V28" i="14"/>
  <c r="V27" i="14"/>
  <c r="V26" i="14"/>
  <c r="V25" i="14"/>
  <c r="V24" i="14"/>
  <c r="V23" i="14"/>
  <c r="V22" i="14"/>
  <c r="V21" i="14"/>
  <c r="V20" i="14"/>
  <c r="V19" i="14"/>
  <c r="V18" i="14"/>
  <c r="V17" i="14"/>
  <c r="V16" i="14"/>
  <c r="V15" i="14"/>
  <c r="V14" i="14"/>
  <c r="V13" i="14"/>
  <c r="V12" i="14"/>
  <c r="V11" i="14"/>
  <c r="V10" i="14"/>
  <c r="V9" i="14"/>
  <c r="V8" i="14"/>
  <c r="V7" i="14"/>
  <c r="V6" i="14"/>
  <c r="W6" i="14" s="1"/>
  <c r="Q50" i="14"/>
  <c r="R51" i="14" s="1"/>
  <c r="Q49" i="14"/>
  <c r="J50" i="14"/>
  <c r="I50" i="14"/>
  <c r="H50" i="14"/>
  <c r="D51" i="14"/>
  <c r="D50" i="14"/>
  <c r="H4" i="13" l="1"/>
  <c r="H3" i="13"/>
  <c r="G3" i="13"/>
  <c r="G4" i="13"/>
  <c r="W14" i="14"/>
  <c r="W22" i="14"/>
  <c r="W30" i="14"/>
  <c r="W38" i="14"/>
  <c r="W46" i="14"/>
  <c r="W33" i="14"/>
  <c r="W9" i="14"/>
  <c r="W49" i="14"/>
  <c r="W17" i="14"/>
  <c r="W41" i="14"/>
  <c r="W25" i="14"/>
  <c r="W8" i="14"/>
  <c r="W16" i="14"/>
  <c r="W24" i="14"/>
  <c r="W32" i="14"/>
  <c r="W40" i="14"/>
  <c r="W48" i="14"/>
  <c r="W10" i="14"/>
  <c r="W26" i="14"/>
  <c r="W42" i="14"/>
  <c r="W35" i="14"/>
  <c r="W18" i="14"/>
  <c r="W34" i="14"/>
  <c r="W11" i="14"/>
  <c r="W19" i="14"/>
  <c r="W27" i="14"/>
  <c r="W43" i="14"/>
  <c r="W12" i="14"/>
  <c r="W20" i="14"/>
  <c r="W28" i="14"/>
  <c r="W36" i="14"/>
  <c r="W44" i="14"/>
  <c r="W13" i="14"/>
  <c r="W21" i="14"/>
  <c r="W29" i="14"/>
  <c r="W37" i="14"/>
  <c r="W45" i="14"/>
  <c r="W7" i="14"/>
  <c r="W15" i="14"/>
  <c r="W23" i="14"/>
  <c r="W31" i="14"/>
  <c r="W39" i="14"/>
  <c r="W47" i="14"/>
  <c r="W50" i="14"/>
  <c r="H5" i="13"/>
  <c r="R50" i="14"/>
  <c r="K50" i="14"/>
  <c r="G5" i="13" l="1"/>
  <c r="AJ20" i="15"/>
  <c r="AJ19" i="15"/>
  <c r="AJ18" i="15"/>
  <c r="AJ17" i="15"/>
  <c r="AJ16" i="15"/>
  <c r="AJ15" i="15"/>
  <c r="AJ12" i="15"/>
  <c r="AJ11" i="15"/>
  <c r="AJ10" i="15"/>
  <c r="AJ9" i="15"/>
  <c r="AJ8" i="15"/>
  <c r="AJ7" i="15"/>
  <c r="AJ6" i="15"/>
  <c r="Q22" i="15"/>
  <c r="Q21" i="15"/>
  <c r="Q20" i="15"/>
  <c r="Q19" i="15"/>
  <c r="Q18" i="15"/>
  <c r="Q17" i="15"/>
  <c r="Q16" i="15"/>
  <c r="Q15" i="15"/>
  <c r="Q14" i="15"/>
  <c r="B22" i="15"/>
  <c r="B21" i="15"/>
  <c r="B20" i="15"/>
  <c r="B19" i="15"/>
  <c r="B18" i="15"/>
  <c r="B17" i="15"/>
  <c r="B16" i="15"/>
  <c r="B15" i="15"/>
  <c r="B14" i="15"/>
  <c r="B10" i="15"/>
  <c r="B9" i="15"/>
  <c r="B8" i="15"/>
  <c r="B7" i="15"/>
  <c r="B6" i="15"/>
  <c r="B5" i="15"/>
  <c r="K22" i="15"/>
  <c r="J22" i="15"/>
  <c r="I22" i="15"/>
  <c r="K21" i="15"/>
  <c r="J21" i="15"/>
  <c r="I21" i="15"/>
  <c r="K20" i="15"/>
  <c r="J20" i="15"/>
  <c r="I20" i="15"/>
  <c r="K19" i="15"/>
  <c r="J19" i="15"/>
  <c r="I19" i="15"/>
  <c r="K18" i="15"/>
  <c r="J18" i="15"/>
  <c r="I18" i="15"/>
  <c r="K17" i="15"/>
  <c r="J17" i="15"/>
  <c r="I17" i="15"/>
  <c r="K16" i="15"/>
  <c r="J16" i="15"/>
  <c r="I16" i="15"/>
  <c r="K15" i="15"/>
  <c r="J15" i="15"/>
  <c r="I15" i="15"/>
  <c r="K10" i="15"/>
  <c r="J10" i="15"/>
  <c r="K9" i="15"/>
  <c r="J9" i="15"/>
  <c r="I9" i="15"/>
  <c r="K8" i="15"/>
  <c r="J8" i="15"/>
  <c r="I8" i="15"/>
  <c r="K7" i="15"/>
  <c r="J7" i="15"/>
  <c r="I7" i="15"/>
  <c r="K6" i="15"/>
  <c r="J6" i="15"/>
  <c r="I6" i="15"/>
  <c r="H22" i="15"/>
  <c r="H21" i="15"/>
  <c r="H20" i="15"/>
  <c r="H19" i="15"/>
  <c r="H18" i="15"/>
  <c r="H17" i="15"/>
  <c r="H16" i="15"/>
  <c r="H15" i="15"/>
  <c r="H14" i="15"/>
  <c r="A13" i="15"/>
  <c r="H10" i="15"/>
  <c r="H9" i="15"/>
  <c r="H8" i="15"/>
  <c r="H7" i="15"/>
  <c r="H6" i="15"/>
  <c r="Q48" i="14"/>
  <c r="R49" i="14" s="1"/>
  <c r="Q47" i="14"/>
  <c r="Q46" i="14"/>
  <c r="Q45" i="14"/>
  <c r="Q44" i="14"/>
  <c r="Q43" i="14"/>
  <c r="Q42" i="14"/>
  <c r="Q41" i="14"/>
  <c r="Q40" i="14"/>
  <c r="Q39" i="14"/>
  <c r="Q38" i="14"/>
  <c r="Q37" i="14"/>
  <c r="Q36" i="14"/>
  <c r="Q35" i="14"/>
  <c r="Q34" i="14"/>
  <c r="Q33" i="14"/>
  <c r="Q32" i="14"/>
  <c r="Q31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Q10" i="14"/>
  <c r="Q9" i="14"/>
  <c r="Q8" i="14"/>
  <c r="Q7" i="14"/>
  <c r="Q6" i="14"/>
  <c r="R6" i="14" s="1"/>
  <c r="AC49" i="14"/>
  <c r="AC48" i="14"/>
  <c r="AC47" i="14"/>
  <c r="AC46" i="14"/>
  <c r="AC45" i="14"/>
  <c r="AC44" i="14"/>
  <c r="AC43" i="14"/>
  <c r="AC42" i="14"/>
  <c r="AC41" i="14"/>
  <c r="AC40" i="14"/>
  <c r="AC39" i="14"/>
  <c r="AC38" i="14"/>
  <c r="AC37" i="14"/>
  <c r="AC36" i="14"/>
  <c r="AC35" i="14"/>
  <c r="AC34" i="14"/>
  <c r="AC33" i="14"/>
  <c r="AC32" i="14"/>
  <c r="AC31" i="14"/>
  <c r="AC30" i="14"/>
  <c r="AC29" i="14"/>
  <c r="AC28" i="14"/>
  <c r="AC27" i="14"/>
  <c r="AC26" i="14"/>
  <c r="AC25" i="14"/>
  <c r="AC24" i="14"/>
  <c r="AC23" i="14"/>
  <c r="AC22" i="14"/>
  <c r="AC21" i="14"/>
  <c r="AC20" i="14"/>
  <c r="AC19" i="14"/>
  <c r="AC18" i="14"/>
  <c r="AC17" i="14"/>
  <c r="AC16" i="14"/>
  <c r="AC15" i="14"/>
  <c r="AC14" i="14"/>
  <c r="AC13" i="14"/>
  <c r="AC12" i="14"/>
  <c r="AC11" i="14"/>
  <c r="AC10" i="14"/>
  <c r="AC9" i="14"/>
  <c r="AC8" i="14"/>
  <c r="AC7" i="14"/>
  <c r="T14" i="15" l="1"/>
  <c r="T24" i="15" s="1"/>
  <c r="S14" i="15"/>
  <c r="S24" i="15" s="1"/>
  <c r="R14" i="15"/>
  <c r="R24" i="15" s="1"/>
  <c r="AC14" i="15"/>
  <c r="AA14" i="15"/>
  <c r="AA24" i="15" s="1"/>
  <c r="AB14" i="15"/>
  <c r="AB24" i="15" s="1"/>
  <c r="B13" i="15"/>
  <c r="C14" i="15" s="1"/>
  <c r="R33" i="14"/>
  <c r="R17" i="14"/>
  <c r="R9" i="14"/>
  <c r="R32" i="14"/>
  <c r="R40" i="14"/>
  <c r="R18" i="14"/>
  <c r="R11" i="14"/>
  <c r="R42" i="14"/>
  <c r="R26" i="14"/>
  <c r="R19" i="14"/>
  <c r="R34" i="14"/>
  <c r="R35" i="14"/>
  <c r="R14" i="14"/>
  <c r="R22" i="14"/>
  <c r="R38" i="14"/>
  <c r="R46" i="14"/>
  <c r="R15" i="14"/>
  <c r="R8" i="14"/>
  <c r="R16" i="14"/>
  <c r="R24" i="14"/>
  <c r="R25" i="14"/>
  <c r="R41" i="14"/>
  <c r="R10" i="14"/>
  <c r="R27" i="14"/>
  <c r="R43" i="14"/>
  <c r="R28" i="14"/>
  <c r="R36" i="14"/>
  <c r="R44" i="14"/>
  <c r="R13" i="14"/>
  <c r="R21" i="14"/>
  <c r="R29" i="14"/>
  <c r="R37" i="14"/>
  <c r="R45" i="14"/>
  <c r="R20" i="14"/>
  <c r="R30" i="14"/>
  <c r="R12" i="14"/>
  <c r="R7" i="14"/>
  <c r="R23" i="14"/>
  <c r="R31" i="14"/>
  <c r="R39" i="14"/>
  <c r="R47" i="14"/>
  <c r="R48" i="14"/>
  <c r="C22" i="15"/>
  <c r="U21" i="15"/>
  <c r="U16" i="15"/>
  <c r="U19" i="15"/>
  <c r="U17" i="15"/>
  <c r="U20" i="15"/>
  <c r="U22" i="15"/>
  <c r="U18" i="15"/>
  <c r="C18" i="15"/>
  <c r="L9" i="15"/>
  <c r="L16" i="15"/>
  <c r="L19" i="15"/>
  <c r="L10" i="15"/>
  <c r="L17" i="15"/>
  <c r="L20" i="15"/>
  <c r="L15" i="15"/>
  <c r="C8" i="15"/>
  <c r="L6" i="15"/>
  <c r="L21" i="15"/>
  <c r="C9" i="15"/>
  <c r="C19" i="15"/>
  <c r="L7" i="15"/>
  <c r="L22" i="15"/>
  <c r="L8" i="15"/>
  <c r="L18" i="15"/>
  <c r="C7" i="15"/>
  <c r="C17" i="15"/>
  <c r="C15" i="15"/>
  <c r="C21" i="15"/>
  <c r="C6" i="15"/>
  <c r="C16" i="15"/>
  <c r="C10" i="15"/>
  <c r="C20" i="15"/>
  <c r="I14" i="15"/>
  <c r="I24" i="15" s="1"/>
  <c r="J14" i="15"/>
  <c r="K14" i="15"/>
  <c r="K24" i="15" s="1"/>
  <c r="U14" i="15" l="1"/>
  <c r="U24" i="15" s="1"/>
  <c r="AC24" i="15"/>
  <c r="J24" i="15"/>
  <c r="AD14" i="15"/>
  <c r="AD24" i="15" s="1"/>
  <c r="L14" i="15"/>
  <c r="L24" i="15" s="1"/>
  <c r="J49" i="14" l="1"/>
  <c r="I49" i="14"/>
  <c r="J48" i="14"/>
  <c r="I48" i="14"/>
  <c r="J47" i="14"/>
  <c r="I47" i="14"/>
  <c r="J46" i="14"/>
  <c r="I46" i="14"/>
  <c r="J45" i="14"/>
  <c r="I45" i="14"/>
  <c r="J44" i="14"/>
  <c r="I44" i="14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36" i="14"/>
  <c r="I36" i="14"/>
  <c r="J35" i="14"/>
  <c r="I35" i="14"/>
  <c r="J34" i="14"/>
  <c r="I34" i="14"/>
  <c r="J33" i="14"/>
  <c r="I33" i="14"/>
  <c r="J32" i="14"/>
  <c r="I32" i="14"/>
  <c r="J31" i="14"/>
  <c r="I31" i="14"/>
  <c r="J30" i="14"/>
  <c r="I30" i="14"/>
  <c r="J29" i="14"/>
  <c r="I29" i="14"/>
  <c r="J28" i="14"/>
  <c r="I28" i="14"/>
  <c r="J27" i="14"/>
  <c r="I27" i="14"/>
  <c r="J26" i="14"/>
  <c r="I26" i="14"/>
  <c r="J25" i="14"/>
  <c r="I25" i="14"/>
  <c r="J24" i="14"/>
  <c r="I24" i="14"/>
  <c r="J23" i="14"/>
  <c r="I23" i="14"/>
  <c r="J22" i="14"/>
  <c r="I22" i="14"/>
  <c r="J21" i="14"/>
  <c r="I21" i="14"/>
  <c r="J20" i="14"/>
  <c r="I20" i="14"/>
  <c r="J19" i="14"/>
  <c r="I19" i="14"/>
  <c r="J18" i="14"/>
  <c r="I18" i="14"/>
  <c r="J17" i="14"/>
  <c r="I17" i="14"/>
  <c r="J16" i="14"/>
  <c r="I16" i="14"/>
  <c r="J15" i="14"/>
  <c r="I15" i="14"/>
  <c r="J14" i="14"/>
  <c r="I14" i="14"/>
  <c r="J13" i="14"/>
  <c r="I13" i="14"/>
  <c r="J12" i="14"/>
  <c r="I12" i="14"/>
  <c r="J11" i="14"/>
  <c r="I11" i="14"/>
  <c r="J10" i="14"/>
  <c r="I10" i="14"/>
  <c r="J9" i="14"/>
  <c r="I9" i="14"/>
  <c r="J8" i="14"/>
  <c r="I8" i="14"/>
  <c r="J7" i="14"/>
  <c r="I7" i="14"/>
  <c r="J6" i="14"/>
  <c r="C51" i="14"/>
  <c r="C50" i="14"/>
  <c r="H49" i="14"/>
  <c r="D49" i="14"/>
  <c r="C49" i="14"/>
  <c r="H48" i="14"/>
  <c r="D48" i="14"/>
  <c r="C48" i="14"/>
  <c r="H47" i="14"/>
  <c r="D47" i="14"/>
  <c r="C47" i="14"/>
  <c r="H46" i="14"/>
  <c r="D46" i="14"/>
  <c r="C46" i="14"/>
  <c r="H45" i="14"/>
  <c r="D45" i="14"/>
  <c r="C45" i="14"/>
  <c r="H44" i="14"/>
  <c r="D44" i="14"/>
  <c r="C44" i="14"/>
  <c r="H43" i="14"/>
  <c r="D43" i="14"/>
  <c r="C43" i="14"/>
  <c r="H42" i="14"/>
  <c r="D42" i="14"/>
  <c r="C42" i="14"/>
  <c r="H41" i="14"/>
  <c r="D41" i="14"/>
  <c r="C41" i="14"/>
  <c r="H40" i="14"/>
  <c r="D40" i="14"/>
  <c r="C40" i="14"/>
  <c r="H39" i="14"/>
  <c r="D39" i="14"/>
  <c r="C39" i="14"/>
  <c r="H38" i="14"/>
  <c r="D38" i="14"/>
  <c r="C38" i="14"/>
  <c r="H37" i="14"/>
  <c r="D37" i="14"/>
  <c r="C37" i="14"/>
  <c r="H36" i="14"/>
  <c r="K36" i="14" s="1"/>
  <c r="D36" i="14"/>
  <c r="C36" i="14"/>
  <c r="H35" i="14"/>
  <c r="D35" i="14"/>
  <c r="C35" i="14"/>
  <c r="H34" i="14"/>
  <c r="D34" i="14"/>
  <c r="C34" i="14"/>
  <c r="H33" i="14"/>
  <c r="D33" i="14"/>
  <c r="C33" i="14"/>
  <c r="H32" i="14"/>
  <c r="D32" i="14"/>
  <c r="C32" i="14"/>
  <c r="H31" i="14"/>
  <c r="D31" i="14"/>
  <c r="C31" i="14"/>
  <c r="H30" i="14"/>
  <c r="D30" i="14"/>
  <c r="C30" i="14"/>
  <c r="H29" i="14"/>
  <c r="D29" i="14"/>
  <c r="C29" i="14"/>
  <c r="H28" i="14"/>
  <c r="D28" i="14"/>
  <c r="C28" i="14"/>
  <c r="H27" i="14"/>
  <c r="D27" i="14"/>
  <c r="C27" i="14"/>
  <c r="H26" i="14"/>
  <c r="D26" i="14"/>
  <c r="C26" i="14"/>
  <c r="H25" i="14"/>
  <c r="D25" i="14"/>
  <c r="C25" i="14"/>
  <c r="H24" i="14"/>
  <c r="D24" i="14"/>
  <c r="C24" i="14"/>
  <c r="H23" i="14"/>
  <c r="D23" i="14"/>
  <c r="C23" i="14"/>
  <c r="H22" i="14"/>
  <c r="D22" i="14"/>
  <c r="C22" i="14"/>
  <c r="H21" i="14"/>
  <c r="D21" i="14"/>
  <c r="C21" i="14"/>
  <c r="H20" i="14"/>
  <c r="D20" i="14"/>
  <c r="C20" i="14"/>
  <c r="H19" i="14"/>
  <c r="D19" i="14"/>
  <c r="C19" i="14"/>
  <c r="H18" i="14"/>
  <c r="D18" i="14"/>
  <c r="C18" i="14"/>
  <c r="H17" i="14"/>
  <c r="D17" i="14"/>
  <c r="C17" i="14"/>
  <c r="H16" i="14"/>
  <c r="D16" i="14"/>
  <c r="C16" i="14"/>
  <c r="H15" i="14"/>
  <c r="D15" i="14"/>
  <c r="C15" i="14"/>
  <c r="H14" i="14"/>
  <c r="D14" i="14"/>
  <c r="C14" i="14"/>
  <c r="H13" i="14"/>
  <c r="D13" i="14"/>
  <c r="C13" i="14"/>
  <c r="H12" i="14"/>
  <c r="D12" i="14"/>
  <c r="C12" i="14"/>
  <c r="H11" i="14"/>
  <c r="D11" i="14"/>
  <c r="C11" i="14"/>
  <c r="H10" i="14"/>
  <c r="D10" i="14"/>
  <c r="C10" i="14"/>
  <c r="H9" i="14"/>
  <c r="D9" i="14"/>
  <c r="C9" i="14"/>
  <c r="H8" i="14"/>
  <c r="D8" i="14"/>
  <c r="C8" i="14"/>
  <c r="H7" i="14"/>
  <c r="D7" i="14"/>
  <c r="C7" i="14"/>
  <c r="H6" i="14"/>
  <c r="D6" i="14"/>
  <c r="B6" i="14" s="1"/>
  <c r="C6" i="14"/>
  <c r="C5" i="14"/>
  <c r="K41" i="14" l="1"/>
  <c r="K47" i="14"/>
  <c r="K9" i="14"/>
  <c r="K17" i="14"/>
  <c r="K25" i="14"/>
  <c r="K29" i="14"/>
  <c r="L6" i="14"/>
  <c r="M6" i="14"/>
  <c r="K8" i="14"/>
  <c r="K12" i="14"/>
  <c r="K16" i="14"/>
  <c r="K18" i="14"/>
  <c r="K20" i="14"/>
  <c r="K24" i="14"/>
  <c r="K28" i="14"/>
  <c r="K32" i="14"/>
  <c r="K40" i="14"/>
  <c r="K44" i="14"/>
  <c r="K21" i="14"/>
  <c r="K33" i="14"/>
  <c r="B7" i="14"/>
  <c r="L7" i="14" s="1"/>
  <c r="K13" i="14"/>
  <c r="K6" i="14"/>
  <c r="K10" i="14"/>
  <c r="K14" i="14"/>
  <c r="K22" i="14"/>
  <c r="K26" i="14"/>
  <c r="K30" i="14"/>
  <c r="K34" i="14"/>
  <c r="K38" i="14"/>
  <c r="K42" i="14"/>
  <c r="K46" i="14"/>
  <c r="K37" i="14"/>
  <c r="K45" i="14"/>
  <c r="K7" i="14"/>
  <c r="K11" i="14"/>
  <c r="K15" i="14"/>
  <c r="K19" i="14"/>
  <c r="K23" i="14"/>
  <c r="K27" i="14"/>
  <c r="K31" i="14"/>
  <c r="K35" i="14"/>
  <c r="K39" i="14"/>
  <c r="K43" i="14"/>
  <c r="K48" i="14"/>
  <c r="K49" i="14"/>
  <c r="M7" i="14" l="1"/>
  <c r="B8" i="14"/>
  <c r="M8" i="14" l="1"/>
  <c r="L8" i="14"/>
  <c r="B9" i="14"/>
  <c r="M9" i="14" l="1"/>
  <c r="L9" i="14"/>
  <c r="B10" i="14"/>
  <c r="M10" i="14" l="1"/>
  <c r="L10" i="14"/>
  <c r="B11" i="14"/>
  <c r="M11" i="14" l="1"/>
  <c r="L11" i="14"/>
  <c r="B12" i="14"/>
  <c r="L12" i="14" l="1"/>
  <c r="M12" i="14"/>
  <c r="B13" i="14"/>
  <c r="M13" i="14" l="1"/>
  <c r="L13" i="14"/>
  <c r="B14" i="14"/>
  <c r="L14" i="14" l="1"/>
  <c r="M14" i="14"/>
  <c r="B15" i="14"/>
  <c r="L15" i="14" l="1"/>
  <c r="M15" i="14"/>
  <c r="B16" i="14"/>
  <c r="M16" i="14" l="1"/>
  <c r="L16" i="14"/>
  <c r="B17" i="14"/>
  <c r="L17" i="14" l="1"/>
  <c r="M17" i="14"/>
  <c r="B18" i="14"/>
  <c r="M18" i="14" l="1"/>
  <c r="L18" i="14"/>
  <c r="B19" i="14"/>
  <c r="L19" i="14" l="1"/>
  <c r="M19" i="14"/>
  <c r="B20" i="14"/>
  <c r="L20" i="14" l="1"/>
  <c r="M20" i="14"/>
  <c r="B21" i="14"/>
  <c r="M21" i="14" l="1"/>
  <c r="L21" i="14"/>
  <c r="B22" i="14"/>
  <c r="M22" i="14" l="1"/>
  <c r="L22" i="14"/>
  <c r="B23" i="14"/>
  <c r="M23" i="14" l="1"/>
  <c r="L23" i="14"/>
  <c r="B24" i="14"/>
  <c r="M24" i="14" l="1"/>
  <c r="L24" i="14"/>
  <c r="B25" i="14"/>
  <c r="M25" i="14" l="1"/>
  <c r="L25" i="14"/>
  <c r="B26" i="14"/>
  <c r="L26" i="14" l="1"/>
  <c r="M26" i="14"/>
  <c r="B27" i="14"/>
  <c r="M27" i="14" l="1"/>
  <c r="L27" i="14"/>
  <c r="B28" i="14"/>
  <c r="L28" i="14" l="1"/>
  <c r="M28" i="14"/>
  <c r="B29" i="14"/>
  <c r="M29" i="14" l="1"/>
  <c r="L29" i="14"/>
  <c r="B30" i="14"/>
  <c r="L30" i="14" l="1"/>
  <c r="M30" i="14"/>
  <c r="B31" i="14"/>
  <c r="L31" i="14" l="1"/>
  <c r="M31" i="14"/>
  <c r="B32" i="14"/>
  <c r="M32" i="14" l="1"/>
  <c r="L32" i="14"/>
  <c r="B33" i="14"/>
  <c r="M33" i="14" l="1"/>
  <c r="L33" i="14"/>
  <c r="B34" i="14"/>
  <c r="M34" i="14" l="1"/>
  <c r="L34" i="14"/>
  <c r="B35" i="14"/>
  <c r="L35" i="14" l="1"/>
  <c r="M35" i="14"/>
  <c r="B36" i="14"/>
  <c r="M36" i="14" l="1"/>
  <c r="L36" i="14"/>
  <c r="B37" i="14"/>
  <c r="M37" i="14" l="1"/>
  <c r="L37" i="14"/>
  <c r="B38" i="14"/>
  <c r="L38" i="14" l="1"/>
  <c r="M38" i="14"/>
  <c r="B39" i="14"/>
  <c r="M39" i="14" l="1"/>
  <c r="L39" i="14"/>
  <c r="B40" i="14"/>
  <c r="L40" i="14" l="1"/>
  <c r="M40" i="14"/>
  <c r="B41" i="14"/>
  <c r="L41" i="14" l="1"/>
  <c r="M41" i="14"/>
  <c r="B42" i="14"/>
  <c r="L42" i="14" l="1"/>
  <c r="M42" i="14"/>
  <c r="B43" i="14"/>
  <c r="M43" i="14" l="1"/>
  <c r="L43" i="14"/>
  <c r="B44" i="14"/>
  <c r="M44" i="14" l="1"/>
  <c r="L44" i="14"/>
  <c r="B45" i="14"/>
  <c r="M45" i="14" l="1"/>
  <c r="L45" i="14"/>
  <c r="B46" i="14"/>
  <c r="M46" i="14" l="1"/>
  <c r="L46" i="14"/>
  <c r="B47" i="14"/>
  <c r="L47" i="14" l="1"/>
  <c r="M47" i="14"/>
  <c r="B48" i="14"/>
  <c r="L48" i="14" l="1"/>
  <c r="M48" i="14"/>
  <c r="B49" i="14"/>
  <c r="B50" i="14" s="1"/>
  <c r="B51" i="14" l="1"/>
  <c r="M50" i="14"/>
  <c r="L50" i="14"/>
  <c r="M49" i="14"/>
  <c r="L49" i="14"/>
  <c r="M51" i="14" l="1"/>
  <c r="L51" i="14"/>
  <c r="E14" i="22"/>
  <c r="E13" i="22"/>
  <c r="E15" i="22"/>
  <c r="C14" i="22"/>
  <c r="C13" i="22"/>
  <c r="C15" i="22"/>
  <c r="D14" i="22"/>
  <c r="D13" i="22"/>
  <c r="D15" i="22"/>
  <c r="G14" i="22"/>
  <c r="G13" i="22"/>
  <c r="G15" i="22"/>
  <c r="F14" i="22"/>
  <c r="F13" i="22"/>
  <c r="F15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Hommen, Udo</author>
  </authors>
  <commentList>
    <comment ref="E10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Hommen, Udo:</t>
        </r>
        <r>
          <rPr>
            <sz val="9"/>
            <color indexed="81"/>
            <rFont val="Segoe UI"/>
            <family val="2"/>
          </rPr>
          <t xml:space="preserve">
Probably missinig value but not zero?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Wolters, Marieke</author>
  </authors>
  <commentList>
    <comment ref="F41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Wolters, Marieke:</t>
        </r>
        <r>
          <rPr>
            <sz val="9"/>
            <color indexed="81"/>
            <rFont val="Tahoma"/>
            <family val="2"/>
          </rPr>
          <t xml:space="preserve">
pH meter Sinderhoeve  elektrode was niet te kalibreren</t>
        </r>
      </text>
    </comment>
  </commentList>
</comments>
</file>

<file path=xl/sharedStrings.xml><?xml version="1.0" encoding="utf-8"?>
<sst xmlns="http://schemas.openxmlformats.org/spreadsheetml/2006/main" count="358" uniqueCount="158">
  <si>
    <t xml:space="preserve">date </t>
  </si>
  <si>
    <t>time</t>
  </si>
  <si>
    <t>day nr</t>
  </si>
  <si>
    <t>cm</t>
  </si>
  <si>
    <t>cm/d</t>
  </si>
  <si>
    <t>Mean TSL</t>
  </si>
  <si>
    <t>TSL 1</t>
  </si>
  <si>
    <t>TSL 2</t>
  </si>
  <si>
    <t>TSL 3</t>
  </si>
  <si>
    <t>lin r</t>
  </si>
  <si>
    <t>/d</t>
  </si>
  <si>
    <t>°C</t>
  </si>
  <si>
    <t>Mean SR</t>
  </si>
  <si>
    <t>d</t>
  </si>
  <si>
    <t>interval</t>
  </si>
  <si>
    <t>TSL 0</t>
  </si>
  <si>
    <t>CV TSL</t>
  </si>
  <si>
    <t>%</t>
  </si>
  <si>
    <t>day</t>
  </si>
  <si>
    <t>EC</t>
  </si>
  <si>
    <t>pH</t>
  </si>
  <si>
    <t>O2</t>
  </si>
  <si>
    <t>Temp</t>
  </si>
  <si>
    <t>turbidity</t>
  </si>
  <si>
    <t>g</t>
  </si>
  <si>
    <t>FW1</t>
  </si>
  <si>
    <t>FW2</t>
  </si>
  <si>
    <t>FW3</t>
  </si>
  <si>
    <t>Mean FW</t>
  </si>
  <si>
    <t>FW0</t>
  </si>
  <si>
    <t>Mean</t>
  </si>
  <si>
    <t>date</t>
  </si>
  <si>
    <t xml:space="preserve"> </t>
  </si>
  <si>
    <t>DW/FW</t>
  </si>
  <si>
    <t>A</t>
  </si>
  <si>
    <t>B</t>
  </si>
  <si>
    <t>C</t>
  </si>
  <si>
    <t>SD</t>
  </si>
  <si>
    <t>Day</t>
  </si>
  <si>
    <t>mean</t>
  </si>
  <si>
    <t>Min</t>
  </si>
  <si>
    <t>Max</t>
  </si>
  <si>
    <t>r TSL1</t>
  </si>
  <si>
    <t>r TSL 2</t>
  </si>
  <si>
    <t>r TSL 3</t>
  </si>
  <si>
    <t>Interval</t>
  </si>
  <si>
    <t>Myriophyllum growth rate baskets</t>
  </si>
  <si>
    <t>mean FW</t>
  </si>
  <si>
    <t>r1 FW</t>
  </si>
  <si>
    <t>r2 FW</t>
  </si>
  <si>
    <t>r3 FW</t>
  </si>
  <si>
    <t>mean r FW</t>
  </si>
  <si>
    <t>Mean WT</t>
  </si>
  <si>
    <t>Mean AT</t>
  </si>
  <si>
    <t>KJ/cm²/d</t>
  </si>
  <si>
    <t>exp r FW</t>
  </si>
  <si>
    <t>exp r DW</t>
  </si>
  <si>
    <t>DW1</t>
  </si>
  <si>
    <t>DW2</t>
  </si>
  <si>
    <t>DW3</t>
  </si>
  <si>
    <t>Mean DW</t>
  </si>
  <si>
    <t>14 May erroneous O2 meter, therefore 15 May new measurements</t>
  </si>
  <si>
    <t>Date</t>
  </si>
  <si>
    <t>Location</t>
  </si>
  <si>
    <t>N-NH4</t>
  </si>
  <si>
    <t>N-(NO3+NO2)</t>
  </si>
  <si>
    <t>P-PO4</t>
  </si>
  <si>
    <t>Nts</t>
  </si>
  <si>
    <t xml:space="preserve">Ditch 13 - 10 meter </t>
  </si>
  <si>
    <t xml:space="preserve">Ditch 13 - 20 meter </t>
  </si>
  <si>
    <t xml:space="preserve">Ditch 13 - 30 meter </t>
  </si>
  <si>
    <t>TSL</t>
  </si>
  <si>
    <t>FW</t>
  </si>
  <si>
    <t>DW</t>
  </si>
  <si>
    <t>exp r TSL</t>
  </si>
  <si>
    <t>FW/TSL</t>
  </si>
  <si>
    <t>sd</t>
  </si>
  <si>
    <t>%cv</t>
  </si>
  <si>
    <t>DW0</t>
  </si>
  <si>
    <t>mean DW</t>
  </si>
  <si>
    <t>r1 DW</t>
  </si>
  <si>
    <t>r2 DW</t>
  </si>
  <si>
    <t>r3 DW</t>
  </si>
  <si>
    <t>mean r DW</t>
  </si>
  <si>
    <t>FWr1</t>
  </si>
  <si>
    <t>FWr2</t>
  </si>
  <si>
    <t>FWr3</t>
  </si>
  <si>
    <t>Mean FWr</t>
  </si>
  <si>
    <t>DWr1</t>
  </si>
  <si>
    <t>DWr2</t>
  </si>
  <si>
    <t>DWr3</t>
  </si>
  <si>
    <t>Mean DWr</t>
  </si>
  <si>
    <t>PAR</t>
  </si>
  <si>
    <t xml:space="preserve">   0 cm</t>
  </si>
  <si>
    <t>I   -  10 cm</t>
  </si>
  <si>
    <t>I   -  20 cm</t>
  </si>
  <si>
    <t xml:space="preserve">  I   - 30 cm</t>
  </si>
  <si>
    <t>µmol</t>
  </si>
  <si>
    <t>10 m</t>
  </si>
  <si>
    <t>20 m</t>
  </si>
  <si>
    <t>30 m</t>
  </si>
  <si>
    <t>g/cm</t>
  </si>
  <si>
    <t>microS/cm</t>
  </si>
  <si>
    <t>mg/L</t>
  </si>
  <si>
    <t>NTU</t>
  </si>
  <si>
    <t>n=20</t>
  </si>
  <si>
    <t>section 1</t>
  </si>
  <si>
    <t>Section</t>
  </si>
  <si>
    <t>section 2</t>
  </si>
  <si>
    <t>Section 3</t>
  </si>
  <si>
    <t>-</t>
  </si>
  <si>
    <t>Mean WT interval</t>
  </si>
  <si>
    <t>Continous growth data (harvested baskets)</t>
  </si>
  <si>
    <t>DW/TSL</t>
  </si>
  <si>
    <t>g/g</t>
  </si>
  <si>
    <t>Ratios between TSL, FW and DW</t>
  </si>
  <si>
    <t>Mean r TSL</t>
  </si>
  <si>
    <t>Mean BG DW per m2</t>
  </si>
  <si>
    <t>Mean AG DW per m2</t>
  </si>
  <si>
    <t>Ratio</t>
  </si>
  <si>
    <t>mg/cm</t>
  </si>
  <si>
    <t>mg/g</t>
  </si>
  <si>
    <t>TSL mg/cm</t>
  </si>
  <si>
    <t>DW/FW mg/g</t>
  </si>
  <si>
    <t>section</t>
  </si>
  <si>
    <t xml:space="preserve">TSL </t>
  </si>
  <si>
    <t>Rearranged data until day 109 from sheet Populataion dynamics</t>
  </si>
  <si>
    <t xml:space="preserve">Means </t>
  </si>
  <si>
    <t>Pore water analysis</t>
  </si>
  <si>
    <t>Turbidity</t>
  </si>
  <si>
    <t>Electrode measurements</t>
  </si>
  <si>
    <t>Nutrients in</t>
  </si>
  <si>
    <t>water</t>
  </si>
  <si>
    <t xml:space="preserve">cm </t>
  </si>
  <si>
    <t>L Inflorescence</t>
  </si>
  <si>
    <t>light measurements</t>
  </si>
  <si>
    <t>weather:  clouded after rain</t>
  </si>
  <si>
    <t>weather: variable cloudy</t>
  </si>
  <si>
    <t>nr.</t>
  </si>
  <si>
    <t>[%]</t>
  </si>
  <si>
    <t>[volume %]</t>
  </si>
  <si>
    <t>Soil parameters of clay sediment</t>
  </si>
  <si>
    <t>Sample</t>
  </si>
  <si>
    <t>organic content (105-550°C)</t>
  </si>
  <si>
    <t>particles &lt; 2µm</t>
  </si>
  <si>
    <t>particles &lt; 16 µm</t>
  </si>
  <si>
    <t>particles &lt; 50 µm</t>
  </si>
  <si>
    <t>particles &gt; 50 µm</t>
  </si>
  <si>
    <t>fresh field moisture   (40°C)</t>
  </si>
  <si>
    <t>moisture after drying</t>
  </si>
  <si>
    <t>[ % ]</t>
  </si>
  <si>
    <t>detection limit</t>
  </si>
  <si>
    <t xml:space="preserve">Ditch    10 meter </t>
  </si>
  <si>
    <t xml:space="preserve">Ditch   20 meter </t>
  </si>
  <si>
    <t xml:space="preserve">Ditch   30 meter </t>
  </si>
  <si>
    <t>upper</t>
  </si>
  <si>
    <t>under</t>
  </si>
  <si>
    <t xml:space="preserve">upper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</si>
</sst>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dd/mm/yy;@"/>
    <numFmt numFmtId="167" formatCode="dd/mm/yyyy;@"/>
  </numFmts>
  <fonts count="2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sz val="9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</font>
    <font>
      <b/>
      <sz val="18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2"/>
      <color theme="1"/>
      <name val="Calibri"/>
      <family val="2"/>
      <scheme val="minor"/>
    </font>
    <font>
      <b/>
      <sz val="9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MS Sans Serif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3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165" fontId="0" fillId="2" borderId="0" xfId="0" applyNumberFormat="1" applyFill="1" applyAlignment="1">
      <alignment horizontal="center"/>
    </xf>
    <xf numFmtId="165" fontId="0" fillId="2" borderId="4" xfId="0" applyNumberForma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164" fontId="0" fillId="0" borderId="0" xfId="0" applyNumberFormat="1"/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6" fontId="0" fillId="2" borderId="0" xfId="0" applyNumberFormat="1" applyFill="1"/>
    <xf numFmtId="165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165" fontId="0" fillId="2" borderId="0" xfId="0" applyNumberFormat="1" applyFont="1" applyFill="1" applyAlignment="1">
      <alignment horizontal="center"/>
    </xf>
    <xf numFmtId="165" fontId="0" fillId="2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2" fontId="0" fillId="0" borderId="0" xfId="0" applyNumberFormat="1"/>
    <xf numFmtId="0" fontId="0" fillId="0" borderId="4" xfId="0" applyBorder="1"/>
    <xf numFmtId="165" fontId="0" fillId="0" borderId="0" xfId="0" applyNumberFormat="1"/>
    <xf numFmtId="0" fontId="3" fillId="0" borderId="0" xfId="0" applyFont="1"/>
    <xf numFmtId="166" fontId="0" fillId="2" borderId="4" xfId="0" applyNumberFormat="1" applyFill="1" applyBorder="1"/>
    <xf numFmtId="0" fontId="0" fillId="0" borderId="4" xfId="0" applyFill="1" applyBorder="1" applyAlignment="1">
      <alignment horizontal="center"/>
    </xf>
    <xf numFmtId="166" fontId="0" fillId="2" borderId="0" xfId="0" applyNumberFormat="1" applyFill="1" applyBorder="1"/>
    <xf numFmtId="0" fontId="0" fillId="0" borderId="0" xfId="0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right" vertical="center"/>
    </xf>
    <xf numFmtId="11" fontId="0" fillId="0" borderId="0" xfId="0" applyNumberFormat="1"/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165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2" fontId="1" fillId="2" borderId="0" xfId="0" applyNumberFormat="1" applyFont="1" applyFill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164" fontId="0" fillId="0" borderId="4" xfId="0" applyNumberFormat="1" applyFill="1" applyBorder="1" applyAlignment="1">
      <alignment horizontal="center"/>
    </xf>
    <xf numFmtId="1" fontId="0" fillId="0" borderId="0" xfId="0" applyNumberFormat="1" applyFill="1"/>
    <xf numFmtId="164" fontId="0" fillId="0" borderId="0" xfId="0" applyNumberFormat="1" applyFill="1"/>
    <xf numFmtId="166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6" fontId="0" fillId="0" borderId="4" xfId="0" applyNumberFormat="1" applyFill="1" applyBorder="1"/>
    <xf numFmtId="165" fontId="7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0" fillId="0" borderId="0" xfId="0" applyNumberFormat="1" applyFill="1" applyBorder="1"/>
    <xf numFmtId="165" fontId="0" fillId="0" borderId="0" xfId="0" applyNumberFormat="1" applyFill="1" applyBorder="1" applyAlignment="1">
      <alignment horizontal="center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0" fontId="0" fillId="2" borderId="0" xfId="0" quotePrefix="1" applyFill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165" fontId="0" fillId="2" borderId="12" xfId="0" applyNumberFormat="1" applyFont="1" applyFill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5" fontId="0" fillId="0" borderId="15" xfId="0" applyNumberFormat="1" applyFont="1" applyFill="1" applyBorder="1" applyAlignment="1">
      <alignment horizontal="center"/>
    </xf>
    <xf numFmtId="165" fontId="0" fillId="0" borderId="15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 vertical="center" wrapText="1"/>
    </xf>
    <xf numFmtId="165" fontId="0" fillId="0" borderId="14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2" xfId="0" applyBorder="1"/>
    <xf numFmtId="165" fontId="0" fillId="0" borderId="12" xfId="0" applyNumberFormat="1" applyFont="1" applyFill="1" applyBorder="1" applyAlignment="1">
      <alignment horizontal="center"/>
    </xf>
    <xf numFmtId="2" fontId="1" fillId="0" borderId="12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/>
    </xf>
    <xf numFmtId="0" fontId="0" fillId="0" borderId="12" xfId="0" applyFill="1" applyBorder="1"/>
    <xf numFmtId="0" fontId="0" fillId="3" borderId="6" xfId="0" applyFill="1" applyBorder="1"/>
    <xf numFmtId="0" fontId="0" fillId="4" borderId="6" xfId="0" applyFill="1" applyBorder="1"/>
    <xf numFmtId="0" fontId="0" fillId="3" borderId="8" xfId="0" applyFill="1" applyBorder="1"/>
    <xf numFmtId="2" fontId="3" fillId="0" borderId="0" xfId="0" applyNumberFormat="1" applyFont="1" applyFill="1" applyAlignment="1">
      <alignment horizontal="center"/>
    </xf>
    <xf numFmtId="165" fontId="0" fillId="0" borderId="0" xfId="0" applyNumberFormat="1" applyFill="1"/>
    <xf numFmtId="166" fontId="0" fillId="0" borderId="0" xfId="0" applyNumberFormat="1"/>
    <xf numFmtId="0" fontId="0" fillId="0" borderId="0" xfId="0" applyBorder="1"/>
    <xf numFmtId="166" fontId="2" fillId="0" borderId="0" xfId="0" applyNumberFormat="1" applyFont="1"/>
    <xf numFmtId="0" fontId="0" fillId="3" borderId="0" xfId="0" applyFill="1" applyBorder="1"/>
    <xf numFmtId="2" fontId="9" fillId="0" borderId="0" xfId="0" applyNumberFormat="1" applyFont="1" applyBorder="1" applyAlignment="1" applyProtection="1">
      <alignment horizontal="center"/>
      <protection hidden="1"/>
    </xf>
    <xf numFmtId="164" fontId="9" fillId="0" borderId="0" xfId="0" applyNumberFormat="1" applyFont="1" applyBorder="1" applyAlignment="1" applyProtection="1">
      <alignment horizontal="center"/>
      <protection hidden="1"/>
    </xf>
    <xf numFmtId="0" fontId="2" fillId="0" borderId="0" xfId="0" applyFont="1" applyFill="1" applyBorder="1"/>
    <xf numFmtId="0" fontId="0" fillId="0" borderId="0" xfId="0" applyFill="1" applyBorder="1"/>
    <xf numFmtId="0" fontId="9" fillId="0" borderId="0" xfId="0" applyFont="1" applyFill="1" applyBorder="1" applyAlignment="1" applyProtection="1">
      <alignment horizontal="center"/>
      <protection hidden="1"/>
    </xf>
    <xf numFmtId="0" fontId="9" fillId="0" borderId="0" xfId="0" applyNumberFormat="1" applyFont="1" applyFill="1" applyBorder="1" applyAlignment="1" applyProtection="1">
      <alignment horizontal="center"/>
      <protection hidden="1"/>
    </xf>
    <xf numFmtId="2" fontId="0" fillId="0" borderId="0" xfId="0" applyNumberFormat="1" applyFill="1" applyBorder="1"/>
    <xf numFmtId="164" fontId="0" fillId="0" borderId="0" xfId="0" applyNumberFormat="1" applyFill="1" applyBorder="1"/>
    <xf numFmtId="0" fontId="0" fillId="0" borderId="8" xfId="0" applyFill="1" applyBorder="1"/>
    <xf numFmtId="0" fontId="0" fillId="0" borderId="6" xfId="0" applyFill="1" applyBorder="1"/>
    <xf numFmtId="165" fontId="0" fillId="0" borderId="0" xfId="0" applyNumberFormat="1" applyFill="1" applyBorder="1"/>
    <xf numFmtId="167" fontId="0" fillId="0" borderId="0" xfId="0" applyNumberFormat="1" applyFill="1" applyBorder="1"/>
    <xf numFmtId="2" fontId="9" fillId="0" borderId="0" xfId="0" applyNumberFormat="1" applyFont="1" applyFill="1" applyBorder="1" applyAlignment="1" applyProtection="1">
      <alignment horizontal="center"/>
      <protection hidden="1"/>
    </xf>
    <xf numFmtId="164" fontId="9" fillId="0" borderId="0" xfId="0" applyNumberFormat="1" applyFont="1" applyFill="1" applyBorder="1" applyAlignment="1" applyProtection="1">
      <alignment horizontal="center"/>
      <protection hidden="1"/>
    </xf>
    <xf numFmtId="165" fontId="0" fillId="0" borderId="0" xfId="0" applyNumberFormat="1" applyFont="1"/>
    <xf numFmtId="165" fontId="0" fillId="2" borderId="16" xfId="0" applyNumberFormat="1" applyFont="1" applyFill="1" applyBorder="1" applyAlignment="1">
      <alignment horizontal="center"/>
    </xf>
    <xf numFmtId="165" fontId="0" fillId="2" borderId="2" xfId="0" applyNumberFormat="1" applyFont="1" applyFill="1" applyBorder="1" applyAlignment="1">
      <alignment horizontal="center"/>
    </xf>
    <xf numFmtId="165" fontId="0" fillId="2" borderId="10" xfId="0" applyNumberFormat="1" applyFont="1" applyFill="1" applyBorder="1" applyAlignment="1">
      <alignment horizontal="center"/>
    </xf>
    <xf numFmtId="165" fontId="0" fillId="2" borderId="17" xfId="0" applyNumberFormat="1" applyFont="1" applyFill="1" applyBorder="1" applyAlignment="1">
      <alignment horizontal="center"/>
    </xf>
    <xf numFmtId="165" fontId="0" fillId="2" borderId="9" xfId="0" applyNumberFormat="1" applyFont="1" applyFill="1" applyBorder="1" applyAlignment="1">
      <alignment horizontal="center"/>
    </xf>
    <xf numFmtId="165" fontId="0" fillId="2" borderId="5" xfId="0" applyNumberFormat="1" applyFont="1" applyFill="1" applyBorder="1" applyAlignment="1">
      <alignment horizontal="center"/>
    </xf>
    <xf numFmtId="165" fontId="0" fillId="2" borderId="18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2" fontId="1" fillId="2" borderId="19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0" fillId="0" borderId="6" xfId="0" applyBorder="1"/>
    <xf numFmtId="14" fontId="0" fillId="0" borderId="0" xfId="0" applyNumberFormat="1" applyFill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9" xfId="0" applyBorder="1"/>
    <xf numFmtId="0" fontId="0" fillId="0" borderId="18" xfId="0" applyBorder="1"/>
    <xf numFmtId="0" fontId="0" fillId="0" borderId="5" xfId="0" applyBorder="1"/>
    <xf numFmtId="0" fontId="0" fillId="0" borderId="8" xfId="0" applyBorder="1"/>
    <xf numFmtId="0" fontId="10" fillId="0" borderId="15" xfId="0" applyFont="1" applyBorder="1" applyAlignment="1">
      <alignment horizontal="center"/>
    </xf>
    <xf numFmtId="15" fontId="0" fillId="0" borderId="20" xfId="0" applyNumberFormat="1" applyBorder="1"/>
    <xf numFmtId="2" fontId="0" fillId="0" borderId="21" xfId="0" applyNumberFormat="1" applyBorder="1"/>
    <xf numFmtId="2" fontId="1" fillId="2" borderId="0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0" fillId="2" borderId="0" xfId="0" quotePrefix="1" applyNumberFormat="1" applyFill="1" applyAlignment="1">
      <alignment horizontal="right"/>
    </xf>
    <xf numFmtId="164" fontId="0" fillId="2" borderId="4" xfId="0" applyNumberFormat="1" applyFill="1" applyBorder="1"/>
    <xf numFmtId="0" fontId="12" fillId="0" borderId="0" xfId="0" applyFont="1" applyFill="1" applyBorder="1"/>
    <xf numFmtId="1" fontId="1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ill="1" applyAlignment="1">
      <alignment horizontal="right"/>
    </xf>
    <xf numFmtId="166" fontId="1" fillId="0" borderId="1" xfId="0" applyNumberFormat="1" applyFont="1" applyBorder="1" applyAlignment="1">
      <alignment horizontal="right" vertical="center" wrapText="1"/>
    </xf>
    <xf numFmtId="166" fontId="1" fillId="0" borderId="3" xfId="0" applyNumberFormat="1" applyFont="1" applyBorder="1" applyAlignment="1">
      <alignment horizontal="right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166" fontId="2" fillId="0" borderId="0" xfId="0" applyNumberFormat="1" applyFont="1" applyFill="1"/>
    <xf numFmtId="2" fontId="0" fillId="2" borderId="0" xfId="0" applyNumberFormat="1" applyFont="1" applyFill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0" fontId="1" fillId="0" borderId="4" xfId="0" quotePrefix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165" fontId="11" fillId="2" borderId="5" xfId="0" applyNumberFormat="1" applyFont="1" applyFill="1" applyBorder="1" applyAlignment="1">
      <alignment horizontal="center"/>
    </xf>
    <xf numFmtId="165" fontId="11" fillId="0" borderId="5" xfId="0" applyNumberFormat="1" applyFont="1" applyFill="1" applyBorder="1" applyAlignment="1">
      <alignment horizontal="center"/>
    </xf>
    <xf numFmtId="166" fontId="11" fillId="2" borderId="0" xfId="0" applyNumberFormat="1" applyFont="1" applyFill="1" applyBorder="1"/>
    <xf numFmtId="0" fontId="11" fillId="0" borderId="0" xfId="0" applyFont="1" applyFill="1" applyBorder="1" applyAlignment="1">
      <alignment horizontal="center"/>
    </xf>
    <xf numFmtId="1" fontId="11" fillId="0" borderId="0" xfId="0" applyNumberFormat="1" applyFont="1" applyFill="1" applyAlignment="1">
      <alignment horizontal="center"/>
    </xf>
    <xf numFmtId="166" fontId="11" fillId="2" borderId="5" xfId="0" applyNumberFormat="1" applyFont="1" applyFill="1" applyBorder="1"/>
    <xf numFmtId="0" fontId="11" fillId="0" borderId="5" xfId="0" applyFont="1" applyFill="1" applyBorder="1" applyAlignment="1">
      <alignment horizontal="center"/>
    </xf>
    <xf numFmtId="1" fontId="11" fillId="0" borderId="5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164" fontId="14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2" fontId="11" fillId="0" borderId="0" xfId="0" applyNumberFormat="1" applyFont="1" applyFill="1" applyAlignment="1">
      <alignment horizontal="center"/>
    </xf>
    <xf numFmtId="166" fontId="11" fillId="0" borderId="0" xfId="0" applyNumberFormat="1" applyFont="1" applyFill="1"/>
    <xf numFmtId="165" fontId="11" fillId="0" borderId="0" xfId="0" applyNumberFormat="1" applyFont="1" applyFill="1" applyAlignment="1">
      <alignment horizontal="center"/>
    </xf>
    <xf numFmtId="166" fontId="11" fillId="0" borderId="0" xfId="0" applyNumberFormat="1" applyFont="1" applyFill="1" applyBorder="1"/>
    <xf numFmtId="2" fontId="11" fillId="0" borderId="0" xfId="0" applyNumberFormat="1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right"/>
    </xf>
    <xf numFmtId="166" fontId="11" fillId="0" borderId="5" xfId="0" applyNumberFormat="1" applyFont="1" applyFill="1" applyBorder="1"/>
    <xf numFmtId="0" fontId="11" fillId="0" borderId="5" xfId="0" applyFont="1" applyFill="1" applyBorder="1"/>
    <xf numFmtId="2" fontId="11" fillId="0" borderId="5" xfId="0" applyNumberFormat="1" applyFont="1" applyFill="1" applyBorder="1" applyAlignment="1">
      <alignment horizontal="center"/>
    </xf>
    <xf numFmtId="14" fontId="11" fillId="0" borderId="5" xfId="0" applyNumberFormat="1" applyFont="1" applyFill="1" applyBorder="1"/>
    <xf numFmtId="165" fontId="1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164" fontId="14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2" fontId="11" fillId="0" borderId="5" xfId="0" applyNumberFormat="1" applyFont="1" applyFill="1" applyBorder="1" applyAlignment="1">
      <alignment horizontal="right"/>
    </xf>
    <xf numFmtId="164" fontId="0" fillId="0" borderId="5" xfId="0" applyNumberFormat="1" applyFont="1" applyFill="1" applyBorder="1" applyAlignment="1">
      <alignment horizontal="right"/>
    </xf>
    <xf numFmtId="2" fontId="11" fillId="0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0" fontId="11" fillId="0" borderId="6" xfId="0" applyFont="1" applyFill="1" applyBorder="1"/>
    <xf numFmtId="164" fontId="14" fillId="0" borderId="6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1" fillId="0" borderId="6" xfId="0" applyFont="1" applyFill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164" fontId="12" fillId="0" borderId="6" xfId="0" applyNumberFormat="1" applyFont="1" applyFill="1" applyBorder="1" applyAlignment="1">
      <alignment horizontal="right"/>
    </xf>
    <xf numFmtId="164" fontId="11" fillId="0" borderId="6" xfId="0" applyNumberFormat="1" applyFont="1" applyFill="1" applyBorder="1" applyAlignment="1">
      <alignment horizontal="right"/>
    </xf>
    <xf numFmtId="165" fontId="12" fillId="0" borderId="6" xfId="0" applyNumberFormat="1" applyFont="1" applyFill="1" applyBorder="1" applyAlignment="1">
      <alignment horizontal="right"/>
    </xf>
    <xf numFmtId="0" fontId="2" fillId="0" borderId="0" xfId="0" applyFont="1"/>
    <xf numFmtId="0" fontId="15" fillId="0" borderId="0" xfId="0" applyFont="1"/>
    <xf numFmtId="164" fontId="0" fillId="0" borderId="0" xfId="0" applyNumberForma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1" fontId="0" fillId="0" borderId="6" xfId="0" applyNumberFormat="1" applyFill="1" applyBorder="1" applyAlignment="1">
      <alignment horizontal="right"/>
    </xf>
    <xf numFmtId="2" fontId="0" fillId="0" borderId="6" xfId="0" applyNumberFormat="1" applyBorder="1"/>
    <xf numFmtId="1" fontId="12" fillId="0" borderId="6" xfId="0" applyNumberFormat="1" applyFont="1" applyFill="1" applyBorder="1" applyAlignment="1">
      <alignment horizontal="right"/>
    </xf>
    <xf numFmtId="1" fontId="11" fillId="0" borderId="6" xfId="0" applyNumberFormat="1" applyFont="1" applyFill="1" applyBorder="1" applyAlignment="1">
      <alignment horizontal="right"/>
    </xf>
    <xf numFmtId="0" fontId="11" fillId="0" borderId="0" xfId="0" applyFont="1"/>
    <xf numFmtId="166" fontId="0" fillId="0" borderId="5" xfId="0" applyNumberFormat="1" applyFill="1" applyBorder="1"/>
    <xf numFmtId="0" fontId="0" fillId="0" borderId="5" xfId="0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right"/>
    </xf>
    <xf numFmtId="0" fontId="0" fillId="0" borderId="5" xfId="0" applyFill="1" applyBorder="1"/>
    <xf numFmtId="0" fontId="1" fillId="0" borderId="0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0" fillId="0" borderId="5" xfId="0" applyFill="1" applyBorder="1" applyAlignment="1">
      <alignment horizontal="right"/>
    </xf>
    <xf numFmtId="0" fontId="2" fillId="0" borderId="0" xfId="0" applyFont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/>
    <xf numFmtId="167" fontId="0" fillId="0" borderId="0" xfId="0" applyNumberFormat="1" applyFill="1" applyBorder="1" applyAlignment="1">
      <alignment horizontal="right"/>
    </xf>
    <xf numFmtId="167" fontId="9" fillId="0" borderId="0" xfId="0" quotePrefix="1" applyNumberFormat="1" applyFont="1" applyFill="1" applyBorder="1" applyAlignment="1" applyProtection="1">
      <alignment horizontal="right"/>
      <protection hidden="1"/>
    </xf>
    <xf numFmtId="0" fontId="0" fillId="0" borderId="6" xfId="0" applyFill="1" applyBorder="1" applyAlignment="1">
      <alignment horizontal="center"/>
    </xf>
    <xf numFmtId="167" fontId="0" fillId="0" borderId="6" xfId="0" applyNumberFormat="1" applyFill="1" applyBorder="1" applyAlignment="1">
      <alignment horizontal="right"/>
    </xf>
    <xf numFmtId="0" fontId="9" fillId="0" borderId="6" xfId="0" applyNumberFormat="1" applyFont="1" applyFill="1" applyBorder="1" applyAlignment="1" applyProtection="1">
      <alignment horizontal="center"/>
      <protection hidden="1"/>
    </xf>
    <xf numFmtId="167" fontId="9" fillId="0" borderId="6" xfId="0" quotePrefix="1" applyNumberFormat="1" applyFont="1" applyFill="1" applyBorder="1" applyAlignment="1" applyProtection="1">
      <alignment horizontal="right"/>
      <protection hidden="1"/>
    </xf>
    <xf numFmtId="0" fontId="0" fillId="0" borderId="6" xfId="0" applyFill="1" applyBorder="1" applyAlignment="1">
      <alignment horizontal="right"/>
    </xf>
    <xf numFmtId="2" fontId="0" fillId="3" borderId="6" xfId="0" applyNumberFormat="1" applyFill="1" applyBorder="1" applyAlignment="1">
      <alignment horizontal="center"/>
    </xf>
    <xf numFmtId="0" fontId="2" fillId="0" borderId="6" xfId="0" applyFont="1" applyFill="1" applyBorder="1"/>
    <xf numFmtId="167" fontId="9" fillId="0" borderId="6" xfId="0" quotePrefix="1" applyNumberFormat="1" applyFont="1" applyFill="1" applyBorder="1" applyAlignment="1" applyProtection="1">
      <alignment horizontal="left"/>
      <protection hidden="1"/>
    </xf>
    <xf numFmtId="0" fontId="9" fillId="0" borderId="6" xfId="0" applyFont="1" applyFill="1" applyBorder="1" applyAlignment="1" applyProtection="1">
      <alignment horizontal="center"/>
      <protection hidden="1"/>
    </xf>
    <xf numFmtId="167" fontId="0" fillId="0" borderId="6" xfId="0" applyNumberFormat="1" applyFill="1" applyBorder="1"/>
    <xf numFmtId="0" fontId="2" fillId="0" borderId="6" xfId="0" applyFon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65" fontId="0" fillId="0" borderId="6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165" fontId="11" fillId="0" borderId="0" xfId="0" applyNumberFormat="1" applyFont="1"/>
    <xf numFmtId="165" fontId="11" fillId="0" borderId="12" xfId="0" applyNumberFormat="1" applyFont="1" applyBorder="1"/>
    <xf numFmtId="0" fontId="11" fillId="0" borderId="0" xfId="0" applyFont="1" applyBorder="1"/>
    <xf numFmtId="0" fontId="0" fillId="0" borderId="18" xfId="0" applyBorder="1" applyAlignment="1">
      <alignment horizontal="right"/>
    </xf>
    <xf numFmtId="0" fontId="18" fillId="0" borderId="0" xfId="0" applyFont="1"/>
    <xf numFmtId="166" fontId="0" fillId="0" borderId="12" xfId="0" applyNumberFormat="1" applyBorder="1"/>
    <xf numFmtId="2" fontId="2" fillId="0" borderId="12" xfId="0" applyNumberFormat="1" applyFont="1" applyBorder="1"/>
    <xf numFmtId="2" fontId="2" fillId="0" borderId="0" xfId="0" applyNumberFormat="1" applyFont="1"/>
    <xf numFmtId="2" fontId="12" fillId="0" borderId="0" xfId="0" applyNumberFormat="1" applyFont="1"/>
    <xf numFmtId="2" fontId="12" fillId="0" borderId="12" xfId="0" applyNumberFormat="1" applyFont="1" applyBorder="1"/>
    <xf numFmtId="2" fontId="2" fillId="0" borderId="0" xfId="0" applyNumberFormat="1" applyFont="1" applyBorder="1"/>
    <xf numFmtId="2" fontId="12" fillId="0" borderId="0" xfId="0" applyNumberFormat="1" applyFont="1" applyBorder="1"/>
    <xf numFmtId="0" fontId="2" fillId="0" borderId="0" xfId="0" applyFont="1" applyFill="1" applyBorder="1" applyAlignment="1"/>
    <xf numFmtId="0" fontId="0" fillId="0" borderId="18" xfId="0" applyFill="1" applyBorder="1" applyAlignment="1">
      <alignment horizontal="right"/>
    </xf>
    <xf numFmtId="2" fontId="9" fillId="0" borderId="12" xfId="0" applyNumberFormat="1" applyFont="1" applyBorder="1" applyAlignment="1" applyProtection="1">
      <alignment horizontal="center"/>
      <protection hidden="1"/>
    </xf>
    <xf numFmtId="0" fontId="0" fillId="0" borderId="9" xfId="0" applyBorder="1" applyAlignment="1">
      <alignment horizontal="right"/>
    </xf>
    <xf numFmtId="2" fontId="9" fillId="0" borderId="17" xfId="0" applyNumberFormat="1" applyFont="1" applyBorder="1" applyAlignment="1" applyProtection="1">
      <alignment horizontal="center"/>
      <protection hidden="1"/>
    </xf>
    <xf numFmtId="164" fontId="9" fillId="0" borderId="17" xfId="0" applyNumberFormat="1" applyFont="1" applyBorder="1" applyAlignment="1" applyProtection="1">
      <alignment horizontal="center"/>
      <protection hidden="1"/>
    </xf>
    <xf numFmtId="167" fontId="9" fillId="0" borderId="18" xfId="0" quotePrefix="1" applyNumberFormat="1" applyFont="1" applyFill="1" applyBorder="1" applyAlignment="1" applyProtection="1">
      <alignment horizontal="left"/>
      <protection hidden="1"/>
    </xf>
    <xf numFmtId="166" fontId="9" fillId="0" borderId="12" xfId="0" quotePrefix="1" applyNumberFormat="1" applyFont="1" applyBorder="1" applyAlignment="1" applyProtection="1">
      <protection hidden="1"/>
    </xf>
    <xf numFmtId="164" fontId="2" fillId="0" borderId="0" xfId="0" applyNumberFormat="1" applyFont="1"/>
    <xf numFmtId="164" fontId="12" fillId="0" borderId="0" xfId="0" applyNumberFormat="1" applyFont="1"/>
    <xf numFmtId="164" fontId="12" fillId="0" borderId="12" xfId="0" applyNumberFormat="1" applyFont="1" applyBorder="1"/>
    <xf numFmtId="0" fontId="0" fillId="0" borderId="6" xfId="0" applyBorder="1" applyAlignment="1">
      <alignment horizontal="center"/>
    </xf>
    <xf numFmtId="164" fontId="0" fillId="2" borderId="0" xfId="0" applyNumberFormat="1" applyFill="1" applyAlignment="1">
      <alignment horizontal="center" vertical="top"/>
    </xf>
    <xf numFmtId="164" fontId="0" fillId="2" borderId="0" xfId="0" applyNumberFormat="1" applyFill="1" applyAlignment="1">
      <alignment horizontal="center" vertical="center"/>
    </xf>
    <xf numFmtId="2" fontId="19" fillId="0" borderId="0" xfId="0" applyNumberFormat="1" applyFont="1" applyAlignment="1" applyProtection="1">
      <alignment horizontal="center" wrapText="1"/>
      <protection hidden="1"/>
    </xf>
    <xf numFmtId="0" fontId="21" fillId="0" borderId="0" xfId="0" applyFont="1" applyAlignment="1" applyProtection="1">
      <alignment horizontal="center"/>
      <protection locked="0" hidden="1"/>
    </xf>
    <xf numFmtId="2" fontId="21" fillId="0" borderId="0" xfId="0" applyNumberFormat="1" applyFont="1" applyAlignment="1" applyProtection="1">
      <alignment horizontal="center"/>
      <protection hidden="1"/>
    </xf>
    <xf numFmtId="0" fontId="19" fillId="0" borderId="20" xfId="0" applyFont="1" applyBorder="1" applyAlignment="1" applyProtection="1">
      <alignment horizontal="center" vertical="center" wrapText="1"/>
      <protection hidden="1"/>
    </xf>
    <xf numFmtId="2" fontId="19" fillId="0" borderId="22" xfId="0" applyNumberFormat="1" applyFont="1" applyBorder="1" applyAlignment="1" applyProtection="1">
      <alignment horizontal="center" wrapText="1"/>
      <protection hidden="1"/>
    </xf>
    <xf numFmtId="2" fontId="19" fillId="0" borderId="21" xfId="0" applyNumberFormat="1" applyFont="1" applyBorder="1" applyAlignment="1" applyProtection="1">
      <alignment horizontal="center" wrapText="1"/>
      <protection hidden="1"/>
    </xf>
    <xf numFmtId="0" fontId="19" fillId="0" borderId="9" xfId="0" applyFont="1" applyBorder="1" applyAlignment="1" applyProtection="1">
      <alignment horizontal="center" vertical="center" wrapText="1"/>
      <protection hidden="1"/>
    </xf>
    <xf numFmtId="2" fontId="19" fillId="0" borderId="12" xfId="0" applyNumberFormat="1" applyFont="1" applyBorder="1" applyAlignment="1" applyProtection="1">
      <alignment horizontal="center" wrapText="1"/>
      <protection hidden="1"/>
    </xf>
    <xf numFmtId="0" fontId="20" fillId="0" borderId="17" xfId="0" applyFont="1" applyBorder="1" applyAlignment="1" applyProtection="1">
      <alignment horizontal="center"/>
      <protection hidden="1"/>
    </xf>
    <xf numFmtId="0" fontId="21" fillId="0" borderId="12" xfId="0" applyFont="1" applyBorder="1" applyAlignment="1" applyProtection="1">
      <alignment horizontal="center"/>
      <protection locked="0" hidden="1"/>
    </xf>
    <xf numFmtId="2" fontId="21" fillId="0" borderId="12" xfId="0" applyNumberFormat="1" applyFont="1" applyBorder="1" applyAlignment="1" applyProtection="1">
      <alignment horizontal="center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0" borderId="12" xfId="0" applyFont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9" fillId="0" borderId="5" xfId="0" applyFont="1" applyBorder="1" applyAlignment="1" applyProtection="1">
      <alignment horizontal="center"/>
      <protection hidden="1"/>
    </xf>
    <xf numFmtId="0" fontId="9" fillId="0" borderId="18" xfId="0" applyFont="1" applyBorder="1" applyAlignment="1" applyProtection="1">
      <alignment horizontal="center"/>
      <protection hidden="1"/>
    </xf>
    <xf numFmtId="0" fontId="13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left" vertical="center" wrapText="1"/>
    </xf>
    <xf numFmtId="165" fontId="0" fillId="0" borderId="0" xfId="0" applyNumberFormat="1" applyAlignment="1">
      <alignment horizontal="center"/>
    </xf>
    <xf numFmtId="165" fontId="0" fillId="0" borderId="12" xfId="0" applyNumberForma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2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2" xfId="0" applyNumberFormat="1" applyBorder="1" applyAlignment="1">
      <alignment horizontal="center"/>
    </xf>
    <xf numFmtId="0" fontId="2" fillId="0" borderId="6" xfId="0" applyFont="1" applyFill="1" applyBorder="1" applyAlignment="1">
      <alignment horizontal="center"/>
    </xf>
  </cellXfs>
  <cellStyles count="1">
    <cellStyle name="Normal" xfId="0" builtinId="0"/>
  </cellStyles>
  <dxfs count="5">
    <dxf>
      <border>
        <left/>
        <right/>
        <top/>
        <bottom style="thin">
          <color indexed="64"/>
        </bottom>
      </border>
    </dxf>
    <dxf>
      <border>
        <left/>
        <right/>
        <top style="thin">
          <color indexed="64"/>
        </top>
        <bottom/>
      </border>
    </dxf>
    <dxf>
      <font>
        <b val="0"/>
        <i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91052959513"/>
          <c:y val="0.13817253316748979"/>
          <c:w val="0.80909872567921104"/>
          <c:h val="0.70725296265301263"/>
        </c:manualLayout>
      </c:layout>
      <c:lineChart>
        <c:grouping val="standard"/>
        <c:varyColors val="0"/>
        <c:ser>
          <c:idx val="0"/>
          <c:order val="0"/>
          <c:tx>
            <c:strRef>
              <c:f>'Population dynamics'!$E$3</c:f>
              <c:strCache>
                <c:ptCount val="1"/>
                <c:pt idx="0">
                  <c:v>TSL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dynamics'!$E$5:$E$51</c:f>
              <c:numCache>
                <c:formatCode>0.0</c:formatCode>
                <c:ptCount val="47"/>
                <c:pt idx="1">
                  <c:v>460.2</c:v>
                </c:pt>
                <c:pt idx="2">
                  <c:v>1080.0999999999999</c:v>
                </c:pt>
                <c:pt idx="3">
                  <c:v>849.4</c:v>
                </c:pt>
                <c:pt idx="4">
                  <c:v>1524.6</c:v>
                </c:pt>
                <c:pt idx="5">
                  <c:v>1919.2</c:v>
                </c:pt>
                <c:pt idx="6">
                  <c:v>1405</c:v>
                </c:pt>
                <c:pt idx="7">
                  <c:v>2501.6999999999998</c:v>
                </c:pt>
                <c:pt idx="8">
                  <c:v>2551.3000000000002</c:v>
                </c:pt>
                <c:pt idx="9">
                  <c:v>2469.6999999999998</c:v>
                </c:pt>
                <c:pt idx="10">
                  <c:v>3083.2</c:v>
                </c:pt>
                <c:pt idx="11">
                  <c:v>1997.2</c:v>
                </c:pt>
                <c:pt idx="12">
                  <c:v>3904.1000000000008</c:v>
                </c:pt>
                <c:pt idx="13">
                  <c:v>4239.2</c:v>
                </c:pt>
                <c:pt idx="14">
                  <c:v>4234.3</c:v>
                </c:pt>
                <c:pt idx="15">
                  <c:v>2931.8</c:v>
                </c:pt>
                <c:pt idx="16">
                  <c:v>2408.4</c:v>
                </c:pt>
                <c:pt idx="17">
                  <c:v>3457.6</c:v>
                </c:pt>
                <c:pt idx="18">
                  <c:v>3843.1</c:v>
                </c:pt>
                <c:pt idx="19">
                  <c:v>1255.3299999999997</c:v>
                </c:pt>
                <c:pt idx="20">
                  <c:v>1245.8999999999996</c:v>
                </c:pt>
                <c:pt idx="21">
                  <c:v>2818.0000000000014</c:v>
                </c:pt>
                <c:pt idx="22">
                  <c:v>581.39999999999975</c:v>
                </c:pt>
                <c:pt idx="23">
                  <c:v>3571.7000000000003</c:v>
                </c:pt>
                <c:pt idx="24">
                  <c:v>2554.6999999999998</c:v>
                </c:pt>
                <c:pt idx="25">
                  <c:v>2321</c:v>
                </c:pt>
                <c:pt idx="26">
                  <c:v>3457.7</c:v>
                </c:pt>
                <c:pt idx="27">
                  <c:v>2084.9</c:v>
                </c:pt>
                <c:pt idx="28">
                  <c:v>3679</c:v>
                </c:pt>
                <c:pt idx="29">
                  <c:v>4524.1000000000004</c:v>
                </c:pt>
                <c:pt idx="30">
                  <c:v>4091.8000000000015</c:v>
                </c:pt>
                <c:pt idx="31">
                  <c:v>1825.8999999999994</c:v>
                </c:pt>
                <c:pt idx="32">
                  <c:v>3751.4</c:v>
                </c:pt>
                <c:pt idx="33">
                  <c:v>3905.7999999999993</c:v>
                </c:pt>
                <c:pt idx="34">
                  <c:v>4904.3</c:v>
                </c:pt>
                <c:pt idx="35">
                  <c:v>4168.6000000000004</c:v>
                </c:pt>
                <c:pt idx="36">
                  <c:v>1135</c:v>
                </c:pt>
                <c:pt idx="37">
                  <c:v>2297.8000000000006</c:v>
                </c:pt>
                <c:pt idx="38">
                  <c:v>1745.9</c:v>
                </c:pt>
                <c:pt idx="39">
                  <c:v>3164.8</c:v>
                </c:pt>
                <c:pt idx="40">
                  <c:v>3357.6</c:v>
                </c:pt>
                <c:pt idx="41">
                  <c:v>2774.4</c:v>
                </c:pt>
                <c:pt idx="42">
                  <c:v>2921.4999999999995</c:v>
                </c:pt>
                <c:pt idx="43">
                  <c:v>2149.5</c:v>
                </c:pt>
                <c:pt idx="44">
                  <c:v>922.5</c:v>
                </c:pt>
                <c:pt idx="45">
                  <c:v>2331.6</c:v>
                </c:pt>
                <c:pt idx="46">
                  <c:v>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7A-4EBB-8C17-600B6F9AE902}"/>
            </c:ext>
          </c:extLst>
        </c:ser>
        <c:ser>
          <c:idx val="1"/>
          <c:order val="1"/>
          <c:tx>
            <c:strRef>
              <c:f>'Population dynamics'!$F$3</c:f>
              <c:strCache>
                <c:ptCount val="1"/>
                <c:pt idx="0">
                  <c:v>TSL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dynamics'!$F$5:$F$51</c:f>
              <c:numCache>
                <c:formatCode>0.0</c:formatCode>
                <c:ptCount val="47"/>
                <c:pt idx="1">
                  <c:v>383.7</c:v>
                </c:pt>
                <c:pt idx="2">
                  <c:v>563.20000000000005</c:v>
                </c:pt>
                <c:pt idx="3">
                  <c:v>788.9</c:v>
                </c:pt>
                <c:pt idx="4">
                  <c:v>1100.2</c:v>
                </c:pt>
                <c:pt idx="5">
                  <c:v>1319</c:v>
                </c:pt>
                <c:pt idx="6">
                  <c:v>1843.8</c:v>
                </c:pt>
                <c:pt idx="7">
                  <c:v>2138.8000000000002</c:v>
                </c:pt>
                <c:pt idx="8">
                  <c:v>2034.7</c:v>
                </c:pt>
                <c:pt idx="9">
                  <c:v>1920.3</c:v>
                </c:pt>
                <c:pt idx="10">
                  <c:v>3394.7</c:v>
                </c:pt>
                <c:pt idx="11">
                  <c:v>2402.1</c:v>
                </c:pt>
                <c:pt idx="12">
                  <c:v>3425.5</c:v>
                </c:pt>
                <c:pt idx="13">
                  <c:v>1931.4</c:v>
                </c:pt>
                <c:pt idx="14">
                  <c:v>3628</c:v>
                </c:pt>
                <c:pt idx="15">
                  <c:v>2730.2</c:v>
                </c:pt>
                <c:pt idx="16">
                  <c:v>2850.4</c:v>
                </c:pt>
                <c:pt idx="17">
                  <c:v>2114</c:v>
                </c:pt>
                <c:pt idx="18">
                  <c:v>3042.9</c:v>
                </c:pt>
                <c:pt idx="19">
                  <c:v>3504.6</c:v>
                </c:pt>
                <c:pt idx="20">
                  <c:v>2132.1</c:v>
                </c:pt>
                <c:pt idx="21">
                  <c:v>2178.8000000000002</c:v>
                </c:pt>
                <c:pt idx="22">
                  <c:v>3415.3999999999987</c:v>
                </c:pt>
                <c:pt idx="23">
                  <c:v>3151.7999999999988</c:v>
                </c:pt>
                <c:pt idx="24">
                  <c:v>3333.7000000000003</c:v>
                </c:pt>
                <c:pt idx="25">
                  <c:v>3749.5000000000005</c:v>
                </c:pt>
                <c:pt idx="26">
                  <c:v>2780.8</c:v>
                </c:pt>
                <c:pt idx="27">
                  <c:v>3149.8</c:v>
                </c:pt>
                <c:pt idx="28">
                  <c:v>4580.8</c:v>
                </c:pt>
                <c:pt idx="29">
                  <c:v>3099.6</c:v>
                </c:pt>
                <c:pt idx="30">
                  <c:v>2402</c:v>
                </c:pt>
                <c:pt idx="31">
                  <c:v>1558</c:v>
                </c:pt>
                <c:pt idx="32">
                  <c:v>4154.2</c:v>
                </c:pt>
                <c:pt idx="33">
                  <c:v>3133.4</c:v>
                </c:pt>
                <c:pt idx="34">
                  <c:v>2189.3000000000002</c:v>
                </c:pt>
                <c:pt idx="35">
                  <c:v>3979</c:v>
                </c:pt>
                <c:pt idx="36">
                  <c:v>2598.5000000000009</c:v>
                </c:pt>
                <c:pt idx="37">
                  <c:v>3632.8999999999996</c:v>
                </c:pt>
                <c:pt idx="38">
                  <c:v>4247.8000000000029</c:v>
                </c:pt>
                <c:pt idx="39">
                  <c:v>1539</c:v>
                </c:pt>
                <c:pt idx="40">
                  <c:v>2778.4</c:v>
                </c:pt>
                <c:pt idx="41">
                  <c:v>4223.3999999999996</c:v>
                </c:pt>
                <c:pt idx="42">
                  <c:v>3685.3160000000003</c:v>
                </c:pt>
                <c:pt idx="43">
                  <c:v>1809.5</c:v>
                </c:pt>
                <c:pt idx="44">
                  <c:v>1455</c:v>
                </c:pt>
                <c:pt idx="45">
                  <c:v>2141</c:v>
                </c:pt>
                <c:pt idx="46">
                  <c:v>4205.3999999999996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7A-4EBB-8C17-600B6F9AE902}"/>
            </c:ext>
          </c:extLst>
        </c:ser>
        <c:ser>
          <c:idx val="2"/>
          <c:order val="2"/>
          <c:tx>
            <c:strRef>
              <c:f>'Population dynamics'!$G$3</c:f>
              <c:strCache>
                <c:ptCount val="1"/>
                <c:pt idx="0">
                  <c:v>TSL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dynamics'!$G$5:$G$51</c:f>
              <c:numCache>
                <c:formatCode>0.0</c:formatCode>
                <c:ptCount val="47"/>
                <c:pt idx="1">
                  <c:v>622.1</c:v>
                </c:pt>
                <c:pt idx="2">
                  <c:v>876.9</c:v>
                </c:pt>
                <c:pt idx="3">
                  <c:v>879.4</c:v>
                </c:pt>
                <c:pt idx="4">
                  <c:v>967.3</c:v>
                </c:pt>
                <c:pt idx="5">
                  <c:v>1412</c:v>
                </c:pt>
                <c:pt idx="6">
                  <c:v>1463.2</c:v>
                </c:pt>
                <c:pt idx="7">
                  <c:v>1867.1</c:v>
                </c:pt>
                <c:pt idx="8">
                  <c:v>2714.3</c:v>
                </c:pt>
                <c:pt idx="9">
                  <c:v>3077.3</c:v>
                </c:pt>
                <c:pt idx="10">
                  <c:v>2958</c:v>
                </c:pt>
                <c:pt idx="11">
                  <c:v>3106.1999999999994</c:v>
                </c:pt>
                <c:pt idx="12">
                  <c:v>3519.5</c:v>
                </c:pt>
                <c:pt idx="13">
                  <c:v>2746</c:v>
                </c:pt>
                <c:pt idx="14">
                  <c:v>4139.5</c:v>
                </c:pt>
                <c:pt idx="15">
                  <c:v>3573.5</c:v>
                </c:pt>
                <c:pt idx="16">
                  <c:v>5083.1000000000004</c:v>
                </c:pt>
                <c:pt idx="17">
                  <c:v>2936.7</c:v>
                </c:pt>
                <c:pt idx="18">
                  <c:v>2532.3000000000002</c:v>
                </c:pt>
                <c:pt idx="19">
                  <c:v>2212.1999999999994</c:v>
                </c:pt>
                <c:pt idx="20">
                  <c:v>1839.7999999999995</c:v>
                </c:pt>
                <c:pt idx="21">
                  <c:v>1629.0999999999997</c:v>
                </c:pt>
                <c:pt idx="22">
                  <c:v>3509.6999999999985</c:v>
                </c:pt>
                <c:pt idx="23">
                  <c:v>3330.6999999999994</c:v>
                </c:pt>
                <c:pt idx="24">
                  <c:v>2447.5</c:v>
                </c:pt>
                <c:pt idx="25">
                  <c:v>4272.5999999999995</c:v>
                </c:pt>
                <c:pt idx="26">
                  <c:v>4122.8</c:v>
                </c:pt>
                <c:pt idx="27">
                  <c:v>2942.8000000000015</c:v>
                </c:pt>
                <c:pt idx="28">
                  <c:v>5527.1</c:v>
                </c:pt>
                <c:pt idx="29">
                  <c:v>5642.6</c:v>
                </c:pt>
                <c:pt idx="30">
                  <c:v>4341.8</c:v>
                </c:pt>
                <c:pt idx="31">
                  <c:v>5312.7999999999965</c:v>
                </c:pt>
                <c:pt idx="32">
                  <c:v>5423.5</c:v>
                </c:pt>
                <c:pt idx="33">
                  <c:v>2998.2999999999997</c:v>
                </c:pt>
                <c:pt idx="34">
                  <c:v>4291.8</c:v>
                </c:pt>
                <c:pt idx="35">
                  <c:v>4448.5</c:v>
                </c:pt>
                <c:pt idx="36">
                  <c:v>3797.8999999999996</c:v>
                </c:pt>
                <c:pt idx="37">
                  <c:v>4166</c:v>
                </c:pt>
                <c:pt idx="38">
                  <c:v>3296.1</c:v>
                </c:pt>
                <c:pt idx="39">
                  <c:v>5527.6</c:v>
                </c:pt>
                <c:pt idx="40">
                  <c:v>3483.5</c:v>
                </c:pt>
                <c:pt idx="41">
                  <c:v>3963.8</c:v>
                </c:pt>
                <c:pt idx="42">
                  <c:v>2532.3000000000002</c:v>
                </c:pt>
                <c:pt idx="43">
                  <c:v>2031.5</c:v>
                </c:pt>
                <c:pt idx="44">
                  <c:v>2490.5</c:v>
                </c:pt>
                <c:pt idx="45">
                  <c:v>1318.5</c:v>
                </c:pt>
                <c:pt idx="46">
                  <c:v>2230.5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7A-4EBB-8C17-600B6F9AE902}"/>
            </c:ext>
          </c:extLst>
        </c:ser>
        <c:ser>
          <c:idx val="3"/>
          <c:order val="3"/>
          <c:tx>
            <c:strRef>
              <c:f>'Population dynamics'!$H$3</c:f>
              <c:strCache>
                <c:ptCount val="1"/>
                <c:pt idx="0">
                  <c:v>Mean TSL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  <c:extLst xmlns:c15="http://schemas.microsoft.com/office/drawing/2012/chart"/>
            </c:numRef>
          </c:cat>
          <c:val>
            <c:numRef>
              <c:f>'Population dynamics'!$H$5:$H$51</c:f>
              <c:numCache>
                <c:formatCode>0.0</c:formatCode>
                <c:ptCount val="47"/>
                <c:pt idx="0">
                  <c:v>459.6</c:v>
                </c:pt>
                <c:pt idx="1">
                  <c:v>488.66666666666669</c:v>
                </c:pt>
                <c:pt idx="2">
                  <c:v>840.06666666666661</c:v>
                </c:pt>
                <c:pt idx="3">
                  <c:v>839.23333333333323</c:v>
                </c:pt>
                <c:pt idx="4">
                  <c:v>1197.3666666666668</c:v>
                </c:pt>
                <c:pt idx="5">
                  <c:v>1550.0666666666666</c:v>
                </c:pt>
                <c:pt idx="6">
                  <c:v>1570.6666666666667</c:v>
                </c:pt>
                <c:pt idx="7">
                  <c:v>2169.2000000000003</c:v>
                </c:pt>
                <c:pt idx="8">
                  <c:v>2433.4333333333334</c:v>
                </c:pt>
                <c:pt idx="9">
                  <c:v>2489.1</c:v>
                </c:pt>
                <c:pt idx="10">
                  <c:v>3145.2999999999997</c:v>
                </c:pt>
                <c:pt idx="11">
                  <c:v>2501.8333333333335</c:v>
                </c:pt>
                <c:pt idx="12">
                  <c:v>3616.3666666666668</c:v>
                </c:pt>
                <c:pt idx="13">
                  <c:v>2972.2000000000003</c:v>
                </c:pt>
                <c:pt idx="14">
                  <c:v>4000.6</c:v>
                </c:pt>
                <c:pt idx="15">
                  <c:v>3078.5</c:v>
                </c:pt>
                <c:pt idx="16">
                  <c:v>3447.3000000000006</c:v>
                </c:pt>
                <c:pt idx="17">
                  <c:v>2836.1</c:v>
                </c:pt>
                <c:pt idx="18">
                  <c:v>3139.4333333333329</c:v>
                </c:pt>
                <c:pt idx="19">
                  <c:v>2324.0433333333331</c:v>
                </c:pt>
                <c:pt idx="20">
                  <c:v>1739.2666666666664</c:v>
                </c:pt>
                <c:pt idx="21">
                  <c:v>2208.6333333333337</c:v>
                </c:pt>
                <c:pt idx="22">
                  <c:v>2502.1666666666656</c:v>
                </c:pt>
                <c:pt idx="23">
                  <c:v>3351.3999999999996</c:v>
                </c:pt>
                <c:pt idx="24">
                  <c:v>2778.6333333333332</c:v>
                </c:pt>
                <c:pt idx="25">
                  <c:v>3447.6999999999994</c:v>
                </c:pt>
                <c:pt idx="26">
                  <c:v>3453.7666666666664</c:v>
                </c:pt>
                <c:pt idx="27">
                  <c:v>2725.8333333333339</c:v>
                </c:pt>
                <c:pt idx="28">
                  <c:v>4595.6333333333332</c:v>
                </c:pt>
                <c:pt idx="29">
                  <c:v>4422.1000000000004</c:v>
                </c:pt>
                <c:pt idx="30">
                  <c:v>3611.8666666666672</c:v>
                </c:pt>
                <c:pt idx="31">
                  <c:v>2898.8999999999992</c:v>
                </c:pt>
                <c:pt idx="32">
                  <c:v>4443.0333333333338</c:v>
                </c:pt>
                <c:pt idx="33">
                  <c:v>3345.8333333333326</c:v>
                </c:pt>
                <c:pt idx="34">
                  <c:v>3795.1333333333337</c:v>
                </c:pt>
                <c:pt idx="35">
                  <c:v>4198.7</c:v>
                </c:pt>
                <c:pt idx="36">
                  <c:v>2510.4666666666667</c:v>
                </c:pt>
                <c:pt idx="37">
                  <c:v>3365.5666666666671</c:v>
                </c:pt>
                <c:pt idx="38">
                  <c:v>3096.6000000000008</c:v>
                </c:pt>
                <c:pt idx="39">
                  <c:v>3410.4666666666672</c:v>
                </c:pt>
                <c:pt idx="40">
                  <c:v>3206.5</c:v>
                </c:pt>
                <c:pt idx="41">
                  <c:v>3653.8666666666663</c:v>
                </c:pt>
                <c:pt idx="42">
                  <c:v>3046.3719999999998</c:v>
                </c:pt>
                <c:pt idx="43">
                  <c:v>1996.8333333333333</c:v>
                </c:pt>
                <c:pt idx="44">
                  <c:v>1622.6666666666667</c:v>
                </c:pt>
                <c:pt idx="45">
                  <c:v>1930.3666666666668</c:v>
                </c:pt>
                <c:pt idx="46">
                  <c:v>2468.2999999999997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27A-4EBB-8C17-600B6F9AE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Total shoot</a:t>
                </a:r>
                <a:r>
                  <a:rPr lang="en-GB" baseline="0"/>
                  <a:t> length</a:t>
                </a:r>
                <a:r>
                  <a:rPr lang="en-GB"/>
                  <a:t> [cm]</a:t>
                </a:r>
              </a:p>
            </c:rich>
          </c:tx>
          <c:layout>
            <c:manualLayout>
              <c:xMode val="edge"/>
              <c:yMode val="edge"/>
              <c:x val="9.9430995601786313E-3"/>
              <c:y val="0.316949916153659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391007045171983"/>
                  <c:y val="4.866515617171784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42190726159230096"/>
                  <c:y val="1.89933523266856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'Growth first 3 months'!$B$5:$B$49</c:f>
              <c:numCache>
                <c:formatCode>General</c:formatCode>
                <c:ptCount val="45"/>
                <c:pt idx="0">
                  <c:v>0</c:v>
                </c:pt>
                <c:pt idx="1">
                  <c:v>11</c:v>
                </c:pt>
                <c:pt idx="2">
                  <c:v>25</c:v>
                </c:pt>
                <c:pt idx="3">
                  <c:v>32</c:v>
                </c:pt>
                <c:pt idx="4">
                  <c:v>39</c:v>
                </c:pt>
                <c:pt idx="5">
                  <c:v>46</c:v>
                </c:pt>
                <c:pt idx="6">
                  <c:v>53</c:v>
                </c:pt>
                <c:pt idx="7">
                  <c:v>60</c:v>
                </c:pt>
                <c:pt idx="8">
                  <c:v>67</c:v>
                </c:pt>
                <c:pt idx="9">
                  <c:v>74</c:v>
                </c:pt>
                <c:pt idx="10">
                  <c:v>81</c:v>
                </c:pt>
                <c:pt idx="11">
                  <c:v>88</c:v>
                </c:pt>
                <c:pt idx="12">
                  <c:v>95</c:v>
                </c:pt>
                <c:pt idx="13">
                  <c:v>102</c:v>
                </c:pt>
                <c:pt idx="14">
                  <c:v>109</c:v>
                </c:pt>
                <c:pt idx="15">
                  <c:v>0</c:v>
                </c:pt>
                <c:pt idx="16">
                  <c:v>11</c:v>
                </c:pt>
                <c:pt idx="17">
                  <c:v>25</c:v>
                </c:pt>
                <c:pt idx="18">
                  <c:v>32</c:v>
                </c:pt>
                <c:pt idx="19">
                  <c:v>39</c:v>
                </c:pt>
                <c:pt idx="20">
                  <c:v>46</c:v>
                </c:pt>
                <c:pt idx="21">
                  <c:v>53</c:v>
                </c:pt>
                <c:pt idx="22">
                  <c:v>60</c:v>
                </c:pt>
                <c:pt idx="23">
                  <c:v>67</c:v>
                </c:pt>
                <c:pt idx="24">
                  <c:v>74</c:v>
                </c:pt>
                <c:pt idx="25">
                  <c:v>81</c:v>
                </c:pt>
                <c:pt idx="26">
                  <c:v>88</c:v>
                </c:pt>
                <c:pt idx="27">
                  <c:v>95</c:v>
                </c:pt>
                <c:pt idx="28">
                  <c:v>102</c:v>
                </c:pt>
                <c:pt idx="29">
                  <c:v>109</c:v>
                </c:pt>
                <c:pt idx="30">
                  <c:v>0</c:v>
                </c:pt>
                <c:pt idx="31">
                  <c:v>11</c:v>
                </c:pt>
                <c:pt idx="32">
                  <c:v>25</c:v>
                </c:pt>
                <c:pt idx="33">
                  <c:v>32</c:v>
                </c:pt>
                <c:pt idx="34">
                  <c:v>39</c:v>
                </c:pt>
                <c:pt idx="35">
                  <c:v>46</c:v>
                </c:pt>
                <c:pt idx="36">
                  <c:v>53</c:v>
                </c:pt>
                <c:pt idx="37">
                  <c:v>60</c:v>
                </c:pt>
                <c:pt idx="38">
                  <c:v>67</c:v>
                </c:pt>
                <c:pt idx="39">
                  <c:v>74</c:v>
                </c:pt>
                <c:pt idx="40">
                  <c:v>81</c:v>
                </c:pt>
                <c:pt idx="41">
                  <c:v>88</c:v>
                </c:pt>
                <c:pt idx="42">
                  <c:v>95</c:v>
                </c:pt>
                <c:pt idx="43">
                  <c:v>102</c:v>
                </c:pt>
                <c:pt idx="44">
                  <c:v>109</c:v>
                </c:pt>
              </c:numCache>
            </c:numRef>
          </c:xVal>
          <c:yVal>
            <c:numRef>
              <c:f>'Growth first 3 months'!$F$5:$F$49</c:f>
              <c:numCache>
                <c:formatCode>General</c:formatCode>
                <c:ptCount val="45"/>
                <c:pt idx="0">
                  <c:v>1.4079999999999999</c:v>
                </c:pt>
                <c:pt idx="1">
                  <c:v>1.5000000000000009</c:v>
                </c:pt>
                <c:pt idx="2">
                  <c:v>3.63</c:v>
                </c:pt>
                <c:pt idx="3">
                  <c:v>3.4900000000000011</c:v>
                </c:pt>
                <c:pt idx="4">
                  <c:v>6.73</c:v>
                </c:pt>
                <c:pt idx="5">
                  <c:v>7.3000000000000007</c:v>
                </c:pt>
                <c:pt idx="6">
                  <c:v>6.6999999999999993</c:v>
                </c:pt>
                <c:pt idx="7">
                  <c:v>12.600000000000001</c:v>
                </c:pt>
                <c:pt idx="8">
                  <c:v>12.830000000000002</c:v>
                </c:pt>
                <c:pt idx="9">
                  <c:v>11.810000000000002</c:v>
                </c:pt>
                <c:pt idx="10">
                  <c:v>15.83</c:v>
                </c:pt>
                <c:pt idx="11">
                  <c:v>8.5300000000000011</c:v>
                </c:pt>
                <c:pt idx="12">
                  <c:v>18.5</c:v>
                </c:pt>
                <c:pt idx="13">
                  <c:v>22.490000000000006</c:v>
                </c:pt>
                <c:pt idx="14">
                  <c:v>25.37</c:v>
                </c:pt>
                <c:pt idx="15" formatCode="0.000">
                  <c:v>1.4079999999999999</c:v>
                </c:pt>
                <c:pt idx="16">
                  <c:v>1.5099999999999998</c:v>
                </c:pt>
                <c:pt idx="17">
                  <c:v>2.2399999999999993</c:v>
                </c:pt>
                <c:pt idx="18">
                  <c:v>4.3100000000000005</c:v>
                </c:pt>
                <c:pt idx="19">
                  <c:v>4.99</c:v>
                </c:pt>
                <c:pt idx="20">
                  <c:v>5.07</c:v>
                </c:pt>
                <c:pt idx="21">
                  <c:v>8.0999999999999979</c:v>
                </c:pt>
                <c:pt idx="22">
                  <c:v>11.309999999999999</c:v>
                </c:pt>
                <c:pt idx="23">
                  <c:v>9.18</c:v>
                </c:pt>
                <c:pt idx="24">
                  <c:v>9.360000000000003</c:v>
                </c:pt>
                <c:pt idx="25">
                  <c:v>18.079999999999998</c:v>
                </c:pt>
                <c:pt idx="26">
                  <c:v>10.59</c:v>
                </c:pt>
                <c:pt idx="27">
                  <c:v>15.799999999999997</c:v>
                </c:pt>
                <c:pt idx="28">
                  <c:v>8.98</c:v>
                </c:pt>
                <c:pt idx="29">
                  <c:v>20.21</c:v>
                </c:pt>
                <c:pt idx="30" formatCode="0.000">
                  <c:v>1.4079999999999999</c:v>
                </c:pt>
                <c:pt idx="31">
                  <c:v>2.04</c:v>
                </c:pt>
                <c:pt idx="32">
                  <c:v>3.46</c:v>
                </c:pt>
                <c:pt idx="33">
                  <c:v>2.7299999999999995</c:v>
                </c:pt>
                <c:pt idx="34">
                  <c:v>4.3899999999999997</c:v>
                </c:pt>
                <c:pt idx="35">
                  <c:v>6.1300000000000026</c:v>
                </c:pt>
                <c:pt idx="36">
                  <c:v>5.7900000000000027</c:v>
                </c:pt>
                <c:pt idx="37">
                  <c:v>9.11</c:v>
                </c:pt>
                <c:pt idx="38">
                  <c:v>12.799999999999997</c:v>
                </c:pt>
                <c:pt idx="39">
                  <c:v>16.799999999999997</c:v>
                </c:pt>
                <c:pt idx="40">
                  <c:v>13.6</c:v>
                </c:pt>
                <c:pt idx="41">
                  <c:v>18</c:v>
                </c:pt>
                <c:pt idx="42">
                  <c:v>20.29</c:v>
                </c:pt>
                <c:pt idx="43">
                  <c:v>13.160000000000004</c:v>
                </c:pt>
                <c:pt idx="44">
                  <c:v>27.050000000000004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FA9-4446-8B29-BF2005148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205784"/>
        <c:axId val="643209392"/>
      </c:scatterChart>
      <c:valAx>
        <c:axId val="64320578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Days</a:t>
                </a:r>
                <a:r>
                  <a:rPr lang="en-GB" baseline="0"/>
                  <a:t> after planting (day 0 = 18.05.2017)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209392"/>
        <c:crosses val="autoZero"/>
        <c:crossBetween val="midCat"/>
      </c:valAx>
      <c:valAx>
        <c:axId val="6432093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Dry weight [g]</a:t>
                </a:r>
              </a:p>
            </c:rich>
          </c:tx>
          <c:layout>
            <c:manualLayout>
              <c:xMode val="edge"/>
              <c:yMode val="edge"/>
              <c:x val="1.0818713450292399E-2"/>
              <c:y val="0.3100316306615519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2057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391007045171983"/>
                  <c:y val="4.866515617171784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42190726159230096"/>
                  <c:y val="1.89933523266856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'Growth first 3 months'!$B$5:$B$49</c:f>
              <c:numCache>
                <c:formatCode>General</c:formatCode>
                <c:ptCount val="45"/>
                <c:pt idx="0">
                  <c:v>0</c:v>
                </c:pt>
                <c:pt idx="1">
                  <c:v>11</c:v>
                </c:pt>
                <c:pt idx="2">
                  <c:v>25</c:v>
                </c:pt>
                <c:pt idx="3">
                  <c:v>32</c:v>
                </c:pt>
                <c:pt idx="4">
                  <c:v>39</c:v>
                </c:pt>
                <c:pt idx="5">
                  <c:v>46</c:v>
                </c:pt>
                <c:pt idx="6">
                  <c:v>53</c:v>
                </c:pt>
                <c:pt idx="7">
                  <c:v>60</c:v>
                </c:pt>
                <c:pt idx="8">
                  <c:v>67</c:v>
                </c:pt>
                <c:pt idx="9">
                  <c:v>74</c:v>
                </c:pt>
                <c:pt idx="10">
                  <c:v>81</c:v>
                </c:pt>
                <c:pt idx="11">
                  <c:v>88</c:v>
                </c:pt>
                <c:pt idx="12">
                  <c:v>95</c:v>
                </c:pt>
                <c:pt idx="13">
                  <c:v>102</c:v>
                </c:pt>
                <c:pt idx="14">
                  <c:v>109</c:v>
                </c:pt>
                <c:pt idx="15">
                  <c:v>0</c:v>
                </c:pt>
                <c:pt idx="16">
                  <c:v>11</c:v>
                </c:pt>
                <c:pt idx="17">
                  <c:v>25</c:v>
                </c:pt>
                <c:pt idx="18">
                  <c:v>32</c:v>
                </c:pt>
                <c:pt idx="19">
                  <c:v>39</c:v>
                </c:pt>
                <c:pt idx="20">
                  <c:v>46</c:v>
                </c:pt>
                <c:pt idx="21">
                  <c:v>53</c:v>
                </c:pt>
                <c:pt idx="22">
                  <c:v>60</c:v>
                </c:pt>
                <c:pt idx="23">
                  <c:v>67</c:v>
                </c:pt>
                <c:pt idx="24">
                  <c:v>74</c:v>
                </c:pt>
                <c:pt idx="25">
                  <c:v>81</c:v>
                </c:pt>
                <c:pt idx="26">
                  <c:v>88</c:v>
                </c:pt>
                <c:pt idx="27">
                  <c:v>95</c:v>
                </c:pt>
                <c:pt idx="28">
                  <c:v>102</c:v>
                </c:pt>
                <c:pt idx="29">
                  <c:v>109</c:v>
                </c:pt>
                <c:pt idx="30">
                  <c:v>0</c:v>
                </c:pt>
                <c:pt idx="31">
                  <c:v>11</c:v>
                </c:pt>
                <c:pt idx="32">
                  <c:v>25</c:v>
                </c:pt>
                <c:pt idx="33">
                  <c:v>32</c:v>
                </c:pt>
                <c:pt idx="34">
                  <c:v>39</c:v>
                </c:pt>
                <c:pt idx="35">
                  <c:v>46</c:v>
                </c:pt>
                <c:pt idx="36">
                  <c:v>53</c:v>
                </c:pt>
                <c:pt idx="37">
                  <c:v>60</c:v>
                </c:pt>
                <c:pt idx="38">
                  <c:v>67</c:v>
                </c:pt>
                <c:pt idx="39">
                  <c:v>74</c:v>
                </c:pt>
                <c:pt idx="40">
                  <c:v>81</c:v>
                </c:pt>
                <c:pt idx="41">
                  <c:v>88</c:v>
                </c:pt>
                <c:pt idx="42">
                  <c:v>95</c:v>
                </c:pt>
                <c:pt idx="43">
                  <c:v>102</c:v>
                </c:pt>
                <c:pt idx="44">
                  <c:v>109</c:v>
                </c:pt>
              </c:numCache>
            </c:numRef>
          </c:xVal>
          <c:yVal>
            <c:numRef>
              <c:f>'Growth first 3 months'!$E$5:$E$49</c:f>
              <c:numCache>
                <c:formatCode>General</c:formatCode>
                <c:ptCount val="45"/>
                <c:pt idx="0">
                  <c:v>15.27</c:v>
                </c:pt>
                <c:pt idx="1">
                  <c:v>13.19</c:v>
                </c:pt>
                <c:pt idx="2">
                  <c:v>40.47</c:v>
                </c:pt>
                <c:pt idx="3">
                  <c:v>39.35</c:v>
                </c:pt>
                <c:pt idx="4">
                  <c:v>82.78</c:v>
                </c:pt>
                <c:pt idx="5">
                  <c:v>91.08</c:v>
                </c:pt>
                <c:pt idx="6">
                  <c:v>73.64</c:v>
                </c:pt>
                <c:pt idx="7">
                  <c:v>131.6</c:v>
                </c:pt>
                <c:pt idx="8">
                  <c:v>114.03</c:v>
                </c:pt>
                <c:pt idx="9">
                  <c:v>90.89</c:v>
                </c:pt>
                <c:pt idx="10">
                  <c:v>126.03</c:v>
                </c:pt>
                <c:pt idx="11">
                  <c:v>56.4</c:v>
                </c:pt>
                <c:pt idx="12">
                  <c:v>155.18</c:v>
                </c:pt>
                <c:pt idx="13">
                  <c:v>192.09</c:v>
                </c:pt>
                <c:pt idx="14">
                  <c:v>223.48</c:v>
                </c:pt>
                <c:pt idx="15">
                  <c:v>15.27</c:v>
                </c:pt>
                <c:pt idx="16">
                  <c:v>16.28</c:v>
                </c:pt>
                <c:pt idx="17">
                  <c:v>23.6</c:v>
                </c:pt>
                <c:pt idx="18">
                  <c:v>25.21</c:v>
                </c:pt>
                <c:pt idx="19">
                  <c:v>48.93</c:v>
                </c:pt>
                <c:pt idx="20">
                  <c:v>59.01</c:v>
                </c:pt>
                <c:pt idx="21">
                  <c:v>98.02</c:v>
                </c:pt>
                <c:pt idx="22">
                  <c:v>112.43</c:v>
                </c:pt>
                <c:pt idx="23">
                  <c:v>81.459999999999994</c:v>
                </c:pt>
                <c:pt idx="24">
                  <c:v>67.069999999999993</c:v>
                </c:pt>
                <c:pt idx="25">
                  <c:v>123.04</c:v>
                </c:pt>
                <c:pt idx="26">
                  <c:v>63.22</c:v>
                </c:pt>
                <c:pt idx="27">
                  <c:v>148.96</c:v>
                </c:pt>
                <c:pt idx="28">
                  <c:v>84.14</c:v>
                </c:pt>
                <c:pt idx="29">
                  <c:v>186.13</c:v>
                </c:pt>
                <c:pt idx="30">
                  <c:v>15.27</c:v>
                </c:pt>
                <c:pt idx="31">
                  <c:v>16.170000000000002</c:v>
                </c:pt>
                <c:pt idx="32">
                  <c:v>33.5</c:v>
                </c:pt>
                <c:pt idx="33">
                  <c:v>21.32</c:v>
                </c:pt>
                <c:pt idx="34">
                  <c:v>47.13</c:v>
                </c:pt>
                <c:pt idx="35">
                  <c:v>63.3</c:v>
                </c:pt>
                <c:pt idx="36">
                  <c:v>61.71</c:v>
                </c:pt>
                <c:pt idx="37">
                  <c:v>99.79</c:v>
                </c:pt>
                <c:pt idx="38">
                  <c:v>102.76</c:v>
                </c:pt>
                <c:pt idx="39">
                  <c:v>134.4</c:v>
                </c:pt>
                <c:pt idx="40">
                  <c:v>103.28</c:v>
                </c:pt>
                <c:pt idx="41">
                  <c:v>94.81</c:v>
                </c:pt>
                <c:pt idx="42">
                  <c:v>225.37</c:v>
                </c:pt>
                <c:pt idx="43">
                  <c:v>113.14</c:v>
                </c:pt>
                <c:pt idx="44">
                  <c:v>253.16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60-46C8-BFA2-E09FB22C6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205784"/>
        <c:axId val="643209392"/>
      </c:scatterChart>
      <c:valAx>
        <c:axId val="64320578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Days</a:t>
                </a:r>
                <a:r>
                  <a:rPr lang="en-GB" baseline="0"/>
                  <a:t> after planting (day 0 = 18.05.2017)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209392"/>
        <c:crosses val="autoZero"/>
        <c:crossBetween val="midCat"/>
      </c:valAx>
      <c:valAx>
        <c:axId val="6432093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Fresh weight </a:t>
                </a:r>
                <a:r>
                  <a:rPr lang="en-GB" baseline="0"/>
                  <a:t> [g]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818713450292399E-2"/>
              <c:y val="0.3328236534535747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2057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30297319083045"/>
          <c:y val="5.0847463796205403E-2"/>
          <c:w val="0.77900267337814089"/>
          <c:h val="0.7716333755909606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3766128704890369"/>
                  <c:y val="4.622496708745945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'TSL-FW-DW ratios'!$E$9:$E$147</c:f>
              <c:numCache>
                <c:formatCode>General</c:formatCode>
                <c:ptCount val="139"/>
                <c:pt idx="0">
                  <c:v>15.27</c:v>
                </c:pt>
                <c:pt idx="1">
                  <c:v>13.19</c:v>
                </c:pt>
                <c:pt idx="2">
                  <c:v>40.47</c:v>
                </c:pt>
                <c:pt idx="3">
                  <c:v>39.35</c:v>
                </c:pt>
                <c:pt idx="4">
                  <c:v>82.78</c:v>
                </c:pt>
                <c:pt idx="5">
                  <c:v>91.08</c:v>
                </c:pt>
                <c:pt idx="6">
                  <c:v>73.64</c:v>
                </c:pt>
                <c:pt idx="7">
                  <c:v>131.6</c:v>
                </c:pt>
                <c:pt idx="8">
                  <c:v>114.03</c:v>
                </c:pt>
                <c:pt idx="9">
                  <c:v>90.89</c:v>
                </c:pt>
                <c:pt idx="10">
                  <c:v>126.03</c:v>
                </c:pt>
                <c:pt idx="11">
                  <c:v>56.4</c:v>
                </c:pt>
                <c:pt idx="12">
                  <c:v>155.18</c:v>
                </c:pt>
                <c:pt idx="13">
                  <c:v>192.09</c:v>
                </c:pt>
                <c:pt idx="14">
                  <c:v>223.48</c:v>
                </c:pt>
                <c:pt idx="15">
                  <c:v>185.41</c:v>
                </c:pt>
                <c:pt idx="16">
                  <c:v>147.6</c:v>
                </c:pt>
                <c:pt idx="17">
                  <c:v>183.62</c:v>
                </c:pt>
                <c:pt idx="18">
                  <c:v>246.59</c:v>
                </c:pt>
                <c:pt idx="19">
                  <c:v>105.89999999999999</c:v>
                </c:pt>
                <c:pt idx="20">
                  <c:v>72.260000000000005</c:v>
                </c:pt>
                <c:pt idx="21">
                  <c:v>281.14</c:v>
                </c:pt>
                <c:pt idx="22">
                  <c:v>40.56</c:v>
                </c:pt>
                <c:pt idx="23">
                  <c:v>249.12</c:v>
                </c:pt>
                <c:pt idx="24">
                  <c:v>190.42000000000002</c:v>
                </c:pt>
                <c:pt idx="25">
                  <c:v>226.93</c:v>
                </c:pt>
                <c:pt idx="26">
                  <c:v>409.14</c:v>
                </c:pt>
                <c:pt idx="27">
                  <c:v>146.38999999999999</c:v>
                </c:pt>
                <c:pt idx="28">
                  <c:v>390.28999999999996</c:v>
                </c:pt>
                <c:pt idx="29">
                  <c:v>430.71</c:v>
                </c:pt>
                <c:pt idx="30">
                  <c:v>367.53</c:v>
                </c:pt>
                <c:pt idx="31">
                  <c:v>124.75</c:v>
                </c:pt>
                <c:pt idx="32">
                  <c:v>253.14</c:v>
                </c:pt>
                <c:pt idx="33">
                  <c:v>301.03000000000003</c:v>
                </c:pt>
                <c:pt idx="34">
                  <c:v>350.78</c:v>
                </c:pt>
                <c:pt idx="35">
                  <c:v>349.47</c:v>
                </c:pt>
                <c:pt idx="36">
                  <c:v>54.080000000000005</c:v>
                </c:pt>
                <c:pt idx="37">
                  <c:v>164.75</c:v>
                </c:pt>
                <c:pt idx="38">
                  <c:v>221.15000000000003</c:v>
                </c:pt>
                <c:pt idx="39">
                  <c:v>201.81</c:v>
                </c:pt>
                <c:pt idx="40">
                  <c:v>230.25</c:v>
                </c:pt>
                <c:pt idx="41">
                  <c:v>108.58</c:v>
                </c:pt>
                <c:pt idx="42">
                  <c:v>191.9</c:v>
                </c:pt>
                <c:pt idx="43">
                  <c:v>169.99</c:v>
                </c:pt>
                <c:pt idx="44" formatCode="0.0">
                  <c:v>108.23</c:v>
                </c:pt>
                <c:pt idx="45" formatCode="0.0">
                  <c:v>233.89</c:v>
                </c:pt>
                <c:pt idx="46">
                  <c:v>50.86</c:v>
                </c:pt>
                <c:pt idx="47">
                  <c:v>16.28</c:v>
                </c:pt>
                <c:pt idx="48">
                  <c:v>23.6</c:v>
                </c:pt>
                <c:pt idx="49">
                  <c:v>25.21</c:v>
                </c:pt>
                <c:pt idx="50">
                  <c:v>48.93</c:v>
                </c:pt>
                <c:pt idx="51">
                  <c:v>59.01</c:v>
                </c:pt>
                <c:pt idx="52">
                  <c:v>98.02</c:v>
                </c:pt>
                <c:pt idx="53">
                  <c:v>112.43</c:v>
                </c:pt>
                <c:pt idx="54">
                  <c:v>81.459999999999994</c:v>
                </c:pt>
                <c:pt idx="55">
                  <c:v>67.069999999999993</c:v>
                </c:pt>
                <c:pt idx="56">
                  <c:v>123.04</c:v>
                </c:pt>
                <c:pt idx="57">
                  <c:v>63.22</c:v>
                </c:pt>
                <c:pt idx="58">
                  <c:v>148.96</c:v>
                </c:pt>
                <c:pt idx="59">
                  <c:v>84.14</c:v>
                </c:pt>
                <c:pt idx="60">
                  <c:v>186.13</c:v>
                </c:pt>
                <c:pt idx="61">
                  <c:v>190.16</c:v>
                </c:pt>
                <c:pt idx="62">
                  <c:v>223.47</c:v>
                </c:pt>
                <c:pt idx="63">
                  <c:v>162.44999999999999</c:v>
                </c:pt>
                <c:pt idx="64">
                  <c:v>269.46000000000004</c:v>
                </c:pt>
                <c:pt idx="65">
                  <c:v>288.99</c:v>
                </c:pt>
                <c:pt idx="66">
                  <c:v>156.11000000000001</c:v>
                </c:pt>
                <c:pt idx="67">
                  <c:v>310.83</c:v>
                </c:pt>
                <c:pt idx="68">
                  <c:v>199.65999999999997</c:v>
                </c:pt>
                <c:pt idx="69">
                  <c:v>251.83</c:v>
                </c:pt>
                <c:pt idx="70">
                  <c:v>183.56</c:v>
                </c:pt>
                <c:pt idx="71">
                  <c:v>499.25</c:v>
                </c:pt>
                <c:pt idx="72">
                  <c:v>328.38</c:v>
                </c:pt>
                <c:pt idx="73">
                  <c:v>361.29999999999995</c:v>
                </c:pt>
                <c:pt idx="74">
                  <c:v>572.09999999999991</c:v>
                </c:pt>
                <c:pt idx="75">
                  <c:v>214.73000000000002</c:v>
                </c:pt>
                <c:pt idx="76">
                  <c:v>217.8</c:v>
                </c:pt>
                <c:pt idx="77">
                  <c:v>132.23000000000002</c:v>
                </c:pt>
                <c:pt idx="78">
                  <c:v>329.38</c:v>
                </c:pt>
                <c:pt idx="79">
                  <c:v>276.54000000000002</c:v>
                </c:pt>
                <c:pt idx="80">
                  <c:v>134.37</c:v>
                </c:pt>
                <c:pt idx="81">
                  <c:v>238.14</c:v>
                </c:pt>
                <c:pt idx="82">
                  <c:v>177.42</c:v>
                </c:pt>
                <c:pt idx="83">
                  <c:v>287.36</c:v>
                </c:pt>
                <c:pt idx="84">
                  <c:v>321.76</c:v>
                </c:pt>
                <c:pt idx="85">
                  <c:v>109.9</c:v>
                </c:pt>
                <c:pt idx="86">
                  <c:v>167.12</c:v>
                </c:pt>
                <c:pt idx="87">
                  <c:v>324.34000000000003</c:v>
                </c:pt>
                <c:pt idx="88">
                  <c:v>291.90000000000003</c:v>
                </c:pt>
                <c:pt idx="89">
                  <c:v>204.85000000000002</c:v>
                </c:pt>
                <c:pt idx="90" formatCode="0.0">
                  <c:v>141.19</c:v>
                </c:pt>
                <c:pt idx="91" formatCode="0.0">
                  <c:v>188.99</c:v>
                </c:pt>
                <c:pt idx="92">
                  <c:v>180.91</c:v>
                </c:pt>
                <c:pt idx="93">
                  <c:v>16.170000000000002</c:v>
                </c:pt>
                <c:pt idx="94">
                  <c:v>33.5</c:v>
                </c:pt>
                <c:pt idx="95">
                  <c:v>21.32</c:v>
                </c:pt>
                <c:pt idx="96">
                  <c:v>47.13</c:v>
                </c:pt>
                <c:pt idx="97">
                  <c:v>63.3</c:v>
                </c:pt>
                <c:pt idx="98">
                  <c:v>61.71</c:v>
                </c:pt>
                <c:pt idx="99">
                  <c:v>99.79</c:v>
                </c:pt>
                <c:pt idx="100">
                  <c:v>102.76</c:v>
                </c:pt>
                <c:pt idx="101">
                  <c:v>134.4</c:v>
                </c:pt>
                <c:pt idx="102">
                  <c:v>103.28</c:v>
                </c:pt>
                <c:pt idx="103">
                  <c:v>94.81</c:v>
                </c:pt>
                <c:pt idx="104">
                  <c:v>225.37</c:v>
                </c:pt>
                <c:pt idx="105">
                  <c:v>113.14</c:v>
                </c:pt>
                <c:pt idx="106">
                  <c:v>253.16</c:v>
                </c:pt>
                <c:pt idx="107">
                  <c:v>277.91000000000003</c:v>
                </c:pt>
                <c:pt idx="108">
                  <c:v>383.99</c:v>
                </c:pt>
                <c:pt idx="109">
                  <c:v>229.52</c:v>
                </c:pt>
                <c:pt idx="110">
                  <c:v>146.16</c:v>
                </c:pt>
                <c:pt idx="111">
                  <c:v>183.42</c:v>
                </c:pt>
                <c:pt idx="112">
                  <c:v>119.84</c:v>
                </c:pt>
                <c:pt idx="113">
                  <c:v>182.66</c:v>
                </c:pt>
                <c:pt idx="114">
                  <c:v>324.08999999999997</c:v>
                </c:pt>
                <c:pt idx="115">
                  <c:v>240.34000000000003</c:v>
                </c:pt>
                <c:pt idx="116">
                  <c:v>180.8</c:v>
                </c:pt>
                <c:pt idx="117">
                  <c:v>601.31000000000006</c:v>
                </c:pt>
                <c:pt idx="118">
                  <c:v>377.66</c:v>
                </c:pt>
                <c:pt idx="119">
                  <c:v>355.04</c:v>
                </c:pt>
                <c:pt idx="120">
                  <c:v>591.42999999999995</c:v>
                </c:pt>
                <c:pt idx="121">
                  <c:v>510.65</c:v>
                </c:pt>
                <c:pt idx="122">
                  <c:v>514.28</c:v>
                </c:pt>
                <c:pt idx="123">
                  <c:v>367.95</c:v>
                </c:pt>
                <c:pt idx="124">
                  <c:v>469.78999999999996</c:v>
                </c:pt>
                <c:pt idx="125">
                  <c:v>271.45999999999998</c:v>
                </c:pt>
                <c:pt idx="126">
                  <c:v>373.74</c:v>
                </c:pt>
                <c:pt idx="127">
                  <c:v>327.65999999999997</c:v>
                </c:pt>
                <c:pt idx="128">
                  <c:v>270.88</c:v>
                </c:pt>
                <c:pt idx="129">
                  <c:v>307.62</c:v>
                </c:pt>
                <c:pt idx="130">
                  <c:v>280.62</c:v>
                </c:pt>
                <c:pt idx="131">
                  <c:v>332.78999999999996</c:v>
                </c:pt>
                <c:pt idx="132">
                  <c:v>316.02999999999997</c:v>
                </c:pt>
                <c:pt idx="133">
                  <c:v>349.66</c:v>
                </c:pt>
                <c:pt idx="134">
                  <c:v>184.35</c:v>
                </c:pt>
                <c:pt idx="135">
                  <c:v>233.45999999999998</c:v>
                </c:pt>
                <c:pt idx="136" formatCode="0.0">
                  <c:v>291.62</c:v>
                </c:pt>
                <c:pt idx="137" formatCode="0.0">
                  <c:v>118.05</c:v>
                </c:pt>
                <c:pt idx="138">
                  <c:v>158.44</c:v>
                </c:pt>
              </c:numCache>
            </c:numRef>
          </c:xVal>
          <c:yVal>
            <c:numRef>
              <c:f>'TSL-FW-DW ratios'!$F$9:$F$147</c:f>
              <c:numCache>
                <c:formatCode>General</c:formatCode>
                <c:ptCount val="139"/>
                <c:pt idx="0">
                  <c:v>1.4079999999999999</c:v>
                </c:pt>
                <c:pt idx="1">
                  <c:v>1.5000000000000009</c:v>
                </c:pt>
                <c:pt idx="2" formatCode="0.00">
                  <c:v>3.63</c:v>
                </c:pt>
                <c:pt idx="3" formatCode="0.00">
                  <c:v>3.4900000000000011</c:v>
                </c:pt>
                <c:pt idx="4" formatCode="0.00">
                  <c:v>6.73</c:v>
                </c:pt>
                <c:pt idx="5" formatCode="0.00">
                  <c:v>7.3000000000000007</c:v>
                </c:pt>
                <c:pt idx="6" formatCode="0.00">
                  <c:v>6.6999999999999993</c:v>
                </c:pt>
                <c:pt idx="7" formatCode="0.00">
                  <c:v>12.600000000000001</c:v>
                </c:pt>
                <c:pt idx="8" formatCode="0.00">
                  <c:v>12.830000000000002</c:v>
                </c:pt>
                <c:pt idx="9" formatCode="0.00">
                  <c:v>11.810000000000002</c:v>
                </c:pt>
                <c:pt idx="10" formatCode="0.00">
                  <c:v>15.83</c:v>
                </c:pt>
                <c:pt idx="11" formatCode="0.00">
                  <c:v>8.5300000000000011</c:v>
                </c:pt>
                <c:pt idx="12" formatCode="0.00">
                  <c:v>18.5</c:v>
                </c:pt>
                <c:pt idx="13" formatCode="0.00">
                  <c:v>22.490000000000006</c:v>
                </c:pt>
                <c:pt idx="14" formatCode="0.00">
                  <c:v>25.37</c:v>
                </c:pt>
                <c:pt idx="15" formatCode="0.00">
                  <c:v>18.5</c:v>
                </c:pt>
                <c:pt idx="16" formatCode="0.00">
                  <c:v>11.230000000000002</c:v>
                </c:pt>
                <c:pt idx="17" formatCode="0.00">
                  <c:v>18.500000000000004</c:v>
                </c:pt>
                <c:pt idx="18" formatCode="0.00">
                  <c:v>24.35</c:v>
                </c:pt>
                <c:pt idx="19" formatCode="0.00">
                  <c:v>7.8879999999999981</c:v>
                </c:pt>
                <c:pt idx="20" formatCode="0.00">
                  <c:v>6.0700000000000012</c:v>
                </c:pt>
                <c:pt idx="21" formatCode="0.00">
                  <c:v>19.940000000000005</c:v>
                </c:pt>
                <c:pt idx="22" formatCode="0.00">
                  <c:v>4.0300000000000011</c:v>
                </c:pt>
                <c:pt idx="23" formatCode="0.00">
                  <c:v>22.249999999999996</c:v>
                </c:pt>
                <c:pt idx="24" formatCode="0.00">
                  <c:v>17.740000000000002</c:v>
                </c:pt>
                <c:pt idx="25" formatCode="0.00">
                  <c:v>14.909999999999997</c:v>
                </c:pt>
                <c:pt idx="26" formatCode="0.00">
                  <c:v>35.53</c:v>
                </c:pt>
                <c:pt idx="27" formatCode="0.00">
                  <c:v>13.249999999999996</c:v>
                </c:pt>
                <c:pt idx="28" formatCode="0.00">
                  <c:v>26.800000000000004</c:v>
                </c:pt>
                <c:pt idx="29" formatCode="0.00">
                  <c:v>45.74</c:v>
                </c:pt>
                <c:pt idx="30" formatCode="0.00">
                  <c:v>38.480000000000004</c:v>
                </c:pt>
                <c:pt idx="31" formatCode="0.00">
                  <c:v>13.170000000000002</c:v>
                </c:pt>
                <c:pt idx="32" formatCode="0.00">
                  <c:v>30.290000000000003</c:v>
                </c:pt>
                <c:pt idx="33" formatCode="0.00">
                  <c:v>33.31</c:v>
                </c:pt>
                <c:pt idx="34" formatCode="0.00">
                  <c:v>37.67</c:v>
                </c:pt>
                <c:pt idx="35" formatCode="0.00">
                  <c:v>36.42</c:v>
                </c:pt>
                <c:pt idx="36" formatCode="0.00">
                  <c:v>6.02</c:v>
                </c:pt>
                <c:pt idx="37" formatCode="0.00">
                  <c:v>23.87</c:v>
                </c:pt>
                <c:pt idx="38" formatCode="0.00">
                  <c:v>22.150000000000006</c:v>
                </c:pt>
                <c:pt idx="39" formatCode="0.00">
                  <c:v>18.97</c:v>
                </c:pt>
                <c:pt idx="40" formatCode="0.00">
                  <c:v>22.180000000000007</c:v>
                </c:pt>
                <c:pt idx="41" formatCode="0.00">
                  <c:v>10.32</c:v>
                </c:pt>
                <c:pt idx="42" formatCode="0.00">
                  <c:v>16.439999999999998</c:v>
                </c:pt>
                <c:pt idx="43" formatCode="0.00">
                  <c:v>12.409999999999997</c:v>
                </c:pt>
                <c:pt idx="44" formatCode="0.00">
                  <c:v>8.2800000000000011</c:v>
                </c:pt>
                <c:pt idx="45" formatCode="0.00">
                  <c:v>18.720000000000002</c:v>
                </c:pt>
                <c:pt idx="46" formatCode="0.00">
                  <c:v>7.3099999999999987</c:v>
                </c:pt>
                <c:pt idx="47" formatCode="0.00">
                  <c:v>1.5099999999999998</c:v>
                </c:pt>
                <c:pt idx="48" formatCode="0.00">
                  <c:v>2.2399999999999993</c:v>
                </c:pt>
                <c:pt idx="49" formatCode="0.00">
                  <c:v>4.3100000000000005</c:v>
                </c:pt>
                <c:pt idx="50" formatCode="0.00">
                  <c:v>4.99</c:v>
                </c:pt>
                <c:pt idx="51" formatCode="0.00">
                  <c:v>5.07</c:v>
                </c:pt>
                <c:pt idx="52" formatCode="0.00">
                  <c:v>8.0999999999999979</c:v>
                </c:pt>
                <c:pt idx="53" formatCode="0.00">
                  <c:v>11.309999999999999</c:v>
                </c:pt>
                <c:pt idx="54" formatCode="0.00">
                  <c:v>9.18</c:v>
                </c:pt>
                <c:pt idx="55" formatCode="0.00">
                  <c:v>9.360000000000003</c:v>
                </c:pt>
                <c:pt idx="56" formatCode="0.00">
                  <c:v>18.079999999999998</c:v>
                </c:pt>
                <c:pt idx="57" formatCode="0.00">
                  <c:v>10.59</c:v>
                </c:pt>
                <c:pt idx="58" formatCode="0.00">
                  <c:v>15.799999999999997</c:v>
                </c:pt>
                <c:pt idx="59" formatCode="0.00">
                  <c:v>8.98</c:v>
                </c:pt>
                <c:pt idx="60" formatCode="0.00">
                  <c:v>20.21</c:v>
                </c:pt>
                <c:pt idx="61" formatCode="0.00">
                  <c:v>18.73</c:v>
                </c:pt>
                <c:pt idx="62" formatCode="0.00">
                  <c:v>19.269999999999996</c:v>
                </c:pt>
                <c:pt idx="63" formatCode="0.00">
                  <c:v>14.02</c:v>
                </c:pt>
                <c:pt idx="64" formatCode="0.00">
                  <c:v>23.93</c:v>
                </c:pt>
                <c:pt idx="65" formatCode="0.00">
                  <c:v>25.776000000000007</c:v>
                </c:pt>
                <c:pt idx="66" formatCode="0.00">
                  <c:v>17.46</c:v>
                </c:pt>
                <c:pt idx="67" formatCode="0.00">
                  <c:v>21.75</c:v>
                </c:pt>
                <c:pt idx="68" formatCode="0.00">
                  <c:v>18.28</c:v>
                </c:pt>
                <c:pt idx="69" formatCode="0.00">
                  <c:v>24.099999999999998</c:v>
                </c:pt>
                <c:pt idx="70" formatCode="0.00">
                  <c:v>18.909999999999997</c:v>
                </c:pt>
                <c:pt idx="71" formatCode="0.00">
                  <c:v>28.109999999999992</c:v>
                </c:pt>
                <c:pt idx="72" formatCode="0.00">
                  <c:v>29.66</c:v>
                </c:pt>
                <c:pt idx="73" formatCode="0.00">
                  <c:v>32.31</c:v>
                </c:pt>
                <c:pt idx="74" formatCode="0.00">
                  <c:v>46.33</c:v>
                </c:pt>
                <c:pt idx="75" formatCode="0.00">
                  <c:v>25.189999999999998</c:v>
                </c:pt>
                <c:pt idx="76" formatCode="0.00">
                  <c:v>22.679999999999996</c:v>
                </c:pt>
                <c:pt idx="77" formatCode="0.00">
                  <c:v>13.129999999999995</c:v>
                </c:pt>
                <c:pt idx="78" formatCode="0.00">
                  <c:v>36.159999999999997</c:v>
                </c:pt>
                <c:pt idx="79" formatCode="0.00">
                  <c:v>29.990000000000006</c:v>
                </c:pt>
                <c:pt idx="80" formatCode="0.00">
                  <c:v>15.2</c:v>
                </c:pt>
                <c:pt idx="81" formatCode="0.00">
                  <c:v>24.64</c:v>
                </c:pt>
                <c:pt idx="82" formatCode="0.00">
                  <c:v>17.929999999999996</c:v>
                </c:pt>
                <c:pt idx="83" formatCode="0.00">
                  <c:v>26.57</c:v>
                </c:pt>
                <c:pt idx="84" formatCode="0.00">
                  <c:v>27.849999999999994</c:v>
                </c:pt>
                <c:pt idx="85" formatCode="0.00">
                  <c:v>10.809999999999995</c:v>
                </c:pt>
                <c:pt idx="86" formatCode="0.00">
                  <c:v>17.32</c:v>
                </c:pt>
                <c:pt idx="87" formatCode="0.00">
                  <c:v>32.46</c:v>
                </c:pt>
                <c:pt idx="88" formatCode="0.00">
                  <c:v>29.549999999999997</c:v>
                </c:pt>
                <c:pt idx="89" formatCode="0.00">
                  <c:v>10.519999999999996</c:v>
                </c:pt>
                <c:pt idx="90" formatCode="0.00">
                  <c:v>5.2800000000000011</c:v>
                </c:pt>
                <c:pt idx="91" formatCode="0.00">
                  <c:v>11.54</c:v>
                </c:pt>
                <c:pt idx="92" formatCode="0.00">
                  <c:v>20.990000000000002</c:v>
                </c:pt>
                <c:pt idx="93" formatCode="0.00">
                  <c:v>2.04</c:v>
                </c:pt>
                <c:pt idx="94" formatCode="0.00">
                  <c:v>3.46</c:v>
                </c:pt>
                <c:pt idx="95" formatCode="0.00">
                  <c:v>2.7299999999999995</c:v>
                </c:pt>
                <c:pt idx="96" formatCode="0.00">
                  <c:v>4.3899999999999997</c:v>
                </c:pt>
                <c:pt idx="97" formatCode="0.00">
                  <c:v>6.1300000000000026</c:v>
                </c:pt>
                <c:pt idx="98" formatCode="0.00">
                  <c:v>5.7900000000000027</c:v>
                </c:pt>
                <c:pt idx="99" formatCode="0.00">
                  <c:v>9.11</c:v>
                </c:pt>
                <c:pt idx="100" formatCode="0.00">
                  <c:v>12.799999999999997</c:v>
                </c:pt>
                <c:pt idx="101" formatCode="0.00">
                  <c:v>16.799999999999997</c:v>
                </c:pt>
                <c:pt idx="102" formatCode="0.00">
                  <c:v>13.6</c:v>
                </c:pt>
                <c:pt idx="103" formatCode="0.00">
                  <c:v>18</c:v>
                </c:pt>
                <c:pt idx="104" formatCode="0.00">
                  <c:v>20.29</c:v>
                </c:pt>
                <c:pt idx="105" formatCode="0.00">
                  <c:v>13.160000000000004</c:v>
                </c:pt>
                <c:pt idx="106" formatCode="0.00">
                  <c:v>27.050000000000004</c:v>
                </c:pt>
                <c:pt idx="107" formatCode="0.00">
                  <c:v>26.509999999999998</c:v>
                </c:pt>
                <c:pt idx="108" formatCode="0.00">
                  <c:v>33.799999999999997</c:v>
                </c:pt>
                <c:pt idx="109" formatCode="0.00">
                  <c:v>19.239999999999998</c:v>
                </c:pt>
                <c:pt idx="110" formatCode="0.00">
                  <c:v>16.880000000000003</c:v>
                </c:pt>
                <c:pt idx="111" formatCode="0.00">
                  <c:v>16.963000000000001</c:v>
                </c:pt>
                <c:pt idx="112" formatCode="0.00">
                  <c:v>11.34</c:v>
                </c:pt>
                <c:pt idx="113" formatCode="0.00">
                  <c:v>13.059999999999999</c:v>
                </c:pt>
                <c:pt idx="114" formatCode="0.00">
                  <c:v>28.54</c:v>
                </c:pt>
                <c:pt idx="115" formatCode="0.00">
                  <c:v>23.430000000000003</c:v>
                </c:pt>
                <c:pt idx="116" formatCode="0.00">
                  <c:v>18.629999999999995</c:v>
                </c:pt>
                <c:pt idx="117" formatCode="0.00">
                  <c:v>39.78</c:v>
                </c:pt>
                <c:pt idx="118" formatCode="0.00">
                  <c:v>30.09</c:v>
                </c:pt>
                <c:pt idx="119" formatCode="0.00">
                  <c:v>31.88</c:v>
                </c:pt>
                <c:pt idx="120" formatCode="0.00">
                  <c:v>45.21</c:v>
                </c:pt>
                <c:pt idx="121" formatCode="0.00">
                  <c:v>53.179999999999993</c:v>
                </c:pt>
                <c:pt idx="122" formatCode="0.00">
                  <c:v>46.08</c:v>
                </c:pt>
                <c:pt idx="123" formatCode="0.00">
                  <c:v>35.309999999999995</c:v>
                </c:pt>
                <c:pt idx="124" formatCode="0.00">
                  <c:v>52.550000000000004</c:v>
                </c:pt>
                <c:pt idx="125" formatCode="0.00">
                  <c:v>28.419999999999995</c:v>
                </c:pt>
                <c:pt idx="126" formatCode="0.00">
                  <c:v>36.910000000000004</c:v>
                </c:pt>
                <c:pt idx="127" formatCode="0.00">
                  <c:v>30.770000000000003</c:v>
                </c:pt>
                <c:pt idx="128" formatCode="0.00">
                  <c:v>27.799999999999997</c:v>
                </c:pt>
                <c:pt idx="129" formatCode="0.00">
                  <c:v>28.670000000000005</c:v>
                </c:pt>
                <c:pt idx="130" formatCode="0.00">
                  <c:v>26.350000000000005</c:v>
                </c:pt>
                <c:pt idx="131" formatCode="0.00">
                  <c:v>33.100000000000009</c:v>
                </c:pt>
                <c:pt idx="132" formatCode="0.00">
                  <c:v>32.010000000000005</c:v>
                </c:pt>
                <c:pt idx="133" formatCode="0.00">
                  <c:v>28</c:v>
                </c:pt>
                <c:pt idx="134" formatCode="0.00">
                  <c:v>16.119999999999997</c:v>
                </c:pt>
                <c:pt idx="135" formatCode="0.00">
                  <c:v>17.759999999999998</c:v>
                </c:pt>
                <c:pt idx="136" formatCode="0.00">
                  <c:v>21.400000000000006</c:v>
                </c:pt>
                <c:pt idx="137" formatCode="0.00">
                  <c:v>6.9400000000000013</c:v>
                </c:pt>
                <c:pt idx="138" formatCode="0.00">
                  <c:v>20.270000000000003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AF-4581-8576-8A3D959A4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978104"/>
        <c:axId val="808975152"/>
      </c:scatterChart>
      <c:valAx>
        <c:axId val="80897810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FW</a:t>
                </a:r>
                <a:r>
                  <a:rPr lang="en-GB" baseline="0"/>
                  <a:t> [g]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975152"/>
        <c:crosses val="autoZero"/>
        <c:crossBetween val="midCat"/>
      </c:valAx>
      <c:valAx>
        <c:axId val="8089751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DW</a:t>
                </a:r>
                <a:r>
                  <a:rPr lang="en-GB" baseline="0"/>
                  <a:t> [g]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2.2094513485771947E-2"/>
              <c:y val="0.362380447494078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9781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32114149632521"/>
          <c:y val="0.10701624204069637"/>
          <c:w val="0.81371821687903678"/>
          <c:h val="0.80401826586137348"/>
        </c:manualLayout>
      </c:layout>
      <c:lineChart>
        <c:grouping val="standard"/>
        <c:varyColors val="0"/>
        <c:ser>
          <c:idx val="0"/>
          <c:order val="0"/>
          <c:tx>
            <c:strRef>
              <c:f>'TSL-FW-DW ratios'!$G$8</c:f>
              <c:strCache>
                <c:ptCount val="1"/>
                <c:pt idx="0">
                  <c:v>FW/TSL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'TSL-FW-DW ratios'!$B$9:$B$147</c:f>
              <c:numCache>
                <c:formatCode>dd/mm/yy;@</c:formatCode>
                <c:ptCount val="139"/>
                <c:pt idx="0" formatCode="m/d/yyyy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  <c:pt idx="47">
                  <c:v>42884</c:v>
                </c:pt>
                <c:pt idx="48">
                  <c:v>42898</c:v>
                </c:pt>
                <c:pt idx="49">
                  <c:v>42905</c:v>
                </c:pt>
                <c:pt idx="50">
                  <c:v>42912</c:v>
                </c:pt>
                <c:pt idx="51">
                  <c:v>42919</c:v>
                </c:pt>
                <c:pt idx="52">
                  <c:v>42926</c:v>
                </c:pt>
                <c:pt idx="53">
                  <c:v>42933</c:v>
                </c:pt>
                <c:pt idx="54">
                  <c:v>42940</c:v>
                </c:pt>
                <c:pt idx="55">
                  <c:v>42947</c:v>
                </c:pt>
                <c:pt idx="56">
                  <c:v>42954</c:v>
                </c:pt>
                <c:pt idx="57">
                  <c:v>42961</c:v>
                </c:pt>
                <c:pt idx="58">
                  <c:v>42968</c:v>
                </c:pt>
                <c:pt idx="59">
                  <c:v>42975</c:v>
                </c:pt>
                <c:pt idx="60">
                  <c:v>42982</c:v>
                </c:pt>
                <c:pt idx="61">
                  <c:v>42996</c:v>
                </c:pt>
                <c:pt idx="62">
                  <c:v>43010</c:v>
                </c:pt>
                <c:pt idx="63">
                  <c:v>43038</c:v>
                </c:pt>
                <c:pt idx="64">
                  <c:v>43066</c:v>
                </c:pt>
                <c:pt idx="65">
                  <c:v>43087</c:v>
                </c:pt>
                <c:pt idx="66">
                  <c:v>43129</c:v>
                </c:pt>
                <c:pt idx="67">
                  <c:v>43185</c:v>
                </c:pt>
                <c:pt idx="68">
                  <c:v>43220</c:v>
                </c:pt>
                <c:pt idx="69">
                  <c:v>43234</c:v>
                </c:pt>
                <c:pt idx="70">
                  <c:v>43242</c:v>
                </c:pt>
                <c:pt idx="71">
                  <c:v>43249</c:v>
                </c:pt>
                <c:pt idx="72">
                  <c:v>43263</c:v>
                </c:pt>
                <c:pt idx="73">
                  <c:v>43270</c:v>
                </c:pt>
                <c:pt idx="74">
                  <c:v>43277</c:v>
                </c:pt>
                <c:pt idx="75">
                  <c:v>43284</c:v>
                </c:pt>
                <c:pt idx="76">
                  <c:v>43291</c:v>
                </c:pt>
                <c:pt idx="77">
                  <c:v>43298</c:v>
                </c:pt>
                <c:pt idx="78">
                  <c:v>43305</c:v>
                </c:pt>
                <c:pt idx="79">
                  <c:v>43312</c:v>
                </c:pt>
                <c:pt idx="80">
                  <c:v>43319</c:v>
                </c:pt>
                <c:pt idx="81">
                  <c:v>43326</c:v>
                </c:pt>
                <c:pt idx="82">
                  <c:v>43333</c:v>
                </c:pt>
                <c:pt idx="83">
                  <c:v>43340</c:v>
                </c:pt>
                <c:pt idx="84">
                  <c:v>43347</c:v>
                </c:pt>
                <c:pt idx="85">
                  <c:v>43361</c:v>
                </c:pt>
                <c:pt idx="86">
                  <c:v>43375</c:v>
                </c:pt>
                <c:pt idx="87">
                  <c:v>43403</c:v>
                </c:pt>
                <c:pt idx="88">
                  <c:v>43431</c:v>
                </c:pt>
                <c:pt idx="89">
                  <c:v>43515</c:v>
                </c:pt>
                <c:pt idx="90">
                  <c:v>43543</c:v>
                </c:pt>
                <c:pt idx="91">
                  <c:v>43578</c:v>
                </c:pt>
                <c:pt idx="92">
                  <c:v>43606</c:v>
                </c:pt>
                <c:pt idx="93">
                  <c:v>42884</c:v>
                </c:pt>
                <c:pt idx="94">
                  <c:v>42898</c:v>
                </c:pt>
                <c:pt idx="95">
                  <c:v>42905</c:v>
                </c:pt>
                <c:pt idx="96">
                  <c:v>42912</c:v>
                </c:pt>
                <c:pt idx="97">
                  <c:v>42919</c:v>
                </c:pt>
                <c:pt idx="98">
                  <c:v>42926</c:v>
                </c:pt>
                <c:pt idx="99">
                  <c:v>42933</c:v>
                </c:pt>
                <c:pt idx="100">
                  <c:v>42940</c:v>
                </c:pt>
                <c:pt idx="101">
                  <c:v>42947</c:v>
                </c:pt>
                <c:pt idx="102">
                  <c:v>42954</c:v>
                </c:pt>
                <c:pt idx="103">
                  <c:v>42961</c:v>
                </c:pt>
                <c:pt idx="104">
                  <c:v>42968</c:v>
                </c:pt>
                <c:pt idx="105">
                  <c:v>42975</c:v>
                </c:pt>
                <c:pt idx="106">
                  <c:v>42982</c:v>
                </c:pt>
                <c:pt idx="107">
                  <c:v>42996</c:v>
                </c:pt>
                <c:pt idx="108">
                  <c:v>43010</c:v>
                </c:pt>
                <c:pt idx="109">
                  <c:v>43038</c:v>
                </c:pt>
                <c:pt idx="110">
                  <c:v>43066</c:v>
                </c:pt>
                <c:pt idx="111">
                  <c:v>43087</c:v>
                </c:pt>
                <c:pt idx="112">
                  <c:v>43129</c:v>
                </c:pt>
                <c:pt idx="113">
                  <c:v>43185</c:v>
                </c:pt>
                <c:pt idx="114">
                  <c:v>43220</c:v>
                </c:pt>
                <c:pt idx="115">
                  <c:v>43234</c:v>
                </c:pt>
                <c:pt idx="116">
                  <c:v>43242</c:v>
                </c:pt>
                <c:pt idx="117">
                  <c:v>43249</c:v>
                </c:pt>
                <c:pt idx="118">
                  <c:v>43263</c:v>
                </c:pt>
                <c:pt idx="119">
                  <c:v>43270</c:v>
                </c:pt>
                <c:pt idx="120">
                  <c:v>43277</c:v>
                </c:pt>
                <c:pt idx="121">
                  <c:v>43284</c:v>
                </c:pt>
                <c:pt idx="122">
                  <c:v>43291</c:v>
                </c:pt>
                <c:pt idx="123">
                  <c:v>43298</c:v>
                </c:pt>
                <c:pt idx="124">
                  <c:v>43305</c:v>
                </c:pt>
                <c:pt idx="125">
                  <c:v>43312</c:v>
                </c:pt>
                <c:pt idx="126">
                  <c:v>43319</c:v>
                </c:pt>
                <c:pt idx="127">
                  <c:v>43326</c:v>
                </c:pt>
                <c:pt idx="128">
                  <c:v>43333</c:v>
                </c:pt>
                <c:pt idx="129">
                  <c:v>43340</c:v>
                </c:pt>
                <c:pt idx="130">
                  <c:v>43347</c:v>
                </c:pt>
                <c:pt idx="131">
                  <c:v>43361</c:v>
                </c:pt>
                <c:pt idx="132">
                  <c:v>43375</c:v>
                </c:pt>
                <c:pt idx="133">
                  <c:v>43403</c:v>
                </c:pt>
                <c:pt idx="134">
                  <c:v>43431</c:v>
                </c:pt>
                <c:pt idx="135">
                  <c:v>43515</c:v>
                </c:pt>
                <c:pt idx="136">
                  <c:v>43543</c:v>
                </c:pt>
                <c:pt idx="137">
                  <c:v>43578</c:v>
                </c:pt>
                <c:pt idx="138">
                  <c:v>43606</c:v>
                </c:pt>
              </c:numCache>
            </c:numRef>
          </c:cat>
          <c:val>
            <c:numRef>
              <c:f>'TSL-FW-DW ratios'!$G$10:$G$147</c:f>
              <c:numCache>
                <c:formatCode>0.00</c:formatCode>
                <c:ptCount val="138"/>
                <c:pt idx="0">
                  <c:v>2.8661451542807474E-2</c:v>
                </c:pt>
                <c:pt idx="1">
                  <c:v>3.7468752893250627E-2</c:v>
                </c:pt>
                <c:pt idx="2">
                  <c:v>4.6326818931010129E-2</c:v>
                </c:pt>
                <c:pt idx="3">
                  <c:v>5.429620884166339E-2</c:v>
                </c:pt>
                <c:pt idx="4">
                  <c:v>4.7457273864110042E-2</c:v>
                </c:pt>
                <c:pt idx="5">
                  <c:v>5.2412811387900354E-2</c:v>
                </c:pt>
                <c:pt idx="6">
                  <c:v>5.2604229124195552E-2</c:v>
                </c:pt>
                <c:pt idx="7">
                  <c:v>4.4694861443185824E-2</c:v>
                </c:pt>
                <c:pt idx="8">
                  <c:v>3.6802040733692351E-2</c:v>
                </c:pt>
                <c:pt idx="9">
                  <c:v>4.0876362221069024E-2</c:v>
                </c:pt>
                <c:pt idx="10">
                  <c:v>2.8239535349489284E-2</c:v>
                </c:pt>
                <c:pt idx="11">
                  <c:v>3.9747957275684531E-2</c:v>
                </c:pt>
                <c:pt idx="12">
                  <c:v>4.5312794866956031E-2</c:v>
                </c:pt>
                <c:pt idx="13">
                  <c:v>5.2778499397775305E-2</c:v>
                </c:pt>
                <c:pt idx="14">
                  <c:v>6.3241012347363387E-2</c:v>
                </c:pt>
                <c:pt idx="15">
                  <c:v>6.1285500747384147E-2</c:v>
                </c:pt>
                <c:pt idx="16">
                  <c:v>5.310620083294771E-2</c:v>
                </c:pt>
                <c:pt idx="17">
                  <c:v>6.4164346491113952E-2</c:v>
                </c:pt>
                <c:pt idx="18">
                  <c:v>8.4360287733106054E-2</c:v>
                </c:pt>
                <c:pt idx="19">
                  <c:v>5.799823420820293E-2</c:v>
                </c:pt>
                <c:pt idx="20">
                  <c:v>9.9765791341376808E-2</c:v>
                </c:pt>
                <c:pt idx="21">
                  <c:v>6.9762641898864844E-2</c:v>
                </c:pt>
                <c:pt idx="22">
                  <c:v>6.9748299129266167E-2</c:v>
                </c:pt>
                <c:pt idx="23">
                  <c:v>7.4537127647081855E-2</c:v>
                </c:pt>
                <c:pt idx="24">
                  <c:v>9.7772511848341237E-2</c:v>
                </c:pt>
                <c:pt idx="25">
                  <c:v>0.11832721173034098</c:v>
                </c:pt>
                <c:pt idx="26">
                  <c:v>7.0214398772123349E-2</c:v>
                </c:pt>
                <c:pt idx="27">
                  <c:v>0.10608589290568088</c:v>
                </c:pt>
                <c:pt idx="28">
                  <c:v>9.5203465882716998E-2</c:v>
                </c:pt>
                <c:pt idx="29">
                  <c:v>8.9821105625885883E-2</c:v>
                </c:pt>
                <c:pt idx="30">
                  <c:v>6.8322471110137492E-2</c:v>
                </c:pt>
                <c:pt idx="31">
                  <c:v>6.7478807911712957E-2</c:v>
                </c:pt>
                <c:pt idx="32">
                  <c:v>7.7072558758769033E-2</c:v>
                </c:pt>
                <c:pt idx="33">
                  <c:v>7.1524988275594878E-2</c:v>
                </c:pt>
                <c:pt idx="34">
                  <c:v>8.3833901069903558E-2</c:v>
                </c:pt>
                <c:pt idx="35">
                  <c:v>4.7647577092511016E-2</c:v>
                </c:pt>
                <c:pt idx="36">
                  <c:v>7.1699016450517863E-2</c:v>
                </c:pt>
                <c:pt idx="37">
                  <c:v>0.12666819405464233</c:v>
                </c:pt>
                <c:pt idx="38">
                  <c:v>6.3767062689585444E-2</c:v>
                </c:pt>
                <c:pt idx="39">
                  <c:v>6.8575768406004295E-2</c:v>
                </c:pt>
                <c:pt idx="40">
                  <c:v>3.9136389850057671E-2</c:v>
                </c:pt>
                <c:pt idx="41">
                  <c:v>6.5685435563922659E-2</c:v>
                </c:pt>
                <c:pt idx="42">
                  <c:v>7.9083507792509888E-2</c:v>
                </c:pt>
                <c:pt idx="43">
                  <c:v>0.11732249322493225</c:v>
                </c:pt>
                <c:pt idx="44">
                  <c:v>0.10031308972379482</c:v>
                </c:pt>
                <c:pt idx="45">
                  <c:v>5.2487100103199173E-2</c:v>
                </c:pt>
                <c:pt idx="46">
                  <c:v>4.2428980974719838E-2</c:v>
                </c:pt>
                <c:pt idx="47">
                  <c:v>4.1903409090909088E-2</c:v>
                </c:pt>
                <c:pt idx="48">
                  <c:v>3.1955887945240208E-2</c:v>
                </c:pt>
                <c:pt idx="49">
                  <c:v>4.4473732048718413E-2</c:v>
                </c:pt>
                <c:pt idx="50">
                  <c:v>4.473843821076573E-2</c:v>
                </c:pt>
                <c:pt idx="51">
                  <c:v>5.3161948150558629E-2</c:v>
                </c:pt>
                <c:pt idx="52">
                  <c:v>5.2566859921451277E-2</c:v>
                </c:pt>
                <c:pt idx="53">
                  <c:v>4.0035386051997836E-2</c:v>
                </c:pt>
                <c:pt idx="54">
                  <c:v>3.4926834348799667E-2</c:v>
                </c:pt>
                <c:pt idx="55">
                  <c:v>3.624473443897841E-2</c:v>
                </c:pt>
                <c:pt idx="56">
                  <c:v>2.6318637858540446E-2</c:v>
                </c:pt>
                <c:pt idx="57">
                  <c:v>4.3485622536855936E-2</c:v>
                </c:pt>
                <c:pt idx="58">
                  <c:v>4.3564253909081495E-2</c:v>
                </c:pt>
                <c:pt idx="59">
                  <c:v>5.1303748621830209E-2</c:v>
                </c:pt>
                <c:pt idx="60">
                  <c:v>6.9650575049446925E-2</c:v>
                </c:pt>
                <c:pt idx="61">
                  <c:v>7.8399522873982594E-2</c:v>
                </c:pt>
                <c:pt idx="62">
                  <c:v>7.6844843897824019E-2</c:v>
                </c:pt>
                <c:pt idx="63">
                  <c:v>8.855368234250223E-2</c:v>
                </c:pt>
                <c:pt idx="64">
                  <c:v>8.2460195172059589E-2</c:v>
                </c:pt>
                <c:pt idx="65">
                  <c:v>7.3218892172036962E-2</c:v>
                </c:pt>
                <c:pt idx="66">
                  <c:v>0.14266109785202863</c:v>
                </c:pt>
                <c:pt idx="67">
                  <c:v>5.8458745681325773E-2</c:v>
                </c:pt>
                <c:pt idx="68">
                  <c:v>7.990037438923793E-2</c:v>
                </c:pt>
                <c:pt idx="69">
                  <c:v>5.5061943186249511E-2</c:v>
                </c:pt>
                <c:pt idx="70">
                  <c:v>0.13315108681157486</c:v>
                </c:pt>
                <c:pt idx="71">
                  <c:v>0.11808831990794015</c:v>
                </c:pt>
                <c:pt idx="72">
                  <c:v>0.1147056955997206</c:v>
                </c:pt>
                <c:pt idx="73">
                  <c:v>0.12489084876004189</c:v>
                </c:pt>
                <c:pt idx="74">
                  <c:v>6.9276680862046719E-2</c:v>
                </c:pt>
                <c:pt idx="75">
                  <c:v>9.0674437968359708E-2</c:v>
                </c:pt>
                <c:pt idx="76">
                  <c:v>8.4871630295250328E-2</c:v>
                </c:pt>
                <c:pt idx="77">
                  <c:v>7.928843098550864E-2</c:v>
                </c:pt>
                <c:pt idx="78">
                  <c:v>8.8255569030446165E-2</c:v>
                </c:pt>
                <c:pt idx="79">
                  <c:v>6.1375782213492894E-2</c:v>
                </c:pt>
                <c:pt idx="80">
                  <c:v>5.9849208343804972E-2</c:v>
                </c:pt>
                <c:pt idx="81">
                  <c:v>6.8277852607273398E-2</c:v>
                </c:pt>
                <c:pt idx="82">
                  <c:v>7.9099342123372524E-2</c:v>
                </c:pt>
                <c:pt idx="83">
                  <c:v>7.5747445736616542E-2</c:v>
                </c:pt>
                <c:pt idx="84">
                  <c:v>7.1410006497725803E-2</c:v>
                </c:pt>
                <c:pt idx="85">
                  <c:v>6.0149726461272673E-2</c:v>
                </c:pt>
                <c:pt idx="86">
                  <c:v>7.6795946393900666E-2</c:v>
                </c:pt>
                <c:pt idx="87">
                  <c:v>7.9206233603848361E-2</c:v>
                </c:pt>
                <c:pt idx="88">
                  <c:v>0.11320806852721747</c:v>
                </c:pt>
                <c:pt idx="89">
                  <c:v>9.7037800687285222E-2</c:v>
                </c:pt>
                <c:pt idx="90">
                  <c:v>8.8271835590845407E-2</c:v>
                </c:pt>
                <c:pt idx="91">
                  <c:v>4.3018500023778952E-2</c:v>
                </c:pt>
                <c:pt idx="92">
                  <c:v>2.5992605690403472E-2</c:v>
                </c:pt>
                <c:pt idx="93">
                  <c:v>3.8202759721747068E-2</c:v>
                </c:pt>
                <c:pt idx="94">
                  <c:v>2.4243802592676826E-2</c:v>
                </c:pt>
                <c:pt idx="95">
                  <c:v>4.8723250284296499E-2</c:v>
                </c:pt>
                <c:pt idx="96">
                  <c:v>4.4830028328611896E-2</c:v>
                </c:pt>
                <c:pt idx="97">
                  <c:v>4.2174685620557678E-2</c:v>
                </c:pt>
                <c:pt idx="98">
                  <c:v>5.3446521343259605E-2</c:v>
                </c:pt>
                <c:pt idx="99">
                  <c:v>3.7858748111852039E-2</c:v>
                </c:pt>
                <c:pt idx="100">
                  <c:v>4.3674649855392711E-2</c:v>
                </c:pt>
                <c:pt idx="101">
                  <c:v>3.491548343475321E-2</c:v>
                </c:pt>
                <c:pt idx="102">
                  <c:v>3.0522825317107725E-2</c:v>
                </c:pt>
                <c:pt idx="103">
                  <c:v>6.4034664014774825E-2</c:v>
                </c:pt>
                <c:pt idx="104">
                  <c:v>4.1201747997086674E-2</c:v>
                </c:pt>
                <c:pt idx="105">
                  <c:v>6.1157144582679068E-2</c:v>
                </c:pt>
                <c:pt idx="106">
                  <c:v>7.7769693577724924E-2</c:v>
                </c:pt>
                <c:pt idx="107">
                  <c:v>7.5542483917294567E-2</c:v>
                </c:pt>
                <c:pt idx="108">
                  <c:v>7.8155753056151467E-2</c:v>
                </c:pt>
                <c:pt idx="109">
                  <c:v>5.7718279824665319E-2</c:v>
                </c:pt>
                <c:pt idx="110">
                  <c:v>8.291293734743696E-2</c:v>
                </c:pt>
                <c:pt idx="111">
                  <c:v>6.5137514947276903E-2</c:v>
                </c:pt>
                <c:pt idx="112">
                  <c:v>0.11212325824074644</c:v>
                </c:pt>
                <c:pt idx="113">
                  <c:v>9.2341225745790276E-2</c:v>
                </c:pt>
                <c:pt idx="114">
                  <c:v>7.2159005614435431E-2</c:v>
                </c:pt>
                <c:pt idx="115">
                  <c:v>7.3871297242083758E-2</c:v>
                </c:pt>
                <c:pt idx="116">
                  <c:v>0.14073631980527082</c:v>
                </c:pt>
                <c:pt idx="117">
                  <c:v>9.1602794217522071E-2</c:v>
                </c:pt>
                <c:pt idx="118">
                  <c:v>0.1206470028544243</c:v>
                </c:pt>
                <c:pt idx="119">
                  <c:v>0.10700548207920969</c:v>
                </c:pt>
                <c:pt idx="120">
                  <c:v>9.0499060716690879E-2</c:v>
                </c:pt>
                <c:pt idx="121">
                  <c:v>0.11844856971762863</c:v>
                </c:pt>
                <c:pt idx="122">
                  <c:v>6.9257265472067508E-2</c:v>
                </c:pt>
                <c:pt idx="123">
                  <c:v>8.6621185581266705E-2</c:v>
                </c:pt>
                <c:pt idx="124">
                  <c:v>9.0537971517193075E-2</c:v>
                </c:pt>
                <c:pt idx="125">
                  <c:v>8.7082343072836577E-2</c:v>
                </c:pt>
                <c:pt idx="126">
                  <c:v>7.3656288636619077E-2</c:v>
                </c:pt>
                <c:pt idx="127">
                  <c:v>7.1323626214486957E-2</c:v>
                </c:pt>
                <c:pt idx="128">
                  <c:v>7.3840614498319732E-2</c:v>
                </c:pt>
                <c:pt idx="129">
                  <c:v>8.5136980067352333E-2</c:v>
                </c:pt>
                <c:pt idx="130">
                  <c:v>6.0205152326506972E-2</c:v>
                </c:pt>
                <c:pt idx="131">
                  <c:v>9.0721975025118404E-2</c:v>
                </c:pt>
                <c:pt idx="132">
                  <c:v>8.8213330642312932E-2</c:v>
                </c:pt>
                <c:pt idx="133">
                  <c:v>7.279943134699679E-2</c:v>
                </c:pt>
                <c:pt idx="134">
                  <c:v>0.11492000984494215</c:v>
                </c:pt>
                <c:pt idx="135">
                  <c:v>0.11709295322224453</c:v>
                </c:pt>
                <c:pt idx="136">
                  <c:v>9.5585893060295787E-2</c:v>
                </c:pt>
                <c:pt idx="137">
                  <c:v>2.5285810356422325E-2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C04-4C60-ACE7-C09CA5B66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'TSL-FW-DW ratios'!$H$8</c15:sqref>
                        </c15:formulaRef>
                      </c:ext>
                    </c:extLst>
                    <c:strCache>
                      <c:ptCount val="1"/>
                      <c:pt idx="0">
                        <c:v>DW/FW</c:v>
                      </c:pt>
                    </c:strCache>
                  </c:strRef>
                </c:tx>
                <c:cat>
                  <c:numRef>
                    <c:extLst>
                      <c:ext uri="{02D57815-91ED-43cb-92C2-25804820EDAC}">
                        <c15:formulaRef>
                          <c15:sqref>'TSL-FW-DW ratios'!$B$10:$B$147</c15:sqref>
                        </c15:formulaRef>
                      </c:ext>
                    </c:extLst>
                    <c:numCache>
                      <c:formatCode>dd/mm/yy;@</c:formatCode>
                      <c:ptCount val="138"/>
                      <c:pt idx="0">
                        <c:v>42884</c:v>
                      </c:pt>
                      <c:pt idx="1">
                        <c:v>42898</c:v>
                      </c:pt>
                      <c:pt idx="2">
                        <c:v>42905</c:v>
                      </c:pt>
                      <c:pt idx="3">
                        <c:v>42912</c:v>
                      </c:pt>
                      <c:pt idx="4">
                        <c:v>42919</c:v>
                      </c:pt>
                      <c:pt idx="5">
                        <c:v>42926</c:v>
                      </c:pt>
                      <c:pt idx="6">
                        <c:v>42933</c:v>
                      </c:pt>
                      <c:pt idx="7">
                        <c:v>42940</c:v>
                      </c:pt>
                      <c:pt idx="8">
                        <c:v>42947</c:v>
                      </c:pt>
                      <c:pt idx="9">
                        <c:v>42954</c:v>
                      </c:pt>
                      <c:pt idx="10">
                        <c:v>42961</c:v>
                      </c:pt>
                      <c:pt idx="11">
                        <c:v>42968</c:v>
                      </c:pt>
                      <c:pt idx="12">
                        <c:v>42975</c:v>
                      </c:pt>
                      <c:pt idx="13">
                        <c:v>42982</c:v>
                      </c:pt>
                      <c:pt idx="14">
                        <c:v>42996</c:v>
                      </c:pt>
                      <c:pt idx="15">
                        <c:v>43010</c:v>
                      </c:pt>
                      <c:pt idx="16">
                        <c:v>43038</c:v>
                      </c:pt>
                      <c:pt idx="17">
                        <c:v>43066</c:v>
                      </c:pt>
                      <c:pt idx="18">
                        <c:v>43087</c:v>
                      </c:pt>
                      <c:pt idx="19">
                        <c:v>43129</c:v>
                      </c:pt>
                      <c:pt idx="20">
                        <c:v>43185</c:v>
                      </c:pt>
                      <c:pt idx="21">
                        <c:v>43220</c:v>
                      </c:pt>
                      <c:pt idx="22">
                        <c:v>43234</c:v>
                      </c:pt>
                      <c:pt idx="23">
                        <c:v>43242</c:v>
                      </c:pt>
                      <c:pt idx="24">
                        <c:v>43249</c:v>
                      </c:pt>
                      <c:pt idx="25">
                        <c:v>43263</c:v>
                      </c:pt>
                      <c:pt idx="26">
                        <c:v>43270</c:v>
                      </c:pt>
                      <c:pt idx="27">
                        <c:v>43277</c:v>
                      </c:pt>
                      <c:pt idx="28">
                        <c:v>43284</c:v>
                      </c:pt>
                      <c:pt idx="29">
                        <c:v>43291</c:v>
                      </c:pt>
                      <c:pt idx="30">
                        <c:v>43298</c:v>
                      </c:pt>
                      <c:pt idx="31">
                        <c:v>43305</c:v>
                      </c:pt>
                      <c:pt idx="32">
                        <c:v>43312</c:v>
                      </c:pt>
                      <c:pt idx="33">
                        <c:v>43319</c:v>
                      </c:pt>
                      <c:pt idx="34">
                        <c:v>43326</c:v>
                      </c:pt>
                      <c:pt idx="35">
                        <c:v>43333</c:v>
                      </c:pt>
                      <c:pt idx="36">
                        <c:v>43340</c:v>
                      </c:pt>
                      <c:pt idx="37">
                        <c:v>43347</c:v>
                      </c:pt>
                      <c:pt idx="38">
                        <c:v>43361</c:v>
                      </c:pt>
                      <c:pt idx="39">
                        <c:v>43375</c:v>
                      </c:pt>
                      <c:pt idx="40">
                        <c:v>43403</c:v>
                      </c:pt>
                      <c:pt idx="41">
                        <c:v>43431</c:v>
                      </c:pt>
                      <c:pt idx="42">
                        <c:v>43515</c:v>
                      </c:pt>
                      <c:pt idx="43">
                        <c:v>43543</c:v>
                      </c:pt>
                      <c:pt idx="44">
                        <c:v>43578</c:v>
                      </c:pt>
                      <c:pt idx="45">
                        <c:v>43606</c:v>
                      </c:pt>
                      <c:pt idx="46">
                        <c:v>42884</c:v>
                      </c:pt>
                      <c:pt idx="47">
                        <c:v>42898</c:v>
                      </c:pt>
                      <c:pt idx="48">
                        <c:v>42905</c:v>
                      </c:pt>
                      <c:pt idx="49">
                        <c:v>42912</c:v>
                      </c:pt>
                      <c:pt idx="50">
                        <c:v>42919</c:v>
                      </c:pt>
                      <c:pt idx="51">
                        <c:v>42926</c:v>
                      </c:pt>
                      <c:pt idx="52">
                        <c:v>42933</c:v>
                      </c:pt>
                      <c:pt idx="53">
                        <c:v>42940</c:v>
                      </c:pt>
                      <c:pt idx="54">
                        <c:v>42947</c:v>
                      </c:pt>
                      <c:pt idx="55">
                        <c:v>42954</c:v>
                      </c:pt>
                      <c:pt idx="56">
                        <c:v>42961</c:v>
                      </c:pt>
                      <c:pt idx="57">
                        <c:v>42968</c:v>
                      </c:pt>
                      <c:pt idx="58">
                        <c:v>42975</c:v>
                      </c:pt>
                      <c:pt idx="59">
                        <c:v>42982</c:v>
                      </c:pt>
                      <c:pt idx="60">
                        <c:v>42996</c:v>
                      </c:pt>
                      <c:pt idx="61">
                        <c:v>43010</c:v>
                      </c:pt>
                      <c:pt idx="62">
                        <c:v>43038</c:v>
                      </c:pt>
                      <c:pt idx="63">
                        <c:v>43066</c:v>
                      </c:pt>
                      <c:pt idx="64">
                        <c:v>43087</c:v>
                      </c:pt>
                      <c:pt idx="65">
                        <c:v>43129</c:v>
                      </c:pt>
                      <c:pt idx="66">
                        <c:v>43185</c:v>
                      </c:pt>
                      <c:pt idx="67">
                        <c:v>43220</c:v>
                      </c:pt>
                      <c:pt idx="68">
                        <c:v>43234</c:v>
                      </c:pt>
                      <c:pt idx="69">
                        <c:v>43242</c:v>
                      </c:pt>
                      <c:pt idx="70">
                        <c:v>43249</c:v>
                      </c:pt>
                      <c:pt idx="71">
                        <c:v>43263</c:v>
                      </c:pt>
                      <c:pt idx="72">
                        <c:v>43270</c:v>
                      </c:pt>
                      <c:pt idx="73">
                        <c:v>43277</c:v>
                      </c:pt>
                      <c:pt idx="74">
                        <c:v>43284</c:v>
                      </c:pt>
                      <c:pt idx="75">
                        <c:v>43291</c:v>
                      </c:pt>
                      <c:pt idx="76">
                        <c:v>43298</c:v>
                      </c:pt>
                      <c:pt idx="77">
                        <c:v>43305</c:v>
                      </c:pt>
                      <c:pt idx="78">
                        <c:v>43312</c:v>
                      </c:pt>
                      <c:pt idx="79">
                        <c:v>43319</c:v>
                      </c:pt>
                      <c:pt idx="80">
                        <c:v>43326</c:v>
                      </c:pt>
                      <c:pt idx="81">
                        <c:v>43333</c:v>
                      </c:pt>
                      <c:pt idx="82">
                        <c:v>43340</c:v>
                      </c:pt>
                      <c:pt idx="83">
                        <c:v>43347</c:v>
                      </c:pt>
                      <c:pt idx="84">
                        <c:v>43361</c:v>
                      </c:pt>
                      <c:pt idx="85">
                        <c:v>43375</c:v>
                      </c:pt>
                      <c:pt idx="86">
                        <c:v>43403</c:v>
                      </c:pt>
                      <c:pt idx="87">
                        <c:v>43431</c:v>
                      </c:pt>
                      <c:pt idx="88">
                        <c:v>43515</c:v>
                      </c:pt>
                      <c:pt idx="89">
                        <c:v>43543</c:v>
                      </c:pt>
                      <c:pt idx="90">
                        <c:v>43578</c:v>
                      </c:pt>
                      <c:pt idx="91">
                        <c:v>43606</c:v>
                      </c:pt>
                      <c:pt idx="92">
                        <c:v>42884</c:v>
                      </c:pt>
                      <c:pt idx="93">
                        <c:v>42898</c:v>
                      </c:pt>
                      <c:pt idx="94">
                        <c:v>42905</c:v>
                      </c:pt>
                      <c:pt idx="95">
                        <c:v>42912</c:v>
                      </c:pt>
                      <c:pt idx="96">
                        <c:v>42919</c:v>
                      </c:pt>
                      <c:pt idx="97">
                        <c:v>42926</c:v>
                      </c:pt>
                      <c:pt idx="98">
                        <c:v>42933</c:v>
                      </c:pt>
                      <c:pt idx="99">
                        <c:v>42940</c:v>
                      </c:pt>
                      <c:pt idx="100">
                        <c:v>42947</c:v>
                      </c:pt>
                      <c:pt idx="101">
                        <c:v>42954</c:v>
                      </c:pt>
                      <c:pt idx="102">
                        <c:v>42961</c:v>
                      </c:pt>
                      <c:pt idx="103">
                        <c:v>42968</c:v>
                      </c:pt>
                      <c:pt idx="104">
                        <c:v>42975</c:v>
                      </c:pt>
                      <c:pt idx="105">
                        <c:v>42982</c:v>
                      </c:pt>
                      <c:pt idx="106">
                        <c:v>42996</c:v>
                      </c:pt>
                      <c:pt idx="107">
                        <c:v>43010</c:v>
                      </c:pt>
                      <c:pt idx="108">
                        <c:v>43038</c:v>
                      </c:pt>
                      <c:pt idx="109">
                        <c:v>43066</c:v>
                      </c:pt>
                      <c:pt idx="110">
                        <c:v>43087</c:v>
                      </c:pt>
                      <c:pt idx="111">
                        <c:v>43129</c:v>
                      </c:pt>
                      <c:pt idx="112">
                        <c:v>43185</c:v>
                      </c:pt>
                      <c:pt idx="113">
                        <c:v>43220</c:v>
                      </c:pt>
                      <c:pt idx="114">
                        <c:v>43234</c:v>
                      </c:pt>
                      <c:pt idx="115">
                        <c:v>43242</c:v>
                      </c:pt>
                      <c:pt idx="116">
                        <c:v>43249</c:v>
                      </c:pt>
                      <c:pt idx="117">
                        <c:v>43263</c:v>
                      </c:pt>
                      <c:pt idx="118">
                        <c:v>43270</c:v>
                      </c:pt>
                      <c:pt idx="119">
                        <c:v>43277</c:v>
                      </c:pt>
                      <c:pt idx="120">
                        <c:v>43284</c:v>
                      </c:pt>
                      <c:pt idx="121">
                        <c:v>43291</c:v>
                      </c:pt>
                      <c:pt idx="122">
                        <c:v>43298</c:v>
                      </c:pt>
                      <c:pt idx="123">
                        <c:v>43305</c:v>
                      </c:pt>
                      <c:pt idx="124">
                        <c:v>43312</c:v>
                      </c:pt>
                      <c:pt idx="125">
                        <c:v>43319</c:v>
                      </c:pt>
                      <c:pt idx="126">
                        <c:v>43326</c:v>
                      </c:pt>
                      <c:pt idx="127">
                        <c:v>43333</c:v>
                      </c:pt>
                      <c:pt idx="128">
                        <c:v>43340</c:v>
                      </c:pt>
                      <c:pt idx="129">
                        <c:v>43347</c:v>
                      </c:pt>
                      <c:pt idx="130">
                        <c:v>43361</c:v>
                      </c:pt>
                      <c:pt idx="131">
                        <c:v>43375</c:v>
                      </c:pt>
                      <c:pt idx="132">
                        <c:v>43403</c:v>
                      </c:pt>
                      <c:pt idx="133">
                        <c:v>43431</c:v>
                      </c:pt>
                      <c:pt idx="134">
                        <c:v>43515</c:v>
                      </c:pt>
                      <c:pt idx="135">
                        <c:v>43543</c:v>
                      </c:pt>
                      <c:pt idx="136">
                        <c:v>43578</c:v>
                      </c:pt>
                      <c:pt idx="137">
                        <c:v>43606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'TSL-FW-DW ratios'!$H$10:$H$147</c15:sqref>
                        </c15:formulaRef>
                      </c:ext>
                    </c:extLst>
                    <c:numCache>
                      <c:formatCode>0.00</c:formatCode>
                      <c:ptCount val="138"/>
                      <c:pt idx="0">
                        <c:v>0.11372251705837763</c:v>
                      </c:pt>
                      <c:pt idx="1">
                        <c:v>8.9696071163825053E-2</c:v>
                      </c:pt>
                      <c:pt idx="2">
                        <c:v>8.8691232528589611E-2</c:v>
                      </c:pt>
                      <c:pt idx="3">
                        <c:v>8.1299830877023443E-2</c:v>
                      </c:pt>
                      <c:pt idx="4">
                        <c:v>8.0149319279754078E-2</c:v>
                      </c:pt>
                      <c:pt idx="5">
                        <c:v>9.0983161325366643E-2</c:v>
                      </c:pt>
                      <c:pt idx="6">
                        <c:v>9.5744680851063843E-2</c:v>
                      </c:pt>
                      <c:pt idx="7">
                        <c:v>0.11251425063579762</c:v>
                      </c:pt>
                      <c:pt idx="8">
                        <c:v>0.12993728683023437</c:v>
                      </c:pt>
                      <c:pt idx="9">
                        <c:v>0.12560501467904467</c:v>
                      </c:pt>
                      <c:pt idx="10">
                        <c:v>0.15124113475177306</c:v>
                      </c:pt>
                      <c:pt idx="11">
                        <c:v>0.11921639386518881</c:v>
                      </c:pt>
                      <c:pt idx="12">
                        <c:v>0.11708053516580771</c:v>
                      </c:pt>
                      <c:pt idx="13">
                        <c:v>0.11352246286021121</c:v>
                      </c:pt>
                      <c:pt idx="14">
                        <c:v>9.9778868453697211E-2</c:v>
                      </c:pt>
                      <c:pt idx="15">
                        <c:v>7.6084010840108421E-2</c:v>
                      </c:pt>
                      <c:pt idx="16">
                        <c:v>0.10075155211850563</c:v>
                      </c:pt>
                      <c:pt idx="17">
                        <c:v>9.8746907822701652E-2</c:v>
                      </c:pt>
                      <c:pt idx="18">
                        <c:v>7.4485363550519351E-2</c:v>
                      </c:pt>
                      <c:pt idx="19">
                        <c:v>8.4002214226404665E-2</c:v>
                      </c:pt>
                      <c:pt idx="20">
                        <c:v>7.0925517535747329E-2</c:v>
                      </c:pt>
                      <c:pt idx="21">
                        <c:v>9.9358974358974381E-2</c:v>
                      </c:pt>
                      <c:pt idx="22">
                        <c:v>8.9314386640976226E-2</c:v>
                      </c:pt>
                      <c:pt idx="23">
                        <c:v>9.3162482932465082E-2</c:v>
                      </c:pt>
                      <c:pt idx="24">
                        <c:v>6.5703080245009454E-2</c:v>
                      </c:pt>
                      <c:pt idx="25">
                        <c:v>8.6840690228283723E-2</c:v>
                      </c:pt>
                      <c:pt idx="26">
                        <c:v>9.0511646970421467E-2</c:v>
                      </c:pt>
                      <c:pt idx="27">
                        <c:v>6.8666888723769526E-2</c:v>
                      </c:pt>
                      <c:pt idx="28">
                        <c:v>0.10619674490956793</c:v>
                      </c:pt>
                      <c:pt idx="29">
                        <c:v>0.10469893614126739</c:v>
                      </c:pt>
                      <c:pt idx="30">
                        <c:v>0.10557114228456915</c:v>
                      </c:pt>
                      <c:pt idx="31">
                        <c:v>0.11965710673935373</c:v>
                      </c:pt>
                      <c:pt idx="32">
                        <c:v>0.11065342324685247</c:v>
                      </c:pt>
                      <c:pt idx="33">
                        <c:v>0.10738924682136954</c:v>
                      </c:pt>
                      <c:pt idx="34">
                        <c:v>0.10421495407331101</c:v>
                      </c:pt>
                      <c:pt idx="35">
                        <c:v>0.11131656804733726</c:v>
                      </c:pt>
                      <c:pt idx="36">
                        <c:v>0.14488619119878604</c:v>
                      </c:pt>
                      <c:pt idx="37">
                        <c:v>0.10015826362197605</c:v>
                      </c:pt>
                      <c:pt idx="38">
                        <c:v>9.399930627818244E-2</c:v>
                      </c:pt>
                      <c:pt idx="39">
                        <c:v>9.6330076004343138E-2</c:v>
                      </c:pt>
                      <c:pt idx="40">
                        <c:v>9.5045128016209249E-2</c:v>
                      </c:pt>
                      <c:pt idx="41">
                        <c:v>8.566961959353829E-2</c:v>
                      </c:pt>
                      <c:pt idx="42">
                        <c:v>7.3004294370257045E-2</c:v>
                      </c:pt>
                      <c:pt idx="43">
                        <c:v>7.6503742030860217E-2</c:v>
                      </c:pt>
                      <c:pt idx="44">
                        <c:v>8.0037624524349066E-2</c:v>
                      </c:pt>
                      <c:pt idx="45">
                        <c:v>0.14372788045615412</c:v>
                      </c:pt>
                      <c:pt idx="46">
                        <c:v>9.2751842751842728E-2</c:v>
                      </c:pt>
                      <c:pt idx="47">
                        <c:v>9.4915254237288096E-2</c:v>
                      </c:pt>
                      <c:pt idx="48">
                        <c:v>0.17096390321301072</c:v>
                      </c:pt>
                      <c:pt idx="49">
                        <c:v>0.10198242387083589</c:v>
                      </c:pt>
                      <c:pt idx="50">
                        <c:v>8.5917641077783435E-2</c:v>
                      </c:pt>
                      <c:pt idx="51">
                        <c:v>8.2636196694552119E-2</c:v>
                      </c:pt>
                      <c:pt idx="52">
                        <c:v>0.10059592635417591</c:v>
                      </c:pt>
                      <c:pt idx="53">
                        <c:v>0.11269334642769457</c:v>
                      </c:pt>
                      <c:pt idx="54">
                        <c:v>0.13955568808707328</c:v>
                      </c:pt>
                      <c:pt idx="55">
                        <c:v>0.14694408322496746</c:v>
                      </c:pt>
                      <c:pt idx="56">
                        <c:v>0.16751028155646946</c:v>
                      </c:pt>
                      <c:pt idx="57">
                        <c:v>0.10606874328678838</c:v>
                      </c:pt>
                      <c:pt idx="58">
                        <c:v>0.10672688376515332</c:v>
                      </c:pt>
                      <c:pt idx="59">
                        <c:v>0.10858002471390964</c:v>
                      </c:pt>
                      <c:pt idx="60">
                        <c:v>9.8496003365586879E-2</c:v>
                      </c:pt>
                      <c:pt idx="61">
                        <c:v>8.6230813979505064E-2</c:v>
                      </c:pt>
                      <c:pt idx="62">
                        <c:v>8.6303477993228683E-2</c:v>
                      </c:pt>
                      <c:pt idx="63">
                        <c:v>8.880724411786535E-2</c:v>
                      </c:pt>
                      <c:pt idx="64">
                        <c:v>8.9193397695422005E-2</c:v>
                      </c:pt>
                      <c:pt idx="65">
                        <c:v>0.11184421241432323</c:v>
                      </c:pt>
                      <c:pt idx="66">
                        <c:v>6.9973940739310875E-2</c:v>
                      </c:pt>
                      <c:pt idx="67">
                        <c:v>9.1555644595812904E-2</c:v>
                      </c:pt>
                      <c:pt idx="68">
                        <c:v>9.5699479807806839E-2</c:v>
                      </c:pt>
                      <c:pt idx="69">
                        <c:v>0.10301808672913487</c:v>
                      </c:pt>
                      <c:pt idx="70">
                        <c:v>5.6304456685027524E-2</c:v>
                      </c:pt>
                      <c:pt idx="71">
                        <c:v>9.032218770936111E-2</c:v>
                      </c:pt>
                      <c:pt idx="72">
                        <c:v>8.9427068917796865E-2</c:v>
                      </c:pt>
                      <c:pt idx="73">
                        <c:v>8.09823457437511E-2</c:v>
                      </c:pt>
                      <c:pt idx="74">
                        <c:v>0.11731011037116376</c:v>
                      </c:pt>
                      <c:pt idx="75">
                        <c:v>0.10413223140495866</c:v>
                      </c:pt>
                      <c:pt idx="76">
                        <c:v>9.9296680027225248E-2</c:v>
                      </c:pt>
                      <c:pt idx="77">
                        <c:v>0.10978201469427408</c:v>
                      </c:pt>
                      <c:pt idx="78">
                        <c:v>0.10844724090547481</c:v>
                      </c:pt>
                      <c:pt idx="79">
                        <c:v>0.11312048820421224</c:v>
                      </c:pt>
                      <c:pt idx="80">
                        <c:v>0.10346854791299237</c:v>
                      </c:pt>
                      <c:pt idx="81">
                        <c:v>0.10105963251042722</c:v>
                      </c:pt>
                      <c:pt idx="82">
                        <c:v>9.2462416481069037E-2</c:v>
                      </c:pt>
                      <c:pt idx="83">
                        <c:v>8.6555196419691685E-2</c:v>
                      </c:pt>
                      <c:pt idx="84">
                        <c:v>9.8362147406733338E-2</c:v>
                      </c:pt>
                      <c:pt idx="85">
                        <c:v>0.10363810435615127</c:v>
                      </c:pt>
                      <c:pt idx="86">
                        <c:v>0.10008016279213171</c:v>
                      </c:pt>
                      <c:pt idx="87">
                        <c:v>0.10123329907502568</c:v>
                      </c:pt>
                      <c:pt idx="88">
                        <c:v>5.135464974371489E-2</c:v>
                      </c:pt>
                      <c:pt idx="89">
                        <c:v>3.7396416176783069E-2</c:v>
                      </c:pt>
                      <c:pt idx="90">
                        <c:v>6.1061431821789504E-2</c:v>
                      </c:pt>
                      <c:pt idx="91">
                        <c:v>0.11602454259023826</c:v>
                      </c:pt>
                      <c:pt idx="92">
                        <c:v>0.12615955473098328</c:v>
                      </c:pt>
                      <c:pt idx="93">
                        <c:v>0.10328358208955224</c:v>
                      </c:pt>
                      <c:pt idx="94">
                        <c:v>0.12804878048780485</c:v>
                      </c:pt>
                      <c:pt idx="95">
                        <c:v>9.3146615743687655E-2</c:v>
                      </c:pt>
                      <c:pt idx="96">
                        <c:v>9.6840442338072721E-2</c:v>
                      </c:pt>
                      <c:pt idx="97">
                        <c:v>9.3825960136120601E-2</c:v>
                      </c:pt>
                      <c:pt idx="98">
                        <c:v>9.1291712596452537E-2</c:v>
                      </c:pt>
                      <c:pt idx="99">
                        <c:v>0.12456208641494741</c:v>
                      </c:pt>
                      <c:pt idx="100">
                        <c:v>0.12499999999999997</c:v>
                      </c:pt>
                      <c:pt idx="101">
                        <c:v>0.13168086754453912</c:v>
                      </c:pt>
                      <c:pt idx="102">
                        <c:v>0.18985339099251133</c:v>
                      </c:pt>
                      <c:pt idx="103">
                        <c:v>9.0029728890269334E-2</c:v>
                      </c:pt>
                      <c:pt idx="104">
                        <c:v>0.11631606858759062</c:v>
                      </c:pt>
                      <c:pt idx="105">
                        <c:v>0.10684942328961923</c:v>
                      </c:pt>
                      <c:pt idx="106">
                        <c:v>9.5390594077219226E-2</c:v>
                      </c:pt>
                      <c:pt idx="107">
                        <c:v>8.8023125602229219E-2</c:v>
                      </c:pt>
                      <c:pt idx="108">
                        <c:v>8.3827117462530493E-2</c:v>
                      </c:pt>
                      <c:pt idx="109">
                        <c:v>0.11548987411056379</c:v>
                      </c:pt>
                      <c:pt idx="110">
                        <c:v>9.248173590666231E-2</c:v>
                      </c:pt>
                      <c:pt idx="111">
                        <c:v>9.4626168224299062E-2</c:v>
                      </c:pt>
                      <c:pt idx="112">
                        <c:v>7.1498959816051672E-2</c:v>
                      </c:pt>
                      <c:pt idx="113">
                        <c:v>8.8061958098059182E-2</c:v>
                      </c:pt>
                      <c:pt idx="114">
                        <c:v>9.7486893567446123E-2</c:v>
                      </c:pt>
                      <c:pt idx="115">
                        <c:v>0.10304203539823005</c:v>
                      </c:pt>
                      <c:pt idx="116">
                        <c:v>6.6155560359880919E-2</c:v>
                      </c:pt>
                      <c:pt idx="117">
                        <c:v>7.9674839802997402E-2</c:v>
                      </c:pt>
                      <c:pt idx="118">
                        <c:v>8.9792699414150509E-2</c:v>
                      </c:pt>
                      <c:pt idx="119">
                        <c:v>7.644184434337116E-2</c:v>
                      </c:pt>
                      <c:pt idx="120">
                        <c:v>0.1041417800842064</c:v>
                      </c:pt>
                      <c:pt idx="121">
                        <c:v>8.9600995566617408E-2</c:v>
                      </c:pt>
                      <c:pt idx="122">
                        <c:v>9.5964125560538113E-2</c:v>
                      </c:pt>
                      <c:pt idx="123">
                        <c:v>0.11185848996360077</c:v>
                      </c:pt>
                      <c:pt idx="124">
                        <c:v>0.10469314079422382</c:v>
                      </c:pt>
                      <c:pt idx="125">
                        <c:v>9.8758495210574199E-2</c:v>
                      </c:pt>
                      <c:pt idx="126">
                        <c:v>9.3908319599584955E-2</c:v>
                      </c:pt>
                      <c:pt idx="127">
                        <c:v>0.10262847017129355</c:v>
                      </c:pt>
                      <c:pt idx="128">
                        <c:v>9.3199401859436981E-2</c:v>
                      </c:pt>
                      <c:pt idx="129">
                        <c:v>9.3899223148742092E-2</c:v>
                      </c:pt>
                      <c:pt idx="130">
                        <c:v>9.9462123260915331E-2</c:v>
                      </c:pt>
                      <c:pt idx="131">
                        <c:v>0.10128785241907416</c:v>
                      </c:pt>
                      <c:pt idx="132">
                        <c:v>8.0077789853000056E-2</c:v>
                      </c:pt>
                      <c:pt idx="133">
                        <c:v>8.7442365066449673E-2</c:v>
                      </c:pt>
                      <c:pt idx="134">
                        <c:v>7.6072988948856335E-2</c:v>
                      </c:pt>
                      <c:pt idx="135">
                        <c:v>7.338316987860917E-2</c:v>
                      </c:pt>
                      <c:pt idx="136">
                        <c:v>3.0141150922909886E-2</c:v>
                      </c:pt>
                      <c:pt idx="137">
                        <c:v>0.18668263031865909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F-AC04-4C60-ACE7-C09CA5B66E50}"/>
                  </c:ext>
                </c:extLst>
              </c15:ser>
            </c15:filteredLineSeries>
          </c:ext>
        </c:extLst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  <c:max val="0.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FW / TSL (g/cm)</a:t>
                </a:r>
              </a:p>
            </c:rich>
          </c:tx>
          <c:layout>
            <c:manualLayout>
              <c:xMode val="edge"/>
              <c:yMode val="edge"/>
              <c:x val="1.5795497932880626E-2"/>
              <c:y val="0.4460671751298638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  <c:majorUnit val="5.000000000000001E-2"/>
        <c:minorUnit val="1.1000000000000003E-2"/>
      </c:valAx>
      <c:spPr>
        <a:ln>
          <a:solidFill>
            <a:schemeClr val="tx1">
              <a:lumMod val="15000"/>
              <a:lumOff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intercept val="0"/>
            <c:dispRSqr val="0"/>
            <c:dispEq val="0"/>
          </c:trendline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52102724333184403"/>
                  <c:y val="-0.133546113772383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'TSL-FW-DW ratios'!$D$9:$D$147</c:f>
              <c:numCache>
                <c:formatCode>General</c:formatCode>
                <c:ptCount val="139"/>
                <c:pt idx="0">
                  <c:v>459.6</c:v>
                </c:pt>
                <c:pt idx="1">
                  <c:v>460.2</c:v>
                </c:pt>
                <c:pt idx="2" formatCode="0.0">
                  <c:v>1080.0999999999999</c:v>
                </c:pt>
                <c:pt idx="3" formatCode="0.0">
                  <c:v>849.4</c:v>
                </c:pt>
                <c:pt idx="4" formatCode="0.0">
                  <c:v>1524.6</c:v>
                </c:pt>
                <c:pt idx="5" formatCode="0.0">
                  <c:v>1919.2</c:v>
                </c:pt>
                <c:pt idx="6" formatCode="0.0">
                  <c:v>1405</c:v>
                </c:pt>
                <c:pt idx="7" formatCode="0.0">
                  <c:v>2501.6999999999998</c:v>
                </c:pt>
                <c:pt idx="8" formatCode="0.0">
                  <c:v>2551.3000000000002</c:v>
                </c:pt>
                <c:pt idx="9" formatCode="0.0">
                  <c:v>2469.6999999999998</c:v>
                </c:pt>
                <c:pt idx="10" formatCode="0.0">
                  <c:v>3083.2</c:v>
                </c:pt>
                <c:pt idx="11" formatCode="0.0">
                  <c:v>1997.2</c:v>
                </c:pt>
                <c:pt idx="12" formatCode="0.0">
                  <c:v>3904.1000000000008</c:v>
                </c:pt>
                <c:pt idx="13" formatCode="0.0">
                  <c:v>4239.2</c:v>
                </c:pt>
                <c:pt idx="14" formatCode="0.0">
                  <c:v>4234.3</c:v>
                </c:pt>
                <c:pt idx="15" formatCode="0.0">
                  <c:v>2931.8</c:v>
                </c:pt>
                <c:pt idx="16" formatCode="0.0">
                  <c:v>2408.4</c:v>
                </c:pt>
                <c:pt idx="17" formatCode="0.0">
                  <c:v>3457.6</c:v>
                </c:pt>
                <c:pt idx="18" formatCode="0.0">
                  <c:v>3843.1</c:v>
                </c:pt>
                <c:pt idx="19" formatCode="0.0">
                  <c:v>1255.3299999999997</c:v>
                </c:pt>
                <c:pt idx="20" formatCode="0.0">
                  <c:v>1245.8999999999996</c:v>
                </c:pt>
                <c:pt idx="21" formatCode="0.0">
                  <c:v>2818.0000000000014</c:v>
                </c:pt>
                <c:pt idx="22" formatCode="0.0">
                  <c:v>581.39999999999975</c:v>
                </c:pt>
                <c:pt idx="23" formatCode="0.0">
                  <c:v>3571.7000000000003</c:v>
                </c:pt>
                <c:pt idx="24" formatCode="0.0">
                  <c:v>2554.6999999999998</c:v>
                </c:pt>
                <c:pt idx="25" formatCode="0.0">
                  <c:v>2321</c:v>
                </c:pt>
                <c:pt idx="26" formatCode="0.0">
                  <c:v>3457.7</c:v>
                </c:pt>
                <c:pt idx="27" formatCode="0.0">
                  <c:v>2084.9</c:v>
                </c:pt>
                <c:pt idx="28" formatCode="0.0">
                  <c:v>3679</c:v>
                </c:pt>
                <c:pt idx="29" formatCode="0.0">
                  <c:v>4524.1000000000004</c:v>
                </c:pt>
                <c:pt idx="30" formatCode="0.0">
                  <c:v>4091.8000000000015</c:v>
                </c:pt>
                <c:pt idx="31" formatCode="0.0">
                  <c:v>1825.8999999999994</c:v>
                </c:pt>
                <c:pt idx="32" formatCode="0.0">
                  <c:v>3751.4</c:v>
                </c:pt>
                <c:pt idx="33" formatCode="0.0">
                  <c:v>3905.7999999999993</c:v>
                </c:pt>
                <c:pt idx="34" formatCode="0.0">
                  <c:v>4904.3</c:v>
                </c:pt>
                <c:pt idx="35" formatCode="0.0">
                  <c:v>4168.6000000000004</c:v>
                </c:pt>
                <c:pt idx="36" formatCode="0.0">
                  <c:v>1135</c:v>
                </c:pt>
                <c:pt idx="37" formatCode="0.0">
                  <c:v>2297.8000000000006</c:v>
                </c:pt>
                <c:pt idx="38" formatCode="0.0">
                  <c:v>1745.9</c:v>
                </c:pt>
                <c:pt idx="39" formatCode="0.0">
                  <c:v>3164.8</c:v>
                </c:pt>
                <c:pt idx="40" formatCode="0.0">
                  <c:v>3357.6</c:v>
                </c:pt>
                <c:pt idx="41" formatCode="0.0">
                  <c:v>2774.4</c:v>
                </c:pt>
                <c:pt idx="42" formatCode="0.0">
                  <c:v>2921.4999999999995</c:v>
                </c:pt>
                <c:pt idx="43" formatCode="0.0">
                  <c:v>2149.5</c:v>
                </c:pt>
                <c:pt idx="44" formatCode="0.0">
                  <c:v>922.5</c:v>
                </c:pt>
                <c:pt idx="45" formatCode="0.0">
                  <c:v>2331.6</c:v>
                </c:pt>
                <c:pt idx="46" formatCode="0.0">
                  <c:v>969</c:v>
                </c:pt>
                <c:pt idx="47" formatCode="0.0">
                  <c:v>383.7</c:v>
                </c:pt>
                <c:pt idx="48" formatCode="0.0">
                  <c:v>563.20000000000005</c:v>
                </c:pt>
                <c:pt idx="49" formatCode="0.0">
                  <c:v>788.9</c:v>
                </c:pt>
                <c:pt idx="50" formatCode="0.0">
                  <c:v>1100.2</c:v>
                </c:pt>
                <c:pt idx="51" formatCode="0.0">
                  <c:v>1319</c:v>
                </c:pt>
                <c:pt idx="52" formatCode="0.0">
                  <c:v>1843.8</c:v>
                </c:pt>
                <c:pt idx="53" formatCode="0.0">
                  <c:v>2138.8000000000002</c:v>
                </c:pt>
                <c:pt idx="54" formatCode="0.0">
                  <c:v>2034.7</c:v>
                </c:pt>
                <c:pt idx="55" formatCode="0.0">
                  <c:v>1920.3</c:v>
                </c:pt>
                <c:pt idx="56" formatCode="0.0">
                  <c:v>3394.7</c:v>
                </c:pt>
                <c:pt idx="57" formatCode="0.0">
                  <c:v>2402.1</c:v>
                </c:pt>
                <c:pt idx="58" formatCode="0.0">
                  <c:v>3425.5</c:v>
                </c:pt>
                <c:pt idx="59" formatCode="0.0">
                  <c:v>1931.4</c:v>
                </c:pt>
                <c:pt idx="60" formatCode="0.0">
                  <c:v>3628</c:v>
                </c:pt>
                <c:pt idx="61" formatCode="0.0">
                  <c:v>2730.2</c:v>
                </c:pt>
                <c:pt idx="62" formatCode="0.0">
                  <c:v>2850.4</c:v>
                </c:pt>
                <c:pt idx="63" formatCode="0.0">
                  <c:v>2114</c:v>
                </c:pt>
                <c:pt idx="64" formatCode="0.0">
                  <c:v>3042.9</c:v>
                </c:pt>
                <c:pt idx="65" formatCode="0.0">
                  <c:v>3504.6</c:v>
                </c:pt>
                <c:pt idx="66" formatCode="0.0">
                  <c:v>2132.1</c:v>
                </c:pt>
                <c:pt idx="67" formatCode="0.0">
                  <c:v>2178.8000000000002</c:v>
                </c:pt>
                <c:pt idx="68" formatCode="0.0">
                  <c:v>3415.3999999999987</c:v>
                </c:pt>
                <c:pt idx="69" formatCode="0.0">
                  <c:v>3151.7999999999988</c:v>
                </c:pt>
                <c:pt idx="70" formatCode="0.0">
                  <c:v>3333.7000000000003</c:v>
                </c:pt>
                <c:pt idx="71" formatCode="0.0">
                  <c:v>3749.5000000000005</c:v>
                </c:pt>
                <c:pt idx="72" formatCode="0.0">
                  <c:v>2780.8</c:v>
                </c:pt>
                <c:pt idx="73" formatCode="0.0">
                  <c:v>3149.8</c:v>
                </c:pt>
                <c:pt idx="74" formatCode="0.0">
                  <c:v>4580.8</c:v>
                </c:pt>
                <c:pt idx="75" formatCode="0.0">
                  <c:v>3099.6</c:v>
                </c:pt>
                <c:pt idx="76" formatCode="0.0">
                  <c:v>2402</c:v>
                </c:pt>
                <c:pt idx="77" formatCode="0.0">
                  <c:v>1558</c:v>
                </c:pt>
                <c:pt idx="78" formatCode="0.0">
                  <c:v>4154.2</c:v>
                </c:pt>
                <c:pt idx="79" formatCode="0.0">
                  <c:v>3133.4</c:v>
                </c:pt>
                <c:pt idx="80" formatCode="0.0">
                  <c:v>2189.3000000000002</c:v>
                </c:pt>
                <c:pt idx="81" formatCode="0.0">
                  <c:v>3979</c:v>
                </c:pt>
                <c:pt idx="82" formatCode="0.0">
                  <c:v>2598.5000000000009</c:v>
                </c:pt>
                <c:pt idx="83" formatCode="0.0">
                  <c:v>3632.8999999999996</c:v>
                </c:pt>
                <c:pt idx="84" formatCode="0.0">
                  <c:v>4247.8000000000029</c:v>
                </c:pt>
                <c:pt idx="85" formatCode="0.0">
                  <c:v>1539</c:v>
                </c:pt>
                <c:pt idx="86" formatCode="0.0">
                  <c:v>2778.4</c:v>
                </c:pt>
                <c:pt idx="87" formatCode="0.0">
                  <c:v>4223.3999999999996</c:v>
                </c:pt>
                <c:pt idx="88" formatCode="0.0">
                  <c:v>3685.3160000000003</c:v>
                </c:pt>
                <c:pt idx="89" formatCode="0.0">
                  <c:v>1809.5</c:v>
                </c:pt>
                <c:pt idx="90" formatCode="0.0">
                  <c:v>1455</c:v>
                </c:pt>
                <c:pt idx="91" formatCode="0.0">
                  <c:v>2141</c:v>
                </c:pt>
                <c:pt idx="92" formatCode="0.0">
                  <c:v>4205.3999999999996</c:v>
                </c:pt>
                <c:pt idx="93" formatCode="0.0">
                  <c:v>622.1</c:v>
                </c:pt>
                <c:pt idx="94" formatCode="0.0">
                  <c:v>876.9</c:v>
                </c:pt>
                <c:pt idx="95" formatCode="0.0">
                  <c:v>879.4</c:v>
                </c:pt>
                <c:pt idx="96" formatCode="0.0">
                  <c:v>967.3</c:v>
                </c:pt>
                <c:pt idx="97" formatCode="0.0">
                  <c:v>1412</c:v>
                </c:pt>
                <c:pt idx="98" formatCode="0.0">
                  <c:v>1463.2</c:v>
                </c:pt>
                <c:pt idx="99" formatCode="0.0">
                  <c:v>1867.1</c:v>
                </c:pt>
                <c:pt idx="100" formatCode="0.0">
                  <c:v>2714.3</c:v>
                </c:pt>
                <c:pt idx="101" formatCode="0.0">
                  <c:v>3077.3</c:v>
                </c:pt>
                <c:pt idx="102" formatCode="0.0">
                  <c:v>2958</c:v>
                </c:pt>
                <c:pt idx="103" formatCode="0.0">
                  <c:v>3106.1999999999994</c:v>
                </c:pt>
                <c:pt idx="104" formatCode="0.0">
                  <c:v>3519.5</c:v>
                </c:pt>
                <c:pt idx="105" formatCode="0.0">
                  <c:v>2746</c:v>
                </c:pt>
                <c:pt idx="106" formatCode="0.0">
                  <c:v>4139.5</c:v>
                </c:pt>
                <c:pt idx="107" formatCode="0.0">
                  <c:v>3573.5</c:v>
                </c:pt>
                <c:pt idx="108" formatCode="0.0">
                  <c:v>5083.1000000000004</c:v>
                </c:pt>
                <c:pt idx="109" formatCode="0.0">
                  <c:v>2936.7</c:v>
                </c:pt>
                <c:pt idx="110" formatCode="0.0">
                  <c:v>2532.3000000000002</c:v>
                </c:pt>
                <c:pt idx="111" formatCode="0.0">
                  <c:v>2212.1999999999994</c:v>
                </c:pt>
                <c:pt idx="112" formatCode="0.0">
                  <c:v>1839.7999999999995</c:v>
                </c:pt>
                <c:pt idx="113" formatCode="0.0">
                  <c:v>1629.0999999999997</c:v>
                </c:pt>
                <c:pt idx="114" formatCode="0.0">
                  <c:v>3509.6999999999985</c:v>
                </c:pt>
                <c:pt idx="115" formatCode="0.0">
                  <c:v>3330.6999999999994</c:v>
                </c:pt>
                <c:pt idx="116" formatCode="0.0">
                  <c:v>2447.5</c:v>
                </c:pt>
                <c:pt idx="117" formatCode="0.0">
                  <c:v>4272.5999999999995</c:v>
                </c:pt>
                <c:pt idx="118" formatCode="0.0">
                  <c:v>4122.8</c:v>
                </c:pt>
                <c:pt idx="119" formatCode="0.0">
                  <c:v>2942.8000000000015</c:v>
                </c:pt>
                <c:pt idx="120" formatCode="0.0">
                  <c:v>5527.1</c:v>
                </c:pt>
                <c:pt idx="121" formatCode="0.0">
                  <c:v>5642.6</c:v>
                </c:pt>
                <c:pt idx="122" formatCode="0.0">
                  <c:v>4341.8</c:v>
                </c:pt>
                <c:pt idx="123" formatCode="0.0">
                  <c:v>5312.7999999999965</c:v>
                </c:pt>
                <c:pt idx="124" formatCode="0.0">
                  <c:v>5423.5</c:v>
                </c:pt>
                <c:pt idx="125" formatCode="0.0">
                  <c:v>2998.2999999999997</c:v>
                </c:pt>
                <c:pt idx="126" formatCode="0.0">
                  <c:v>4291.8</c:v>
                </c:pt>
                <c:pt idx="127" formatCode="0.0">
                  <c:v>4448.5</c:v>
                </c:pt>
                <c:pt idx="128" formatCode="0.0">
                  <c:v>3797.8999999999996</c:v>
                </c:pt>
                <c:pt idx="129" formatCode="0.0">
                  <c:v>4166</c:v>
                </c:pt>
                <c:pt idx="130" formatCode="0.0">
                  <c:v>3296.1</c:v>
                </c:pt>
                <c:pt idx="131" formatCode="0.0">
                  <c:v>5527.6</c:v>
                </c:pt>
                <c:pt idx="132" formatCode="0.0">
                  <c:v>3483.5</c:v>
                </c:pt>
                <c:pt idx="133" formatCode="0.0">
                  <c:v>3963.8</c:v>
                </c:pt>
                <c:pt idx="134" formatCode="0.0">
                  <c:v>2532.3000000000002</c:v>
                </c:pt>
                <c:pt idx="135" formatCode="0.0">
                  <c:v>2031.5</c:v>
                </c:pt>
                <c:pt idx="136" formatCode="0.0">
                  <c:v>2490.5</c:v>
                </c:pt>
                <c:pt idx="137" formatCode="0.0">
                  <c:v>1318.5</c:v>
                </c:pt>
                <c:pt idx="138" formatCode="0.0">
                  <c:v>2230.5</c:v>
                </c:pt>
              </c:numCache>
            </c:numRef>
          </c:xVal>
          <c:yVal>
            <c:numRef>
              <c:f>'TSL-FW-DW ratios'!$F$9:$F$147</c:f>
              <c:numCache>
                <c:formatCode>General</c:formatCode>
                <c:ptCount val="139"/>
                <c:pt idx="0">
                  <c:v>1.4079999999999999</c:v>
                </c:pt>
                <c:pt idx="1">
                  <c:v>1.5000000000000009</c:v>
                </c:pt>
                <c:pt idx="2" formatCode="0.00">
                  <c:v>3.63</c:v>
                </c:pt>
                <c:pt idx="3" formatCode="0.00">
                  <c:v>3.4900000000000011</c:v>
                </c:pt>
                <c:pt idx="4" formatCode="0.00">
                  <c:v>6.73</c:v>
                </c:pt>
                <c:pt idx="5" formatCode="0.00">
                  <c:v>7.3000000000000007</c:v>
                </c:pt>
                <c:pt idx="6" formatCode="0.00">
                  <c:v>6.6999999999999993</c:v>
                </c:pt>
                <c:pt idx="7" formatCode="0.00">
                  <c:v>12.600000000000001</c:v>
                </c:pt>
                <c:pt idx="8" formatCode="0.00">
                  <c:v>12.830000000000002</c:v>
                </c:pt>
                <c:pt idx="9" formatCode="0.00">
                  <c:v>11.810000000000002</c:v>
                </c:pt>
                <c:pt idx="10" formatCode="0.00">
                  <c:v>15.83</c:v>
                </c:pt>
                <c:pt idx="11" formatCode="0.00">
                  <c:v>8.5300000000000011</c:v>
                </c:pt>
                <c:pt idx="12" formatCode="0.00">
                  <c:v>18.5</c:v>
                </c:pt>
                <c:pt idx="13" formatCode="0.00">
                  <c:v>22.490000000000006</c:v>
                </c:pt>
                <c:pt idx="14" formatCode="0.00">
                  <c:v>25.37</c:v>
                </c:pt>
                <c:pt idx="15" formatCode="0.00">
                  <c:v>18.5</c:v>
                </c:pt>
                <c:pt idx="16" formatCode="0.00">
                  <c:v>11.230000000000002</c:v>
                </c:pt>
                <c:pt idx="17" formatCode="0.00">
                  <c:v>18.500000000000004</c:v>
                </c:pt>
                <c:pt idx="18" formatCode="0.00">
                  <c:v>24.35</c:v>
                </c:pt>
                <c:pt idx="19" formatCode="0.00">
                  <c:v>7.8879999999999981</c:v>
                </c:pt>
                <c:pt idx="20" formatCode="0.00">
                  <c:v>6.0700000000000012</c:v>
                </c:pt>
                <c:pt idx="21" formatCode="0.00">
                  <c:v>19.940000000000005</c:v>
                </c:pt>
                <c:pt idx="22" formatCode="0.00">
                  <c:v>4.0300000000000011</c:v>
                </c:pt>
                <c:pt idx="23" formatCode="0.00">
                  <c:v>22.249999999999996</c:v>
                </c:pt>
                <c:pt idx="24" formatCode="0.00">
                  <c:v>17.740000000000002</c:v>
                </c:pt>
                <c:pt idx="25" formatCode="0.00">
                  <c:v>14.909999999999997</c:v>
                </c:pt>
                <c:pt idx="26" formatCode="0.00">
                  <c:v>35.53</c:v>
                </c:pt>
                <c:pt idx="27" formatCode="0.00">
                  <c:v>13.249999999999996</c:v>
                </c:pt>
                <c:pt idx="28" formatCode="0.00">
                  <c:v>26.800000000000004</c:v>
                </c:pt>
                <c:pt idx="29" formatCode="0.00">
                  <c:v>45.74</c:v>
                </c:pt>
                <c:pt idx="30" formatCode="0.00">
                  <c:v>38.480000000000004</c:v>
                </c:pt>
                <c:pt idx="31" formatCode="0.00">
                  <c:v>13.170000000000002</c:v>
                </c:pt>
                <c:pt idx="32" formatCode="0.00">
                  <c:v>30.290000000000003</c:v>
                </c:pt>
                <c:pt idx="33" formatCode="0.00">
                  <c:v>33.31</c:v>
                </c:pt>
                <c:pt idx="34" formatCode="0.00">
                  <c:v>37.67</c:v>
                </c:pt>
                <c:pt idx="35" formatCode="0.00">
                  <c:v>36.42</c:v>
                </c:pt>
                <c:pt idx="36" formatCode="0.00">
                  <c:v>6.02</c:v>
                </c:pt>
                <c:pt idx="37" formatCode="0.00">
                  <c:v>23.87</c:v>
                </c:pt>
                <c:pt idx="38" formatCode="0.00">
                  <c:v>22.150000000000006</c:v>
                </c:pt>
                <c:pt idx="39" formatCode="0.00">
                  <c:v>18.97</c:v>
                </c:pt>
                <c:pt idx="40" formatCode="0.00">
                  <c:v>22.180000000000007</c:v>
                </c:pt>
                <c:pt idx="41" formatCode="0.00">
                  <c:v>10.32</c:v>
                </c:pt>
                <c:pt idx="42" formatCode="0.00">
                  <c:v>16.439999999999998</c:v>
                </c:pt>
                <c:pt idx="43" formatCode="0.00">
                  <c:v>12.409999999999997</c:v>
                </c:pt>
                <c:pt idx="44" formatCode="0.00">
                  <c:v>8.2800000000000011</c:v>
                </c:pt>
                <c:pt idx="45" formatCode="0.00">
                  <c:v>18.720000000000002</c:v>
                </c:pt>
                <c:pt idx="46" formatCode="0.00">
                  <c:v>7.3099999999999987</c:v>
                </c:pt>
                <c:pt idx="47" formatCode="0.00">
                  <c:v>1.5099999999999998</c:v>
                </c:pt>
                <c:pt idx="48" formatCode="0.00">
                  <c:v>2.2399999999999993</c:v>
                </c:pt>
                <c:pt idx="49" formatCode="0.00">
                  <c:v>4.3100000000000005</c:v>
                </c:pt>
                <c:pt idx="50" formatCode="0.00">
                  <c:v>4.99</c:v>
                </c:pt>
                <c:pt idx="51" formatCode="0.00">
                  <c:v>5.07</c:v>
                </c:pt>
                <c:pt idx="52" formatCode="0.00">
                  <c:v>8.0999999999999979</c:v>
                </c:pt>
                <c:pt idx="53" formatCode="0.00">
                  <c:v>11.309999999999999</c:v>
                </c:pt>
                <c:pt idx="54" formatCode="0.00">
                  <c:v>9.18</c:v>
                </c:pt>
                <c:pt idx="55" formatCode="0.00">
                  <c:v>9.360000000000003</c:v>
                </c:pt>
                <c:pt idx="56" formatCode="0.00">
                  <c:v>18.079999999999998</c:v>
                </c:pt>
                <c:pt idx="57" formatCode="0.00">
                  <c:v>10.59</c:v>
                </c:pt>
                <c:pt idx="58" formatCode="0.00">
                  <c:v>15.799999999999997</c:v>
                </c:pt>
                <c:pt idx="59" formatCode="0.00">
                  <c:v>8.98</c:v>
                </c:pt>
                <c:pt idx="60" formatCode="0.00">
                  <c:v>20.21</c:v>
                </c:pt>
                <c:pt idx="61" formatCode="0.00">
                  <c:v>18.73</c:v>
                </c:pt>
                <c:pt idx="62" formatCode="0.00">
                  <c:v>19.269999999999996</c:v>
                </c:pt>
                <c:pt idx="63" formatCode="0.00">
                  <c:v>14.02</c:v>
                </c:pt>
                <c:pt idx="64" formatCode="0.00">
                  <c:v>23.93</c:v>
                </c:pt>
                <c:pt idx="65" formatCode="0.00">
                  <c:v>25.776000000000007</c:v>
                </c:pt>
                <c:pt idx="66" formatCode="0.00">
                  <c:v>17.46</c:v>
                </c:pt>
                <c:pt idx="67" formatCode="0.00">
                  <c:v>21.75</c:v>
                </c:pt>
                <c:pt idx="68" formatCode="0.00">
                  <c:v>18.28</c:v>
                </c:pt>
                <c:pt idx="69" formatCode="0.00">
                  <c:v>24.099999999999998</c:v>
                </c:pt>
                <c:pt idx="70" formatCode="0.00">
                  <c:v>18.909999999999997</c:v>
                </c:pt>
                <c:pt idx="71" formatCode="0.00">
                  <c:v>28.109999999999992</c:v>
                </c:pt>
                <c:pt idx="72" formatCode="0.00">
                  <c:v>29.66</c:v>
                </c:pt>
                <c:pt idx="73" formatCode="0.00">
                  <c:v>32.31</c:v>
                </c:pt>
                <c:pt idx="74" formatCode="0.00">
                  <c:v>46.33</c:v>
                </c:pt>
                <c:pt idx="75" formatCode="0.00">
                  <c:v>25.189999999999998</c:v>
                </c:pt>
                <c:pt idx="76" formatCode="0.00">
                  <c:v>22.679999999999996</c:v>
                </c:pt>
                <c:pt idx="77" formatCode="0.00">
                  <c:v>13.129999999999995</c:v>
                </c:pt>
                <c:pt idx="78" formatCode="0.00">
                  <c:v>36.159999999999997</c:v>
                </c:pt>
                <c:pt idx="79" formatCode="0.00">
                  <c:v>29.990000000000006</c:v>
                </c:pt>
                <c:pt idx="80" formatCode="0.00">
                  <c:v>15.2</c:v>
                </c:pt>
                <c:pt idx="81" formatCode="0.00">
                  <c:v>24.64</c:v>
                </c:pt>
                <c:pt idx="82" formatCode="0.00">
                  <c:v>17.929999999999996</c:v>
                </c:pt>
                <c:pt idx="83" formatCode="0.00">
                  <c:v>26.57</c:v>
                </c:pt>
                <c:pt idx="84" formatCode="0.00">
                  <c:v>27.849999999999994</c:v>
                </c:pt>
                <c:pt idx="85" formatCode="0.00">
                  <c:v>10.809999999999995</c:v>
                </c:pt>
                <c:pt idx="86" formatCode="0.00">
                  <c:v>17.32</c:v>
                </c:pt>
                <c:pt idx="87" formatCode="0.00">
                  <c:v>32.46</c:v>
                </c:pt>
                <c:pt idx="88" formatCode="0.00">
                  <c:v>29.549999999999997</c:v>
                </c:pt>
                <c:pt idx="89" formatCode="0.00">
                  <c:v>10.519999999999996</c:v>
                </c:pt>
                <c:pt idx="90" formatCode="0.00">
                  <c:v>5.2800000000000011</c:v>
                </c:pt>
                <c:pt idx="91" formatCode="0.00">
                  <c:v>11.54</c:v>
                </c:pt>
                <c:pt idx="92" formatCode="0.00">
                  <c:v>20.990000000000002</c:v>
                </c:pt>
                <c:pt idx="93" formatCode="0.00">
                  <c:v>2.04</c:v>
                </c:pt>
                <c:pt idx="94" formatCode="0.00">
                  <c:v>3.46</c:v>
                </c:pt>
                <c:pt idx="95" formatCode="0.00">
                  <c:v>2.7299999999999995</c:v>
                </c:pt>
                <c:pt idx="96" formatCode="0.00">
                  <c:v>4.3899999999999997</c:v>
                </c:pt>
                <c:pt idx="97" formatCode="0.00">
                  <c:v>6.1300000000000026</c:v>
                </c:pt>
                <c:pt idx="98" formatCode="0.00">
                  <c:v>5.7900000000000027</c:v>
                </c:pt>
                <c:pt idx="99" formatCode="0.00">
                  <c:v>9.11</c:v>
                </c:pt>
                <c:pt idx="100" formatCode="0.00">
                  <c:v>12.799999999999997</c:v>
                </c:pt>
                <c:pt idx="101" formatCode="0.00">
                  <c:v>16.799999999999997</c:v>
                </c:pt>
                <c:pt idx="102" formatCode="0.00">
                  <c:v>13.6</c:v>
                </c:pt>
                <c:pt idx="103" formatCode="0.00">
                  <c:v>18</c:v>
                </c:pt>
                <c:pt idx="104" formatCode="0.00">
                  <c:v>20.29</c:v>
                </c:pt>
                <c:pt idx="105" formatCode="0.00">
                  <c:v>13.160000000000004</c:v>
                </c:pt>
                <c:pt idx="106" formatCode="0.00">
                  <c:v>27.050000000000004</c:v>
                </c:pt>
                <c:pt idx="107" formatCode="0.00">
                  <c:v>26.509999999999998</c:v>
                </c:pt>
                <c:pt idx="108" formatCode="0.00">
                  <c:v>33.799999999999997</c:v>
                </c:pt>
                <c:pt idx="109" formatCode="0.00">
                  <c:v>19.239999999999998</c:v>
                </c:pt>
                <c:pt idx="110" formatCode="0.00">
                  <c:v>16.880000000000003</c:v>
                </c:pt>
                <c:pt idx="111" formatCode="0.00">
                  <c:v>16.963000000000001</c:v>
                </c:pt>
                <c:pt idx="112" formatCode="0.00">
                  <c:v>11.34</c:v>
                </c:pt>
                <c:pt idx="113" formatCode="0.00">
                  <c:v>13.059999999999999</c:v>
                </c:pt>
                <c:pt idx="114" formatCode="0.00">
                  <c:v>28.54</c:v>
                </c:pt>
                <c:pt idx="115" formatCode="0.00">
                  <c:v>23.430000000000003</c:v>
                </c:pt>
                <c:pt idx="116" formatCode="0.00">
                  <c:v>18.629999999999995</c:v>
                </c:pt>
                <c:pt idx="117" formatCode="0.00">
                  <c:v>39.78</c:v>
                </c:pt>
                <c:pt idx="118" formatCode="0.00">
                  <c:v>30.09</c:v>
                </c:pt>
                <c:pt idx="119" formatCode="0.00">
                  <c:v>31.88</c:v>
                </c:pt>
                <c:pt idx="120" formatCode="0.00">
                  <c:v>45.21</c:v>
                </c:pt>
                <c:pt idx="121" formatCode="0.00">
                  <c:v>53.179999999999993</c:v>
                </c:pt>
                <c:pt idx="122" formatCode="0.00">
                  <c:v>46.08</c:v>
                </c:pt>
                <c:pt idx="123" formatCode="0.00">
                  <c:v>35.309999999999995</c:v>
                </c:pt>
                <c:pt idx="124" formatCode="0.00">
                  <c:v>52.550000000000004</c:v>
                </c:pt>
                <c:pt idx="125" formatCode="0.00">
                  <c:v>28.419999999999995</c:v>
                </c:pt>
                <c:pt idx="126" formatCode="0.00">
                  <c:v>36.910000000000004</c:v>
                </c:pt>
                <c:pt idx="127" formatCode="0.00">
                  <c:v>30.770000000000003</c:v>
                </c:pt>
                <c:pt idx="128" formatCode="0.00">
                  <c:v>27.799999999999997</c:v>
                </c:pt>
                <c:pt idx="129" formatCode="0.00">
                  <c:v>28.670000000000005</c:v>
                </c:pt>
                <c:pt idx="130" formatCode="0.00">
                  <c:v>26.350000000000005</c:v>
                </c:pt>
                <c:pt idx="131" formatCode="0.00">
                  <c:v>33.100000000000009</c:v>
                </c:pt>
                <c:pt idx="132" formatCode="0.00">
                  <c:v>32.010000000000005</c:v>
                </c:pt>
                <c:pt idx="133" formatCode="0.00">
                  <c:v>28</c:v>
                </c:pt>
                <c:pt idx="134" formatCode="0.00">
                  <c:v>16.119999999999997</c:v>
                </c:pt>
                <c:pt idx="135" formatCode="0.00">
                  <c:v>17.759999999999998</c:v>
                </c:pt>
                <c:pt idx="136" formatCode="0.00">
                  <c:v>21.400000000000006</c:v>
                </c:pt>
                <c:pt idx="137" formatCode="0.00">
                  <c:v>6.9400000000000013</c:v>
                </c:pt>
                <c:pt idx="138" formatCode="0.00">
                  <c:v>20.270000000000003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D6-46F2-810F-3B90A6259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978104"/>
        <c:axId val="808975152"/>
      </c:scatterChart>
      <c:valAx>
        <c:axId val="80897810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TSL</a:t>
                </a:r>
                <a:r>
                  <a:rPr lang="en-GB" baseline="0"/>
                  <a:t> [cm]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975152"/>
        <c:crosses val="autoZero"/>
        <c:crossBetween val="midCat"/>
      </c:valAx>
      <c:valAx>
        <c:axId val="8089751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DW</a:t>
                </a:r>
                <a:r>
                  <a:rPr lang="en-GB" baseline="0"/>
                  <a:t> [g]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3.5913464232811797E-2"/>
              <c:y val="0.31360145998100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978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9129483814524"/>
          <c:y val="8.8703204912269906E-2"/>
          <c:w val="0.81371821687903678"/>
          <c:h val="0.80401826586137348"/>
        </c:manualLayout>
      </c:layout>
      <c:lineChart>
        <c:grouping val="standard"/>
        <c:varyColors val="0"/>
        <c:ser>
          <c:idx val="0"/>
          <c:order val="0"/>
          <c:tx>
            <c:strRef>
              <c:f>'TSL-FW-DW ratios'!$H$8</c:f>
              <c:strCache>
                <c:ptCount val="1"/>
                <c:pt idx="0">
                  <c:v>DW/FW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'TSL-FW-DW ratios'!$B$9:$B$147</c:f>
              <c:numCache>
                <c:formatCode>dd/mm/yy;@</c:formatCode>
                <c:ptCount val="139"/>
                <c:pt idx="0" formatCode="m/d/yyyy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  <c:pt idx="47">
                  <c:v>42884</c:v>
                </c:pt>
                <c:pt idx="48">
                  <c:v>42898</c:v>
                </c:pt>
                <c:pt idx="49">
                  <c:v>42905</c:v>
                </c:pt>
                <c:pt idx="50">
                  <c:v>42912</c:v>
                </c:pt>
                <c:pt idx="51">
                  <c:v>42919</c:v>
                </c:pt>
                <c:pt idx="52">
                  <c:v>42926</c:v>
                </c:pt>
                <c:pt idx="53">
                  <c:v>42933</c:v>
                </c:pt>
                <c:pt idx="54">
                  <c:v>42940</c:v>
                </c:pt>
                <c:pt idx="55">
                  <c:v>42947</c:v>
                </c:pt>
                <c:pt idx="56">
                  <c:v>42954</c:v>
                </c:pt>
                <c:pt idx="57">
                  <c:v>42961</c:v>
                </c:pt>
                <c:pt idx="58">
                  <c:v>42968</c:v>
                </c:pt>
                <c:pt idx="59">
                  <c:v>42975</c:v>
                </c:pt>
                <c:pt idx="60">
                  <c:v>42982</c:v>
                </c:pt>
                <c:pt idx="61">
                  <c:v>42996</c:v>
                </c:pt>
                <c:pt idx="62">
                  <c:v>43010</c:v>
                </c:pt>
                <c:pt idx="63">
                  <c:v>43038</c:v>
                </c:pt>
                <c:pt idx="64">
                  <c:v>43066</c:v>
                </c:pt>
                <c:pt idx="65">
                  <c:v>43087</c:v>
                </c:pt>
                <c:pt idx="66">
                  <c:v>43129</c:v>
                </c:pt>
                <c:pt idx="67">
                  <c:v>43185</c:v>
                </c:pt>
                <c:pt idx="68">
                  <c:v>43220</c:v>
                </c:pt>
                <c:pt idx="69">
                  <c:v>43234</c:v>
                </c:pt>
                <c:pt idx="70">
                  <c:v>43242</c:v>
                </c:pt>
                <c:pt idx="71">
                  <c:v>43249</c:v>
                </c:pt>
                <c:pt idx="72">
                  <c:v>43263</c:v>
                </c:pt>
                <c:pt idx="73">
                  <c:v>43270</c:v>
                </c:pt>
                <c:pt idx="74">
                  <c:v>43277</c:v>
                </c:pt>
                <c:pt idx="75">
                  <c:v>43284</c:v>
                </c:pt>
                <c:pt idx="76">
                  <c:v>43291</c:v>
                </c:pt>
                <c:pt idx="77">
                  <c:v>43298</c:v>
                </c:pt>
                <c:pt idx="78">
                  <c:v>43305</c:v>
                </c:pt>
                <c:pt idx="79">
                  <c:v>43312</c:v>
                </c:pt>
                <c:pt idx="80">
                  <c:v>43319</c:v>
                </c:pt>
                <c:pt idx="81">
                  <c:v>43326</c:v>
                </c:pt>
                <c:pt idx="82">
                  <c:v>43333</c:v>
                </c:pt>
                <c:pt idx="83">
                  <c:v>43340</c:v>
                </c:pt>
                <c:pt idx="84">
                  <c:v>43347</c:v>
                </c:pt>
                <c:pt idx="85">
                  <c:v>43361</c:v>
                </c:pt>
                <c:pt idx="86">
                  <c:v>43375</c:v>
                </c:pt>
                <c:pt idx="87">
                  <c:v>43403</c:v>
                </c:pt>
                <c:pt idx="88">
                  <c:v>43431</c:v>
                </c:pt>
                <c:pt idx="89">
                  <c:v>43515</c:v>
                </c:pt>
                <c:pt idx="90">
                  <c:v>43543</c:v>
                </c:pt>
                <c:pt idx="91">
                  <c:v>43578</c:v>
                </c:pt>
                <c:pt idx="92">
                  <c:v>43606</c:v>
                </c:pt>
                <c:pt idx="93">
                  <c:v>42884</c:v>
                </c:pt>
                <c:pt idx="94">
                  <c:v>42898</c:v>
                </c:pt>
                <c:pt idx="95">
                  <c:v>42905</c:v>
                </c:pt>
                <c:pt idx="96">
                  <c:v>42912</c:v>
                </c:pt>
                <c:pt idx="97">
                  <c:v>42919</c:v>
                </c:pt>
                <c:pt idx="98">
                  <c:v>42926</c:v>
                </c:pt>
                <c:pt idx="99">
                  <c:v>42933</c:v>
                </c:pt>
                <c:pt idx="100">
                  <c:v>42940</c:v>
                </c:pt>
                <c:pt idx="101">
                  <c:v>42947</c:v>
                </c:pt>
                <c:pt idx="102">
                  <c:v>42954</c:v>
                </c:pt>
                <c:pt idx="103">
                  <c:v>42961</c:v>
                </c:pt>
                <c:pt idx="104">
                  <c:v>42968</c:v>
                </c:pt>
                <c:pt idx="105">
                  <c:v>42975</c:v>
                </c:pt>
                <c:pt idx="106">
                  <c:v>42982</c:v>
                </c:pt>
                <c:pt idx="107">
                  <c:v>42996</c:v>
                </c:pt>
                <c:pt idx="108">
                  <c:v>43010</c:v>
                </c:pt>
                <c:pt idx="109">
                  <c:v>43038</c:v>
                </c:pt>
                <c:pt idx="110">
                  <c:v>43066</c:v>
                </c:pt>
                <c:pt idx="111">
                  <c:v>43087</c:v>
                </c:pt>
                <c:pt idx="112">
                  <c:v>43129</c:v>
                </c:pt>
                <c:pt idx="113">
                  <c:v>43185</c:v>
                </c:pt>
                <c:pt idx="114">
                  <c:v>43220</c:v>
                </c:pt>
                <c:pt idx="115">
                  <c:v>43234</c:v>
                </c:pt>
                <c:pt idx="116">
                  <c:v>43242</c:v>
                </c:pt>
                <c:pt idx="117">
                  <c:v>43249</c:v>
                </c:pt>
                <c:pt idx="118">
                  <c:v>43263</c:v>
                </c:pt>
                <c:pt idx="119">
                  <c:v>43270</c:v>
                </c:pt>
                <c:pt idx="120">
                  <c:v>43277</c:v>
                </c:pt>
                <c:pt idx="121">
                  <c:v>43284</c:v>
                </c:pt>
                <c:pt idx="122">
                  <c:v>43291</c:v>
                </c:pt>
                <c:pt idx="123">
                  <c:v>43298</c:v>
                </c:pt>
                <c:pt idx="124">
                  <c:v>43305</c:v>
                </c:pt>
                <c:pt idx="125">
                  <c:v>43312</c:v>
                </c:pt>
                <c:pt idx="126">
                  <c:v>43319</c:v>
                </c:pt>
                <c:pt idx="127">
                  <c:v>43326</c:v>
                </c:pt>
                <c:pt idx="128">
                  <c:v>43333</c:v>
                </c:pt>
                <c:pt idx="129">
                  <c:v>43340</c:v>
                </c:pt>
                <c:pt idx="130">
                  <c:v>43347</c:v>
                </c:pt>
                <c:pt idx="131">
                  <c:v>43361</c:v>
                </c:pt>
                <c:pt idx="132">
                  <c:v>43375</c:v>
                </c:pt>
                <c:pt idx="133">
                  <c:v>43403</c:v>
                </c:pt>
                <c:pt idx="134">
                  <c:v>43431</c:v>
                </c:pt>
                <c:pt idx="135">
                  <c:v>43515</c:v>
                </c:pt>
                <c:pt idx="136">
                  <c:v>43543</c:v>
                </c:pt>
                <c:pt idx="137">
                  <c:v>43578</c:v>
                </c:pt>
                <c:pt idx="138">
                  <c:v>43606</c:v>
                </c:pt>
              </c:numCache>
            </c:numRef>
          </c:cat>
          <c:val>
            <c:numRef>
              <c:f>'TSL-FW-DW ratios'!$H$10:$H$147</c:f>
              <c:numCache>
                <c:formatCode>0.00</c:formatCode>
                <c:ptCount val="138"/>
                <c:pt idx="0">
                  <c:v>0.11372251705837763</c:v>
                </c:pt>
                <c:pt idx="1">
                  <c:v>8.9696071163825053E-2</c:v>
                </c:pt>
                <c:pt idx="2">
                  <c:v>8.8691232528589611E-2</c:v>
                </c:pt>
                <c:pt idx="3">
                  <c:v>8.1299830877023443E-2</c:v>
                </c:pt>
                <c:pt idx="4">
                  <c:v>8.0149319279754078E-2</c:v>
                </c:pt>
                <c:pt idx="5">
                  <c:v>9.0983161325366643E-2</c:v>
                </c:pt>
                <c:pt idx="6">
                  <c:v>9.5744680851063843E-2</c:v>
                </c:pt>
                <c:pt idx="7">
                  <c:v>0.11251425063579762</c:v>
                </c:pt>
                <c:pt idx="8">
                  <c:v>0.12993728683023437</c:v>
                </c:pt>
                <c:pt idx="9">
                  <c:v>0.12560501467904467</c:v>
                </c:pt>
                <c:pt idx="10">
                  <c:v>0.15124113475177306</c:v>
                </c:pt>
                <c:pt idx="11">
                  <c:v>0.11921639386518881</c:v>
                </c:pt>
                <c:pt idx="12">
                  <c:v>0.11708053516580771</c:v>
                </c:pt>
                <c:pt idx="13">
                  <c:v>0.11352246286021121</c:v>
                </c:pt>
                <c:pt idx="14">
                  <c:v>9.9778868453697211E-2</c:v>
                </c:pt>
                <c:pt idx="15">
                  <c:v>7.6084010840108421E-2</c:v>
                </c:pt>
                <c:pt idx="16">
                  <c:v>0.10075155211850563</c:v>
                </c:pt>
                <c:pt idx="17">
                  <c:v>9.8746907822701652E-2</c:v>
                </c:pt>
                <c:pt idx="18">
                  <c:v>7.4485363550519351E-2</c:v>
                </c:pt>
                <c:pt idx="19">
                  <c:v>8.4002214226404665E-2</c:v>
                </c:pt>
                <c:pt idx="20">
                  <c:v>7.0925517535747329E-2</c:v>
                </c:pt>
                <c:pt idx="21">
                  <c:v>9.9358974358974381E-2</c:v>
                </c:pt>
                <c:pt idx="22">
                  <c:v>8.9314386640976226E-2</c:v>
                </c:pt>
                <c:pt idx="23">
                  <c:v>9.3162482932465082E-2</c:v>
                </c:pt>
                <c:pt idx="24">
                  <c:v>6.5703080245009454E-2</c:v>
                </c:pt>
                <c:pt idx="25">
                  <c:v>8.6840690228283723E-2</c:v>
                </c:pt>
                <c:pt idx="26">
                  <c:v>9.0511646970421467E-2</c:v>
                </c:pt>
                <c:pt idx="27">
                  <c:v>6.8666888723769526E-2</c:v>
                </c:pt>
                <c:pt idx="28">
                  <c:v>0.10619674490956793</c:v>
                </c:pt>
                <c:pt idx="29">
                  <c:v>0.10469893614126739</c:v>
                </c:pt>
                <c:pt idx="30">
                  <c:v>0.10557114228456915</c:v>
                </c:pt>
                <c:pt idx="31">
                  <c:v>0.11965710673935373</c:v>
                </c:pt>
                <c:pt idx="32">
                  <c:v>0.11065342324685247</c:v>
                </c:pt>
                <c:pt idx="33">
                  <c:v>0.10738924682136954</c:v>
                </c:pt>
                <c:pt idx="34">
                  <c:v>0.10421495407331101</c:v>
                </c:pt>
                <c:pt idx="35">
                  <c:v>0.11131656804733726</c:v>
                </c:pt>
                <c:pt idx="36">
                  <c:v>0.14488619119878604</c:v>
                </c:pt>
                <c:pt idx="37">
                  <c:v>0.10015826362197605</c:v>
                </c:pt>
                <c:pt idx="38">
                  <c:v>9.399930627818244E-2</c:v>
                </c:pt>
                <c:pt idx="39">
                  <c:v>9.6330076004343138E-2</c:v>
                </c:pt>
                <c:pt idx="40">
                  <c:v>9.5045128016209249E-2</c:v>
                </c:pt>
                <c:pt idx="41">
                  <c:v>8.566961959353829E-2</c:v>
                </c:pt>
                <c:pt idx="42">
                  <c:v>7.3004294370257045E-2</c:v>
                </c:pt>
                <c:pt idx="43">
                  <c:v>7.6503742030860217E-2</c:v>
                </c:pt>
                <c:pt idx="44">
                  <c:v>8.0037624524349066E-2</c:v>
                </c:pt>
                <c:pt idx="45">
                  <c:v>0.14372788045615412</c:v>
                </c:pt>
                <c:pt idx="46">
                  <c:v>9.2751842751842728E-2</c:v>
                </c:pt>
                <c:pt idx="47">
                  <c:v>9.4915254237288096E-2</c:v>
                </c:pt>
                <c:pt idx="48">
                  <c:v>0.17096390321301072</c:v>
                </c:pt>
                <c:pt idx="49">
                  <c:v>0.10198242387083589</c:v>
                </c:pt>
                <c:pt idx="50">
                  <c:v>8.5917641077783435E-2</c:v>
                </c:pt>
                <c:pt idx="51">
                  <c:v>8.2636196694552119E-2</c:v>
                </c:pt>
                <c:pt idx="52">
                  <c:v>0.10059592635417591</c:v>
                </c:pt>
                <c:pt idx="53">
                  <c:v>0.11269334642769457</c:v>
                </c:pt>
                <c:pt idx="54">
                  <c:v>0.13955568808707328</c:v>
                </c:pt>
                <c:pt idx="55">
                  <c:v>0.14694408322496746</c:v>
                </c:pt>
                <c:pt idx="56">
                  <c:v>0.16751028155646946</c:v>
                </c:pt>
                <c:pt idx="57">
                  <c:v>0.10606874328678838</c:v>
                </c:pt>
                <c:pt idx="58">
                  <c:v>0.10672688376515332</c:v>
                </c:pt>
                <c:pt idx="59">
                  <c:v>0.10858002471390964</c:v>
                </c:pt>
                <c:pt idx="60">
                  <c:v>9.8496003365586879E-2</c:v>
                </c:pt>
                <c:pt idx="61">
                  <c:v>8.6230813979505064E-2</c:v>
                </c:pt>
                <c:pt idx="62">
                  <c:v>8.6303477993228683E-2</c:v>
                </c:pt>
                <c:pt idx="63">
                  <c:v>8.880724411786535E-2</c:v>
                </c:pt>
                <c:pt idx="64">
                  <c:v>8.9193397695422005E-2</c:v>
                </c:pt>
                <c:pt idx="65">
                  <c:v>0.11184421241432323</c:v>
                </c:pt>
                <c:pt idx="66">
                  <c:v>6.9973940739310875E-2</c:v>
                </c:pt>
                <c:pt idx="67">
                  <c:v>9.1555644595812904E-2</c:v>
                </c:pt>
                <c:pt idx="68">
                  <c:v>9.5699479807806839E-2</c:v>
                </c:pt>
                <c:pt idx="69">
                  <c:v>0.10301808672913487</c:v>
                </c:pt>
                <c:pt idx="70">
                  <c:v>5.6304456685027524E-2</c:v>
                </c:pt>
                <c:pt idx="71">
                  <c:v>9.032218770936111E-2</c:v>
                </c:pt>
                <c:pt idx="72">
                  <c:v>8.9427068917796865E-2</c:v>
                </c:pt>
                <c:pt idx="73">
                  <c:v>8.09823457437511E-2</c:v>
                </c:pt>
                <c:pt idx="74">
                  <c:v>0.11731011037116376</c:v>
                </c:pt>
                <c:pt idx="75">
                  <c:v>0.10413223140495866</c:v>
                </c:pt>
                <c:pt idx="76">
                  <c:v>9.9296680027225248E-2</c:v>
                </c:pt>
                <c:pt idx="77">
                  <c:v>0.10978201469427408</c:v>
                </c:pt>
                <c:pt idx="78">
                  <c:v>0.10844724090547481</c:v>
                </c:pt>
                <c:pt idx="79">
                  <c:v>0.11312048820421224</c:v>
                </c:pt>
                <c:pt idx="80">
                  <c:v>0.10346854791299237</c:v>
                </c:pt>
                <c:pt idx="81">
                  <c:v>0.10105963251042722</c:v>
                </c:pt>
                <c:pt idx="82">
                  <c:v>9.2462416481069037E-2</c:v>
                </c:pt>
                <c:pt idx="83">
                  <c:v>8.6555196419691685E-2</c:v>
                </c:pt>
                <c:pt idx="84">
                  <c:v>9.8362147406733338E-2</c:v>
                </c:pt>
                <c:pt idx="85">
                  <c:v>0.10363810435615127</c:v>
                </c:pt>
                <c:pt idx="86">
                  <c:v>0.10008016279213171</c:v>
                </c:pt>
                <c:pt idx="87">
                  <c:v>0.10123329907502568</c:v>
                </c:pt>
                <c:pt idx="88">
                  <c:v>5.135464974371489E-2</c:v>
                </c:pt>
                <c:pt idx="89">
                  <c:v>3.7396416176783069E-2</c:v>
                </c:pt>
                <c:pt idx="90">
                  <c:v>6.1061431821789504E-2</c:v>
                </c:pt>
                <c:pt idx="91">
                  <c:v>0.11602454259023826</c:v>
                </c:pt>
                <c:pt idx="92">
                  <c:v>0.12615955473098328</c:v>
                </c:pt>
                <c:pt idx="93">
                  <c:v>0.10328358208955224</c:v>
                </c:pt>
                <c:pt idx="94">
                  <c:v>0.12804878048780485</c:v>
                </c:pt>
                <c:pt idx="95">
                  <c:v>9.3146615743687655E-2</c:v>
                </c:pt>
                <c:pt idx="96">
                  <c:v>9.6840442338072721E-2</c:v>
                </c:pt>
                <c:pt idx="97">
                  <c:v>9.3825960136120601E-2</c:v>
                </c:pt>
                <c:pt idx="98">
                  <c:v>9.1291712596452537E-2</c:v>
                </c:pt>
                <c:pt idx="99">
                  <c:v>0.12456208641494741</c:v>
                </c:pt>
                <c:pt idx="100">
                  <c:v>0.12499999999999997</c:v>
                </c:pt>
                <c:pt idx="101">
                  <c:v>0.13168086754453912</c:v>
                </c:pt>
                <c:pt idx="102">
                  <c:v>0.18985339099251133</c:v>
                </c:pt>
                <c:pt idx="103">
                  <c:v>9.0029728890269334E-2</c:v>
                </c:pt>
                <c:pt idx="104">
                  <c:v>0.11631606858759062</c:v>
                </c:pt>
                <c:pt idx="105">
                  <c:v>0.10684942328961923</c:v>
                </c:pt>
                <c:pt idx="106">
                  <c:v>9.5390594077219226E-2</c:v>
                </c:pt>
                <c:pt idx="107">
                  <c:v>8.8023125602229219E-2</c:v>
                </c:pt>
                <c:pt idx="108">
                  <c:v>8.3827117462530493E-2</c:v>
                </c:pt>
                <c:pt idx="109">
                  <c:v>0.11548987411056379</c:v>
                </c:pt>
                <c:pt idx="110">
                  <c:v>9.248173590666231E-2</c:v>
                </c:pt>
                <c:pt idx="111">
                  <c:v>9.4626168224299062E-2</c:v>
                </c:pt>
                <c:pt idx="112">
                  <c:v>7.1498959816051672E-2</c:v>
                </c:pt>
                <c:pt idx="113">
                  <c:v>8.8061958098059182E-2</c:v>
                </c:pt>
                <c:pt idx="114">
                  <c:v>9.7486893567446123E-2</c:v>
                </c:pt>
                <c:pt idx="115">
                  <c:v>0.10304203539823005</c:v>
                </c:pt>
                <c:pt idx="116">
                  <c:v>6.6155560359880919E-2</c:v>
                </c:pt>
                <c:pt idx="117">
                  <c:v>7.9674839802997402E-2</c:v>
                </c:pt>
                <c:pt idx="118">
                  <c:v>8.9792699414150509E-2</c:v>
                </c:pt>
                <c:pt idx="119">
                  <c:v>7.644184434337116E-2</c:v>
                </c:pt>
                <c:pt idx="120">
                  <c:v>0.1041417800842064</c:v>
                </c:pt>
                <c:pt idx="121">
                  <c:v>8.9600995566617408E-2</c:v>
                </c:pt>
                <c:pt idx="122">
                  <c:v>9.5964125560538113E-2</c:v>
                </c:pt>
                <c:pt idx="123">
                  <c:v>0.11185848996360077</c:v>
                </c:pt>
                <c:pt idx="124">
                  <c:v>0.10469314079422382</c:v>
                </c:pt>
                <c:pt idx="125">
                  <c:v>9.8758495210574199E-2</c:v>
                </c:pt>
                <c:pt idx="126">
                  <c:v>9.3908319599584955E-2</c:v>
                </c:pt>
                <c:pt idx="127">
                  <c:v>0.10262847017129355</c:v>
                </c:pt>
                <c:pt idx="128">
                  <c:v>9.3199401859436981E-2</c:v>
                </c:pt>
                <c:pt idx="129">
                  <c:v>9.3899223148742092E-2</c:v>
                </c:pt>
                <c:pt idx="130">
                  <c:v>9.9462123260915331E-2</c:v>
                </c:pt>
                <c:pt idx="131">
                  <c:v>0.10128785241907416</c:v>
                </c:pt>
                <c:pt idx="132">
                  <c:v>8.0077789853000056E-2</c:v>
                </c:pt>
                <c:pt idx="133">
                  <c:v>8.7442365066449673E-2</c:v>
                </c:pt>
                <c:pt idx="134">
                  <c:v>7.6072988948856335E-2</c:v>
                </c:pt>
                <c:pt idx="135">
                  <c:v>7.338316987860917E-2</c:v>
                </c:pt>
                <c:pt idx="136">
                  <c:v>3.0141150922909886E-2</c:v>
                </c:pt>
                <c:pt idx="137">
                  <c:v>0.18668263031865909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BDB-4874-9005-06B60DAC1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'TSL-FW-DW ratios'!$H$8</c15:sqref>
                        </c15:formulaRef>
                      </c:ext>
                    </c:extLst>
                    <c:strCache>
                      <c:ptCount val="1"/>
                      <c:pt idx="0">
                        <c:v>DW/FW</c:v>
                      </c:pt>
                    </c:strCache>
                  </c:strRef>
                </c:tx>
                <c:cat>
                  <c:numRef>
                    <c:extLst>
                      <c:ext uri="{02D57815-91ED-43cb-92C2-25804820EDAC}">
                        <c15:formulaRef>
                          <c15:sqref>'TSL-FW-DW ratios'!$B$10:$B$147</c15:sqref>
                        </c15:formulaRef>
                      </c:ext>
                    </c:extLst>
                    <c:numCache>
                      <c:formatCode>dd/mm/yy;@</c:formatCode>
                      <c:ptCount val="138"/>
                      <c:pt idx="0">
                        <c:v>42884</c:v>
                      </c:pt>
                      <c:pt idx="1">
                        <c:v>42898</c:v>
                      </c:pt>
                      <c:pt idx="2">
                        <c:v>42905</c:v>
                      </c:pt>
                      <c:pt idx="3">
                        <c:v>42912</c:v>
                      </c:pt>
                      <c:pt idx="4">
                        <c:v>42919</c:v>
                      </c:pt>
                      <c:pt idx="5">
                        <c:v>42926</c:v>
                      </c:pt>
                      <c:pt idx="6">
                        <c:v>42933</c:v>
                      </c:pt>
                      <c:pt idx="7">
                        <c:v>42940</c:v>
                      </c:pt>
                      <c:pt idx="8">
                        <c:v>42947</c:v>
                      </c:pt>
                      <c:pt idx="9">
                        <c:v>42954</c:v>
                      </c:pt>
                      <c:pt idx="10">
                        <c:v>42961</c:v>
                      </c:pt>
                      <c:pt idx="11">
                        <c:v>42968</c:v>
                      </c:pt>
                      <c:pt idx="12">
                        <c:v>42975</c:v>
                      </c:pt>
                      <c:pt idx="13">
                        <c:v>42982</c:v>
                      </c:pt>
                      <c:pt idx="14">
                        <c:v>42996</c:v>
                      </c:pt>
                      <c:pt idx="15">
                        <c:v>43010</c:v>
                      </c:pt>
                      <c:pt idx="16">
                        <c:v>43038</c:v>
                      </c:pt>
                      <c:pt idx="17">
                        <c:v>43066</c:v>
                      </c:pt>
                      <c:pt idx="18">
                        <c:v>43087</c:v>
                      </c:pt>
                      <c:pt idx="19">
                        <c:v>43129</c:v>
                      </c:pt>
                      <c:pt idx="20">
                        <c:v>43185</c:v>
                      </c:pt>
                      <c:pt idx="21">
                        <c:v>43220</c:v>
                      </c:pt>
                      <c:pt idx="22">
                        <c:v>43234</c:v>
                      </c:pt>
                      <c:pt idx="23">
                        <c:v>43242</c:v>
                      </c:pt>
                      <c:pt idx="24">
                        <c:v>43249</c:v>
                      </c:pt>
                      <c:pt idx="25">
                        <c:v>43263</c:v>
                      </c:pt>
                      <c:pt idx="26">
                        <c:v>43270</c:v>
                      </c:pt>
                      <c:pt idx="27">
                        <c:v>43277</c:v>
                      </c:pt>
                      <c:pt idx="28">
                        <c:v>43284</c:v>
                      </c:pt>
                      <c:pt idx="29">
                        <c:v>43291</c:v>
                      </c:pt>
                      <c:pt idx="30">
                        <c:v>43298</c:v>
                      </c:pt>
                      <c:pt idx="31">
                        <c:v>43305</c:v>
                      </c:pt>
                      <c:pt idx="32">
                        <c:v>43312</c:v>
                      </c:pt>
                      <c:pt idx="33">
                        <c:v>43319</c:v>
                      </c:pt>
                      <c:pt idx="34">
                        <c:v>43326</c:v>
                      </c:pt>
                      <c:pt idx="35">
                        <c:v>43333</c:v>
                      </c:pt>
                      <c:pt idx="36">
                        <c:v>43340</c:v>
                      </c:pt>
                      <c:pt idx="37">
                        <c:v>43347</c:v>
                      </c:pt>
                      <c:pt idx="38">
                        <c:v>43361</c:v>
                      </c:pt>
                      <c:pt idx="39">
                        <c:v>43375</c:v>
                      </c:pt>
                      <c:pt idx="40">
                        <c:v>43403</c:v>
                      </c:pt>
                      <c:pt idx="41">
                        <c:v>43431</c:v>
                      </c:pt>
                      <c:pt idx="42">
                        <c:v>43515</c:v>
                      </c:pt>
                      <c:pt idx="43">
                        <c:v>43543</c:v>
                      </c:pt>
                      <c:pt idx="44">
                        <c:v>43578</c:v>
                      </c:pt>
                      <c:pt idx="45">
                        <c:v>43606</c:v>
                      </c:pt>
                      <c:pt idx="46">
                        <c:v>42884</c:v>
                      </c:pt>
                      <c:pt idx="47">
                        <c:v>42898</c:v>
                      </c:pt>
                      <c:pt idx="48">
                        <c:v>42905</c:v>
                      </c:pt>
                      <c:pt idx="49">
                        <c:v>42912</c:v>
                      </c:pt>
                      <c:pt idx="50">
                        <c:v>42919</c:v>
                      </c:pt>
                      <c:pt idx="51">
                        <c:v>42926</c:v>
                      </c:pt>
                      <c:pt idx="52">
                        <c:v>42933</c:v>
                      </c:pt>
                      <c:pt idx="53">
                        <c:v>42940</c:v>
                      </c:pt>
                      <c:pt idx="54">
                        <c:v>42947</c:v>
                      </c:pt>
                      <c:pt idx="55">
                        <c:v>42954</c:v>
                      </c:pt>
                      <c:pt idx="56">
                        <c:v>42961</c:v>
                      </c:pt>
                      <c:pt idx="57">
                        <c:v>42968</c:v>
                      </c:pt>
                      <c:pt idx="58">
                        <c:v>42975</c:v>
                      </c:pt>
                      <c:pt idx="59">
                        <c:v>42982</c:v>
                      </c:pt>
                      <c:pt idx="60">
                        <c:v>42996</c:v>
                      </c:pt>
                      <c:pt idx="61">
                        <c:v>43010</c:v>
                      </c:pt>
                      <c:pt idx="62">
                        <c:v>43038</c:v>
                      </c:pt>
                      <c:pt idx="63">
                        <c:v>43066</c:v>
                      </c:pt>
                      <c:pt idx="64">
                        <c:v>43087</c:v>
                      </c:pt>
                      <c:pt idx="65">
                        <c:v>43129</c:v>
                      </c:pt>
                      <c:pt idx="66">
                        <c:v>43185</c:v>
                      </c:pt>
                      <c:pt idx="67">
                        <c:v>43220</c:v>
                      </c:pt>
                      <c:pt idx="68">
                        <c:v>43234</c:v>
                      </c:pt>
                      <c:pt idx="69">
                        <c:v>43242</c:v>
                      </c:pt>
                      <c:pt idx="70">
                        <c:v>43249</c:v>
                      </c:pt>
                      <c:pt idx="71">
                        <c:v>43263</c:v>
                      </c:pt>
                      <c:pt idx="72">
                        <c:v>43270</c:v>
                      </c:pt>
                      <c:pt idx="73">
                        <c:v>43277</c:v>
                      </c:pt>
                      <c:pt idx="74">
                        <c:v>43284</c:v>
                      </c:pt>
                      <c:pt idx="75">
                        <c:v>43291</c:v>
                      </c:pt>
                      <c:pt idx="76">
                        <c:v>43298</c:v>
                      </c:pt>
                      <c:pt idx="77">
                        <c:v>43305</c:v>
                      </c:pt>
                      <c:pt idx="78">
                        <c:v>43312</c:v>
                      </c:pt>
                      <c:pt idx="79">
                        <c:v>43319</c:v>
                      </c:pt>
                      <c:pt idx="80">
                        <c:v>43326</c:v>
                      </c:pt>
                      <c:pt idx="81">
                        <c:v>43333</c:v>
                      </c:pt>
                      <c:pt idx="82">
                        <c:v>43340</c:v>
                      </c:pt>
                      <c:pt idx="83">
                        <c:v>43347</c:v>
                      </c:pt>
                      <c:pt idx="84">
                        <c:v>43361</c:v>
                      </c:pt>
                      <c:pt idx="85">
                        <c:v>43375</c:v>
                      </c:pt>
                      <c:pt idx="86">
                        <c:v>43403</c:v>
                      </c:pt>
                      <c:pt idx="87">
                        <c:v>43431</c:v>
                      </c:pt>
                      <c:pt idx="88">
                        <c:v>43515</c:v>
                      </c:pt>
                      <c:pt idx="89">
                        <c:v>43543</c:v>
                      </c:pt>
                      <c:pt idx="90">
                        <c:v>43578</c:v>
                      </c:pt>
                      <c:pt idx="91">
                        <c:v>43606</c:v>
                      </c:pt>
                      <c:pt idx="92">
                        <c:v>42884</c:v>
                      </c:pt>
                      <c:pt idx="93">
                        <c:v>42898</c:v>
                      </c:pt>
                      <c:pt idx="94">
                        <c:v>42905</c:v>
                      </c:pt>
                      <c:pt idx="95">
                        <c:v>42912</c:v>
                      </c:pt>
                      <c:pt idx="96">
                        <c:v>42919</c:v>
                      </c:pt>
                      <c:pt idx="97">
                        <c:v>42926</c:v>
                      </c:pt>
                      <c:pt idx="98">
                        <c:v>42933</c:v>
                      </c:pt>
                      <c:pt idx="99">
                        <c:v>42940</c:v>
                      </c:pt>
                      <c:pt idx="100">
                        <c:v>42947</c:v>
                      </c:pt>
                      <c:pt idx="101">
                        <c:v>42954</c:v>
                      </c:pt>
                      <c:pt idx="102">
                        <c:v>42961</c:v>
                      </c:pt>
                      <c:pt idx="103">
                        <c:v>42968</c:v>
                      </c:pt>
                      <c:pt idx="104">
                        <c:v>42975</c:v>
                      </c:pt>
                      <c:pt idx="105">
                        <c:v>42982</c:v>
                      </c:pt>
                      <c:pt idx="106">
                        <c:v>42996</c:v>
                      </c:pt>
                      <c:pt idx="107">
                        <c:v>43010</c:v>
                      </c:pt>
                      <c:pt idx="108">
                        <c:v>43038</c:v>
                      </c:pt>
                      <c:pt idx="109">
                        <c:v>43066</c:v>
                      </c:pt>
                      <c:pt idx="110">
                        <c:v>43087</c:v>
                      </c:pt>
                      <c:pt idx="111">
                        <c:v>43129</c:v>
                      </c:pt>
                      <c:pt idx="112">
                        <c:v>43185</c:v>
                      </c:pt>
                      <c:pt idx="113">
                        <c:v>43220</c:v>
                      </c:pt>
                      <c:pt idx="114">
                        <c:v>43234</c:v>
                      </c:pt>
                      <c:pt idx="115">
                        <c:v>43242</c:v>
                      </c:pt>
                      <c:pt idx="116">
                        <c:v>43249</c:v>
                      </c:pt>
                      <c:pt idx="117">
                        <c:v>43263</c:v>
                      </c:pt>
                      <c:pt idx="118">
                        <c:v>43270</c:v>
                      </c:pt>
                      <c:pt idx="119">
                        <c:v>43277</c:v>
                      </c:pt>
                      <c:pt idx="120">
                        <c:v>43284</c:v>
                      </c:pt>
                      <c:pt idx="121">
                        <c:v>43291</c:v>
                      </c:pt>
                      <c:pt idx="122">
                        <c:v>43298</c:v>
                      </c:pt>
                      <c:pt idx="123">
                        <c:v>43305</c:v>
                      </c:pt>
                      <c:pt idx="124">
                        <c:v>43312</c:v>
                      </c:pt>
                      <c:pt idx="125">
                        <c:v>43319</c:v>
                      </c:pt>
                      <c:pt idx="126">
                        <c:v>43326</c:v>
                      </c:pt>
                      <c:pt idx="127">
                        <c:v>43333</c:v>
                      </c:pt>
                      <c:pt idx="128">
                        <c:v>43340</c:v>
                      </c:pt>
                      <c:pt idx="129">
                        <c:v>43347</c:v>
                      </c:pt>
                      <c:pt idx="130">
                        <c:v>43361</c:v>
                      </c:pt>
                      <c:pt idx="131">
                        <c:v>43375</c:v>
                      </c:pt>
                      <c:pt idx="132">
                        <c:v>43403</c:v>
                      </c:pt>
                      <c:pt idx="133">
                        <c:v>43431</c:v>
                      </c:pt>
                      <c:pt idx="134">
                        <c:v>43515</c:v>
                      </c:pt>
                      <c:pt idx="135">
                        <c:v>43543</c:v>
                      </c:pt>
                      <c:pt idx="136">
                        <c:v>43578</c:v>
                      </c:pt>
                      <c:pt idx="137">
                        <c:v>43606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'TSL-FW-DW ratios'!$H$10:$H$147</c15:sqref>
                        </c15:formulaRef>
                      </c:ext>
                    </c:extLst>
                    <c:numCache>
                      <c:formatCode>0.00</c:formatCode>
                      <c:ptCount val="138"/>
                      <c:pt idx="0">
                        <c:v>0.11372251705837763</c:v>
                      </c:pt>
                      <c:pt idx="1">
                        <c:v>8.9696071163825053E-2</c:v>
                      </c:pt>
                      <c:pt idx="2">
                        <c:v>8.8691232528589611E-2</c:v>
                      </c:pt>
                      <c:pt idx="3">
                        <c:v>8.1299830877023443E-2</c:v>
                      </c:pt>
                      <c:pt idx="4">
                        <c:v>8.0149319279754078E-2</c:v>
                      </c:pt>
                      <c:pt idx="5">
                        <c:v>9.0983161325366643E-2</c:v>
                      </c:pt>
                      <c:pt idx="6">
                        <c:v>9.5744680851063843E-2</c:v>
                      </c:pt>
                      <c:pt idx="7">
                        <c:v>0.11251425063579762</c:v>
                      </c:pt>
                      <c:pt idx="8">
                        <c:v>0.12993728683023437</c:v>
                      </c:pt>
                      <c:pt idx="9">
                        <c:v>0.12560501467904467</c:v>
                      </c:pt>
                      <c:pt idx="10">
                        <c:v>0.15124113475177306</c:v>
                      </c:pt>
                      <c:pt idx="11">
                        <c:v>0.11921639386518881</c:v>
                      </c:pt>
                      <c:pt idx="12">
                        <c:v>0.11708053516580771</c:v>
                      </c:pt>
                      <c:pt idx="13">
                        <c:v>0.11352246286021121</c:v>
                      </c:pt>
                      <c:pt idx="14">
                        <c:v>9.9778868453697211E-2</c:v>
                      </c:pt>
                      <c:pt idx="15">
                        <c:v>7.6084010840108421E-2</c:v>
                      </c:pt>
                      <c:pt idx="16">
                        <c:v>0.10075155211850563</c:v>
                      </c:pt>
                      <c:pt idx="17">
                        <c:v>9.8746907822701652E-2</c:v>
                      </c:pt>
                      <c:pt idx="18">
                        <c:v>7.4485363550519351E-2</c:v>
                      </c:pt>
                      <c:pt idx="19">
                        <c:v>8.4002214226404665E-2</c:v>
                      </c:pt>
                      <c:pt idx="20">
                        <c:v>7.0925517535747329E-2</c:v>
                      </c:pt>
                      <c:pt idx="21">
                        <c:v>9.9358974358974381E-2</c:v>
                      </c:pt>
                      <c:pt idx="22">
                        <c:v>8.9314386640976226E-2</c:v>
                      </c:pt>
                      <c:pt idx="23">
                        <c:v>9.3162482932465082E-2</c:v>
                      </c:pt>
                      <c:pt idx="24">
                        <c:v>6.5703080245009454E-2</c:v>
                      </c:pt>
                      <c:pt idx="25">
                        <c:v>8.6840690228283723E-2</c:v>
                      </c:pt>
                      <c:pt idx="26">
                        <c:v>9.0511646970421467E-2</c:v>
                      </c:pt>
                      <c:pt idx="27">
                        <c:v>6.8666888723769526E-2</c:v>
                      </c:pt>
                      <c:pt idx="28">
                        <c:v>0.10619674490956793</c:v>
                      </c:pt>
                      <c:pt idx="29">
                        <c:v>0.10469893614126739</c:v>
                      </c:pt>
                      <c:pt idx="30">
                        <c:v>0.10557114228456915</c:v>
                      </c:pt>
                      <c:pt idx="31">
                        <c:v>0.11965710673935373</c:v>
                      </c:pt>
                      <c:pt idx="32">
                        <c:v>0.11065342324685247</c:v>
                      </c:pt>
                      <c:pt idx="33">
                        <c:v>0.10738924682136954</c:v>
                      </c:pt>
                      <c:pt idx="34">
                        <c:v>0.10421495407331101</c:v>
                      </c:pt>
                      <c:pt idx="35">
                        <c:v>0.11131656804733726</c:v>
                      </c:pt>
                      <c:pt idx="36">
                        <c:v>0.14488619119878604</c:v>
                      </c:pt>
                      <c:pt idx="37">
                        <c:v>0.10015826362197605</c:v>
                      </c:pt>
                      <c:pt idx="38">
                        <c:v>9.399930627818244E-2</c:v>
                      </c:pt>
                      <c:pt idx="39">
                        <c:v>9.6330076004343138E-2</c:v>
                      </c:pt>
                      <c:pt idx="40">
                        <c:v>9.5045128016209249E-2</c:v>
                      </c:pt>
                      <c:pt idx="41">
                        <c:v>8.566961959353829E-2</c:v>
                      </c:pt>
                      <c:pt idx="42">
                        <c:v>7.3004294370257045E-2</c:v>
                      </c:pt>
                      <c:pt idx="43">
                        <c:v>7.6503742030860217E-2</c:v>
                      </c:pt>
                      <c:pt idx="44">
                        <c:v>8.0037624524349066E-2</c:v>
                      </c:pt>
                      <c:pt idx="45">
                        <c:v>0.14372788045615412</c:v>
                      </c:pt>
                      <c:pt idx="46">
                        <c:v>9.2751842751842728E-2</c:v>
                      </c:pt>
                      <c:pt idx="47">
                        <c:v>9.4915254237288096E-2</c:v>
                      </c:pt>
                      <c:pt idx="48">
                        <c:v>0.17096390321301072</c:v>
                      </c:pt>
                      <c:pt idx="49">
                        <c:v>0.10198242387083589</c:v>
                      </c:pt>
                      <c:pt idx="50">
                        <c:v>8.5917641077783435E-2</c:v>
                      </c:pt>
                      <c:pt idx="51">
                        <c:v>8.2636196694552119E-2</c:v>
                      </c:pt>
                      <c:pt idx="52">
                        <c:v>0.10059592635417591</c:v>
                      </c:pt>
                      <c:pt idx="53">
                        <c:v>0.11269334642769457</c:v>
                      </c:pt>
                      <c:pt idx="54">
                        <c:v>0.13955568808707328</c:v>
                      </c:pt>
                      <c:pt idx="55">
                        <c:v>0.14694408322496746</c:v>
                      </c:pt>
                      <c:pt idx="56">
                        <c:v>0.16751028155646946</c:v>
                      </c:pt>
                      <c:pt idx="57">
                        <c:v>0.10606874328678838</c:v>
                      </c:pt>
                      <c:pt idx="58">
                        <c:v>0.10672688376515332</c:v>
                      </c:pt>
                      <c:pt idx="59">
                        <c:v>0.10858002471390964</c:v>
                      </c:pt>
                      <c:pt idx="60">
                        <c:v>9.8496003365586879E-2</c:v>
                      </c:pt>
                      <c:pt idx="61">
                        <c:v>8.6230813979505064E-2</c:v>
                      </c:pt>
                      <c:pt idx="62">
                        <c:v>8.6303477993228683E-2</c:v>
                      </c:pt>
                      <c:pt idx="63">
                        <c:v>8.880724411786535E-2</c:v>
                      </c:pt>
                      <c:pt idx="64">
                        <c:v>8.9193397695422005E-2</c:v>
                      </c:pt>
                      <c:pt idx="65">
                        <c:v>0.11184421241432323</c:v>
                      </c:pt>
                      <c:pt idx="66">
                        <c:v>6.9973940739310875E-2</c:v>
                      </c:pt>
                      <c:pt idx="67">
                        <c:v>9.1555644595812904E-2</c:v>
                      </c:pt>
                      <c:pt idx="68">
                        <c:v>9.5699479807806839E-2</c:v>
                      </c:pt>
                      <c:pt idx="69">
                        <c:v>0.10301808672913487</c:v>
                      </c:pt>
                      <c:pt idx="70">
                        <c:v>5.6304456685027524E-2</c:v>
                      </c:pt>
                      <c:pt idx="71">
                        <c:v>9.032218770936111E-2</c:v>
                      </c:pt>
                      <c:pt idx="72">
                        <c:v>8.9427068917796865E-2</c:v>
                      </c:pt>
                      <c:pt idx="73">
                        <c:v>8.09823457437511E-2</c:v>
                      </c:pt>
                      <c:pt idx="74">
                        <c:v>0.11731011037116376</c:v>
                      </c:pt>
                      <c:pt idx="75">
                        <c:v>0.10413223140495866</c:v>
                      </c:pt>
                      <c:pt idx="76">
                        <c:v>9.9296680027225248E-2</c:v>
                      </c:pt>
                      <c:pt idx="77">
                        <c:v>0.10978201469427408</c:v>
                      </c:pt>
                      <c:pt idx="78">
                        <c:v>0.10844724090547481</c:v>
                      </c:pt>
                      <c:pt idx="79">
                        <c:v>0.11312048820421224</c:v>
                      </c:pt>
                      <c:pt idx="80">
                        <c:v>0.10346854791299237</c:v>
                      </c:pt>
                      <c:pt idx="81">
                        <c:v>0.10105963251042722</c:v>
                      </c:pt>
                      <c:pt idx="82">
                        <c:v>9.2462416481069037E-2</c:v>
                      </c:pt>
                      <c:pt idx="83">
                        <c:v>8.6555196419691685E-2</c:v>
                      </c:pt>
                      <c:pt idx="84">
                        <c:v>9.8362147406733338E-2</c:v>
                      </c:pt>
                      <c:pt idx="85">
                        <c:v>0.10363810435615127</c:v>
                      </c:pt>
                      <c:pt idx="86">
                        <c:v>0.10008016279213171</c:v>
                      </c:pt>
                      <c:pt idx="87">
                        <c:v>0.10123329907502568</c:v>
                      </c:pt>
                      <c:pt idx="88">
                        <c:v>5.135464974371489E-2</c:v>
                      </c:pt>
                      <c:pt idx="89">
                        <c:v>3.7396416176783069E-2</c:v>
                      </c:pt>
                      <c:pt idx="90">
                        <c:v>6.1061431821789504E-2</c:v>
                      </c:pt>
                      <c:pt idx="91">
                        <c:v>0.11602454259023826</c:v>
                      </c:pt>
                      <c:pt idx="92">
                        <c:v>0.12615955473098328</c:v>
                      </c:pt>
                      <c:pt idx="93">
                        <c:v>0.10328358208955224</c:v>
                      </c:pt>
                      <c:pt idx="94">
                        <c:v>0.12804878048780485</c:v>
                      </c:pt>
                      <c:pt idx="95">
                        <c:v>9.3146615743687655E-2</c:v>
                      </c:pt>
                      <c:pt idx="96">
                        <c:v>9.6840442338072721E-2</c:v>
                      </c:pt>
                      <c:pt idx="97">
                        <c:v>9.3825960136120601E-2</c:v>
                      </c:pt>
                      <c:pt idx="98">
                        <c:v>9.1291712596452537E-2</c:v>
                      </c:pt>
                      <c:pt idx="99">
                        <c:v>0.12456208641494741</c:v>
                      </c:pt>
                      <c:pt idx="100">
                        <c:v>0.12499999999999997</c:v>
                      </c:pt>
                      <c:pt idx="101">
                        <c:v>0.13168086754453912</c:v>
                      </c:pt>
                      <c:pt idx="102">
                        <c:v>0.18985339099251133</c:v>
                      </c:pt>
                      <c:pt idx="103">
                        <c:v>9.0029728890269334E-2</c:v>
                      </c:pt>
                      <c:pt idx="104">
                        <c:v>0.11631606858759062</c:v>
                      </c:pt>
                      <c:pt idx="105">
                        <c:v>0.10684942328961923</c:v>
                      </c:pt>
                      <c:pt idx="106">
                        <c:v>9.5390594077219226E-2</c:v>
                      </c:pt>
                      <c:pt idx="107">
                        <c:v>8.8023125602229219E-2</c:v>
                      </c:pt>
                      <c:pt idx="108">
                        <c:v>8.3827117462530493E-2</c:v>
                      </c:pt>
                      <c:pt idx="109">
                        <c:v>0.11548987411056379</c:v>
                      </c:pt>
                      <c:pt idx="110">
                        <c:v>9.248173590666231E-2</c:v>
                      </c:pt>
                      <c:pt idx="111">
                        <c:v>9.4626168224299062E-2</c:v>
                      </c:pt>
                      <c:pt idx="112">
                        <c:v>7.1498959816051672E-2</c:v>
                      </c:pt>
                      <c:pt idx="113">
                        <c:v>8.8061958098059182E-2</c:v>
                      </c:pt>
                      <c:pt idx="114">
                        <c:v>9.7486893567446123E-2</c:v>
                      </c:pt>
                      <c:pt idx="115">
                        <c:v>0.10304203539823005</c:v>
                      </c:pt>
                      <c:pt idx="116">
                        <c:v>6.6155560359880919E-2</c:v>
                      </c:pt>
                      <c:pt idx="117">
                        <c:v>7.9674839802997402E-2</c:v>
                      </c:pt>
                      <c:pt idx="118">
                        <c:v>8.9792699414150509E-2</c:v>
                      </c:pt>
                      <c:pt idx="119">
                        <c:v>7.644184434337116E-2</c:v>
                      </c:pt>
                      <c:pt idx="120">
                        <c:v>0.1041417800842064</c:v>
                      </c:pt>
                      <c:pt idx="121">
                        <c:v>8.9600995566617408E-2</c:v>
                      </c:pt>
                      <c:pt idx="122">
                        <c:v>9.5964125560538113E-2</c:v>
                      </c:pt>
                      <c:pt idx="123">
                        <c:v>0.11185848996360077</c:v>
                      </c:pt>
                      <c:pt idx="124">
                        <c:v>0.10469314079422382</c:v>
                      </c:pt>
                      <c:pt idx="125">
                        <c:v>9.8758495210574199E-2</c:v>
                      </c:pt>
                      <c:pt idx="126">
                        <c:v>9.3908319599584955E-2</c:v>
                      </c:pt>
                      <c:pt idx="127">
                        <c:v>0.10262847017129355</c:v>
                      </c:pt>
                      <c:pt idx="128">
                        <c:v>9.3199401859436981E-2</c:v>
                      </c:pt>
                      <c:pt idx="129">
                        <c:v>9.3899223148742092E-2</c:v>
                      </c:pt>
                      <c:pt idx="130">
                        <c:v>9.9462123260915331E-2</c:v>
                      </c:pt>
                      <c:pt idx="131">
                        <c:v>0.10128785241907416</c:v>
                      </c:pt>
                      <c:pt idx="132">
                        <c:v>8.0077789853000056E-2</c:v>
                      </c:pt>
                      <c:pt idx="133">
                        <c:v>8.7442365066449673E-2</c:v>
                      </c:pt>
                      <c:pt idx="134">
                        <c:v>7.6072988948856335E-2</c:v>
                      </c:pt>
                      <c:pt idx="135">
                        <c:v>7.338316987860917E-2</c:v>
                      </c:pt>
                      <c:pt idx="136">
                        <c:v>3.0141150922909886E-2</c:v>
                      </c:pt>
                      <c:pt idx="137">
                        <c:v>0.18668263031865909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1BDB-4874-9005-06B60DAC1C62}"/>
                  </c:ext>
                </c:extLst>
              </c15:ser>
            </c15:filteredLineSeries>
          </c:ext>
        </c:extLst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DW / FW (g/g)</a:t>
                </a:r>
              </a:p>
            </c:rich>
          </c:tx>
          <c:layout>
            <c:manualLayout>
              <c:xMode val="edge"/>
              <c:yMode val="edge"/>
              <c:x val="1.5795471121222086E-2"/>
              <c:y val="0.4141145292431296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  <c:majorUnit val="5.000000000000001E-2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9129483814524"/>
          <c:y val="8.8703204912269906E-2"/>
          <c:w val="0.81371821687903678"/>
          <c:h val="0.80401826586137348"/>
        </c:manualLayout>
      </c:layout>
      <c:lineChart>
        <c:grouping val="standard"/>
        <c:varyColors val="0"/>
        <c:ser>
          <c:idx val="0"/>
          <c:order val="0"/>
          <c:tx>
            <c:strRef>
              <c:f>'TSL-FW-DW ratios'!$I$8</c:f>
              <c:strCache>
                <c:ptCount val="1"/>
                <c:pt idx="0">
                  <c:v>DW/TSL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'TSL-FW-DW ratios'!$B$9:$B$147</c:f>
              <c:numCache>
                <c:formatCode>dd/mm/yy;@</c:formatCode>
                <c:ptCount val="139"/>
                <c:pt idx="0" formatCode="m/d/yyyy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  <c:pt idx="47">
                  <c:v>42884</c:v>
                </c:pt>
                <c:pt idx="48">
                  <c:v>42898</c:v>
                </c:pt>
                <c:pt idx="49">
                  <c:v>42905</c:v>
                </c:pt>
                <c:pt idx="50">
                  <c:v>42912</c:v>
                </c:pt>
                <c:pt idx="51">
                  <c:v>42919</c:v>
                </c:pt>
                <c:pt idx="52">
                  <c:v>42926</c:v>
                </c:pt>
                <c:pt idx="53">
                  <c:v>42933</c:v>
                </c:pt>
                <c:pt idx="54">
                  <c:v>42940</c:v>
                </c:pt>
                <c:pt idx="55">
                  <c:v>42947</c:v>
                </c:pt>
                <c:pt idx="56">
                  <c:v>42954</c:v>
                </c:pt>
                <c:pt idx="57">
                  <c:v>42961</c:v>
                </c:pt>
                <c:pt idx="58">
                  <c:v>42968</c:v>
                </c:pt>
                <c:pt idx="59">
                  <c:v>42975</c:v>
                </c:pt>
                <c:pt idx="60">
                  <c:v>42982</c:v>
                </c:pt>
                <c:pt idx="61">
                  <c:v>42996</c:v>
                </c:pt>
                <c:pt idx="62">
                  <c:v>43010</c:v>
                </c:pt>
                <c:pt idx="63">
                  <c:v>43038</c:v>
                </c:pt>
                <c:pt idx="64">
                  <c:v>43066</c:v>
                </c:pt>
                <c:pt idx="65">
                  <c:v>43087</c:v>
                </c:pt>
                <c:pt idx="66">
                  <c:v>43129</c:v>
                </c:pt>
                <c:pt idx="67">
                  <c:v>43185</c:v>
                </c:pt>
                <c:pt idx="68">
                  <c:v>43220</c:v>
                </c:pt>
                <c:pt idx="69">
                  <c:v>43234</c:v>
                </c:pt>
                <c:pt idx="70">
                  <c:v>43242</c:v>
                </c:pt>
                <c:pt idx="71">
                  <c:v>43249</c:v>
                </c:pt>
                <c:pt idx="72">
                  <c:v>43263</c:v>
                </c:pt>
                <c:pt idx="73">
                  <c:v>43270</c:v>
                </c:pt>
                <c:pt idx="74">
                  <c:v>43277</c:v>
                </c:pt>
                <c:pt idx="75">
                  <c:v>43284</c:v>
                </c:pt>
                <c:pt idx="76">
                  <c:v>43291</c:v>
                </c:pt>
                <c:pt idx="77">
                  <c:v>43298</c:v>
                </c:pt>
                <c:pt idx="78">
                  <c:v>43305</c:v>
                </c:pt>
                <c:pt idx="79">
                  <c:v>43312</c:v>
                </c:pt>
                <c:pt idx="80">
                  <c:v>43319</c:v>
                </c:pt>
                <c:pt idx="81">
                  <c:v>43326</c:v>
                </c:pt>
                <c:pt idx="82">
                  <c:v>43333</c:v>
                </c:pt>
                <c:pt idx="83">
                  <c:v>43340</c:v>
                </c:pt>
                <c:pt idx="84">
                  <c:v>43347</c:v>
                </c:pt>
                <c:pt idx="85">
                  <c:v>43361</c:v>
                </c:pt>
                <c:pt idx="86">
                  <c:v>43375</c:v>
                </c:pt>
                <c:pt idx="87">
                  <c:v>43403</c:v>
                </c:pt>
                <c:pt idx="88">
                  <c:v>43431</c:v>
                </c:pt>
                <c:pt idx="89">
                  <c:v>43515</c:v>
                </c:pt>
                <c:pt idx="90">
                  <c:v>43543</c:v>
                </c:pt>
                <c:pt idx="91">
                  <c:v>43578</c:v>
                </c:pt>
                <c:pt idx="92">
                  <c:v>43606</c:v>
                </c:pt>
                <c:pt idx="93">
                  <c:v>42884</c:v>
                </c:pt>
                <c:pt idx="94">
                  <c:v>42898</c:v>
                </c:pt>
                <c:pt idx="95">
                  <c:v>42905</c:v>
                </c:pt>
                <c:pt idx="96">
                  <c:v>42912</c:v>
                </c:pt>
                <c:pt idx="97">
                  <c:v>42919</c:v>
                </c:pt>
                <c:pt idx="98">
                  <c:v>42926</c:v>
                </c:pt>
                <c:pt idx="99">
                  <c:v>42933</c:v>
                </c:pt>
                <c:pt idx="100">
                  <c:v>42940</c:v>
                </c:pt>
                <c:pt idx="101">
                  <c:v>42947</c:v>
                </c:pt>
                <c:pt idx="102">
                  <c:v>42954</c:v>
                </c:pt>
                <c:pt idx="103">
                  <c:v>42961</c:v>
                </c:pt>
                <c:pt idx="104">
                  <c:v>42968</c:v>
                </c:pt>
                <c:pt idx="105">
                  <c:v>42975</c:v>
                </c:pt>
                <c:pt idx="106">
                  <c:v>42982</c:v>
                </c:pt>
                <c:pt idx="107">
                  <c:v>42996</c:v>
                </c:pt>
                <c:pt idx="108">
                  <c:v>43010</c:v>
                </c:pt>
                <c:pt idx="109">
                  <c:v>43038</c:v>
                </c:pt>
                <c:pt idx="110">
                  <c:v>43066</c:v>
                </c:pt>
                <c:pt idx="111">
                  <c:v>43087</c:v>
                </c:pt>
                <c:pt idx="112">
                  <c:v>43129</c:v>
                </c:pt>
                <c:pt idx="113">
                  <c:v>43185</c:v>
                </c:pt>
                <c:pt idx="114">
                  <c:v>43220</c:v>
                </c:pt>
                <c:pt idx="115">
                  <c:v>43234</c:v>
                </c:pt>
                <c:pt idx="116">
                  <c:v>43242</c:v>
                </c:pt>
                <c:pt idx="117">
                  <c:v>43249</c:v>
                </c:pt>
                <c:pt idx="118">
                  <c:v>43263</c:v>
                </c:pt>
                <c:pt idx="119">
                  <c:v>43270</c:v>
                </c:pt>
                <c:pt idx="120">
                  <c:v>43277</c:v>
                </c:pt>
                <c:pt idx="121">
                  <c:v>43284</c:v>
                </c:pt>
                <c:pt idx="122">
                  <c:v>43291</c:v>
                </c:pt>
                <c:pt idx="123">
                  <c:v>43298</c:v>
                </c:pt>
                <c:pt idx="124">
                  <c:v>43305</c:v>
                </c:pt>
                <c:pt idx="125">
                  <c:v>43312</c:v>
                </c:pt>
                <c:pt idx="126">
                  <c:v>43319</c:v>
                </c:pt>
                <c:pt idx="127">
                  <c:v>43326</c:v>
                </c:pt>
                <c:pt idx="128">
                  <c:v>43333</c:v>
                </c:pt>
                <c:pt idx="129">
                  <c:v>43340</c:v>
                </c:pt>
                <c:pt idx="130">
                  <c:v>43347</c:v>
                </c:pt>
                <c:pt idx="131">
                  <c:v>43361</c:v>
                </c:pt>
                <c:pt idx="132">
                  <c:v>43375</c:v>
                </c:pt>
                <c:pt idx="133">
                  <c:v>43403</c:v>
                </c:pt>
                <c:pt idx="134">
                  <c:v>43431</c:v>
                </c:pt>
                <c:pt idx="135">
                  <c:v>43515</c:v>
                </c:pt>
                <c:pt idx="136">
                  <c:v>43543</c:v>
                </c:pt>
                <c:pt idx="137">
                  <c:v>43578</c:v>
                </c:pt>
                <c:pt idx="138">
                  <c:v>43606</c:v>
                </c:pt>
              </c:numCache>
            </c:numRef>
          </c:cat>
          <c:val>
            <c:numRef>
              <c:f>'TSL-FW-DW ratios'!$I$10:$I$147</c:f>
              <c:numCache>
                <c:formatCode>0.000</c:formatCode>
                <c:ptCount val="138"/>
                <c:pt idx="0">
                  <c:v>3.2594524119947867E-3</c:v>
                </c:pt>
                <c:pt idx="1">
                  <c:v>3.3607999259327843E-3</c:v>
                </c:pt>
                <c:pt idx="2">
                  <c:v>4.1087826701200862E-3</c:v>
                </c:pt>
                <c:pt idx="3">
                  <c:v>4.4142725960907786E-3</c:v>
                </c:pt>
                <c:pt idx="4">
                  <c:v>3.8036681950812841E-3</c:v>
                </c:pt>
                <c:pt idx="5">
                  <c:v>4.7686832740213517E-3</c:v>
                </c:pt>
                <c:pt idx="6">
                  <c:v>5.0365751289123406E-3</c:v>
                </c:pt>
                <c:pt idx="7">
                  <c:v>5.0288088425508564E-3</c:v>
                </c:pt>
                <c:pt idx="8">
                  <c:v>4.7819573227517523E-3</c:v>
                </c:pt>
                <c:pt idx="9">
                  <c:v>5.1342760768033216E-3</c:v>
                </c:pt>
                <c:pt idx="10">
                  <c:v>4.2709793711195676E-3</c:v>
                </c:pt>
                <c:pt idx="11">
                  <c:v>4.7386081299147041E-3</c:v>
                </c:pt>
                <c:pt idx="12">
                  <c:v>5.3052462728816769E-3</c:v>
                </c:pt>
                <c:pt idx="13">
                  <c:v>5.9915452377016275E-3</c:v>
                </c:pt>
                <c:pt idx="14">
                  <c:v>6.3101166518862127E-3</c:v>
                </c:pt>
                <c:pt idx="15">
                  <c:v>4.6628467032054487E-3</c:v>
                </c:pt>
                <c:pt idx="16">
                  <c:v>5.3505321610365581E-3</c:v>
                </c:pt>
                <c:pt idx="17">
                  <c:v>6.3360308084619192E-3</c:v>
                </c:pt>
                <c:pt idx="18">
                  <c:v>6.2836067010268214E-3</c:v>
                </c:pt>
                <c:pt idx="19">
                  <c:v>4.8719800947106531E-3</c:v>
                </c:pt>
                <c:pt idx="20">
                  <c:v>7.0759403832505305E-3</c:v>
                </c:pt>
                <c:pt idx="21">
                  <c:v>6.9315445476436236E-3</c:v>
                </c:pt>
                <c:pt idx="22">
                  <c:v>6.2295265559817441E-3</c:v>
                </c:pt>
                <c:pt idx="23">
                  <c:v>6.9440638822562345E-3</c:v>
                </c:pt>
                <c:pt idx="24">
                  <c:v>6.4239551917277017E-3</c:v>
                </c:pt>
                <c:pt idx="25">
                  <c:v>1.0275616739451082E-2</c:v>
                </c:pt>
                <c:pt idx="26">
                  <c:v>6.3552208739028233E-3</c:v>
                </c:pt>
                <c:pt idx="27">
                  <c:v>7.2845882033161198E-3</c:v>
                </c:pt>
                <c:pt idx="28">
                  <c:v>1.011029818085365E-2</c:v>
                </c:pt>
                <c:pt idx="29">
                  <c:v>9.4041742020626595E-3</c:v>
                </c:pt>
                <c:pt idx="30">
                  <c:v>7.2128813188016899E-3</c:v>
                </c:pt>
                <c:pt idx="31">
                  <c:v>8.0743189209361837E-3</c:v>
                </c:pt>
                <c:pt idx="32">
                  <c:v>8.5283424650519756E-3</c:v>
                </c:pt>
                <c:pt idx="33">
                  <c:v>7.6810146198234199E-3</c:v>
                </c:pt>
                <c:pt idx="34">
                  <c:v>8.7367461497864993E-3</c:v>
                </c:pt>
                <c:pt idx="35">
                  <c:v>5.3039647577092508E-3</c:v>
                </c:pt>
                <c:pt idx="36">
                  <c:v>1.0388197406214638E-2</c:v>
                </c:pt>
                <c:pt idx="37">
                  <c:v>1.2686866372644484E-2</c:v>
                </c:pt>
                <c:pt idx="38">
                  <c:v>5.994059656218402E-3</c:v>
                </c:pt>
                <c:pt idx="39">
                  <c:v>6.605908982606626E-3</c:v>
                </c:pt>
                <c:pt idx="40">
                  <c:v>3.7197231833910036E-3</c:v>
                </c:pt>
                <c:pt idx="41">
                  <c:v>5.6272462775971248E-3</c:v>
                </c:pt>
                <c:pt idx="42">
                  <c:v>5.7734356827169094E-3</c:v>
                </c:pt>
                <c:pt idx="43">
                  <c:v>8.975609756097562E-3</c:v>
                </c:pt>
                <c:pt idx="44">
                  <c:v>8.0288214101904287E-3</c:v>
                </c:pt>
                <c:pt idx="45">
                  <c:v>7.5438596491228058E-3</c:v>
                </c:pt>
                <c:pt idx="46">
                  <c:v>3.9353661714881414E-3</c:v>
                </c:pt>
                <c:pt idx="47">
                  <c:v>3.977272727272726E-3</c:v>
                </c:pt>
                <c:pt idx="48">
                  <c:v>5.4633033337558633E-3</c:v>
                </c:pt>
                <c:pt idx="49">
                  <c:v>4.5355389929103802E-3</c:v>
                </c:pt>
                <c:pt idx="50">
                  <c:v>3.8438210765731617E-3</c:v>
                </c:pt>
                <c:pt idx="51">
                  <c:v>4.3931012040351438E-3</c:v>
                </c:pt>
                <c:pt idx="52">
                  <c:v>5.2880119693285944E-3</c:v>
                </c:pt>
                <c:pt idx="53">
                  <c:v>4.5117216297242838E-3</c:v>
                </c:pt>
                <c:pt idx="54">
                  <c:v>4.8742384002499629E-3</c:v>
                </c:pt>
                <c:pt idx="55">
                  <c:v>5.3259492738680879E-3</c:v>
                </c:pt>
                <c:pt idx="56">
                  <c:v>4.4086424378668668E-3</c:v>
                </c:pt>
                <c:pt idx="57">
                  <c:v>4.6124653335279514E-3</c:v>
                </c:pt>
                <c:pt idx="58">
                  <c:v>4.6494770632701668E-3</c:v>
                </c:pt>
                <c:pt idx="59">
                  <c:v>5.5705622932745317E-3</c:v>
                </c:pt>
                <c:pt idx="60">
                  <c:v>6.8603032744853866E-3</c:v>
                </c:pt>
                <c:pt idx="61">
                  <c:v>6.7604546730283457E-3</c:v>
                </c:pt>
                <c:pt idx="62">
                  <c:v>6.6319772942289501E-3</c:v>
                </c:pt>
                <c:pt idx="63">
                  <c:v>7.864208485326497E-3</c:v>
                </c:pt>
                <c:pt idx="64">
                  <c:v>7.354904982023628E-3</c:v>
                </c:pt>
                <c:pt idx="65">
                  <c:v>8.1891093288307317E-3</c:v>
                </c:pt>
                <c:pt idx="66">
                  <c:v>9.9825592069028822E-3</c:v>
                </c:pt>
                <c:pt idx="67">
                  <c:v>5.3522281431164749E-3</c:v>
                </c:pt>
                <c:pt idx="68">
                  <c:v>7.6464242654990817E-3</c:v>
                </c:pt>
                <c:pt idx="69">
                  <c:v>5.6723760386357489E-3</c:v>
                </c:pt>
                <c:pt idx="70">
                  <c:v>7.4969995999466564E-3</c:v>
                </c:pt>
                <c:pt idx="71">
                  <c:v>1.0665995397008054E-2</c:v>
                </c:pt>
                <c:pt idx="72">
                  <c:v>1.0257794145660042E-2</c:v>
                </c:pt>
                <c:pt idx="73">
                  <c:v>1.0113953894516241E-2</c:v>
                </c:pt>
                <c:pt idx="74">
                  <c:v>8.126855078074589E-3</c:v>
                </c:pt>
                <c:pt idx="75">
                  <c:v>9.4421315570358023E-3</c:v>
                </c:pt>
                <c:pt idx="76">
                  <c:v>8.4274711168164287E-3</c:v>
                </c:pt>
                <c:pt idx="77">
                  <c:v>8.7044436955370456E-3</c:v>
                </c:pt>
                <c:pt idx="78">
                  <c:v>9.5710729558945561E-3</c:v>
                </c:pt>
                <c:pt idx="79">
                  <c:v>6.9428584479057226E-3</c:v>
                </c:pt>
                <c:pt idx="80">
                  <c:v>6.1925106810756473E-3</c:v>
                </c:pt>
                <c:pt idx="81">
                  <c:v>6.9001346930921649E-3</c:v>
                </c:pt>
                <c:pt idx="82">
                  <c:v>7.3137163147898379E-3</c:v>
                </c:pt>
                <c:pt idx="83">
                  <c:v>6.5563350440227828E-3</c:v>
                </c:pt>
                <c:pt idx="84">
                  <c:v>7.0240415854450908E-3</c:v>
                </c:pt>
                <c:pt idx="85">
                  <c:v>6.233803627987331E-3</c:v>
                </c:pt>
                <c:pt idx="86">
                  <c:v>7.6857508168773981E-3</c:v>
                </c:pt>
                <c:pt idx="87">
                  <c:v>8.0183083350247285E-3</c:v>
                </c:pt>
                <c:pt idx="88">
                  <c:v>5.8137607073777261E-3</c:v>
                </c:pt>
                <c:pt idx="89">
                  <c:v>3.6288659793814442E-3</c:v>
                </c:pt>
                <c:pt idx="90">
                  <c:v>5.3900046707146187E-3</c:v>
                </c:pt>
                <c:pt idx="91">
                  <c:v>4.9912017881771067E-3</c:v>
                </c:pt>
                <c:pt idx="92">
                  <c:v>3.2792155601993247E-3</c:v>
                </c:pt>
                <c:pt idx="93">
                  <c:v>3.9457178697685025E-3</c:v>
                </c:pt>
                <c:pt idx="94">
                  <c:v>3.1043893563793491E-3</c:v>
                </c:pt>
                <c:pt idx="95">
                  <c:v>4.5384058720148871E-3</c:v>
                </c:pt>
                <c:pt idx="96">
                  <c:v>4.3413597733711062E-3</c:v>
                </c:pt>
                <c:pt idx="97">
                  <c:v>3.9570803717878644E-3</c:v>
                </c:pt>
                <c:pt idx="98">
                  <c:v>4.8792244657490224E-3</c:v>
                </c:pt>
                <c:pt idx="99">
                  <c:v>4.7157646538702417E-3</c:v>
                </c:pt>
                <c:pt idx="100">
                  <c:v>5.459331231924088E-3</c:v>
                </c:pt>
                <c:pt idx="101">
                  <c:v>4.5977011494252873E-3</c:v>
                </c:pt>
                <c:pt idx="102">
                  <c:v>5.7948618891249769E-3</c:v>
                </c:pt>
                <c:pt idx="103">
                  <c:v>5.7650234408296629E-3</c:v>
                </c:pt>
                <c:pt idx="104">
                  <c:v>4.7924253459577584E-3</c:v>
                </c:pt>
                <c:pt idx="105">
                  <c:v>6.5346056286991194E-3</c:v>
                </c:pt>
                <c:pt idx="106">
                  <c:v>7.4184972715824818E-3</c:v>
                </c:pt>
                <c:pt idx="107">
                  <c:v>6.6494855501563997E-3</c:v>
                </c:pt>
                <c:pt idx="108">
                  <c:v>6.5515714918105358E-3</c:v>
                </c:pt>
                <c:pt idx="109">
                  <c:v>6.665876870828891E-3</c:v>
                </c:pt>
                <c:pt idx="110">
                  <c:v>7.6679323750113038E-3</c:v>
                </c:pt>
                <c:pt idx="111">
                  <c:v>6.1637134471138185E-3</c:v>
                </c:pt>
                <c:pt idx="112">
                  <c:v>8.0166963353999147E-3</c:v>
                </c:pt>
                <c:pt idx="113">
                  <c:v>8.1317491523492068E-3</c:v>
                </c:pt>
                <c:pt idx="114">
                  <c:v>7.0345573002672133E-3</c:v>
                </c:pt>
                <c:pt idx="115">
                  <c:v>7.6118488253319695E-3</c:v>
                </c:pt>
                <c:pt idx="116">
                  <c:v>9.3104900997050995E-3</c:v>
                </c:pt>
                <c:pt idx="117">
                  <c:v>7.2984379547880078E-3</c:v>
                </c:pt>
                <c:pt idx="118">
                  <c:v>1.0833220062525481E-2</c:v>
                </c:pt>
                <c:pt idx="119">
                  <c:v>8.1796964049863398E-3</c:v>
                </c:pt>
                <c:pt idx="120">
                  <c:v>9.4247332789848624E-3</c:v>
                </c:pt>
                <c:pt idx="121">
                  <c:v>1.0613109770141415E-2</c:v>
                </c:pt>
                <c:pt idx="122">
                  <c:v>6.6462129197410059E-3</c:v>
                </c:pt>
                <c:pt idx="123">
                  <c:v>9.6893150179773214E-3</c:v>
                </c:pt>
                <c:pt idx="124">
                  <c:v>9.4787045992729205E-3</c:v>
                </c:pt>
                <c:pt idx="125">
                  <c:v>8.6001211612843093E-3</c:v>
                </c:pt>
                <c:pt idx="126">
                  <c:v>6.9169382938069016E-3</c:v>
                </c:pt>
                <c:pt idx="127">
                  <c:v>7.3198346454619659E-3</c:v>
                </c:pt>
                <c:pt idx="128">
                  <c:v>6.8819011041766692E-3</c:v>
                </c:pt>
                <c:pt idx="129">
                  <c:v>7.9942962895543229E-3</c:v>
                </c:pt>
                <c:pt idx="130">
                  <c:v>5.9881322816412201E-3</c:v>
                </c:pt>
                <c:pt idx="131">
                  <c:v>9.1890340175111249E-3</c:v>
                </c:pt>
                <c:pt idx="132">
                  <c:v>7.0639285534083449E-3</c:v>
                </c:pt>
                <c:pt idx="133">
                  <c:v>6.3657544524740343E-3</c:v>
                </c:pt>
                <c:pt idx="134">
                  <c:v>8.7423086389367445E-3</c:v>
                </c:pt>
                <c:pt idx="135">
                  <c:v>8.5926520778960066E-3</c:v>
                </c:pt>
                <c:pt idx="136">
                  <c:v>5.2635570724307934E-3</c:v>
                </c:pt>
                <c:pt idx="137">
                  <c:v>9.0876485093028484E-3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977-41ED-8457-679A00394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'TSL-FW-DW ratios'!$H$8</c15:sqref>
                        </c15:formulaRef>
                      </c:ext>
                    </c:extLst>
                    <c:strCache>
                      <c:ptCount val="1"/>
                      <c:pt idx="0">
                        <c:v>DW/FW</c:v>
                      </c:pt>
                    </c:strCache>
                  </c:strRef>
                </c:tx>
                <c:spPr>
                  <a:ln w="19050">
                    <a:noFill/>
                  </a:ln>
                </c:spPr>
                <c:marker>
                  <c:symbol val="circle"/>
                  <c:size val="5"/>
                  <c:spPr>
                    <a:solidFill>
                      <a:schemeClr val="tx1"/>
                    </a:solidFill>
                    <a:ln w="9525">
                      <a:noFill/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'TSL-FW-DW ratios'!$B$10:$B$147</c15:sqref>
                        </c15:formulaRef>
                      </c:ext>
                    </c:extLst>
                    <c:numCache>
                      <c:formatCode>dd/mm/yy;@</c:formatCode>
                      <c:ptCount val="138"/>
                      <c:pt idx="0">
                        <c:v>42884</c:v>
                      </c:pt>
                      <c:pt idx="1">
                        <c:v>42898</c:v>
                      </c:pt>
                      <c:pt idx="2">
                        <c:v>42905</c:v>
                      </c:pt>
                      <c:pt idx="3">
                        <c:v>42912</c:v>
                      </c:pt>
                      <c:pt idx="4">
                        <c:v>42919</c:v>
                      </c:pt>
                      <c:pt idx="5">
                        <c:v>42926</c:v>
                      </c:pt>
                      <c:pt idx="6">
                        <c:v>42933</c:v>
                      </c:pt>
                      <c:pt idx="7">
                        <c:v>42940</c:v>
                      </c:pt>
                      <c:pt idx="8">
                        <c:v>42947</c:v>
                      </c:pt>
                      <c:pt idx="9">
                        <c:v>42954</c:v>
                      </c:pt>
                      <c:pt idx="10">
                        <c:v>42961</c:v>
                      </c:pt>
                      <c:pt idx="11">
                        <c:v>42968</c:v>
                      </c:pt>
                      <c:pt idx="12">
                        <c:v>42975</c:v>
                      </c:pt>
                      <c:pt idx="13">
                        <c:v>42982</c:v>
                      </c:pt>
                      <c:pt idx="14">
                        <c:v>42996</c:v>
                      </c:pt>
                      <c:pt idx="15">
                        <c:v>43010</c:v>
                      </c:pt>
                      <c:pt idx="16">
                        <c:v>43038</c:v>
                      </c:pt>
                      <c:pt idx="17">
                        <c:v>43066</c:v>
                      </c:pt>
                      <c:pt idx="18">
                        <c:v>43087</c:v>
                      </c:pt>
                      <c:pt idx="19">
                        <c:v>43129</c:v>
                      </c:pt>
                      <c:pt idx="20">
                        <c:v>43185</c:v>
                      </c:pt>
                      <c:pt idx="21">
                        <c:v>43220</c:v>
                      </c:pt>
                      <c:pt idx="22">
                        <c:v>43234</c:v>
                      </c:pt>
                      <c:pt idx="23">
                        <c:v>43242</c:v>
                      </c:pt>
                      <c:pt idx="24">
                        <c:v>43249</c:v>
                      </c:pt>
                      <c:pt idx="25">
                        <c:v>43263</c:v>
                      </c:pt>
                      <c:pt idx="26">
                        <c:v>43270</c:v>
                      </c:pt>
                      <c:pt idx="27">
                        <c:v>43277</c:v>
                      </c:pt>
                      <c:pt idx="28">
                        <c:v>43284</c:v>
                      </c:pt>
                      <c:pt idx="29">
                        <c:v>43291</c:v>
                      </c:pt>
                      <c:pt idx="30">
                        <c:v>43298</c:v>
                      </c:pt>
                      <c:pt idx="31">
                        <c:v>43305</c:v>
                      </c:pt>
                      <c:pt idx="32">
                        <c:v>43312</c:v>
                      </c:pt>
                      <c:pt idx="33">
                        <c:v>43319</c:v>
                      </c:pt>
                      <c:pt idx="34">
                        <c:v>43326</c:v>
                      </c:pt>
                      <c:pt idx="35">
                        <c:v>43333</c:v>
                      </c:pt>
                      <c:pt idx="36">
                        <c:v>43340</c:v>
                      </c:pt>
                      <c:pt idx="37">
                        <c:v>43347</c:v>
                      </c:pt>
                      <c:pt idx="38">
                        <c:v>43361</c:v>
                      </c:pt>
                      <c:pt idx="39">
                        <c:v>43375</c:v>
                      </c:pt>
                      <c:pt idx="40">
                        <c:v>43403</c:v>
                      </c:pt>
                      <c:pt idx="41">
                        <c:v>43431</c:v>
                      </c:pt>
                      <c:pt idx="42">
                        <c:v>43515</c:v>
                      </c:pt>
                      <c:pt idx="43">
                        <c:v>43543</c:v>
                      </c:pt>
                      <c:pt idx="44">
                        <c:v>43578</c:v>
                      </c:pt>
                      <c:pt idx="45">
                        <c:v>43606</c:v>
                      </c:pt>
                      <c:pt idx="46">
                        <c:v>42884</c:v>
                      </c:pt>
                      <c:pt idx="47">
                        <c:v>42898</c:v>
                      </c:pt>
                      <c:pt idx="48">
                        <c:v>42905</c:v>
                      </c:pt>
                      <c:pt idx="49">
                        <c:v>42912</c:v>
                      </c:pt>
                      <c:pt idx="50">
                        <c:v>42919</c:v>
                      </c:pt>
                      <c:pt idx="51">
                        <c:v>42926</c:v>
                      </c:pt>
                      <c:pt idx="52">
                        <c:v>42933</c:v>
                      </c:pt>
                      <c:pt idx="53">
                        <c:v>42940</c:v>
                      </c:pt>
                      <c:pt idx="54">
                        <c:v>42947</c:v>
                      </c:pt>
                      <c:pt idx="55">
                        <c:v>42954</c:v>
                      </c:pt>
                      <c:pt idx="56">
                        <c:v>42961</c:v>
                      </c:pt>
                      <c:pt idx="57">
                        <c:v>42968</c:v>
                      </c:pt>
                      <c:pt idx="58">
                        <c:v>42975</c:v>
                      </c:pt>
                      <c:pt idx="59">
                        <c:v>42982</c:v>
                      </c:pt>
                      <c:pt idx="60">
                        <c:v>42996</c:v>
                      </c:pt>
                      <c:pt idx="61">
                        <c:v>43010</c:v>
                      </c:pt>
                      <c:pt idx="62">
                        <c:v>43038</c:v>
                      </c:pt>
                      <c:pt idx="63">
                        <c:v>43066</c:v>
                      </c:pt>
                      <c:pt idx="64">
                        <c:v>43087</c:v>
                      </c:pt>
                      <c:pt idx="65">
                        <c:v>43129</c:v>
                      </c:pt>
                      <c:pt idx="66">
                        <c:v>43185</c:v>
                      </c:pt>
                      <c:pt idx="67">
                        <c:v>43220</c:v>
                      </c:pt>
                      <c:pt idx="68">
                        <c:v>43234</c:v>
                      </c:pt>
                      <c:pt idx="69">
                        <c:v>43242</c:v>
                      </c:pt>
                      <c:pt idx="70">
                        <c:v>43249</c:v>
                      </c:pt>
                      <c:pt idx="71">
                        <c:v>43263</c:v>
                      </c:pt>
                      <c:pt idx="72">
                        <c:v>43270</c:v>
                      </c:pt>
                      <c:pt idx="73">
                        <c:v>43277</c:v>
                      </c:pt>
                      <c:pt idx="74">
                        <c:v>43284</c:v>
                      </c:pt>
                      <c:pt idx="75">
                        <c:v>43291</c:v>
                      </c:pt>
                      <c:pt idx="76">
                        <c:v>43298</c:v>
                      </c:pt>
                      <c:pt idx="77">
                        <c:v>43305</c:v>
                      </c:pt>
                      <c:pt idx="78">
                        <c:v>43312</c:v>
                      </c:pt>
                      <c:pt idx="79">
                        <c:v>43319</c:v>
                      </c:pt>
                      <c:pt idx="80">
                        <c:v>43326</c:v>
                      </c:pt>
                      <c:pt idx="81">
                        <c:v>43333</c:v>
                      </c:pt>
                      <c:pt idx="82">
                        <c:v>43340</c:v>
                      </c:pt>
                      <c:pt idx="83">
                        <c:v>43347</c:v>
                      </c:pt>
                      <c:pt idx="84">
                        <c:v>43361</c:v>
                      </c:pt>
                      <c:pt idx="85">
                        <c:v>43375</c:v>
                      </c:pt>
                      <c:pt idx="86">
                        <c:v>43403</c:v>
                      </c:pt>
                      <c:pt idx="87">
                        <c:v>43431</c:v>
                      </c:pt>
                      <c:pt idx="88">
                        <c:v>43515</c:v>
                      </c:pt>
                      <c:pt idx="89">
                        <c:v>43543</c:v>
                      </c:pt>
                      <c:pt idx="90">
                        <c:v>43578</c:v>
                      </c:pt>
                      <c:pt idx="91">
                        <c:v>43606</c:v>
                      </c:pt>
                      <c:pt idx="92">
                        <c:v>42884</c:v>
                      </c:pt>
                      <c:pt idx="93">
                        <c:v>42898</c:v>
                      </c:pt>
                      <c:pt idx="94">
                        <c:v>42905</c:v>
                      </c:pt>
                      <c:pt idx="95">
                        <c:v>42912</c:v>
                      </c:pt>
                      <c:pt idx="96">
                        <c:v>42919</c:v>
                      </c:pt>
                      <c:pt idx="97">
                        <c:v>42926</c:v>
                      </c:pt>
                      <c:pt idx="98">
                        <c:v>42933</c:v>
                      </c:pt>
                      <c:pt idx="99">
                        <c:v>42940</c:v>
                      </c:pt>
                      <c:pt idx="100">
                        <c:v>42947</c:v>
                      </c:pt>
                      <c:pt idx="101">
                        <c:v>42954</c:v>
                      </c:pt>
                      <c:pt idx="102">
                        <c:v>42961</c:v>
                      </c:pt>
                      <c:pt idx="103">
                        <c:v>42968</c:v>
                      </c:pt>
                      <c:pt idx="104">
                        <c:v>42975</c:v>
                      </c:pt>
                      <c:pt idx="105">
                        <c:v>42982</c:v>
                      </c:pt>
                      <c:pt idx="106">
                        <c:v>42996</c:v>
                      </c:pt>
                      <c:pt idx="107">
                        <c:v>43010</c:v>
                      </c:pt>
                      <c:pt idx="108">
                        <c:v>43038</c:v>
                      </c:pt>
                      <c:pt idx="109">
                        <c:v>43066</c:v>
                      </c:pt>
                      <c:pt idx="110">
                        <c:v>43087</c:v>
                      </c:pt>
                      <c:pt idx="111">
                        <c:v>43129</c:v>
                      </c:pt>
                      <c:pt idx="112">
                        <c:v>43185</c:v>
                      </c:pt>
                      <c:pt idx="113">
                        <c:v>43220</c:v>
                      </c:pt>
                      <c:pt idx="114">
                        <c:v>43234</c:v>
                      </c:pt>
                      <c:pt idx="115">
                        <c:v>43242</c:v>
                      </c:pt>
                      <c:pt idx="116">
                        <c:v>43249</c:v>
                      </c:pt>
                      <c:pt idx="117">
                        <c:v>43263</c:v>
                      </c:pt>
                      <c:pt idx="118">
                        <c:v>43270</c:v>
                      </c:pt>
                      <c:pt idx="119">
                        <c:v>43277</c:v>
                      </c:pt>
                      <c:pt idx="120">
                        <c:v>43284</c:v>
                      </c:pt>
                      <c:pt idx="121">
                        <c:v>43291</c:v>
                      </c:pt>
                      <c:pt idx="122">
                        <c:v>43298</c:v>
                      </c:pt>
                      <c:pt idx="123">
                        <c:v>43305</c:v>
                      </c:pt>
                      <c:pt idx="124">
                        <c:v>43312</c:v>
                      </c:pt>
                      <c:pt idx="125">
                        <c:v>43319</c:v>
                      </c:pt>
                      <c:pt idx="126">
                        <c:v>43326</c:v>
                      </c:pt>
                      <c:pt idx="127">
                        <c:v>43333</c:v>
                      </c:pt>
                      <c:pt idx="128">
                        <c:v>43340</c:v>
                      </c:pt>
                      <c:pt idx="129">
                        <c:v>43347</c:v>
                      </c:pt>
                      <c:pt idx="130">
                        <c:v>43361</c:v>
                      </c:pt>
                      <c:pt idx="131">
                        <c:v>43375</c:v>
                      </c:pt>
                      <c:pt idx="132">
                        <c:v>43403</c:v>
                      </c:pt>
                      <c:pt idx="133">
                        <c:v>43431</c:v>
                      </c:pt>
                      <c:pt idx="134">
                        <c:v>43515</c:v>
                      </c:pt>
                      <c:pt idx="135">
                        <c:v>43543</c:v>
                      </c:pt>
                      <c:pt idx="136">
                        <c:v>43578</c:v>
                      </c:pt>
                      <c:pt idx="137">
                        <c:v>43606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'TSL-FW-DW ratios'!$H$10:$H$147</c15:sqref>
                        </c15:formulaRef>
                      </c:ext>
                    </c:extLst>
                    <c:numCache>
                      <c:formatCode>0.00</c:formatCode>
                      <c:ptCount val="138"/>
                      <c:pt idx="0">
                        <c:v>0.11372251705837763</c:v>
                      </c:pt>
                      <c:pt idx="1">
                        <c:v>8.9696071163825053E-2</c:v>
                      </c:pt>
                      <c:pt idx="2">
                        <c:v>8.8691232528589611E-2</c:v>
                      </c:pt>
                      <c:pt idx="3">
                        <c:v>8.1299830877023443E-2</c:v>
                      </c:pt>
                      <c:pt idx="4">
                        <c:v>8.0149319279754078E-2</c:v>
                      </c:pt>
                      <c:pt idx="5">
                        <c:v>9.0983161325366643E-2</c:v>
                      </c:pt>
                      <c:pt idx="6">
                        <c:v>9.5744680851063843E-2</c:v>
                      </c:pt>
                      <c:pt idx="7">
                        <c:v>0.11251425063579762</c:v>
                      </c:pt>
                      <c:pt idx="8">
                        <c:v>0.12993728683023437</c:v>
                      </c:pt>
                      <c:pt idx="9">
                        <c:v>0.12560501467904467</c:v>
                      </c:pt>
                      <c:pt idx="10">
                        <c:v>0.15124113475177306</c:v>
                      </c:pt>
                      <c:pt idx="11">
                        <c:v>0.11921639386518881</c:v>
                      </c:pt>
                      <c:pt idx="12">
                        <c:v>0.11708053516580771</c:v>
                      </c:pt>
                      <c:pt idx="13">
                        <c:v>0.11352246286021121</c:v>
                      </c:pt>
                      <c:pt idx="14">
                        <c:v>9.9778868453697211E-2</c:v>
                      </c:pt>
                      <c:pt idx="15">
                        <c:v>7.6084010840108421E-2</c:v>
                      </c:pt>
                      <c:pt idx="16">
                        <c:v>0.10075155211850563</c:v>
                      </c:pt>
                      <c:pt idx="17">
                        <c:v>9.8746907822701652E-2</c:v>
                      </c:pt>
                      <c:pt idx="18">
                        <c:v>7.4485363550519351E-2</c:v>
                      </c:pt>
                      <c:pt idx="19">
                        <c:v>8.4002214226404665E-2</c:v>
                      </c:pt>
                      <c:pt idx="20">
                        <c:v>7.0925517535747329E-2</c:v>
                      </c:pt>
                      <c:pt idx="21">
                        <c:v>9.9358974358974381E-2</c:v>
                      </c:pt>
                      <c:pt idx="22">
                        <c:v>8.9314386640976226E-2</c:v>
                      </c:pt>
                      <c:pt idx="23">
                        <c:v>9.3162482932465082E-2</c:v>
                      </c:pt>
                      <c:pt idx="24">
                        <c:v>6.5703080245009454E-2</c:v>
                      </c:pt>
                      <c:pt idx="25">
                        <c:v>8.6840690228283723E-2</c:v>
                      </c:pt>
                      <c:pt idx="26">
                        <c:v>9.0511646970421467E-2</c:v>
                      </c:pt>
                      <c:pt idx="27">
                        <c:v>6.8666888723769526E-2</c:v>
                      </c:pt>
                      <c:pt idx="28">
                        <c:v>0.10619674490956793</c:v>
                      </c:pt>
                      <c:pt idx="29">
                        <c:v>0.10469893614126739</c:v>
                      </c:pt>
                      <c:pt idx="30">
                        <c:v>0.10557114228456915</c:v>
                      </c:pt>
                      <c:pt idx="31">
                        <c:v>0.11965710673935373</c:v>
                      </c:pt>
                      <c:pt idx="32">
                        <c:v>0.11065342324685247</c:v>
                      </c:pt>
                      <c:pt idx="33">
                        <c:v>0.10738924682136954</c:v>
                      </c:pt>
                      <c:pt idx="34">
                        <c:v>0.10421495407331101</c:v>
                      </c:pt>
                      <c:pt idx="35">
                        <c:v>0.11131656804733726</c:v>
                      </c:pt>
                      <c:pt idx="36">
                        <c:v>0.14488619119878604</c:v>
                      </c:pt>
                      <c:pt idx="37">
                        <c:v>0.10015826362197605</c:v>
                      </c:pt>
                      <c:pt idx="38">
                        <c:v>9.399930627818244E-2</c:v>
                      </c:pt>
                      <c:pt idx="39">
                        <c:v>9.6330076004343138E-2</c:v>
                      </c:pt>
                      <c:pt idx="40">
                        <c:v>9.5045128016209249E-2</c:v>
                      </c:pt>
                      <c:pt idx="41">
                        <c:v>8.566961959353829E-2</c:v>
                      </c:pt>
                      <c:pt idx="42">
                        <c:v>7.3004294370257045E-2</c:v>
                      </c:pt>
                      <c:pt idx="43">
                        <c:v>7.6503742030860217E-2</c:v>
                      </c:pt>
                      <c:pt idx="44">
                        <c:v>8.0037624524349066E-2</c:v>
                      </c:pt>
                      <c:pt idx="45">
                        <c:v>0.14372788045615412</c:v>
                      </c:pt>
                      <c:pt idx="46">
                        <c:v>9.2751842751842728E-2</c:v>
                      </c:pt>
                      <c:pt idx="47">
                        <c:v>9.4915254237288096E-2</c:v>
                      </c:pt>
                      <c:pt idx="48">
                        <c:v>0.17096390321301072</c:v>
                      </c:pt>
                      <c:pt idx="49">
                        <c:v>0.10198242387083589</c:v>
                      </c:pt>
                      <c:pt idx="50">
                        <c:v>8.5917641077783435E-2</c:v>
                      </c:pt>
                      <c:pt idx="51">
                        <c:v>8.2636196694552119E-2</c:v>
                      </c:pt>
                      <c:pt idx="52">
                        <c:v>0.10059592635417591</c:v>
                      </c:pt>
                      <c:pt idx="53">
                        <c:v>0.11269334642769457</c:v>
                      </c:pt>
                      <c:pt idx="54">
                        <c:v>0.13955568808707328</c:v>
                      </c:pt>
                      <c:pt idx="55">
                        <c:v>0.14694408322496746</c:v>
                      </c:pt>
                      <c:pt idx="56">
                        <c:v>0.16751028155646946</c:v>
                      </c:pt>
                      <c:pt idx="57">
                        <c:v>0.10606874328678838</c:v>
                      </c:pt>
                      <c:pt idx="58">
                        <c:v>0.10672688376515332</c:v>
                      </c:pt>
                      <c:pt idx="59">
                        <c:v>0.10858002471390964</c:v>
                      </c:pt>
                      <c:pt idx="60">
                        <c:v>9.8496003365586879E-2</c:v>
                      </c:pt>
                      <c:pt idx="61">
                        <c:v>8.6230813979505064E-2</c:v>
                      </c:pt>
                      <c:pt idx="62">
                        <c:v>8.6303477993228683E-2</c:v>
                      </c:pt>
                      <c:pt idx="63">
                        <c:v>8.880724411786535E-2</c:v>
                      </c:pt>
                      <c:pt idx="64">
                        <c:v>8.9193397695422005E-2</c:v>
                      </c:pt>
                      <c:pt idx="65">
                        <c:v>0.11184421241432323</c:v>
                      </c:pt>
                      <c:pt idx="66">
                        <c:v>6.9973940739310875E-2</c:v>
                      </c:pt>
                      <c:pt idx="67">
                        <c:v>9.1555644595812904E-2</c:v>
                      </c:pt>
                      <c:pt idx="68">
                        <c:v>9.5699479807806839E-2</c:v>
                      </c:pt>
                      <c:pt idx="69">
                        <c:v>0.10301808672913487</c:v>
                      </c:pt>
                      <c:pt idx="70">
                        <c:v>5.6304456685027524E-2</c:v>
                      </c:pt>
                      <c:pt idx="71">
                        <c:v>9.032218770936111E-2</c:v>
                      </c:pt>
                      <c:pt idx="72">
                        <c:v>8.9427068917796865E-2</c:v>
                      </c:pt>
                      <c:pt idx="73">
                        <c:v>8.09823457437511E-2</c:v>
                      </c:pt>
                      <c:pt idx="74">
                        <c:v>0.11731011037116376</c:v>
                      </c:pt>
                      <c:pt idx="75">
                        <c:v>0.10413223140495866</c:v>
                      </c:pt>
                      <c:pt idx="76">
                        <c:v>9.9296680027225248E-2</c:v>
                      </c:pt>
                      <c:pt idx="77">
                        <c:v>0.10978201469427408</c:v>
                      </c:pt>
                      <c:pt idx="78">
                        <c:v>0.10844724090547481</c:v>
                      </c:pt>
                      <c:pt idx="79">
                        <c:v>0.11312048820421224</c:v>
                      </c:pt>
                      <c:pt idx="80">
                        <c:v>0.10346854791299237</c:v>
                      </c:pt>
                      <c:pt idx="81">
                        <c:v>0.10105963251042722</c:v>
                      </c:pt>
                      <c:pt idx="82">
                        <c:v>9.2462416481069037E-2</c:v>
                      </c:pt>
                      <c:pt idx="83">
                        <c:v>8.6555196419691685E-2</c:v>
                      </c:pt>
                      <c:pt idx="84">
                        <c:v>9.8362147406733338E-2</c:v>
                      </c:pt>
                      <c:pt idx="85">
                        <c:v>0.10363810435615127</c:v>
                      </c:pt>
                      <c:pt idx="86">
                        <c:v>0.10008016279213171</c:v>
                      </c:pt>
                      <c:pt idx="87">
                        <c:v>0.10123329907502568</c:v>
                      </c:pt>
                      <c:pt idx="88">
                        <c:v>5.135464974371489E-2</c:v>
                      </c:pt>
                      <c:pt idx="89">
                        <c:v>3.7396416176783069E-2</c:v>
                      </c:pt>
                      <c:pt idx="90">
                        <c:v>6.1061431821789504E-2</c:v>
                      </c:pt>
                      <c:pt idx="91">
                        <c:v>0.11602454259023826</c:v>
                      </c:pt>
                      <c:pt idx="92">
                        <c:v>0.12615955473098328</c:v>
                      </c:pt>
                      <c:pt idx="93">
                        <c:v>0.10328358208955224</c:v>
                      </c:pt>
                      <c:pt idx="94">
                        <c:v>0.12804878048780485</c:v>
                      </c:pt>
                      <c:pt idx="95">
                        <c:v>9.3146615743687655E-2</c:v>
                      </c:pt>
                      <c:pt idx="96">
                        <c:v>9.6840442338072721E-2</c:v>
                      </c:pt>
                      <c:pt idx="97">
                        <c:v>9.3825960136120601E-2</c:v>
                      </c:pt>
                      <c:pt idx="98">
                        <c:v>9.1291712596452537E-2</c:v>
                      </c:pt>
                      <c:pt idx="99">
                        <c:v>0.12456208641494741</c:v>
                      </c:pt>
                      <c:pt idx="100">
                        <c:v>0.12499999999999997</c:v>
                      </c:pt>
                      <c:pt idx="101">
                        <c:v>0.13168086754453912</c:v>
                      </c:pt>
                      <c:pt idx="102">
                        <c:v>0.18985339099251133</c:v>
                      </c:pt>
                      <c:pt idx="103">
                        <c:v>9.0029728890269334E-2</c:v>
                      </c:pt>
                      <c:pt idx="104">
                        <c:v>0.11631606858759062</c:v>
                      </c:pt>
                      <c:pt idx="105">
                        <c:v>0.10684942328961923</c:v>
                      </c:pt>
                      <c:pt idx="106">
                        <c:v>9.5390594077219226E-2</c:v>
                      </c:pt>
                      <c:pt idx="107">
                        <c:v>8.8023125602229219E-2</c:v>
                      </c:pt>
                      <c:pt idx="108">
                        <c:v>8.3827117462530493E-2</c:v>
                      </c:pt>
                      <c:pt idx="109">
                        <c:v>0.11548987411056379</c:v>
                      </c:pt>
                      <c:pt idx="110">
                        <c:v>9.248173590666231E-2</c:v>
                      </c:pt>
                      <c:pt idx="111">
                        <c:v>9.4626168224299062E-2</c:v>
                      </c:pt>
                      <c:pt idx="112">
                        <c:v>7.1498959816051672E-2</c:v>
                      </c:pt>
                      <c:pt idx="113">
                        <c:v>8.8061958098059182E-2</c:v>
                      </c:pt>
                      <c:pt idx="114">
                        <c:v>9.7486893567446123E-2</c:v>
                      </c:pt>
                      <c:pt idx="115">
                        <c:v>0.10304203539823005</c:v>
                      </c:pt>
                      <c:pt idx="116">
                        <c:v>6.6155560359880919E-2</c:v>
                      </c:pt>
                      <c:pt idx="117">
                        <c:v>7.9674839802997402E-2</c:v>
                      </c:pt>
                      <c:pt idx="118">
                        <c:v>8.9792699414150509E-2</c:v>
                      </c:pt>
                      <c:pt idx="119">
                        <c:v>7.644184434337116E-2</c:v>
                      </c:pt>
                      <c:pt idx="120">
                        <c:v>0.1041417800842064</c:v>
                      </c:pt>
                      <c:pt idx="121">
                        <c:v>8.9600995566617408E-2</c:v>
                      </c:pt>
                      <c:pt idx="122">
                        <c:v>9.5964125560538113E-2</c:v>
                      </c:pt>
                      <c:pt idx="123">
                        <c:v>0.11185848996360077</c:v>
                      </c:pt>
                      <c:pt idx="124">
                        <c:v>0.10469314079422382</c:v>
                      </c:pt>
                      <c:pt idx="125">
                        <c:v>9.8758495210574199E-2</c:v>
                      </c:pt>
                      <c:pt idx="126">
                        <c:v>9.3908319599584955E-2</c:v>
                      </c:pt>
                      <c:pt idx="127">
                        <c:v>0.10262847017129355</c:v>
                      </c:pt>
                      <c:pt idx="128">
                        <c:v>9.3199401859436981E-2</c:v>
                      </c:pt>
                      <c:pt idx="129">
                        <c:v>9.3899223148742092E-2</c:v>
                      </c:pt>
                      <c:pt idx="130">
                        <c:v>9.9462123260915331E-2</c:v>
                      </c:pt>
                      <c:pt idx="131">
                        <c:v>0.10128785241907416</c:v>
                      </c:pt>
                      <c:pt idx="132">
                        <c:v>8.0077789853000056E-2</c:v>
                      </c:pt>
                      <c:pt idx="133">
                        <c:v>8.7442365066449673E-2</c:v>
                      </c:pt>
                      <c:pt idx="134">
                        <c:v>7.6072988948856335E-2</c:v>
                      </c:pt>
                      <c:pt idx="135">
                        <c:v>7.338316987860917E-2</c:v>
                      </c:pt>
                      <c:pt idx="136">
                        <c:v>3.0141150922909886E-2</c:v>
                      </c:pt>
                      <c:pt idx="137">
                        <c:v>0.18668263031865909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F977-41ED-8457-679A003949CC}"/>
                  </c:ext>
                </c:extLst>
              </c15:ser>
            </c15:filteredLineSeries>
          </c:ext>
        </c:extLst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  <c:max val="1.5000000000000003E-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DW / TSL</a:t>
                </a:r>
              </a:p>
            </c:rich>
          </c:tx>
          <c:layout>
            <c:manualLayout>
              <c:xMode val="edge"/>
              <c:yMode val="edge"/>
              <c:x val="1.5795471121222086E-2"/>
              <c:y val="0.4141145292431296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  <c:majorUnit val="5.000000000000001E-3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30297319083045"/>
          <c:y val="5.0847463796205403E-2"/>
          <c:w val="0.77900267337814089"/>
          <c:h val="0.7716333755909606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47830765305234835"/>
                  <c:y val="-0.151683043772132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'TSL-FW-DW ratios'!$D$9:$D$147</c:f>
              <c:numCache>
                <c:formatCode>General</c:formatCode>
                <c:ptCount val="139"/>
                <c:pt idx="0">
                  <c:v>459.6</c:v>
                </c:pt>
                <c:pt idx="1">
                  <c:v>460.2</c:v>
                </c:pt>
                <c:pt idx="2" formatCode="0.0">
                  <c:v>1080.0999999999999</c:v>
                </c:pt>
                <c:pt idx="3" formatCode="0.0">
                  <c:v>849.4</c:v>
                </c:pt>
                <c:pt idx="4" formatCode="0.0">
                  <c:v>1524.6</c:v>
                </c:pt>
                <c:pt idx="5" formatCode="0.0">
                  <c:v>1919.2</c:v>
                </c:pt>
                <c:pt idx="6" formatCode="0.0">
                  <c:v>1405</c:v>
                </c:pt>
                <c:pt idx="7" formatCode="0.0">
                  <c:v>2501.6999999999998</c:v>
                </c:pt>
                <c:pt idx="8" formatCode="0.0">
                  <c:v>2551.3000000000002</c:v>
                </c:pt>
                <c:pt idx="9" formatCode="0.0">
                  <c:v>2469.6999999999998</c:v>
                </c:pt>
                <c:pt idx="10" formatCode="0.0">
                  <c:v>3083.2</c:v>
                </c:pt>
                <c:pt idx="11" formatCode="0.0">
                  <c:v>1997.2</c:v>
                </c:pt>
                <c:pt idx="12" formatCode="0.0">
                  <c:v>3904.1000000000008</c:v>
                </c:pt>
                <c:pt idx="13" formatCode="0.0">
                  <c:v>4239.2</c:v>
                </c:pt>
                <c:pt idx="14" formatCode="0.0">
                  <c:v>4234.3</c:v>
                </c:pt>
                <c:pt idx="15" formatCode="0.0">
                  <c:v>2931.8</c:v>
                </c:pt>
                <c:pt idx="16" formatCode="0.0">
                  <c:v>2408.4</c:v>
                </c:pt>
                <c:pt idx="17" formatCode="0.0">
                  <c:v>3457.6</c:v>
                </c:pt>
                <c:pt idx="18" formatCode="0.0">
                  <c:v>3843.1</c:v>
                </c:pt>
                <c:pt idx="19" formatCode="0.0">
                  <c:v>1255.3299999999997</c:v>
                </c:pt>
                <c:pt idx="20" formatCode="0.0">
                  <c:v>1245.8999999999996</c:v>
                </c:pt>
                <c:pt idx="21" formatCode="0.0">
                  <c:v>2818.0000000000014</c:v>
                </c:pt>
                <c:pt idx="22" formatCode="0.0">
                  <c:v>581.39999999999975</c:v>
                </c:pt>
                <c:pt idx="23" formatCode="0.0">
                  <c:v>3571.7000000000003</c:v>
                </c:pt>
                <c:pt idx="24" formatCode="0.0">
                  <c:v>2554.6999999999998</c:v>
                </c:pt>
                <c:pt idx="25" formatCode="0.0">
                  <c:v>2321</c:v>
                </c:pt>
                <c:pt idx="26" formatCode="0.0">
                  <c:v>3457.7</c:v>
                </c:pt>
                <c:pt idx="27" formatCode="0.0">
                  <c:v>2084.9</c:v>
                </c:pt>
                <c:pt idx="28" formatCode="0.0">
                  <c:v>3679</c:v>
                </c:pt>
                <c:pt idx="29" formatCode="0.0">
                  <c:v>4524.1000000000004</c:v>
                </c:pt>
                <c:pt idx="30" formatCode="0.0">
                  <c:v>4091.8000000000015</c:v>
                </c:pt>
                <c:pt idx="31" formatCode="0.0">
                  <c:v>1825.8999999999994</c:v>
                </c:pt>
                <c:pt idx="32" formatCode="0.0">
                  <c:v>3751.4</c:v>
                </c:pt>
                <c:pt idx="33" formatCode="0.0">
                  <c:v>3905.7999999999993</c:v>
                </c:pt>
                <c:pt idx="34" formatCode="0.0">
                  <c:v>4904.3</c:v>
                </c:pt>
                <c:pt idx="35" formatCode="0.0">
                  <c:v>4168.6000000000004</c:v>
                </c:pt>
                <c:pt idx="36" formatCode="0.0">
                  <c:v>1135</c:v>
                </c:pt>
                <c:pt idx="37" formatCode="0.0">
                  <c:v>2297.8000000000006</c:v>
                </c:pt>
                <c:pt idx="38" formatCode="0.0">
                  <c:v>1745.9</c:v>
                </c:pt>
                <c:pt idx="39" formatCode="0.0">
                  <c:v>3164.8</c:v>
                </c:pt>
                <c:pt idx="40" formatCode="0.0">
                  <c:v>3357.6</c:v>
                </c:pt>
                <c:pt idx="41" formatCode="0.0">
                  <c:v>2774.4</c:v>
                </c:pt>
                <c:pt idx="42" formatCode="0.0">
                  <c:v>2921.4999999999995</c:v>
                </c:pt>
                <c:pt idx="43" formatCode="0.0">
                  <c:v>2149.5</c:v>
                </c:pt>
                <c:pt idx="44" formatCode="0.0">
                  <c:v>922.5</c:v>
                </c:pt>
                <c:pt idx="45" formatCode="0.0">
                  <c:v>2331.6</c:v>
                </c:pt>
                <c:pt idx="46" formatCode="0.0">
                  <c:v>969</c:v>
                </c:pt>
                <c:pt idx="47" formatCode="0.0">
                  <c:v>383.7</c:v>
                </c:pt>
                <c:pt idx="48" formatCode="0.0">
                  <c:v>563.20000000000005</c:v>
                </c:pt>
                <c:pt idx="49" formatCode="0.0">
                  <c:v>788.9</c:v>
                </c:pt>
                <c:pt idx="50" formatCode="0.0">
                  <c:v>1100.2</c:v>
                </c:pt>
                <c:pt idx="51" formatCode="0.0">
                  <c:v>1319</c:v>
                </c:pt>
                <c:pt idx="52" formatCode="0.0">
                  <c:v>1843.8</c:v>
                </c:pt>
                <c:pt idx="53" formatCode="0.0">
                  <c:v>2138.8000000000002</c:v>
                </c:pt>
                <c:pt idx="54" formatCode="0.0">
                  <c:v>2034.7</c:v>
                </c:pt>
                <c:pt idx="55" formatCode="0.0">
                  <c:v>1920.3</c:v>
                </c:pt>
                <c:pt idx="56" formatCode="0.0">
                  <c:v>3394.7</c:v>
                </c:pt>
                <c:pt idx="57" formatCode="0.0">
                  <c:v>2402.1</c:v>
                </c:pt>
                <c:pt idx="58" formatCode="0.0">
                  <c:v>3425.5</c:v>
                </c:pt>
                <c:pt idx="59" formatCode="0.0">
                  <c:v>1931.4</c:v>
                </c:pt>
                <c:pt idx="60" formatCode="0.0">
                  <c:v>3628</c:v>
                </c:pt>
                <c:pt idx="61" formatCode="0.0">
                  <c:v>2730.2</c:v>
                </c:pt>
                <c:pt idx="62" formatCode="0.0">
                  <c:v>2850.4</c:v>
                </c:pt>
                <c:pt idx="63" formatCode="0.0">
                  <c:v>2114</c:v>
                </c:pt>
                <c:pt idx="64" formatCode="0.0">
                  <c:v>3042.9</c:v>
                </c:pt>
                <c:pt idx="65" formatCode="0.0">
                  <c:v>3504.6</c:v>
                </c:pt>
                <c:pt idx="66" formatCode="0.0">
                  <c:v>2132.1</c:v>
                </c:pt>
                <c:pt idx="67" formatCode="0.0">
                  <c:v>2178.8000000000002</c:v>
                </c:pt>
                <c:pt idx="68" formatCode="0.0">
                  <c:v>3415.3999999999987</c:v>
                </c:pt>
                <c:pt idx="69" formatCode="0.0">
                  <c:v>3151.7999999999988</c:v>
                </c:pt>
                <c:pt idx="70" formatCode="0.0">
                  <c:v>3333.7000000000003</c:v>
                </c:pt>
                <c:pt idx="71" formatCode="0.0">
                  <c:v>3749.5000000000005</c:v>
                </c:pt>
                <c:pt idx="72" formatCode="0.0">
                  <c:v>2780.8</c:v>
                </c:pt>
                <c:pt idx="73" formatCode="0.0">
                  <c:v>3149.8</c:v>
                </c:pt>
                <c:pt idx="74" formatCode="0.0">
                  <c:v>4580.8</c:v>
                </c:pt>
                <c:pt idx="75" formatCode="0.0">
                  <c:v>3099.6</c:v>
                </c:pt>
                <c:pt idx="76" formatCode="0.0">
                  <c:v>2402</c:v>
                </c:pt>
                <c:pt idx="77" formatCode="0.0">
                  <c:v>1558</c:v>
                </c:pt>
                <c:pt idx="78" formatCode="0.0">
                  <c:v>4154.2</c:v>
                </c:pt>
                <c:pt idx="79" formatCode="0.0">
                  <c:v>3133.4</c:v>
                </c:pt>
                <c:pt idx="80" formatCode="0.0">
                  <c:v>2189.3000000000002</c:v>
                </c:pt>
                <c:pt idx="81" formatCode="0.0">
                  <c:v>3979</c:v>
                </c:pt>
                <c:pt idx="82" formatCode="0.0">
                  <c:v>2598.5000000000009</c:v>
                </c:pt>
                <c:pt idx="83" formatCode="0.0">
                  <c:v>3632.8999999999996</c:v>
                </c:pt>
                <c:pt idx="84" formatCode="0.0">
                  <c:v>4247.8000000000029</c:v>
                </c:pt>
                <c:pt idx="85" formatCode="0.0">
                  <c:v>1539</c:v>
                </c:pt>
                <c:pt idx="86" formatCode="0.0">
                  <c:v>2778.4</c:v>
                </c:pt>
                <c:pt idx="87" formatCode="0.0">
                  <c:v>4223.3999999999996</c:v>
                </c:pt>
                <c:pt idx="88" formatCode="0.0">
                  <c:v>3685.3160000000003</c:v>
                </c:pt>
                <c:pt idx="89" formatCode="0.0">
                  <c:v>1809.5</c:v>
                </c:pt>
                <c:pt idx="90" formatCode="0.0">
                  <c:v>1455</c:v>
                </c:pt>
                <c:pt idx="91" formatCode="0.0">
                  <c:v>2141</c:v>
                </c:pt>
                <c:pt idx="92" formatCode="0.0">
                  <c:v>4205.3999999999996</c:v>
                </c:pt>
                <c:pt idx="93" formatCode="0.0">
                  <c:v>622.1</c:v>
                </c:pt>
                <c:pt idx="94" formatCode="0.0">
                  <c:v>876.9</c:v>
                </c:pt>
                <c:pt idx="95" formatCode="0.0">
                  <c:v>879.4</c:v>
                </c:pt>
                <c:pt idx="96" formatCode="0.0">
                  <c:v>967.3</c:v>
                </c:pt>
                <c:pt idx="97" formatCode="0.0">
                  <c:v>1412</c:v>
                </c:pt>
                <c:pt idx="98" formatCode="0.0">
                  <c:v>1463.2</c:v>
                </c:pt>
                <c:pt idx="99" formatCode="0.0">
                  <c:v>1867.1</c:v>
                </c:pt>
                <c:pt idx="100" formatCode="0.0">
                  <c:v>2714.3</c:v>
                </c:pt>
                <c:pt idx="101" formatCode="0.0">
                  <c:v>3077.3</c:v>
                </c:pt>
                <c:pt idx="102" formatCode="0.0">
                  <c:v>2958</c:v>
                </c:pt>
                <c:pt idx="103" formatCode="0.0">
                  <c:v>3106.1999999999994</c:v>
                </c:pt>
                <c:pt idx="104" formatCode="0.0">
                  <c:v>3519.5</c:v>
                </c:pt>
                <c:pt idx="105" formatCode="0.0">
                  <c:v>2746</c:v>
                </c:pt>
                <c:pt idx="106" formatCode="0.0">
                  <c:v>4139.5</c:v>
                </c:pt>
                <c:pt idx="107" formatCode="0.0">
                  <c:v>3573.5</c:v>
                </c:pt>
                <c:pt idx="108" formatCode="0.0">
                  <c:v>5083.1000000000004</c:v>
                </c:pt>
                <c:pt idx="109" formatCode="0.0">
                  <c:v>2936.7</c:v>
                </c:pt>
                <c:pt idx="110" formatCode="0.0">
                  <c:v>2532.3000000000002</c:v>
                </c:pt>
                <c:pt idx="111" formatCode="0.0">
                  <c:v>2212.1999999999994</c:v>
                </c:pt>
                <c:pt idx="112" formatCode="0.0">
                  <c:v>1839.7999999999995</c:v>
                </c:pt>
                <c:pt idx="113" formatCode="0.0">
                  <c:v>1629.0999999999997</c:v>
                </c:pt>
                <c:pt idx="114" formatCode="0.0">
                  <c:v>3509.6999999999985</c:v>
                </c:pt>
                <c:pt idx="115" formatCode="0.0">
                  <c:v>3330.6999999999994</c:v>
                </c:pt>
                <c:pt idx="116" formatCode="0.0">
                  <c:v>2447.5</c:v>
                </c:pt>
                <c:pt idx="117" formatCode="0.0">
                  <c:v>4272.5999999999995</c:v>
                </c:pt>
                <c:pt idx="118" formatCode="0.0">
                  <c:v>4122.8</c:v>
                </c:pt>
                <c:pt idx="119" formatCode="0.0">
                  <c:v>2942.8000000000015</c:v>
                </c:pt>
                <c:pt idx="120" formatCode="0.0">
                  <c:v>5527.1</c:v>
                </c:pt>
                <c:pt idx="121" formatCode="0.0">
                  <c:v>5642.6</c:v>
                </c:pt>
                <c:pt idx="122" formatCode="0.0">
                  <c:v>4341.8</c:v>
                </c:pt>
                <c:pt idx="123" formatCode="0.0">
                  <c:v>5312.7999999999965</c:v>
                </c:pt>
                <c:pt idx="124" formatCode="0.0">
                  <c:v>5423.5</c:v>
                </c:pt>
                <c:pt idx="125" formatCode="0.0">
                  <c:v>2998.2999999999997</c:v>
                </c:pt>
                <c:pt idx="126" formatCode="0.0">
                  <c:v>4291.8</c:v>
                </c:pt>
                <c:pt idx="127" formatCode="0.0">
                  <c:v>4448.5</c:v>
                </c:pt>
                <c:pt idx="128" formatCode="0.0">
                  <c:v>3797.8999999999996</c:v>
                </c:pt>
                <c:pt idx="129" formatCode="0.0">
                  <c:v>4166</c:v>
                </c:pt>
                <c:pt idx="130" formatCode="0.0">
                  <c:v>3296.1</c:v>
                </c:pt>
                <c:pt idx="131" formatCode="0.0">
                  <c:v>5527.6</c:v>
                </c:pt>
                <c:pt idx="132" formatCode="0.0">
                  <c:v>3483.5</c:v>
                </c:pt>
                <c:pt idx="133" formatCode="0.0">
                  <c:v>3963.8</c:v>
                </c:pt>
                <c:pt idx="134" formatCode="0.0">
                  <c:v>2532.3000000000002</c:v>
                </c:pt>
                <c:pt idx="135" formatCode="0.0">
                  <c:v>2031.5</c:v>
                </c:pt>
                <c:pt idx="136" formatCode="0.0">
                  <c:v>2490.5</c:v>
                </c:pt>
                <c:pt idx="137" formatCode="0.0">
                  <c:v>1318.5</c:v>
                </c:pt>
                <c:pt idx="138" formatCode="0.0">
                  <c:v>2230.5</c:v>
                </c:pt>
              </c:numCache>
            </c:numRef>
          </c:xVal>
          <c:yVal>
            <c:numRef>
              <c:f>'TSL-FW-DW ratios'!$F$9:$F$147</c:f>
              <c:numCache>
                <c:formatCode>General</c:formatCode>
                <c:ptCount val="139"/>
                <c:pt idx="0">
                  <c:v>1.4079999999999999</c:v>
                </c:pt>
                <c:pt idx="1">
                  <c:v>1.5000000000000009</c:v>
                </c:pt>
                <c:pt idx="2" formatCode="0.00">
                  <c:v>3.63</c:v>
                </c:pt>
                <c:pt idx="3" formatCode="0.00">
                  <c:v>3.4900000000000011</c:v>
                </c:pt>
                <c:pt idx="4" formatCode="0.00">
                  <c:v>6.73</c:v>
                </c:pt>
                <c:pt idx="5" formatCode="0.00">
                  <c:v>7.3000000000000007</c:v>
                </c:pt>
                <c:pt idx="6" formatCode="0.00">
                  <c:v>6.6999999999999993</c:v>
                </c:pt>
                <c:pt idx="7" formatCode="0.00">
                  <c:v>12.600000000000001</c:v>
                </c:pt>
                <c:pt idx="8" formatCode="0.00">
                  <c:v>12.830000000000002</c:v>
                </c:pt>
                <c:pt idx="9" formatCode="0.00">
                  <c:v>11.810000000000002</c:v>
                </c:pt>
                <c:pt idx="10" formatCode="0.00">
                  <c:v>15.83</c:v>
                </c:pt>
                <c:pt idx="11" formatCode="0.00">
                  <c:v>8.5300000000000011</c:v>
                </c:pt>
                <c:pt idx="12" formatCode="0.00">
                  <c:v>18.5</c:v>
                </c:pt>
                <c:pt idx="13" formatCode="0.00">
                  <c:v>22.490000000000006</c:v>
                </c:pt>
                <c:pt idx="14" formatCode="0.00">
                  <c:v>25.37</c:v>
                </c:pt>
                <c:pt idx="15" formatCode="0.00">
                  <c:v>18.5</c:v>
                </c:pt>
                <c:pt idx="16" formatCode="0.00">
                  <c:v>11.230000000000002</c:v>
                </c:pt>
                <c:pt idx="17" formatCode="0.00">
                  <c:v>18.500000000000004</c:v>
                </c:pt>
                <c:pt idx="18" formatCode="0.00">
                  <c:v>24.35</c:v>
                </c:pt>
                <c:pt idx="19" formatCode="0.00">
                  <c:v>7.8879999999999981</c:v>
                </c:pt>
                <c:pt idx="20" formatCode="0.00">
                  <c:v>6.0700000000000012</c:v>
                </c:pt>
                <c:pt idx="21" formatCode="0.00">
                  <c:v>19.940000000000005</c:v>
                </c:pt>
                <c:pt idx="22" formatCode="0.00">
                  <c:v>4.0300000000000011</c:v>
                </c:pt>
                <c:pt idx="23" formatCode="0.00">
                  <c:v>22.249999999999996</c:v>
                </c:pt>
                <c:pt idx="24" formatCode="0.00">
                  <c:v>17.740000000000002</c:v>
                </c:pt>
                <c:pt idx="25" formatCode="0.00">
                  <c:v>14.909999999999997</c:v>
                </c:pt>
                <c:pt idx="26" formatCode="0.00">
                  <c:v>35.53</c:v>
                </c:pt>
                <c:pt idx="27" formatCode="0.00">
                  <c:v>13.249999999999996</c:v>
                </c:pt>
                <c:pt idx="28" formatCode="0.00">
                  <c:v>26.800000000000004</c:v>
                </c:pt>
                <c:pt idx="29" formatCode="0.00">
                  <c:v>45.74</c:v>
                </c:pt>
                <c:pt idx="30" formatCode="0.00">
                  <c:v>38.480000000000004</c:v>
                </c:pt>
                <c:pt idx="31" formatCode="0.00">
                  <c:v>13.170000000000002</c:v>
                </c:pt>
                <c:pt idx="32" formatCode="0.00">
                  <c:v>30.290000000000003</c:v>
                </c:pt>
                <c:pt idx="33" formatCode="0.00">
                  <c:v>33.31</c:v>
                </c:pt>
                <c:pt idx="34" formatCode="0.00">
                  <c:v>37.67</c:v>
                </c:pt>
                <c:pt idx="35" formatCode="0.00">
                  <c:v>36.42</c:v>
                </c:pt>
                <c:pt idx="36" formatCode="0.00">
                  <c:v>6.02</c:v>
                </c:pt>
                <c:pt idx="37" formatCode="0.00">
                  <c:v>23.87</c:v>
                </c:pt>
                <c:pt idx="38" formatCode="0.00">
                  <c:v>22.150000000000006</c:v>
                </c:pt>
                <c:pt idx="39" formatCode="0.00">
                  <c:v>18.97</c:v>
                </c:pt>
                <c:pt idx="40" formatCode="0.00">
                  <c:v>22.180000000000007</c:v>
                </c:pt>
                <c:pt idx="41" formatCode="0.00">
                  <c:v>10.32</c:v>
                </c:pt>
                <c:pt idx="42" formatCode="0.00">
                  <c:v>16.439999999999998</c:v>
                </c:pt>
                <c:pt idx="43" formatCode="0.00">
                  <c:v>12.409999999999997</c:v>
                </c:pt>
                <c:pt idx="44" formatCode="0.00">
                  <c:v>8.2800000000000011</c:v>
                </c:pt>
                <c:pt idx="45" formatCode="0.00">
                  <c:v>18.720000000000002</c:v>
                </c:pt>
                <c:pt idx="46" formatCode="0.00">
                  <c:v>7.3099999999999987</c:v>
                </c:pt>
                <c:pt idx="47" formatCode="0.00">
                  <c:v>1.5099999999999998</c:v>
                </c:pt>
                <c:pt idx="48" formatCode="0.00">
                  <c:v>2.2399999999999993</c:v>
                </c:pt>
                <c:pt idx="49" formatCode="0.00">
                  <c:v>4.3100000000000005</c:v>
                </c:pt>
                <c:pt idx="50" formatCode="0.00">
                  <c:v>4.99</c:v>
                </c:pt>
                <c:pt idx="51" formatCode="0.00">
                  <c:v>5.07</c:v>
                </c:pt>
                <c:pt idx="52" formatCode="0.00">
                  <c:v>8.0999999999999979</c:v>
                </c:pt>
                <c:pt idx="53" formatCode="0.00">
                  <c:v>11.309999999999999</c:v>
                </c:pt>
                <c:pt idx="54" formatCode="0.00">
                  <c:v>9.18</c:v>
                </c:pt>
                <c:pt idx="55" formatCode="0.00">
                  <c:v>9.360000000000003</c:v>
                </c:pt>
                <c:pt idx="56" formatCode="0.00">
                  <c:v>18.079999999999998</c:v>
                </c:pt>
                <c:pt idx="57" formatCode="0.00">
                  <c:v>10.59</c:v>
                </c:pt>
                <c:pt idx="58" formatCode="0.00">
                  <c:v>15.799999999999997</c:v>
                </c:pt>
                <c:pt idx="59" formatCode="0.00">
                  <c:v>8.98</c:v>
                </c:pt>
                <c:pt idx="60" formatCode="0.00">
                  <c:v>20.21</c:v>
                </c:pt>
                <c:pt idx="61" formatCode="0.00">
                  <c:v>18.73</c:v>
                </c:pt>
                <c:pt idx="62" formatCode="0.00">
                  <c:v>19.269999999999996</c:v>
                </c:pt>
                <c:pt idx="63" formatCode="0.00">
                  <c:v>14.02</c:v>
                </c:pt>
                <c:pt idx="64" formatCode="0.00">
                  <c:v>23.93</c:v>
                </c:pt>
                <c:pt idx="65" formatCode="0.00">
                  <c:v>25.776000000000007</c:v>
                </c:pt>
                <c:pt idx="66" formatCode="0.00">
                  <c:v>17.46</c:v>
                </c:pt>
                <c:pt idx="67" formatCode="0.00">
                  <c:v>21.75</c:v>
                </c:pt>
                <c:pt idx="68" formatCode="0.00">
                  <c:v>18.28</c:v>
                </c:pt>
                <c:pt idx="69" formatCode="0.00">
                  <c:v>24.099999999999998</c:v>
                </c:pt>
                <c:pt idx="70" formatCode="0.00">
                  <c:v>18.909999999999997</c:v>
                </c:pt>
                <c:pt idx="71" formatCode="0.00">
                  <c:v>28.109999999999992</c:v>
                </c:pt>
                <c:pt idx="72" formatCode="0.00">
                  <c:v>29.66</c:v>
                </c:pt>
                <c:pt idx="73" formatCode="0.00">
                  <c:v>32.31</c:v>
                </c:pt>
                <c:pt idx="74" formatCode="0.00">
                  <c:v>46.33</c:v>
                </c:pt>
                <c:pt idx="75" formatCode="0.00">
                  <c:v>25.189999999999998</c:v>
                </c:pt>
                <c:pt idx="76" formatCode="0.00">
                  <c:v>22.679999999999996</c:v>
                </c:pt>
                <c:pt idx="77" formatCode="0.00">
                  <c:v>13.129999999999995</c:v>
                </c:pt>
                <c:pt idx="78" formatCode="0.00">
                  <c:v>36.159999999999997</c:v>
                </c:pt>
                <c:pt idx="79" formatCode="0.00">
                  <c:v>29.990000000000006</c:v>
                </c:pt>
                <c:pt idx="80" formatCode="0.00">
                  <c:v>15.2</c:v>
                </c:pt>
                <c:pt idx="81" formatCode="0.00">
                  <c:v>24.64</c:v>
                </c:pt>
                <c:pt idx="82" formatCode="0.00">
                  <c:v>17.929999999999996</c:v>
                </c:pt>
                <c:pt idx="83" formatCode="0.00">
                  <c:v>26.57</c:v>
                </c:pt>
                <c:pt idx="84" formatCode="0.00">
                  <c:v>27.849999999999994</c:v>
                </c:pt>
                <c:pt idx="85" formatCode="0.00">
                  <c:v>10.809999999999995</c:v>
                </c:pt>
                <c:pt idx="86" formatCode="0.00">
                  <c:v>17.32</c:v>
                </c:pt>
                <c:pt idx="87" formatCode="0.00">
                  <c:v>32.46</c:v>
                </c:pt>
                <c:pt idx="88" formatCode="0.00">
                  <c:v>29.549999999999997</c:v>
                </c:pt>
                <c:pt idx="89" formatCode="0.00">
                  <c:v>10.519999999999996</c:v>
                </c:pt>
                <c:pt idx="90" formatCode="0.00">
                  <c:v>5.2800000000000011</c:v>
                </c:pt>
                <c:pt idx="91" formatCode="0.00">
                  <c:v>11.54</c:v>
                </c:pt>
                <c:pt idx="92" formatCode="0.00">
                  <c:v>20.990000000000002</c:v>
                </c:pt>
                <c:pt idx="93" formatCode="0.00">
                  <c:v>2.04</c:v>
                </c:pt>
                <c:pt idx="94" formatCode="0.00">
                  <c:v>3.46</c:v>
                </c:pt>
                <c:pt idx="95" formatCode="0.00">
                  <c:v>2.7299999999999995</c:v>
                </c:pt>
                <c:pt idx="96" formatCode="0.00">
                  <c:v>4.3899999999999997</c:v>
                </c:pt>
                <c:pt idx="97" formatCode="0.00">
                  <c:v>6.1300000000000026</c:v>
                </c:pt>
                <c:pt idx="98" formatCode="0.00">
                  <c:v>5.7900000000000027</c:v>
                </c:pt>
                <c:pt idx="99" formatCode="0.00">
                  <c:v>9.11</c:v>
                </c:pt>
                <c:pt idx="100" formatCode="0.00">
                  <c:v>12.799999999999997</c:v>
                </c:pt>
                <c:pt idx="101" formatCode="0.00">
                  <c:v>16.799999999999997</c:v>
                </c:pt>
                <c:pt idx="102" formatCode="0.00">
                  <c:v>13.6</c:v>
                </c:pt>
                <c:pt idx="103" formatCode="0.00">
                  <c:v>18</c:v>
                </c:pt>
                <c:pt idx="104" formatCode="0.00">
                  <c:v>20.29</c:v>
                </c:pt>
                <c:pt idx="105" formatCode="0.00">
                  <c:v>13.160000000000004</c:v>
                </c:pt>
                <c:pt idx="106" formatCode="0.00">
                  <c:v>27.050000000000004</c:v>
                </c:pt>
                <c:pt idx="107" formatCode="0.00">
                  <c:v>26.509999999999998</c:v>
                </c:pt>
                <c:pt idx="108" formatCode="0.00">
                  <c:v>33.799999999999997</c:v>
                </c:pt>
                <c:pt idx="109" formatCode="0.00">
                  <c:v>19.239999999999998</c:v>
                </c:pt>
                <c:pt idx="110" formatCode="0.00">
                  <c:v>16.880000000000003</c:v>
                </c:pt>
                <c:pt idx="111" formatCode="0.00">
                  <c:v>16.963000000000001</c:v>
                </c:pt>
                <c:pt idx="112" formatCode="0.00">
                  <c:v>11.34</c:v>
                </c:pt>
                <c:pt idx="113" formatCode="0.00">
                  <c:v>13.059999999999999</c:v>
                </c:pt>
                <c:pt idx="114" formatCode="0.00">
                  <c:v>28.54</c:v>
                </c:pt>
                <c:pt idx="115" formatCode="0.00">
                  <c:v>23.430000000000003</c:v>
                </c:pt>
                <c:pt idx="116" formatCode="0.00">
                  <c:v>18.629999999999995</c:v>
                </c:pt>
                <c:pt idx="117" formatCode="0.00">
                  <c:v>39.78</c:v>
                </c:pt>
                <c:pt idx="118" formatCode="0.00">
                  <c:v>30.09</c:v>
                </c:pt>
                <c:pt idx="119" formatCode="0.00">
                  <c:v>31.88</c:v>
                </c:pt>
                <c:pt idx="120" formatCode="0.00">
                  <c:v>45.21</c:v>
                </c:pt>
                <c:pt idx="121" formatCode="0.00">
                  <c:v>53.179999999999993</c:v>
                </c:pt>
                <c:pt idx="122" formatCode="0.00">
                  <c:v>46.08</c:v>
                </c:pt>
                <c:pt idx="123" formatCode="0.00">
                  <c:v>35.309999999999995</c:v>
                </c:pt>
                <c:pt idx="124" formatCode="0.00">
                  <c:v>52.550000000000004</c:v>
                </c:pt>
                <c:pt idx="125" formatCode="0.00">
                  <c:v>28.419999999999995</c:v>
                </c:pt>
                <c:pt idx="126" formatCode="0.00">
                  <c:v>36.910000000000004</c:v>
                </c:pt>
                <c:pt idx="127" formatCode="0.00">
                  <c:v>30.770000000000003</c:v>
                </c:pt>
                <c:pt idx="128" formatCode="0.00">
                  <c:v>27.799999999999997</c:v>
                </c:pt>
                <c:pt idx="129" formatCode="0.00">
                  <c:v>28.670000000000005</c:v>
                </c:pt>
                <c:pt idx="130" formatCode="0.00">
                  <c:v>26.350000000000005</c:v>
                </c:pt>
                <c:pt idx="131" formatCode="0.00">
                  <c:v>33.100000000000009</c:v>
                </c:pt>
                <c:pt idx="132" formatCode="0.00">
                  <c:v>32.010000000000005</c:v>
                </c:pt>
                <c:pt idx="133" formatCode="0.00">
                  <c:v>28</c:v>
                </c:pt>
                <c:pt idx="134" formatCode="0.00">
                  <c:v>16.119999999999997</c:v>
                </c:pt>
                <c:pt idx="135" formatCode="0.00">
                  <c:v>17.759999999999998</c:v>
                </c:pt>
                <c:pt idx="136" formatCode="0.00">
                  <c:v>21.400000000000006</c:v>
                </c:pt>
                <c:pt idx="137" formatCode="0.00">
                  <c:v>6.9400000000000013</c:v>
                </c:pt>
                <c:pt idx="138" formatCode="0.00">
                  <c:v>20.270000000000003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A7-4CAF-B938-A355AD26A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978104"/>
        <c:axId val="808975152"/>
      </c:scatterChart>
      <c:valAx>
        <c:axId val="80897810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TSL</a:t>
                </a:r>
                <a:r>
                  <a:rPr lang="en-GB" baseline="0"/>
                  <a:t> [cm]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975152"/>
        <c:crosses val="autoZero"/>
        <c:crossBetween val="midCat"/>
      </c:valAx>
      <c:valAx>
        <c:axId val="8089751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DW</a:t>
                </a:r>
                <a:r>
                  <a:rPr lang="en-GB" baseline="0"/>
                  <a:t> [g]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2.2094513485771947E-2"/>
              <c:y val="0.362380447494078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9781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5818267357519"/>
          <c:y val="0.14195768399925754"/>
          <c:w val="0.82541422073614645"/>
          <c:h val="0.77365604368120866"/>
        </c:manualLayout>
      </c:layout>
      <c:lineChart>
        <c:grouping val="standard"/>
        <c:varyColors val="0"/>
        <c:ser>
          <c:idx val="3"/>
          <c:order val="0"/>
          <c:tx>
            <c:strRef>
              <c:f>'Growth experiments '!$L$3</c:f>
              <c:strCache>
                <c:ptCount val="1"/>
                <c:pt idx="0">
                  <c:v>Mean r TSL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'!$L$5:$L$22</c:f>
              <c:numCache>
                <c:formatCode>0.000</c:formatCode>
                <c:ptCount val="18"/>
                <c:pt idx="1">
                  <c:v>7.0307825420618336E-2</c:v>
                </c:pt>
                <c:pt idx="2">
                  <c:v>4.6731785312076807E-2</c:v>
                </c:pt>
                <c:pt idx="3">
                  <c:v>7.2037573628695853E-2</c:v>
                </c:pt>
                <c:pt idx="4">
                  <c:v>4.2945014581161197E-3</c:v>
                </c:pt>
                <c:pt idx="5">
                  <c:v>9.4619146938862437E-3</c:v>
                </c:pt>
                <c:pt idx="9">
                  <c:v>-9.774830672154065E-3</c:v>
                </c:pt>
                <c:pt idx="10">
                  <c:v>-1.8635489141519392E-2</c:v>
                </c:pt>
                <c:pt idx="11">
                  <c:v>5.8893051394363294E-2</c:v>
                </c:pt>
                <c:pt idx="12">
                  <c:v>4.2189599979667335E-2</c:v>
                </c:pt>
                <c:pt idx="13">
                  <c:v>4.4591047898284199E-2</c:v>
                </c:pt>
                <c:pt idx="14">
                  <c:v>5.5038640865658579E-2</c:v>
                </c:pt>
                <c:pt idx="15">
                  <c:v>6.4104043823638227E-2</c:v>
                </c:pt>
                <c:pt idx="16">
                  <c:v>2.9368677965492047E-2</c:v>
                </c:pt>
                <c:pt idx="17">
                  <c:v>1.1386987291205535E-2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41D-4054-A81C-5E59E7DA3356}"/>
            </c:ext>
          </c:extLst>
        </c:ser>
        <c:ser>
          <c:idx val="0"/>
          <c:order val="1"/>
          <c:tx>
            <c:strRef>
              <c:f>'Growth experiments '!$I$3</c:f>
              <c:strCache>
                <c:ptCount val="1"/>
                <c:pt idx="0">
                  <c:v>r TSL1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'!$I$5:$I$22</c:f>
              <c:numCache>
                <c:formatCode>0.000</c:formatCode>
                <c:ptCount val="18"/>
                <c:pt idx="1">
                  <c:v>6.8286021334986846E-2</c:v>
                </c:pt>
                <c:pt idx="2">
                  <c:v>2.6892399318427209E-2</c:v>
                </c:pt>
                <c:pt idx="3">
                  <c:v>7.320860971084088E-2</c:v>
                </c:pt>
                <c:pt idx="4">
                  <c:v>-9.9583020419570876E-3</c:v>
                </c:pt>
                <c:pt idx="5">
                  <c:v>0</c:v>
                </c:pt>
                <c:pt idx="9">
                  <c:v>-1.1898015947447802E-2</c:v>
                </c:pt>
                <c:pt idx="10">
                  <c:v>-1.5893942795507092E-2</c:v>
                </c:pt>
                <c:pt idx="11">
                  <c:v>6.3188807620571288E-2</c:v>
                </c:pt>
                <c:pt idx="12">
                  <c:v>4.0465986097973354E-2</c:v>
                </c:pt>
                <c:pt idx="13">
                  <c:v>2.6327288070597126E-2</c:v>
                </c:pt>
                <c:pt idx="14">
                  <c:v>5.7000531860784256E-2</c:v>
                </c:pt>
                <c:pt idx="15">
                  <c:v>6.9155024929970083E-2</c:v>
                </c:pt>
                <c:pt idx="16">
                  <c:v>4.3706265415075544E-2</c:v>
                </c:pt>
                <c:pt idx="17">
                  <c:v>5.9395442769424583E-3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E41D-4054-A81C-5E59E7DA3356}"/>
            </c:ext>
          </c:extLst>
        </c:ser>
        <c:ser>
          <c:idx val="1"/>
          <c:order val="2"/>
          <c:tx>
            <c:strRef>
              <c:f>'Growth experiments '!$J$3</c:f>
              <c:strCache>
                <c:ptCount val="1"/>
                <c:pt idx="0">
                  <c:v>r TSL 2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'!$J$5:$J$22</c:f>
              <c:numCache>
                <c:formatCode>0.000</c:formatCode>
                <c:ptCount val="18"/>
                <c:pt idx="1">
                  <c:v>7.0995512434083766E-2</c:v>
                </c:pt>
                <c:pt idx="2">
                  <c:v>4.9510512897138939E-2</c:v>
                </c:pt>
                <c:pt idx="3">
                  <c:v>7.2900726030701343E-2</c:v>
                </c:pt>
                <c:pt idx="4">
                  <c:v>6.8078699860231974E-3</c:v>
                </c:pt>
                <c:pt idx="5">
                  <c:v>5.0392391918223631E-2</c:v>
                </c:pt>
                <c:pt idx="9">
                  <c:v>2.858668131197728E-3</c:v>
                </c:pt>
                <c:pt idx="10">
                  <c:v>-6.8557334180168817E-3</c:v>
                </c:pt>
                <c:pt idx="11">
                  <c:v>5.7717230541170318E-2</c:v>
                </c:pt>
                <c:pt idx="12">
                  <c:v>3.6074093763185135E-2</c:v>
                </c:pt>
                <c:pt idx="13">
                  <c:v>4.4054700234552872E-2</c:v>
                </c:pt>
                <c:pt idx="14">
                  <c:v>5.2093393667839875E-2</c:v>
                </c:pt>
                <c:pt idx="15">
                  <c:v>5.8187162133224279E-2</c:v>
                </c:pt>
                <c:pt idx="16">
                  <c:v>1.0274359730420743E-2</c:v>
                </c:pt>
                <c:pt idx="17">
                  <c:v>6.2467682016069245E-3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E41D-4054-A81C-5E59E7DA3356}"/>
            </c:ext>
          </c:extLst>
        </c:ser>
        <c:ser>
          <c:idx val="2"/>
          <c:order val="3"/>
          <c:tx>
            <c:strRef>
              <c:f>'Growth experiments '!$K$3</c:f>
              <c:strCache>
                <c:ptCount val="1"/>
                <c:pt idx="0">
                  <c:v>r TSL 3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'!$K$5:$K$22</c:f>
              <c:numCache>
                <c:formatCode>0.000</c:formatCode>
                <c:ptCount val="18"/>
                <c:pt idx="1">
                  <c:v>7.1641942492784411E-2</c:v>
                </c:pt>
                <c:pt idx="2">
                  <c:v>6.3792443720664269E-2</c:v>
                </c:pt>
                <c:pt idx="3">
                  <c:v>7.0003385144545363E-2</c:v>
                </c:pt>
                <c:pt idx="4">
                  <c:v>1.6033936430282249E-2</c:v>
                </c:pt>
                <c:pt idx="5">
                  <c:v>-2.2006647836564901E-2</c:v>
                </c:pt>
                <c:pt idx="9">
                  <c:v>-2.0285144200212119E-2</c:v>
                </c:pt>
                <c:pt idx="10">
                  <c:v>-3.3156791211034202E-2</c:v>
                </c:pt>
                <c:pt idx="11">
                  <c:v>5.5773116021348268E-2</c:v>
                </c:pt>
                <c:pt idx="12">
                  <c:v>5.0028720077843494E-2</c:v>
                </c:pt>
                <c:pt idx="13">
                  <c:v>6.3391155389702622E-2</c:v>
                </c:pt>
                <c:pt idx="14">
                  <c:v>5.6021997068351613E-2</c:v>
                </c:pt>
                <c:pt idx="15">
                  <c:v>6.4969944407720318E-2</c:v>
                </c:pt>
                <c:pt idx="16">
                  <c:v>3.4125408750979865E-2</c:v>
                </c:pt>
                <c:pt idx="17">
                  <c:v>2.1974649395067224E-2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E41D-4054-A81C-5E59E7DA3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981248"/>
        <c:axId val="468984856"/>
      </c:lineChart>
      <c:dateAx>
        <c:axId val="468981248"/>
        <c:scaling>
          <c:orientation val="minMax"/>
          <c:max val="43435"/>
          <c:min val="4291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  <c:max val="0.15000000000000002"/>
          <c:min val="-0.1500000000000000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TSL [/d]</a:t>
                </a:r>
              </a:p>
            </c:rich>
          </c:tx>
          <c:layout>
            <c:manualLayout>
              <c:xMode val="edge"/>
              <c:yMode val="edge"/>
              <c:x val="1.5795497932880626E-2"/>
              <c:y val="0.4460671751298638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 FW vs Mean</a:t>
            </a:r>
            <a:r>
              <a:rPr lang="en-GB" baseline="0"/>
              <a:t> WT</a:t>
            </a: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1974050389922773"/>
          <c:y val="1.58259159217686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920189721668297"/>
          <c:y val="8.2940604629353612E-2"/>
          <c:w val="0.74886602933732516"/>
          <c:h val="0.85845972403901127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45224694920228"/>
                  <c:y val="-1.173734661945974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'Growth experiments '!$AJ$6:$AJ$22</c:f>
              <c:numCache>
                <c:formatCode>0.0</c:formatCode>
                <c:ptCount val="17"/>
                <c:pt idx="0">
                  <c:v>21.366666666666667</c:v>
                </c:pt>
                <c:pt idx="1">
                  <c:v>21.416666666666668</c:v>
                </c:pt>
                <c:pt idx="2">
                  <c:v>18.516666666666666</c:v>
                </c:pt>
                <c:pt idx="3">
                  <c:v>16.150000000000002</c:v>
                </c:pt>
                <c:pt idx="4">
                  <c:v>12.3</c:v>
                </c:pt>
                <c:pt idx="5">
                  <c:v>9.2666666666666675</c:v>
                </c:pt>
                <c:pt idx="6">
                  <c:v>2.8333333333333335</c:v>
                </c:pt>
                <c:pt idx="9">
                  <c:v>9.7166666666666668</c:v>
                </c:pt>
                <c:pt idx="10">
                  <c:v>18.033333333333335</c:v>
                </c:pt>
                <c:pt idx="11">
                  <c:v>20.7</c:v>
                </c:pt>
                <c:pt idx="12">
                  <c:v>20.799999999999997</c:v>
                </c:pt>
                <c:pt idx="13">
                  <c:v>22.18333333333333</c:v>
                </c:pt>
                <c:pt idx="14">
                  <c:v>18.5</c:v>
                </c:pt>
              </c:numCache>
            </c:numRef>
          </c:xVal>
          <c:yVal>
            <c:numRef>
              <c:f>'Growth experiments '!$U$6:$U$22</c:f>
              <c:numCache>
                <c:formatCode>0.000</c:formatCode>
                <c:ptCount val="17"/>
                <c:pt idx="0">
                  <c:v>5.9428690554188014E-2</c:v>
                </c:pt>
                <c:pt idx="1">
                  <c:v>3.3561785454892294E-2</c:v>
                </c:pt>
                <c:pt idx="2">
                  <c:v>9.535111829859505E-2</c:v>
                </c:pt>
                <c:pt idx="3">
                  <c:v>-6.2054300208315308E-4</c:v>
                </c:pt>
                <c:pt idx="4">
                  <c:v>-1.3357790886428441E-2</c:v>
                </c:pt>
                <c:pt idx="5">
                  <c:v>-5.3421888818799314E-2</c:v>
                </c:pt>
                <c:pt idx="8">
                  <c:v>5.7661700844602558E-3</c:v>
                </c:pt>
                <c:pt idx="9">
                  <c:v>-3.5699388254787079E-2</c:v>
                </c:pt>
                <c:pt idx="10">
                  <c:v>3.688993916083199E-2</c:v>
                </c:pt>
                <c:pt idx="11">
                  <c:v>1.3839801105872093E-2</c:v>
                </c:pt>
                <c:pt idx="12">
                  <c:v>3.4597854275408839E-2</c:v>
                </c:pt>
                <c:pt idx="13">
                  <c:v>1.8598389427637366E-2</c:v>
                </c:pt>
                <c:pt idx="14">
                  <c:v>4.0644627017963161E-2</c:v>
                </c:pt>
                <c:pt idx="15">
                  <c:v>1.536917293243315E-2</c:v>
                </c:pt>
                <c:pt idx="16">
                  <c:v>1.5319734941842094E-2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17-45D2-96D8-69C02BADF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981248"/>
        <c:axId val="468984856"/>
      </c:scatterChart>
      <c:valAx>
        <c:axId val="46898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Water</a:t>
                </a:r>
                <a:r>
                  <a:rPr lang="en-GB" baseline="0"/>
                  <a:t> temperature [°C]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crossBetween val="midCat"/>
      </c:val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[/d]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'Population dynamics'!$M$3</c:f>
              <c:strCache>
                <c:ptCount val="1"/>
                <c:pt idx="0">
                  <c:v>exp r TSL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xVal>
          <c:yVal>
            <c:numRef>
              <c:f>'Population dynamics'!$M$5:$M$51</c:f>
              <c:numCache>
                <c:formatCode>0.000</c:formatCode>
                <c:ptCount val="47"/>
                <c:pt idx="1">
                  <c:v>5.5749134367170002E-3</c:v>
                </c:pt>
                <c:pt idx="2">
                  <c:v>3.8700047142071092E-2</c:v>
                </c:pt>
                <c:pt idx="3">
                  <c:v>-1.4178244366050814E-4</c:v>
                </c:pt>
                <c:pt idx="4">
                  <c:v>5.0770171906894035E-2</c:v>
                </c:pt>
                <c:pt idx="5">
                  <c:v>3.6881891390132412E-2</c:v>
                </c:pt>
                <c:pt idx="6">
                  <c:v>1.8860309888954724E-3</c:v>
                </c:pt>
                <c:pt idx="7">
                  <c:v>4.6122611186227527E-2</c:v>
                </c:pt>
                <c:pt idx="8">
                  <c:v>1.6420674078209352E-2</c:v>
                </c:pt>
                <c:pt idx="9">
                  <c:v>3.2311492605683967E-3</c:v>
                </c:pt>
                <c:pt idx="10">
                  <c:v>3.3426867964865083E-2</c:v>
                </c:pt>
                <c:pt idx="11">
                  <c:v>-3.2697925522897693E-2</c:v>
                </c:pt>
                <c:pt idx="12">
                  <c:v>5.2635148874162062E-2</c:v>
                </c:pt>
                <c:pt idx="13">
                  <c:v>-2.8023917032398087E-2</c:v>
                </c:pt>
                <c:pt idx="14">
                  <c:v>4.2448847218383205E-2</c:v>
                </c:pt>
                <c:pt idx="15">
                  <c:v>-1.8714420321563324E-2</c:v>
                </c:pt>
                <c:pt idx="16">
                  <c:v>8.0820607557452462E-3</c:v>
                </c:pt>
                <c:pt idx="17">
                  <c:v>-6.9700516775158382E-3</c:v>
                </c:pt>
                <c:pt idx="18">
                  <c:v>3.6290159844144044E-3</c:v>
                </c:pt>
                <c:pt idx="19">
                  <c:v>-1.4320658653060436E-2</c:v>
                </c:pt>
                <c:pt idx="20">
                  <c:v>-6.901069437576856E-3</c:v>
                </c:pt>
                <c:pt idx="21">
                  <c:v>4.2662563318555113E-3</c:v>
                </c:pt>
                <c:pt idx="22">
                  <c:v>3.5652314333708443E-3</c:v>
                </c:pt>
                <c:pt idx="23">
                  <c:v>2.087293898445524E-2</c:v>
                </c:pt>
                <c:pt idx="24">
                  <c:v>-2.3427371109345896E-2</c:v>
                </c:pt>
                <c:pt idx="25">
                  <c:v>3.0821163135120826E-2</c:v>
                </c:pt>
                <c:pt idx="26">
                  <c:v>1.2557720434713815E-4</c:v>
                </c:pt>
                <c:pt idx="27">
                  <c:v>-3.381303302201883E-2</c:v>
                </c:pt>
                <c:pt idx="28">
                  <c:v>7.4618912217605651E-2</c:v>
                </c:pt>
                <c:pt idx="29">
                  <c:v>-5.4988401291795287E-3</c:v>
                </c:pt>
                <c:pt idx="30">
                  <c:v>-2.891285364261087E-2</c:v>
                </c:pt>
                <c:pt idx="31">
                  <c:v>-3.1413338027394842E-2</c:v>
                </c:pt>
                <c:pt idx="32">
                  <c:v>6.1000853096097832E-2</c:v>
                </c:pt>
                <c:pt idx="33">
                  <c:v>-4.0517362251307275E-2</c:v>
                </c:pt>
                <c:pt idx="34">
                  <c:v>1.8000536224831314E-2</c:v>
                </c:pt>
                <c:pt idx="35">
                  <c:v>1.4436487055547025E-2</c:v>
                </c:pt>
                <c:pt idx="36">
                  <c:v>-7.34723278186417E-2</c:v>
                </c:pt>
                <c:pt idx="37">
                  <c:v>4.1875384325737439E-2</c:v>
                </c:pt>
                <c:pt idx="38">
                  <c:v>-1.1898801959498329E-2</c:v>
                </c:pt>
                <c:pt idx="39">
                  <c:v>6.8960284947363294E-3</c:v>
                </c:pt>
                <c:pt idx="40">
                  <c:v>-4.4049381942947718E-3</c:v>
                </c:pt>
                <c:pt idx="41">
                  <c:v>4.6644988568430735E-3</c:v>
                </c:pt>
                <c:pt idx="42">
                  <c:v>-6.4940926143638601E-3</c:v>
                </c:pt>
                <c:pt idx="43">
                  <c:v>-5.0284378805534784E-3</c:v>
                </c:pt>
                <c:pt idx="44">
                  <c:v>-7.4104180704477008E-3</c:v>
                </c:pt>
                <c:pt idx="45">
                  <c:v>4.9611166041152134E-3</c:v>
                </c:pt>
                <c:pt idx="46">
                  <c:v>8.7792745346548795E-3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2E-418F-A04A-10580A43C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981248"/>
        <c:axId val="468984856"/>
      </c:scatterChart>
      <c:scatterChart>
        <c:scatterStyle val="lineMarker"/>
        <c:varyColors val="0"/>
        <c:ser>
          <c:idx val="2"/>
          <c:order val="2"/>
          <c:tx>
            <c:strRef>
              <c:f>'Population dynamics'!$R$3</c:f>
              <c:strCache>
                <c:ptCount val="1"/>
                <c:pt idx="0">
                  <c:v>exp r FW</c:v>
                </c:pt>
              </c:strCache>
            </c:strRef>
          </c:tx>
          <c:spPr>
            <a:ln w="19050" cap="rnd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xVal>
          <c:yVal>
            <c:numRef>
              <c:f>'Population dynamics'!$R$5:$R$51</c:f>
              <c:numCache>
                <c:formatCode>0.000</c:formatCode>
                <c:ptCount val="47"/>
                <c:pt idx="1">
                  <c:v>-3.3798935497962969E-4</c:v>
                </c:pt>
                <c:pt idx="2">
                  <c:v>5.4270396008998842E-2</c:v>
                </c:pt>
                <c:pt idx="3">
                  <c:v>-1.8231299444182638E-2</c:v>
                </c:pt>
                <c:pt idx="4">
                  <c:v>0.1047915111935999</c:v>
                </c:pt>
                <c:pt idx="5">
                  <c:v>2.5232846578250596E-2</c:v>
                </c:pt>
                <c:pt idx="6">
                  <c:v>1.2786242781894077E-2</c:v>
                </c:pt>
                <c:pt idx="7">
                  <c:v>5.5356155389507854E-2</c:v>
                </c:pt>
                <c:pt idx="8">
                  <c:v>-2.0312314805045948E-2</c:v>
                </c:pt>
                <c:pt idx="9">
                  <c:v>-2.8494487665478019E-3</c:v>
                </c:pt>
                <c:pt idx="10">
                  <c:v>2.6662725737262884E-2</c:v>
                </c:pt>
                <c:pt idx="11">
                  <c:v>-7.0948807855984591E-2</c:v>
                </c:pt>
                <c:pt idx="12">
                  <c:v>0.12913838654617912</c:v>
                </c:pt>
                <c:pt idx="13">
                  <c:v>-4.3917428890945152E-2</c:v>
                </c:pt>
                <c:pt idx="14">
                  <c:v>7.598542480537443E-2</c:v>
                </c:pt>
                <c:pt idx="15">
                  <c:v>-1.0082924176492622E-3</c:v>
                </c:pt>
                <c:pt idx="16">
                  <c:v>1.0320377723700234E-2</c:v>
                </c:pt>
                <c:pt idx="17">
                  <c:v>-9.6929148072725079E-3</c:v>
                </c:pt>
                <c:pt idx="18">
                  <c:v>5.0066830175191169E-3</c:v>
                </c:pt>
                <c:pt idx="19">
                  <c:v>-6.4510794809241444E-3</c:v>
                </c:pt>
                <c:pt idx="20">
                  <c:v>-1.2078674072118293E-2</c:v>
                </c:pt>
                <c:pt idx="21">
                  <c:v>1.4278209820517165E-2</c:v>
                </c:pt>
                <c:pt idx="22">
                  <c:v>-9.0509071459763391E-3</c:v>
                </c:pt>
                <c:pt idx="23">
                  <c:v>1.9484868990576092E-2</c:v>
                </c:pt>
                <c:pt idx="24">
                  <c:v>-3.6227534124034677E-2</c:v>
                </c:pt>
                <c:pt idx="25">
                  <c:v>0.12463908305240246</c:v>
                </c:pt>
                <c:pt idx="26">
                  <c:v>-1.2448151020604417E-2</c:v>
                </c:pt>
                <c:pt idx="27">
                  <c:v>-3.6667046545661233E-2</c:v>
                </c:pt>
                <c:pt idx="28">
                  <c:v>8.4052844868570203E-2</c:v>
                </c:pt>
                <c:pt idx="29">
                  <c:v>-4.223897046140733E-2</c:v>
                </c:pt>
                <c:pt idx="30">
                  <c:v>-7.1554357724668959E-3</c:v>
                </c:pt>
                <c:pt idx="31">
                  <c:v>-8.0724458143126246E-2</c:v>
                </c:pt>
                <c:pt idx="32">
                  <c:v>7.4443340461589055E-2</c:v>
                </c:pt>
                <c:pt idx="33">
                  <c:v>-3.0664072188422025E-2</c:v>
                </c:pt>
                <c:pt idx="34">
                  <c:v>1.649476647052823E-3</c:v>
                </c:pt>
                <c:pt idx="35">
                  <c:v>9.0826065441629612E-3</c:v>
                </c:pt>
                <c:pt idx="36">
                  <c:v>-8.5694614038602471E-2</c:v>
                </c:pt>
                <c:pt idx="37">
                  <c:v>5.9086614508168669E-2</c:v>
                </c:pt>
                <c:pt idx="38">
                  <c:v>1.1519553117866137E-2</c:v>
                </c:pt>
                <c:pt idx="39">
                  <c:v>-1.7508939746242649E-2</c:v>
                </c:pt>
                <c:pt idx="40">
                  <c:v>7.2548178961106147E-3</c:v>
                </c:pt>
                <c:pt idx="41">
                  <c:v>3.3054957387662781E-3</c:v>
                </c:pt>
                <c:pt idx="42">
                  <c:v>-5.6458376565420298E-3</c:v>
                </c:pt>
                <c:pt idx="43">
                  <c:v>-1.117196641671552E-3</c:v>
                </c:pt>
                <c:pt idx="44">
                  <c:v>-4.1848202878562403E-3</c:v>
                </c:pt>
                <c:pt idx="45">
                  <c:v>-5.8095088656681272E-6</c:v>
                </c:pt>
                <c:pt idx="46">
                  <c:v>-1.1664458025450988E-2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DF-42CC-B0C0-97A5A278D838}"/>
            </c:ext>
          </c:extLst>
        </c:ser>
        <c:ser>
          <c:idx val="3"/>
          <c:order val="3"/>
          <c:tx>
            <c:strRef>
              <c:f>'Population dynamics'!$W$3</c:f>
              <c:strCache>
                <c:ptCount val="1"/>
                <c:pt idx="0">
                  <c:v>exp r DW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xVal>
          <c:yVal>
            <c:numRef>
              <c:f>'Population dynamics'!$W$6:$W$51</c:f>
              <c:numCache>
                <c:formatCode>0.000</c:formatCode>
                <c:ptCount val="46"/>
                <c:pt idx="0">
                  <c:v>1.6236881534846214E-2</c:v>
                </c:pt>
                <c:pt idx="1">
                  <c:v>4.3846197969427403E-2</c:v>
                </c:pt>
                <c:pt idx="2">
                  <c:v>1.7284758755233134E-2</c:v>
                </c:pt>
                <c:pt idx="3">
                  <c:v>6.074455300614269E-2</c:v>
                </c:pt>
                <c:pt idx="4">
                  <c:v>1.9761504985056608E-2</c:v>
                </c:pt>
                <c:pt idx="5">
                  <c:v>1.5290684136488406E-2</c:v>
                </c:pt>
                <c:pt idx="6">
                  <c:v>6.7472559636040569E-2</c:v>
                </c:pt>
                <c:pt idx="7">
                  <c:v>7.5416090473379481E-3</c:v>
                </c:pt>
                <c:pt idx="8">
                  <c:v>1.2413096060051856E-2</c:v>
                </c:pt>
                <c:pt idx="9">
                  <c:v>3.2020548707874151E-2</c:v>
                </c:pt>
                <c:pt idx="10">
                  <c:v>-3.5254901040118573E-2</c:v>
                </c:pt>
                <c:pt idx="11">
                  <c:v>5.5099258267952332E-2</c:v>
                </c:pt>
                <c:pt idx="12">
                  <c:v>-2.8777776736069644E-2</c:v>
                </c:pt>
                <c:pt idx="13">
                  <c:v>6.9567397282413984E-2</c:v>
                </c:pt>
                <c:pt idx="14">
                  <c:v>-9.3261250449204278E-3</c:v>
                </c:pt>
                <c:pt idx="15">
                  <c:v>6.2480873245594564E-4</c:v>
                </c:pt>
                <c:pt idx="16">
                  <c:v>-7.7479278946760276E-3</c:v>
                </c:pt>
                <c:pt idx="17">
                  <c:v>8.2224333407571182E-3</c:v>
                </c:pt>
                <c:pt idx="18">
                  <c:v>-1.2017178710221413E-2</c:v>
                </c:pt>
                <c:pt idx="19">
                  <c:v>-8.8775754793246411E-3</c:v>
                </c:pt>
                <c:pt idx="20">
                  <c:v>8.0562590715901883E-3</c:v>
                </c:pt>
                <c:pt idx="21">
                  <c:v>-2.1113498914869006E-3</c:v>
                </c:pt>
                <c:pt idx="22">
                  <c:v>2.2604808090289957E-2</c:v>
                </c:pt>
                <c:pt idx="23">
                  <c:v>-2.9117032037401736E-2</c:v>
                </c:pt>
                <c:pt idx="24">
                  <c:v>5.7716697418828504E-2</c:v>
                </c:pt>
                <c:pt idx="25">
                  <c:v>1.0027990261130786E-2</c:v>
                </c:pt>
                <c:pt idx="26">
                  <c:v>-2.9616640296960459E-2</c:v>
                </c:pt>
                <c:pt idx="27">
                  <c:v>6.0579770611460901E-2</c:v>
                </c:pt>
                <c:pt idx="28">
                  <c:v>6.8009188418402767E-3</c:v>
                </c:pt>
                <c:pt idx="29">
                  <c:v>-2.0871279396238802E-2</c:v>
                </c:pt>
                <c:pt idx="30">
                  <c:v>-7.9177874048754121E-2</c:v>
                </c:pt>
                <c:pt idx="31">
                  <c:v>9.4042756869292851E-2</c:v>
                </c:pt>
                <c:pt idx="32">
                  <c:v>-3.7197576445975065E-2</c:v>
                </c:pt>
                <c:pt idx="33">
                  <c:v>-3.0540320908453949E-3</c:v>
                </c:pt>
                <c:pt idx="34">
                  <c:v>3.2252583245206651E-3</c:v>
                </c:pt>
                <c:pt idx="35">
                  <c:v>-8.1930658497136086E-2</c:v>
                </c:pt>
                <c:pt idx="36">
                  <c:v>6.063069384111814E-2</c:v>
                </c:pt>
                <c:pt idx="37">
                  <c:v>-5.0730367669519693E-3</c:v>
                </c:pt>
                <c:pt idx="38">
                  <c:v>-1.3864277395977873E-2</c:v>
                </c:pt>
                <c:pt idx="39">
                  <c:v>9.1863679956681408E-3</c:v>
                </c:pt>
                <c:pt idx="40">
                  <c:v>-3.6645804082099546E-4</c:v>
                </c:pt>
                <c:pt idx="41">
                  <c:v>-4.6667667266466284E-3</c:v>
                </c:pt>
                <c:pt idx="42">
                  <c:v>-5.0348171971144424E-3</c:v>
                </c:pt>
                <c:pt idx="43">
                  <c:v>-5.4206361152236981E-3</c:v>
                </c:pt>
                <c:pt idx="44">
                  <c:v>1.7744060140504558E-3</c:v>
                </c:pt>
                <c:pt idx="45">
                  <c:v>9.5249033956626029E-3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DF-42CC-B0C0-97A5A278D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296104"/>
        <c:axId val="76328429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strRef>
                    <c:extLst>
                      <c:ext uri="{02D57815-91ED-43cb-92C2-25804820EDAC}">
                        <c15:formulaRef>
                          <c15:sqref>'Population dynamics'!$L$3</c15:sqref>
                        </c15:formulaRef>
                      </c:ext>
                    </c:extLst>
                    <c:strCache>
                      <c:ptCount val="1"/>
                      <c:pt idx="0">
                        <c:v>lin r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'Population dynamics'!$A$5:$A$51</c15:sqref>
                        </c15:formulaRef>
                      </c:ext>
                    </c:extLst>
                    <c:numCache>
                      <c:formatCode>dd/mm/yy;@</c:formatCode>
                      <c:ptCount val="47"/>
                      <c:pt idx="0">
                        <c:v>42873</c:v>
                      </c:pt>
                      <c:pt idx="1">
                        <c:v>42884</c:v>
                      </c:pt>
                      <c:pt idx="2">
                        <c:v>42898</c:v>
                      </c:pt>
                      <c:pt idx="3">
                        <c:v>42905</c:v>
                      </c:pt>
                      <c:pt idx="4">
                        <c:v>42912</c:v>
                      </c:pt>
                      <c:pt idx="5">
                        <c:v>42919</c:v>
                      </c:pt>
                      <c:pt idx="6">
                        <c:v>42926</c:v>
                      </c:pt>
                      <c:pt idx="7">
                        <c:v>42933</c:v>
                      </c:pt>
                      <c:pt idx="8">
                        <c:v>42940</c:v>
                      </c:pt>
                      <c:pt idx="9">
                        <c:v>42947</c:v>
                      </c:pt>
                      <c:pt idx="10">
                        <c:v>42954</c:v>
                      </c:pt>
                      <c:pt idx="11">
                        <c:v>42961</c:v>
                      </c:pt>
                      <c:pt idx="12">
                        <c:v>42968</c:v>
                      </c:pt>
                      <c:pt idx="13">
                        <c:v>42975</c:v>
                      </c:pt>
                      <c:pt idx="14">
                        <c:v>42982</c:v>
                      </c:pt>
                      <c:pt idx="15">
                        <c:v>42996</c:v>
                      </c:pt>
                      <c:pt idx="16">
                        <c:v>43010</c:v>
                      </c:pt>
                      <c:pt idx="17">
                        <c:v>43038</c:v>
                      </c:pt>
                      <c:pt idx="18">
                        <c:v>43066</c:v>
                      </c:pt>
                      <c:pt idx="19">
                        <c:v>43087</c:v>
                      </c:pt>
                      <c:pt idx="20">
                        <c:v>43129</c:v>
                      </c:pt>
                      <c:pt idx="21">
                        <c:v>43185</c:v>
                      </c:pt>
                      <c:pt idx="22">
                        <c:v>43220</c:v>
                      </c:pt>
                      <c:pt idx="23">
                        <c:v>43234</c:v>
                      </c:pt>
                      <c:pt idx="24">
                        <c:v>43242</c:v>
                      </c:pt>
                      <c:pt idx="25">
                        <c:v>43249</c:v>
                      </c:pt>
                      <c:pt idx="26">
                        <c:v>43263</c:v>
                      </c:pt>
                      <c:pt idx="27">
                        <c:v>43270</c:v>
                      </c:pt>
                      <c:pt idx="28">
                        <c:v>43277</c:v>
                      </c:pt>
                      <c:pt idx="29">
                        <c:v>43284</c:v>
                      </c:pt>
                      <c:pt idx="30">
                        <c:v>43291</c:v>
                      </c:pt>
                      <c:pt idx="31">
                        <c:v>43298</c:v>
                      </c:pt>
                      <c:pt idx="32">
                        <c:v>43305</c:v>
                      </c:pt>
                      <c:pt idx="33">
                        <c:v>43312</c:v>
                      </c:pt>
                      <c:pt idx="34">
                        <c:v>43319</c:v>
                      </c:pt>
                      <c:pt idx="35">
                        <c:v>43326</c:v>
                      </c:pt>
                      <c:pt idx="36">
                        <c:v>43333</c:v>
                      </c:pt>
                      <c:pt idx="37">
                        <c:v>43340</c:v>
                      </c:pt>
                      <c:pt idx="38">
                        <c:v>43347</c:v>
                      </c:pt>
                      <c:pt idx="39">
                        <c:v>43361</c:v>
                      </c:pt>
                      <c:pt idx="40">
                        <c:v>43375</c:v>
                      </c:pt>
                      <c:pt idx="41">
                        <c:v>43403</c:v>
                      </c:pt>
                      <c:pt idx="42">
                        <c:v>43431</c:v>
                      </c:pt>
                      <c:pt idx="43">
                        <c:v>43515</c:v>
                      </c:pt>
                      <c:pt idx="44">
                        <c:v>43543</c:v>
                      </c:pt>
                      <c:pt idx="45">
                        <c:v>43578</c:v>
                      </c:pt>
                      <c:pt idx="46">
                        <c:v>43606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'Population dynamics'!$L$5:$L$51</c15:sqref>
                        </c15:formulaRef>
                      </c:ext>
                    </c:extLst>
                    <c:numCache>
                      <c:formatCode>0.00</c:formatCode>
                      <c:ptCount val="47"/>
                      <c:pt idx="1">
                        <c:v>2.6424242424242421</c:v>
                      </c:pt>
                      <c:pt idx="2">
                        <c:v>25.099999999999994</c:v>
                      </c:pt>
                      <c:pt idx="3">
                        <c:v>-0.11904761904762447</c:v>
                      </c:pt>
                      <c:pt idx="4">
                        <c:v>51.161904761904793</c:v>
                      </c:pt>
                      <c:pt idx="5">
                        <c:v>50.385714285714258</c:v>
                      </c:pt>
                      <c:pt idx="6">
                        <c:v>2.9428571428571622</c:v>
                      </c:pt>
                      <c:pt idx="7">
                        <c:v>85.504761904761935</c:v>
                      </c:pt>
                      <c:pt idx="8">
                        <c:v>37.747619047619018</c:v>
                      </c:pt>
                      <c:pt idx="9">
                        <c:v>7.9523809523809303</c:v>
                      </c:pt>
                      <c:pt idx="10">
                        <c:v>93.742857142857119</c:v>
                      </c:pt>
                      <c:pt idx="11">
                        <c:v>-91.923809523809467</c:v>
                      </c:pt>
                      <c:pt idx="12">
                        <c:v>159.21904761904761</c:v>
                      </c:pt>
                      <c:pt idx="13">
                        <c:v>-92.023809523809504</c:v>
                      </c:pt>
                      <c:pt idx="14">
                        <c:v>146.91428571428565</c:v>
                      </c:pt>
                      <c:pt idx="15">
                        <c:v>-65.864285714285714</c:v>
                      </c:pt>
                      <c:pt idx="16">
                        <c:v>26.342857142857188</c:v>
                      </c:pt>
                      <c:pt idx="17">
                        <c:v>-21.828571428571454</c:v>
                      </c:pt>
                      <c:pt idx="18">
                        <c:v>10.833333333333323</c:v>
                      </c:pt>
                      <c:pt idx="19">
                        <c:v>-38.82809523809523</c:v>
                      </c:pt>
                      <c:pt idx="20">
                        <c:v>-13.923253968253968</c:v>
                      </c:pt>
                      <c:pt idx="21">
                        <c:v>8.3815476190476286</c:v>
                      </c:pt>
                      <c:pt idx="22">
                        <c:v>8.3866666666666276</c:v>
                      </c:pt>
                      <c:pt idx="23">
                        <c:v>60.659523809523861</c:v>
                      </c:pt>
                      <c:pt idx="24">
                        <c:v>-71.595833333333303</c:v>
                      </c:pt>
                      <c:pt idx="25">
                        <c:v>95.580952380952311</c:v>
                      </c:pt>
                      <c:pt idx="26">
                        <c:v>0.43333333333336149</c:v>
                      </c:pt>
                      <c:pt idx="27">
                        <c:v>-103.99047619047607</c:v>
                      </c:pt>
                      <c:pt idx="28">
                        <c:v>267.11428571428559</c:v>
                      </c:pt>
                      <c:pt idx="29">
                        <c:v>-24.79047619047612</c:v>
                      </c:pt>
                      <c:pt idx="30">
                        <c:v>-115.74761904761901</c:v>
                      </c:pt>
                      <c:pt idx="31">
                        <c:v>-101.85238095238115</c:v>
                      </c:pt>
                      <c:pt idx="32">
                        <c:v>220.59047619047638</c:v>
                      </c:pt>
                      <c:pt idx="33">
                        <c:v>-156.7428571428573</c:v>
                      </c:pt>
                      <c:pt idx="34">
                        <c:v>64.18571428571444</c:v>
                      </c:pt>
                      <c:pt idx="35">
                        <c:v>57.652380952380881</c:v>
                      </c:pt>
                      <c:pt idx="36">
                        <c:v>-241.17619047619044</c:v>
                      </c:pt>
                      <c:pt idx="37">
                        <c:v>122.15714285714292</c:v>
                      </c:pt>
                      <c:pt idx="38">
                        <c:v>-38.42380952380946</c:v>
                      </c:pt>
                      <c:pt idx="39">
                        <c:v>22.419047619047596</c:v>
                      </c:pt>
                      <c:pt idx="40">
                        <c:v>-14.569047619047653</c:v>
                      </c:pt>
                      <c:pt idx="41">
                        <c:v>15.97738095238094</c:v>
                      </c:pt>
                      <c:pt idx="42">
                        <c:v>-21.69623809523809</c:v>
                      </c:pt>
                      <c:pt idx="43">
                        <c:v>-12.494507936507935</c:v>
                      </c:pt>
                      <c:pt idx="44">
                        <c:v>-13.363095238095232</c:v>
                      </c:pt>
                      <c:pt idx="45">
                        <c:v>8.7914285714285736</c:v>
                      </c:pt>
                      <c:pt idx="46">
                        <c:v>19.211904761904748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972E-418F-A04A-10580A43C9C2}"/>
                  </c:ext>
                </c:extLst>
              </c15:ser>
            </c15:filteredScatterSeries>
          </c:ext>
        </c:extLst>
      </c:scatterChart>
      <c:valAx>
        <c:axId val="468981248"/>
        <c:scaling>
          <c:orientation val="minMax"/>
          <c:max val="43650"/>
          <c:min val="428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crossBetween val="midCat"/>
        <c:majorUnit val="120"/>
      </c:val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[/d]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midCat"/>
      </c:valAx>
      <c:valAx>
        <c:axId val="763284296"/>
        <c:scaling>
          <c:orientation val="minMax"/>
        </c:scaling>
        <c:delete val="1"/>
        <c:axPos val="r"/>
        <c:numFmt formatCode="0.000" sourceLinked="1"/>
        <c:majorTickMark val="out"/>
        <c:minorTickMark val="none"/>
        <c:tickLblPos val="nextTo"/>
        <c:crossAx val="763296104"/>
        <c:crosses val="max"/>
        <c:crossBetween val="midCat"/>
      </c:valAx>
      <c:valAx>
        <c:axId val="763296104"/>
        <c:scaling>
          <c:orientation val="minMax"/>
        </c:scaling>
        <c:delete val="1"/>
        <c:axPos val="b"/>
        <c:numFmt formatCode="dd/mm/yy;@" sourceLinked="1"/>
        <c:majorTickMark val="out"/>
        <c:minorTickMark val="none"/>
        <c:tickLblPos val="nextTo"/>
        <c:crossAx val="763284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6063873609443409"/>
          <c:y val="3.489353481426076E-2"/>
          <c:w val="0.46126760249799104"/>
          <c:h val="6.06783899691382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 FW vs Mean</a:t>
            </a:r>
            <a:r>
              <a:rPr lang="en-GB" baseline="0"/>
              <a:t> AT</a:t>
            </a: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1974050389922773"/>
          <c:y val="1.58259159217686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920189721668297"/>
          <c:y val="8.2940604629353612E-2"/>
          <c:w val="0.74886602933732516"/>
          <c:h val="0.85845972403901127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45224694920228"/>
                  <c:y val="-1.173734661945974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'Growth experiments '!$AL$6:$AL$22</c:f>
              <c:numCache>
                <c:formatCode>0.0</c:formatCode>
                <c:ptCount val="17"/>
                <c:pt idx="0">
                  <c:v>18.700486111111115</c:v>
                </c:pt>
                <c:pt idx="1">
                  <c:v>17.874503968253965</c:v>
                </c:pt>
                <c:pt idx="2">
                  <c:v>16.640476190476189</c:v>
                </c:pt>
                <c:pt idx="3">
                  <c:v>13.419880952380954</c:v>
                </c:pt>
                <c:pt idx="4">
                  <c:v>13.019062499999999</c:v>
                </c:pt>
                <c:pt idx="8">
                  <c:v>3.1273239087301605</c:v>
                </c:pt>
                <c:pt idx="9">
                  <c:v>11.227740079365081</c:v>
                </c:pt>
                <c:pt idx="10">
                  <c:v>15.551483403045903</c:v>
                </c:pt>
                <c:pt idx="11">
                  <c:v>17.987018678160922</c:v>
                </c:pt>
                <c:pt idx="12">
                  <c:v>20.375126488095244</c:v>
                </c:pt>
                <c:pt idx="13">
                  <c:v>21.807578632683491</c:v>
                </c:pt>
                <c:pt idx="14">
                  <c:v>16.117234623015875</c:v>
                </c:pt>
                <c:pt idx="15">
                  <c:v>12.886681547619048</c:v>
                </c:pt>
                <c:pt idx="16">
                  <c:v>6.3553025793650795</c:v>
                </c:pt>
              </c:numCache>
            </c:numRef>
          </c:xVal>
          <c:yVal>
            <c:numRef>
              <c:f>'Growth experiments '!$U$6:$U$22</c:f>
              <c:numCache>
                <c:formatCode>0.000</c:formatCode>
                <c:ptCount val="17"/>
                <c:pt idx="0">
                  <c:v>5.9428690554188014E-2</c:v>
                </c:pt>
                <c:pt idx="1">
                  <c:v>3.3561785454892294E-2</c:v>
                </c:pt>
                <c:pt idx="2">
                  <c:v>9.535111829859505E-2</c:v>
                </c:pt>
                <c:pt idx="3">
                  <c:v>-6.2054300208315308E-4</c:v>
                </c:pt>
                <c:pt idx="4">
                  <c:v>-1.3357790886428441E-2</c:v>
                </c:pt>
                <c:pt idx="5">
                  <c:v>-5.3421888818799314E-2</c:v>
                </c:pt>
                <c:pt idx="8">
                  <c:v>5.7661700844602558E-3</c:v>
                </c:pt>
                <c:pt idx="9">
                  <c:v>-3.5699388254787079E-2</c:v>
                </c:pt>
                <c:pt idx="10">
                  <c:v>3.688993916083199E-2</c:v>
                </c:pt>
                <c:pt idx="11">
                  <c:v>1.3839801105872093E-2</c:v>
                </c:pt>
                <c:pt idx="12">
                  <c:v>3.4597854275408839E-2</c:v>
                </c:pt>
                <c:pt idx="13">
                  <c:v>1.8598389427637366E-2</c:v>
                </c:pt>
                <c:pt idx="14">
                  <c:v>4.0644627017963161E-2</c:v>
                </c:pt>
                <c:pt idx="15">
                  <c:v>1.536917293243315E-2</c:v>
                </c:pt>
                <c:pt idx="16">
                  <c:v>1.5319734941842094E-2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7A-4F9F-A5F1-BABFA4559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981248"/>
        <c:axId val="468984856"/>
      </c:scatterChart>
      <c:valAx>
        <c:axId val="46898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Air</a:t>
                </a:r>
                <a:r>
                  <a:rPr lang="en-GB" baseline="0"/>
                  <a:t> temperature [°C]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crossBetween val="midCat"/>
      </c:val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[/d]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 FW vs Mean</a:t>
            </a:r>
            <a:r>
              <a:rPr lang="en-GB" baseline="0"/>
              <a:t> SR</a:t>
            </a: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1974050389922773"/>
          <c:y val="1.58259159217686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920189721668297"/>
          <c:y val="8.2940604629353612E-2"/>
          <c:w val="0.74886602933732516"/>
          <c:h val="0.85845972403901127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749408879469221"/>
                  <c:y val="-0.327961897586469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'Growth experiments '!$AM$6:$AM$22</c:f>
              <c:numCache>
                <c:formatCode>0.0</c:formatCode>
                <c:ptCount val="17"/>
                <c:pt idx="0">
                  <c:v>0</c:v>
                </c:pt>
                <c:pt idx="1">
                  <c:v>15016.344866666668</c:v>
                </c:pt>
                <c:pt idx="2">
                  <c:v>14144.892857142859</c:v>
                </c:pt>
                <c:pt idx="3">
                  <c:v>9561.15</c:v>
                </c:pt>
                <c:pt idx="4">
                  <c:v>5673.0214285714292</c:v>
                </c:pt>
                <c:pt idx="8">
                  <c:v>7984.3499999999995</c:v>
                </c:pt>
                <c:pt idx="9">
                  <c:v>12187.062857142853</c:v>
                </c:pt>
                <c:pt idx="10">
                  <c:v>19044.178956370655</c:v>
                </c:pt>
                <c:pt idx="11">
                  <c:v>16309.765448275863</c:v>
                </c:pt>
                <c:pt idx="12">
                  <c:v>23386.073442857149</c:v>
                </c:pt>
                <c:pt idx="13">
                  <c:v>17256.441227229148</c:v>
                </c:pt>
                <c:pt idx="14">
                  <c:v>12648.749999999998</c:v>
                </c:pt>
                <c:pt idx="15">
                  <c:v>10485.449999999999</c:v>
                </c:pt>
                <c:pt idx="16">
                  <c:v>3831.5571428571434</c:v>
                </c:pt>
              </c:numCache>
            </c:numRef>
          </c:xVal>
          <c:yVal>
            <c:numRef>
              <c:f>'Growth experiments '!$U$6:$U$22</c:f>
              <c:numCache>
                <c:formatCode>0.000</c:formatCode>
                <c:ptCount val="17"/>
                <c:pt idx="0">
                  <c:v>5.9428690554188014E-2</c:v>
                </c:pt>
                <c:pt idx="1">
                  <c:v>3.3561785454892294E-2</c:v>
                </c:pt>
                <c:pt idx="2">
                  <c:v>9.535111829859505E-2</c:v>
                </c:pt>
                <c:pt idx="3">
                  <c:v>-6.2054300208315308E-4</c:v>
                </c:pt>
                <c:pt idx="4">
                  <c:v>-1.3357790886428441E-2</c:v>
                </c:pt>
                <c:pt idx="5">
                  <c:v>-5.3421888818799314E-2</c:v>
                </c:pt>
                <c:pt idx="8">
                  <c:v>5.7661700844602558E-3</c:v>
                </c:pt>
                <c:pt idx="9">
                  <c:v>-3.5699388254787079E-2</c:v>
                </c:pt>
                <c:pt idx="10">
                  <c:v>3.688993916083199E-2</c:v>
                </c:pt>
                <c:pt idx="11">
                  <c:v>1.3839801105872093E-2</c:v>
                </c:pt>
                <c:pt idx="12">
                  <c:v>3.4597854275408839E-2</c:v>
                </c:pt>
                <c:pt idx="13">
                  <c:v>1.8598389427637366E-2</c:v>
                </c:pt>
                <c:pt idx="14">
                  <c:v>4.0644627017963161E-2</c:v>
                </c:pt>
                <c:pt idx="15">
                  <c:v>1.536917293243315E-2</c:v>
                </c:pt>
                <c:pt idx="16">
                  <c:v>1.5319734941842094E-2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D4-4D8E-9C2A-0A9665D4D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981248"/>
        <c:axId val="468984856"/>
      </c:scatterChart>
      <c:valAx>
        <c:axId val="46898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Solar radiation</a:t>
                </a:r>
                <a:r>
                  <a:rPr lang="en-GB" baseline="0"/>
                  <a:t> [kJ/cm²/d]]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crossBetween val="midCat"/>
      </c:val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[/d]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 DW vs Mean</a:t>
            </a:r>
            <a:r>
              <a:rPr lang="en-GB" baseline="0"/>
              <a:t> WT</a:t>
            </a: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1974050389922773"/>
          <c:y val="1.58259159217686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920189721668297"/>
          <c:y val="8.2940604629353612E-2"/>
          <c:w val="0.74886602933732516"/>
          <c:h val="0.85845972403901127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45224694920228"/>
                  <c:y val="-1.173734661945974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'Growth experiments '!$AJ$6:$AJ$22</c:f>
              <c:numCache>
                <c:formatCode>0.0</c:formatCode>
                <c:ptCount val="17"/>
                <c:pt idx="0">
                  <c:v>21.366666666666667</c:v>
                </c:pt>
                <c:pt idx="1">
                  <c:v>21.416666666666668</c:v>
                </c:pt>
                <c:pt idx="2">
                  <c:v>18.516666666666666</c:v>
                </c:pt>
                <c:pt idx="3">
                  <c:v>16.150000000000002</c:v>
                </c:pt>
                <c:pt idx="4">
                  <c:v>12.3</c:v>
                </c:pt>
                <c:pt idx="5">
                  <c:v>9.2666666666666675</c:v>
                </c:pt>
                <c:pt idx="6">
                  <c:v>2.8333333333333335</c:v>
                </c:pt>
                <c:pt idx="9">
                  <c:v>9.7166666666666668</c:v>
                </c:pt>
                <c:pt idx="10">
                  <c:v>18.033333333333335</c:v>
                </c:pt>
                <c:pt idx="11">
                  <c:v>20.7</c:v>
                </c:pt>
                <c:pt idx="12">
                  <c:v>20.799999999999997</c:v>
                </c:pt>
                <c:pt idx="13">
                  <c:v>22.18333333333333</c:v>
                </c:pt>
                <c:pt idx="14">
                  <c:v>18.5</c:v>
                </c:pt>
              </c:numCache>
            </c:numRef>
          </c:xVal>
          <c:yVal>
            <c:numRef>
              <c:f>'Growth experiments '!$AD$6:$AD$22</c:f>
              <c:numCache>
                <c:formatCode>0.000</c:formatCode>
                <c:ptCount val="17"/>
                <c:pt idx="0">
                  <c:v>4.0506744646822419E-2</c:v>
                </c:pt>
                <c:pt idx="1">
                  <c:v>2.2331029247066942E-2</c:v>
                </c:pt>
                <c:pt idx="2">
                  <c:v>8.5359126426397258E-2</c:v>
                </c:pt>
                <c:pt idx="3">
                  <c:v>2.0197146751586583E-3</c:v>
                </c:pt>
                <c:pt idx="4">
                  <c:v>-5.0619050583646907E-2</c:v>
                </c:pt>
                <c:pt idx="5">
                  <c:v>1.0061027488103874E-3</c:v>
                </c:pt>
                <c:pt idx="8">
                  <c:v>1.4868775255460044E-2</c:v>
                </c:pt>
                <c:pt idx="9">
                  <c:v>-4.9543763672678508E-2</c:v>
                </c:pt>
                <c:pt idx="10">
                  <c:v>5.6379695498127375E-3</c:v>
                </c:pt>
                <c:pt idx="11">
                  <c:v>1.6740505761029607E-2</c:v>
                </c:pt>
                <c:pt idx="12">
                  <c:v>9.6461684740081818E-3</c:v>
                </c:pt>
                <c:pt idx="13">
                  <c:v>2.0499693644785693E-2</c:v>
                </c:pt>
                <c:pt idx="14">
                  <c:v>2.7616242626323728E-2</c:v>
                </c:pt>
                <c:pt idx="15">
                  <c:v>1.5945339521652606E-2</c:v>
                </c:pt>
                <c:pt idx="16">
                  <c:v>5.8970503745152858E-4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F9-4082-8DDE-D82517FD3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981248"/>
        <c:axId val="468984856"/>
      </c:scatterChart>
      <c:valAx>
        <c:axId val="46898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Water</a:t>
                </a:r>
                <a:r>
                  <a:rPr lang="en-GB" baseline="0"/>
                  <a:t> temperature [°C]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crossBetween val="midCat"/>
      </c:val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[/d]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 DW vs Mean</a:t>
            </a:r>
            <a:r>
              <a:rPr lang="en-GB" baseline="0"/>
              <a:t> AT</a:t>
            </a: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1974050389922773"/>
          <c:y val="1.58259159217686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920189721668297"/>
          <c:y val="8.2940604629353612E-2"/>
          <c:w val="0.74886602933732516"/>
          <c:h val="0.85845972403901127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45224694920228"/>
                  <c:y val="-1.173734661945974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'Growth experiments '!$AL$6:$AL$22</c:f>
              <c:numCache>
                <c:formatCode>0.0</c:formatCode>
                <c:ptCount val="17"/>
                <c:pt idx="0">
                  <c:v>18.700486111111115</c:v>
                </c:pt>
                <c:pt idx="1">
                  <c:v>17.874503968253965</c:v>
                </c:pt>
                <c:pt idx="2">
                  <c:v>16.640476190476189</c:v>
                </c:pt>
                <c:pt idx="3">
                  <c:v>13.419880952380954</c:v>
                </c:pt>
                <c:pt idx="4">
                  <c:v>13.019062499999999</c:v>
                </c:pt>
                <c:pt idx="8">
                  <c:v>3.1273239087301605</c:v>
                </c:pt>
                <c:pt idx="9">
                  <c:v>11.227740079365081</c:v>
                </c:pt>
                <c:pt idx="10">
                  <c:v>15.551483403045903</c:v>
                </c:pt>
                <c:pt idx="11">
                  <c:v>17.987018678160922</c:v>
                </c:pt>
                <c:pt idx="12">
                  <c:v>20.375126488095244</c:v>
                </c:pt>
                <c:pt idx="13">
                  <c:v>21.807578632683491</c:v>
                </c:pt>
                <c:pt idx="14">
                  <c:v>16.117234623015875</c:v>
                </c:pt>
                <c:pt idx="15">
                  <c:v>12.886681547619048</c:v>
                </c:pt>
                <c:pt idx="16">
                  <c:v>6.3553025793650795</c:v>
                </c:pt>
              </c:numCache>
            </c:numRef>
          </c:xVal>
          <c:yVal>
            <c:numRef>
              <c:f>'Growth experiments '!$AD$6:$AD$22</c:f>
              <c:numCache>
                <c:formatCode>0.000</c:formatCode>
                <c:ptCount val="17"/>
                <c:pt idx="0">
                  <c:v>4.0506744646822419E-2</c:v>
                </c:pt>
                <c:pt idx="1">
                  <c:v>2.2331029247066942E-2</c:v>
                </c:pt>
                <c:pt idx="2">
                  <c:v>8.5359126426397258E-2</c:v>
                </c:pt>
                <c:pt idx="3">
                  <c:v>2.0197146751586583E-3</c:v>
                </c:pt>
                <c:pt idx="4">
                  <c:v>-5.0619050583646907E-2</c:v>
                </c:pt>
                <c:pt idx="5">
                  <c:v>1.0061027488103874E-3</c:v>
                </c:pt>
                <c:pt idx="8">
                  <c:v>1.4868775255460044E-2</c:v>
                </c:pt>
                <c:pt idx="9">
                  <c:v>-4.9543763672678508E-2</c:v>
                </c:pt>
                <c:pt idx="10">
                  <c:v>5.6379695498127375E-3</c:v>
                </c:pt>
                <c:pt idx="11">
                  <c:v>1.6740505761029607E-2</c:v>
                </c:pt>
                <c:pt idx="12">
                  <c:v>9.6461684740081818E-3</c:v>
                </c:pt>
                <c:pt idx="13">
                  <c:v>2.0499693644785693E-2</c:v>
                </c:pt>
                <c:pt idx="14">
                  <c:v>2.7616242626323728E-2</c:v>
                </c:pt>
                <c:pt idx="15">
                  <c:v>1.5945339521652606E-2</c:v>
                </c:pt>
                <c:pt idx="16">
                  <c:v>5.8970503745152858E-4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1F-496D-B94E-8BBD4C2CD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981248"/>
        <c:axId val="468984856"/>
      </c:scatterChart>
      <c:valAx>
        <c:axId val="46898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Air</a:t>
                </a:r>
                <a:r>
                  <a:rPr lang="en-GB" baseline="0"/>
                  <a:t> temperature [°C]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crossBetween val="midCat"/>
      </c:val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[/d]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 DW vs Mean</a:t>
            </a:r>
            <a:r>
              <a:rPr lang="en-GB" baseline="0"/>
              <a:t> SR</a:t>
            </a: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1974050389922773"/>
          <c:y val="1.58259159217686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920189721668297"/>
          <c:y val="8.2940604629353612E-2"/>
          <c:w val="0.74886602933732516"/>
          <c:h val="0.85845972403901127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749408879469221"/>
                  <c:y val="-0.327961897586469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'Growth experiments '!$AM$6:$AM$22</c:f>
              <c:numCache>
                <c:formatCode>0.0</c:formatCode>
                <c:ptCount val="17"/>
                <c:pt idx="0">
                  <c:v>0</c:v>
                </c:pt>
                <c:pt idx="1">
                  <c:v>15016.344866666668</c:v>
                </c:pt>
                <c:pt idx="2">
                  <c:v>14144.892857142859</c:v>
                </c:pt>
                <c:pt idx="3">
                  <c:v>9561.15</c:v>
                </c:pt>
                <c:pt idx="4">
                  <c:v>5673.0214285714292</c:v>
                </c:pt>
                <c:pt idx="8">
                  <c:v>7984.3499999999995</c:v>
                </c:pt>
                <c:pt idx="9">
                  <c:v>12187.062857142853</c:v>
                </c:pt>
                <c:pt idx="10">
                  <c:v>19044.178956370655</c:v>
                </c:pt>
                <c:pt idx="11">
                  <c:v>16309.765448275863</c:v>
                </c:pt>
                <c:pt idx="12">
                  <c:v>23386.073442857149</c:v>
                </c:pt>
                <c:pt idx="13">
                  <c:v>17256.441227229148</c:v>
                </c:pt>
                <c:pt idx="14">
                  <c:v>12648.749999999998</c:v>
                </c:pt>
                <c:pt idx="15">
                  <c:v>10485.449999999999</c:v>
                </c:pt>
                <c:pt idx="16">
                  <c:v>3831.5571428571434</c:v>
                </c:pt>
              </c:numCache>
            </c:numRef>
          </c:xVal>
          <c:yVal>
            <c:numRef>
              <c:f>'Growth experiments '!$AD$6:$AD$22</c:f>
              <c:numCache>
                <c:formatCode>0.000</c:formatCode>
                <c:ptCount val="17"/>
                <c:pt idx="0">
                  <c:v>4.0506744646822419E-2</c:v>
                </c:pt>
                <c:pt idx="1">
                  <c:v>2.2331029247066942E-2</c:v>
                </c:pt>
                <c:pt idx="2">
                  <c:v>8.5359126426397258E-2</c:v>
                </c:pt>
                <c:pt idx="3">
                  <c:v>2.0197146751586583E-3</c:v>
                </c:pt>
                <c:pt idx="4">
                  <c:v>-5.0619050583646907E-2</c:v>
                </c:pt>
                <c:pt idx="5">
                  <c:v>1.0061027488103874E-3</c:v>
                </c:pt>
                <c:pt idx="8">
                  <c:v>1.4868775255460044E-2</c:v>
                </c:pt>
                <c:pt idx="9">
                  <c:v>-4.9543763672678508E-2</c:v>
                </c:pt>
                <c:pt idx="10">
                  <c:v>5.6379695498127375E-3</c:v>
                </c:pt>
                <c:pt idx="11">
                  <c:v>1.6740505761029607E-2</c:v>
                </c:pt>
                <c:pt idx="12">
                  <c:v>9.6461684740081818E-3</c:v>
                </c:pt>
                <c:pt idx="13">
                  <c:v>2.0499693644785693E-2</c:v>
                </c:pt>
                <c:pt idx="14">
                  <c:v>2.7616242626323728E-2</c:v>
                </c:pt>
                <c:pt idx="15">
                  <c:v>1.5945339521652606E-2</c:v>
                </c:pt>
                <c:pt idx="16">
                  <c:v>5.8970503745152858E-4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1C-4552-9BED-E1C7341BC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981248"/>
        <c:axId val="468984856"/>
      </c:scatterChart>
      <c:valAx>
        <c:axId val="46898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Solar radiation</a:t>
                </a:r>
                <a:r>
                  <a:rPr lang="en-GB" baseline="0"/>
                  <a:t> [kJ/cm²/d]]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crossBetween val="midCat"/>
      </c:val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[/d]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5818267357519"/>
          <c:y val="0.14195768399925754"/>
          <c:w val="0.82541422073614645"/>
          <c:h val="0.77365604368120866"/>
        </c:manualLayout>
      </c:layout>
      <c:lineChart>
        <c:grouping val="standard"/>
        <c:varyColors val="0"/>
        <c:ser>
          <c:idx val="3"/>
          <c:order val="0"/>
          <c:tx>
            <c:strRef>
              <c:f>'Growth experiments '!$U$3</c:f>
              <c:strCache>
                <c:ptCount val="1"/>
                <c:pt idx="0">
                  <c:v>mean r FW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'!$U$5:$U$22</c:f>
              <c:numCache>
                <c:formatCode>0.000</c:formatCode>
                <c:ptCount val="18"/>
                <c:pt idx="1">
                  <c:v>5.9428690554188014E-2</c:v>
                </c:pt>
                <c:pt idx="2">
                  <c:v>3.3561785454892294E-2</c:v>
                </c:pt>
                <c:pt idx="3">
                  <c:v>9.535111829859505E-2</c:v>
                </c:pt>
                <c:pt idx="4">
                  <c:v>-6.2054300208315308E-4</c:v>
                </c:pt>
                <c:pt idx="5">
                  <c:v>-1.3357790886428441E-2</c:v>
                </c:pt>
                <c:pt idx="6">
                  <c:v>-5.3421888818799314E-2</c:v>
                </c:pt>
                <c:pt idx="9">
                  <c:v>5.7661700844602558E-3</c:v>
                </c:pt>
                <c:pt idx="10">
                  <c:v>-3.5699388254787079E-2</c:v>
                </c:pt>
                <c:pt idx="11">
                  <c:v>3.688993916083199E-2</c:v>
                </c:pt>
                <c:pt idx="12">
                  <c:v>1.3839801105872093E-2</c:v>
                </c:pt>
                <c:pt idx="13">
                  <c:v>3.4597854275408839E-2</c:v>
                </c:pt>
                <c:pt idx="14">
                  <c:v>1.8598389427637366E-2</c:v>
                </c:pt>
                <c:pt idx="15">
                  <c:v>4.0644627017963161E-2</c:v>
                </c:pt>
                <c:pt idx="16">
                  <c:v>1.536917293243315E-2</c:v>
                </c:pt>
                <c:pt idx="17">
                  <c:v>1.5319734941842094E-2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10-4E3B-BA51-486CF0B51B4D}"/>
            </c:ext>
          </c:extLst>
        </c:ser>
        <c:ser>
          <c:idx val="0"/>
          <c:order val="1"/>
          <c:tx>
            <c:strRef>
              <c:f>'Growth experiments '!$R$3</c:f>
              <c:strCache>
                <c:ptCount val="1"/>
                <c:pt idx="0">
                  <c:v>r1 FW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'!$R$5:$R$22</c:f>
              <c:numCache>
                <c:formatCode>0.000</c:formatCode>
                <c:ptCount val="18"/>
                <c:pt idx="1">
                  <c:v>5.2590696902202617E-2</c:v>
                </c:pt>
                <c:pt idx="2">
                  <c:v>3.7914355652996679E-3</c:v>
                </c:pt>
                <c:pt idx="3">
                  <c:v>9.2208019535015076E-2</c:v>
                </c:pt>
                <c:pt idx="4">
                  <c:v>-2.1559164636031598E-2</c:v>
                </c:pt>
                <c:pt idx="5">
                  <c:v>0</c:v>
                </c:pt>
                <c:pt idx="6">
                  <c:v>0</c:v>
                </c:pt>
                <c:pt idx="9">
                  <c:v>-6.6920116948420939E-3</c:v>
                </c:pt>
                <c:pt idx="10">
                  <c:v>-1.6833070486739939E-2</c:v>
                </c:pt>
                <c:pt idx="11">
                  <c:v>2.9944735495437042E-2</c:v>
                </c:pt>
                <c:pt idx="12">
                  <c:v>2.2045379420514884E-2</c:v>
                </c:pt>
                <c:pt idx="13">
                  <c:v>1.2738390854954731E-2</c:v>
                </c:pt>
                <c:pt idx="14">
                  <c:v>1.8419272806015002E-2</c:v>
                </c:pt>
                <c:pt idx="15">
                  <c:v>4.5505572644744252E-2</c:v>
                </c:pt>
                <c:pt idx="16">
                  <c:v>2.6581195246297755E-2</c:v>
                </c:pt>
                <c:pt idx="17">
                  <c:v>1.0109629721877657E-2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B910-4E3B-BA51-486CF0B51B4D}"/>
            </c:ext>
          </c:extLst>
        </c:ser>
        <c:ser>
          <c:idx val="1"/>
          <c:order val="2"/>
          <c:tx>
            <c:strRef>
              <c:f>'Growth experiments '!$S$3</c:f>
              <c:strCache>
                <c:ptCount val="1"/>
                <c:pt idx="0">
                  <c:v>r2 FW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'!$S$5:$S$22</c:f>
              <c:numCache>
                <c:formatCode>0.000</c:formatCode>
                <c:ptCount val="18"/>
                <c:pt idx="1">
                  <c:v>5.6575718016064647E-2</c:v>
                </c:pt>
                <c:pt idx="2">
                  <c:v>3.9990044709940886E-2</c:v>
                </c:pt>
                <c:pt idx="3">
                  <c:v>0.1024105917322921</c:v>
                </c:pt>
                <c:pt idx="4">
                  <c:v>-5.9086971073786711E-3</c:v>
                </c:pt>
                <c:pt idx="5">
                  <c:v>2.0925413968131749E-2</c:v>
                </c:pt>
                <c:pt idx="6">
                  <c:v>0</c:v>
                </c:pt>
                <c:pt idx="9">
                  <c:v>1.1888010544464787E-2</c:v>
                </c:pt>
                <c:pt idx="10">
                  <c:v>-1.3664479171498737E-2</c:v>
                </c:pt>
                <c:pt idx="11">
                  <c:v>4.8033043679720333E-2</c:v>
                </c:pt>
                <c:pt idx="12">
                  <c:v>-1.1827901255461289E-2</c:v>
                </c:pt>
                <c:pt idx="13">
                  <c:v>4.0076528074225133E-2</c:v>
                </c:pt>
                <c:pt idx="14">
                  <c:v>2.0095022975541006E-2</c:v>
                </c:pt>
                <c:pt idx="15">
                  <c:v>3.6664348310422777E-2</c:v>
                </c:pt>
                <c:pt idx="16">
                  <c:v>5.322483360953637E-3</c:v>
                </c:pt>
                <c:pt idx="17">
                  <c:v>2.0254605937817662E-2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B910-4E3B-BA51-486CF0B51B4D}"/>
            </c:ext>
          </c:extLst>
        </c:ser>
        <c:ser>
          <c:idx val="2"/>
          <c:order val="3"/>
          <c:tx>
            <c:strRef>
              <c:f>'Growth experiments '!$T$3</c:f>
              <c:strCache>
                <c:ptCount val="1"/>
                <c:pt idx="0">
                  <c:v>r3 FW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'!$T$5:$T$22</c:f>
              <c:numCache>
                <c:formatCode>0.000</c:formatCode>
                <c:ptCount val="18"/>
                <c:pt idx="1">
                  <c:v>6.9119656744296806E-2</c:v>
                </c:pt>
                <c:pt idx="2">
                  <c:v>5.6903876089436319E-2</c:v>
                </c:pt>
                <c:pt idx="3">
                  <c:v>9.1434743628477991E-2</c:v>
                </c:pt>
                <c:pt idx="4">
                  <c:v>2.5606232737160808E-2</c:v>
                </c:pt>
                <c:pt idx="5">
                  <c:v>-4.764099574098863E-2</c:v>
                </c:pt>
                <c:pt idx="6">
                  <c:v>-5.3421888818799314E-2</c:v>
                </c:pt>
                <c:pt idx="9">
                  <c:v>1.2102511403758074E-2</c:v>
                </c:pt>
                <c:pt idx="10">
                  <c:v>-7.6600615106122552E-2</c:v>
                </c:pt>
                <c:pt idx="11">
                  <c:v>3.2692038307338585E-2</c:v>
                </c:pt>
                <c:pt idx="12">
                  <c:v>3.1301925152562679E-2</c:v>
                </c:pt>
                <c:pt idx="13">
                  <c:v>5.0978643897046656E-2</c:v>
                </c:pt>
                <c:pt idx="14">
                  <c:v>1.7280872501356102E-2</c:v>
                </c:pt>
                <c:pt idx="15">
                  <c:v>3.9763960098722448E-2</c:v>
                </c:pt>
                <c:pt idx="16">
                  <c:v>1.4203840190048056E-2</c:v>
                </c:pt>
                <c:pt idx="17">
                  <c:v>1.5594969165830965E-2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C-B910-4E3B-BA51-486CF0B51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981248"/>
        <c:axId val="468984856"/>
      </c:lineChart>
      <c:dateAx>
        <c:axId val="468981248"/>
        <c:scaling>
          <c:orientation val="minMax"/>
          <c:max val="43435"/>
          <c:min val="4291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  <c:min val="-0.1500000000000000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 FW [/d]</a:t>
                </a:r>
              </a:p>
            </c:rich>
          </c:tx>
          <c:layout>
            <c:manualLayout>
              <c:xMode val="edge"/>
              <c:yMode val="edge"/>
              <c:x val="1.5795497932880626E-2"/>
              <c:y val="0.4460671751298638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5818267357519"/>
          <c:y val="0.14195768399925754"/>
          <c:w val="0.82541422073614645"/>
          <c:h val="0.77365604368120866"/>
        </c:manualLayout>
      </c:layout>
      <c:lineChart>
        <c:grouping val="standard"/>
        <c:varyColors val="0"/>
        <c:ser>
          <c:idx val="3"/>
          <c:order val="0"/>
          <c:tx>
            <c:strRef>
              <c:f>'Growth experiments '!$AD$3</c:f>
              <c:strCache>
                <c:ptCount val="1"/>
                <c:pt idx="0">
                  <c:v>mean r DW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'!$AD$5:$AD$22</c:f>
              <c:numCache>
                <c:formatCode>0.000</c:formatCode>
                <c:ptCount val="18"/>
                <c:pt idx="1">
                  <c:v>4.0506744646822419E-2</c:v>
                </c:pt>
                <c:pt idx="2">
                  <c:v>2.2331029247066942E-2</c:v>
                </c:pt>
                <c:pt idx="3">
                  <c:v>8.5359126426397258E-2</c:v>
                </c:pt>
                <c:pt idx="4">
                  <c:v>2.0197146751586583E-3</c:v>
                </c:pt>
                <c:pt idx="5">
                  <c:v>-5.0619050583646907E-2</c:v>
                </c:pt>
                <c:pt idx="6">
                  <c:v>1.0061027488103874E-3</c:v>
                </c:pt>
                <c:pt idx="9">
                  <c:v>1.4868775255460044E-2</c:v>
                </c:pt>
                <c:pt idx="10">
                  <c:v>-4.9543763672678508E-2</c:v>
                </c:pt>
                <c:pt idx="11">
                  <c:v>5.6379695498127375E-3</c:v>
                </c:pt>
                <c:pt idx="12">
                  <c:v>1.6740505761029607E-2</c:v>
                </c:pt>
                <c:pt idx="13">
                  <c:v>9.6461684740081818E-3</c:v>
                </c:pt>
                <c:pt idx="14">
                  <c:v>2.0499693644785693E-2</c:v>
                </c:pt>
                <c:pt idx="15">
                  <c:v>2.7616242626323728E-2</c:v>
                </c:pt>
                <c:pt idx="16">
                  <c:v>1.5945339521652606E-2</c:v>
                </c:pt>
                <c:pt idx="17">
                  <c:v>5.8970503745152858E-4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427-406A-8FF6-27DB1CE9B2AB}"/>
            </c:ext>
          </c:extLst>
        </c:ser>
        <c:ser>
          <c:idx val="0"/>
          <c:order val="1"/>
          <c:tx>
            <c:strRef>
              <c:f>'Growth experiments '!$AA$3</c:f>
              <c:strCache>
                <c:ptCount val="1"/>
                <c:pt idx="0">
                  <c:v>r1 DW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'!$AA$5:$AA$22</c:f>
              <c:numCache>
                <c:formatCode>0.000</c:formatCode>
                <c:ptCount val="18"/>
                <c:pt idx="1">
                  <c:v>3.3299173915206356E-2</c:v>
                </c:pt>
                <c:pt idx="2">
                  <c:v>-1.1732288106144715E-2</c:v>
                </c:pt>
                <c:pt idx="3">
                  <c:v>8.1256647100211771E-2</c:v>
                </c:pt>
                <c:pt idx="4">
                  <c:v>-2.6291591630129507E-2</c:v>
                </c:pt>
                <c:pt idx="5">
                  <c:v>0</c:v>
                </c:pt>
                <c:pt idx="6">
                  <c:v>0</c:v>
                </c:pt>
                <c:pt idx="9">
                  <c:v>8.2165712199565588E-3</c:v>
                </c:pt>
                <c:pt idx="10">
                  <c:v>-2.3400783612827138E-2</c:v>
                </c:pt>
                <c:pt idx="11">
                  <c:v>4.1182445182499127E-3</c:v>
                </c:pt>
                <c:pt idx="12">
                  <c:v>1.3695389837705811E-2</c:v>
                </c:pt>
                <c:pt idx="13">
                  <c:v>-1.4480896718148728E-2</c:v>
                </c:pt>
                <c:pt idx="14">
                  <c:v>1.7844725827423785E-2</c:v>
                </c:pt>
                <c:pt idx="15">
                  <c:v>3.1943997787916324E-2</c:v>
                </c:pt>
                <c:pt idx="16">
                  <c:v>2.954306643944694E-2</c:v>
                </c:pt>
                <c:pt idx="17">
                  <c:v>-3.4671473796078199E-3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2427-406A-8FF6-27DB1CE9B2AB}"/>
            </c:ext>
          </c:extLst>
        </c:ser>
        <c:ser>
          <c:idx val="1"/>
          <c:order val="2"/>
          <c:tx>
            <c:strRef>
              <c:f>'Growth experiments '!$AB$3</c:f>
              <c:strCache>
                <c:ptCount val="1"/>
                <c:pt idx="0">
                  <c:v>r2 DW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'!$AB$5:$AB$22</c:f>
              <c:numCache>
                <c:formatCode>0.000</c:formatCode>
                <c:ptCount val="18"/>
                <c:pt idx="1">
                  <c:v>4.0188590562509723E-2</c:v>
                </c:pt>
                <c:pt idx="2">
                  <c:v>2.8159191441580553E-2</c:v>
                </c:pt>
                <c:pt idx="3">
                  <c:v>9.5957324731731131E-2</c:v>
                </c:pt>
                <c:pt idx="4">
                  <c:v>9.2769594297357843E-4</c:v>
                </c:pt>
                <c:pt idx="5">
                  <c:v>2.0940470581219013E-2</c:v>
                </c:pt>
                <c:pt idx="6">
                  <c:v>0</c:v>
                </c:pt>
                <c:pt idx="9">
                  <c:v>2.9940328228730162E-2</c:v>
                </c:pt>
                <c:pt idx="10">
                  <c:v>-2.7116587277061347E-2</c:v>
                </c:pt>
                <c:pt idx="11">
                  <c:v>1.0864691942964005E-2</c:v>
                </c:pt>
                <c:pt idx="12">
                  <c:v>4.5332117089815927E-3</c:v>
                </c:pt>
                <c:pt idx="13">
                  <c:v>1.7956909002454519E-2</c:v>
                </c:pt>
                <c:pt idx="14">
                  <c:v>2.5410582829576509E-2</c:v>
                </c:pt>
                <c:pt idx="15">
                  <c:v>2.4269340303720268E-2</c:v>
                </c:pt>
                <c:pt idx="16">
                  <c:v>6.960726392886204E-3</c:v>
                </c:pt>
                <c:pt idx="17">
                  <c:v>9.8570380474260807E-3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2427-406A-8FF6-27DB1CE9B2AB}"/>
            </c:ext>
          </c:extLst>
        </c:ser>
        <c:ser>
          <c:idx val="2"/>
          <c:order val="3"/>
          <c:tx>
            <c:strRef>
              <c:f>'Growth experiments '!$AC$3</c:f>
              <c:strCache>
                <c:ptCount val="1"/>
                <c:pt idx="0">
                  <c:v>r3 DW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'Growth experiments '!$A$5:$A$22</c:f>
              <c:numCache>
                <c:formatCode>dd/mm/yy;@</c:formatCode>
                <c:ptCount val="18"/>
                <c:pt idx="0">
                  <c:v>42898</c:v>
                </c:pt>
                <c:pt idx="1">
                  <c:v>42926</c:v>
                </c:pt>
                <c:pt idx="2">
                  <c:v>42954</c:v>
                </c:pt>
                <c:pt idx="3">
                  <c:v>42982</c:v>
                </c:pt>
                <c:pt idx="4">
                  <c:v>43010</c:v>
                </c:pt>
                <c:pt idx="5">
                  <c:v>43038</c:v>
                </c:pt>
                <c:pt idx="6">
                  <c:v>43066</c:v>
                </c:pt>
                <c:pt idx="7">
                  <c:v>43087</c:v>
                </c:pt>
                <c:pt idx="8">
                  <c:v>43157</c:v>
                </c:pt>
                <c:pt idx="9">
                  <c:v>43185</c:v>
                </c:pt>
                <c:pt idx="10">
                  <c:v>43220</c:v>
                </c:pt>
                <c:pt idx="11">
                  <c:v>43248</c:v>
                </c:pt>
                <c:pt idx="12">
                  <c:v>43277</c:v>
                </c:pt>
                <c:pt idx="13">
                  <c:v>43305</c:v>
                </c:pt>
                <c:pt idx="14">
                  <c:v>43333</c:v>
                </c:pt>
                <c:pt idx="15">
                  <c:v>43361</c:v>
                </c:pt>
                <c:pt idx="16">
                  <c:v>43389</c:v>
                </c:pt>
                <c:pt idx="17">
                  <c:v>43431</c:v>
                </c:pt>
              </c:numCache>
            </c:numRef>
          </c:cat>
          <c:val>
            <c:numRef>
              <c:f>'Growth experiments '!$AC$5:$AC$22</c:f>
              <c:numCache>
                <c:formatCode>0.000</c:formatCode>
                <c:ptCount val="18"/>
                <c:pt idx="1">
                  <c:v>4.8032469462751193E-2</c:v>
                </c:pt>
                <c:pt idx="2">
                  <c:v>5.0566184405764998E-2</c:v>
                </c:pt>
                <c:pt idx="3">
                  <c:v>7.8863407447248887E-2</c:v>
                </c:pt>
                <c:pt idx="4">
                  <c:v>3.1423039712631905E-2</c:v>
                </c:pt>
                <c:pt idx="5">
                  <c:v>-0.12217857174851283</c:v>
                </c:pt>
                <c:pt idx="6">
                  <c:v>1.0061027488103874E-3</c:v>
                </c:pt>
                <c:pt idx="9">
                  <c:v>6.4494263176934153E-3</c:v>
                </c:pt>
                <c:pt idx="10">
                  <c:v>-9.8113920128147042E-2</c:v>
                </c:pt>
                <c:pt idx="11">
                  <c:v>1.9309721882242964E-3</c:v>
                </c:pt>
                <c:pt idx="12">
                  <c:v>3.1992915736401423E-2</c:v>
                </c:pt>
                <c:pt idx="13">
                  <c:v>2.5462493137718756E-2</c:v>
                </c:pt>
                <c:pt idx="14">
                  <c:v>1.8243772277356789E-2</c:v>
                </c:pt>
                <c:pt idx="15">
                  <c:v>2.6635389787334589E-2</c:v>
                </c:pt>
                <c:pt idx="16">
                  <c:v>1.1332225732624672E-2</c:v>
                </c:pt>
                <c:pt idx="17">
                  <c:v>-4.6207755554636756E-3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2427-406A-8FF6-27DB1CE9B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981248"/>
        <c:axId val="468984856"/>
      </c:lineChart>
      <c:dateAx>
        <c:axId val="468981248"/>
        <c:scaling>
          <c:orientation val="minMax"/>
          <c:max val="43435"/>
          <c:min val="4291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 DW [/d]</a:t>
                </a:r>
              </a:p>
            </c:rich>
          </c:tx>
          <c:layout>
            <c:manualLayout>
              <c:xMode val="edge"/>
              <c:yMode val="edge"/>
              <c:x val="1.5795497932880626E-2"/>
              <c:y val="0.4460671751298638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91052959513"/>
          <c:y val="0.13817253316748979"/>
          <c:w val="0.80909872567921104"/>
          <c:h val="0.70725296265301263"/>
        </c:manualLayout>
      </c:layout>
      <c:lineChart>
        <c:grouping val="standard"/>
        <c:varyColors val="0"/>
        <c:ser>
          <c:idx val="0"/>
          <c:order val="0"/>
          <c:tx>
            <c:strRef>
              <c:f>'Environmental parameters'!$N$22</c:f>
              <c:strCache>
                <c:ptCount val="1"/>
                <c:pt idx="0">
                  <c:v>10 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parameters'!$N$23:$N$69</c:f>
              <c:numCache>
                <c:formatCode>General</c:formatCode>
                <c:ptCount val="47"/>
                <c:pt idx="0">
                  <c:v>22.7</c:v>
                </c:pt>
                <c:pt idx="1">
                  <c:v>20</c:v>
                </c:pt>
                <c:pt idx="2">
                  <c:v>22.8</c:v>
                </c:pt>
                <c:pt idx="3">
                  <c:v>19.600000000000001</c:v>
                </c:pt>
                <c:pt idx="4">
                  <c:v>19.3</c:v>
                </c:pt>
                <c:pt idx="5">
                  <c:v>23.1</c:v>
                </c:pt>
                <c:pt idx="6">
                  <c:v>21</c:v>
                </c:pt>
                <c:pt idx="7">
                  <c:v>20.9</c:v>
                </c:pt>
                <c:pt idx="8">
                  <c:v>20.5</c:v>
                </c:pt>
                <c:pt idx="9">
                  <c:v>20</c:v>
                </c:pt>
                <c:pt idx="10">
                  <c:v>20.100000000000001</c:v>
                </c:pt>
                <c:pt idx="11">
                  <c:v>17.8</c:v>
                </c:pt>
                <c:pt idx="12">
                  <c:v>19.899999999999999</c:v>
                </c:pt>
                <c:pt idx="13">
                  <c:v>17.100000000000001</c:v>
                </c:pt>
                <c:pt idx="14">
                  <c:v>14.2</c:v>
                </c:pt>
                <c:pt idx="15">
                  <c:v>15.2</c:v>
                </c:pt>
                <c:pt idx="16">
                  <c:v>9.3000000000000007</c:v>
                </c:pt>
                <c:pt idx="18">
                  <c:v>3.1</c:v>
                </c:pt>
                <c:pt idx="19">
                  <c:v>8.3000000000000007</c:v>
                </c:pt>
                <c:pt idx="20">
                  <c:v>7.1</c:v>
                </c:pt>
                <c:pt idx="21">
                  <c:v>12.4</c:v>
                </c:pt>
                <c:pt idx="22">
                  <c:v>17.399999999999999</c:v>
                </c:pt>
                <c:pt idx="23">
                  <c:v>19</c:v>
                </c:pt>
                <c:pt idx="24">
                  <c:v>19.399999999999999</c:v>
                </c:pt>
                <c:pt idx="25">
                  <c:v>25.1</c:v>
                </c:pt>
                <c:pt idx="26">
                  <c:v>19.8</c:v>
                </c:pt>
                <c:pt idx="27">
                  <c:v>17.2</c:v>
                </c:pt>
                <c:pt idx="28">
                  <c:v>18.899999999999999</c:v>
                </c:pt>
                <c:pt idx="29">
                  <c:v>18.7</c:v>
                </c:pt>
                <c:pt idx="30">
                  <c:v>17.399999999999999</c:v>
                </c:pt>
                <c:pt idx="31">
                  <c:v>22.7</c:v>
                </c:pt>
                <c:pt idx="32">
                  <c:v>24.3</c:v>
                </c:pt>
                <c:pt idx="33">
                  <c:v>23.9</c:v>
                </c:pt>
                <c:pt idx="34">
                  <c:v>22.3</c:v>
                </c:pt>
                <c:pt idx="35">
                  <c:v>19.600000000000001</c:v>
                </c:pt>
                <c:pt idx="36">
                  <c:v>20.5</c:v>
                </c:pt>
                <c:pt idx="37">
                  <c:v>17.2</c:v>
                </c:pt>
                <c:pt idx="38">
                  <c:v>19.8</c:v>
                </c:pt>
                <c:pt idx="39">
                  <c:v>16.399999999999999</c:v>
                </c:pt>
                <c:pt idx="40">
                  <c:v>10</c:v>
                </c:pt>
                <c:pt idx="41">
                  <c:v>6.5</c:v>
                </c:pt>
                <c:pt idx="42">
                  <c:v>4.3</c:v>
                </c:pt>
                <c:pt idx="43">
                  <c:v>5.2</c:v>
                </c:pt>
                <c:pt idx="44">
                  <c:v>7</c:v>
                </c:pt>
                <c:pt idx="45">
                  <c:v>14.3</c:v>
                </c:pt>
                <c:pt idx="46">
                  <c:v>15.4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ABA2-4732-AB5A-0D4E7A0FD6C4}"/>
            </c:ext>
          </c:extLst>
        </c:ser>
        <c:ser>
          <c:idx val="1"/>
          <c:order val="1"/>
          <c:tx>
            <c:strRef>
              <c:f>'Environmental parameters'!$O$22</c:f>
              <c:strCache>
                <c:ptCount val="1"/>
                <c:pt idx="0">
                  <c:v>20 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parameters'!$O$23:$O$69</c:f>
              <c:numCache>
                <c:formatCode>General</c:formatCode>
                <c:ptCount val="47"/>
                <c:pt idx="0">
                  <c:v>22.8</c:v>
                </c:pt>
                <c:pt idx="1">
                  <c:v>20.100000000000001</c:v>
                </c:pt>
                <c:pt idx="2">
                  <c:v>23.2</c:v>
                </c:pt>
                <c:pt idx="3">
                  <c:v>19.2</c:v>
                </c:pt>
                <c:pt idx="4">
                  <c:v>19.3</c:v>
                </c:pt>
                <c:pt idx="5">
                  <c:v>22.6</c:v>
                </c:pt>
                <c:pt idx="6">
                  <c:v>20.9</c:v>
                </c:pt>
                <c:pt idx="7">
                  <c:v>20.3</c:v>
                </c:pt>
                <c:pt idx="8">
                  <c:v>20.6</c:v>
                </c:pt>
                <c:pt idx="9">
                  <c:v>19.899999999999999</c:v>
                </c:pt>
                <c:pt idx="10">
                  <c:v>18.8</c:v>
                </c:pt>
                <c:pt idx="11">
                  <c:v>17.8</c:v>
                </c:pt>
                <c:pt idx="12">
                  <c:v>19.899999999999999</c:v>
                </c:pt>
                <c:pt idx="13">
                  <c:v>16.600000000000001</c:v>
                </c:pt>
                <c:pt idx="14">
                  <c:v>13.9</c:v>
                </c:pt>
                <c:pt idx="15">
                  <c:v>15.1</c:v>
                </c:pt>
                <c:pt idx="16">
                  <c:v>9.1999999999999993</c:v>
                </c:pt>
                <c:pt idx="18">
                  <c:v>2.7</c:v>
                </c:pt>
                <c:pt idx="19">
                  <c:v>7.8</c:v>
                </c:pt>
                <c:pt idx="20">
                  <c:v>7.1</c:v>
                </c:pt>
                <c:pt idx="21">
                  <c:v>12.4</c:v>
                </c:pt>
                <c:pt idx="22">
                  <c:v>17.2</c:v>
                </c:pt>
                <c:pt idx="23">
                  <c:v>19.100000000000001</c:v>
                </c:pt>
                <c:pt idx="24">
                  <c:v>19.100000000000001</c:v>
                </c:pt>
                <c:pt idx="25">
                  <c:v>22.3</c:v>
                </c:pt>
                <c:pt idx="26">
                  <c:v>20.100000000000001</c:v>
                </c:pt>
                <c:pt idx="27">
                  <c:v>17.5</c:v>
                </c:pt>
                <c:pt idx="28">
                  <c:v>16.899999999999999</c:v>
                </c:pt>
                <c:pt idx="29">
                  <c:v>21.1</c:v>
                </c:pt>
                <c:pt idx="30">
                  <c:v>17.600000000000001</c:v>
                </c:pt>
                <c:pt idx="31">
                  <c:v>23.1</c:v>
                </c:pt>
                <c:pt idx="32">
                  <c:v>23.9</c:v>
                </c:pt>
                <c:pt idx="33">
                  <c:v>23</c:v>
                </c:pt>
                <c:pt idx="34">
                  <c:v>22.6</c:v>
                </c:pt>
                <c:pt idx="35">
                  <c:v>19.5</c:v>
                </c:pt>
                <c:pt idx="36">
                  <c:v>20.5</c:v>
                </c:pt>
                <c:pt idx="37">
                  <c:v>17.3</c:v>
                </c:pt>
                <c:pt idx="38">
                  <c:v>19.600000000000001</c:v>
                </c:pt>
                <c:pt idx="39">
                  <c:v>16.899999999999999</c:v>
                </c:pt>
                <c:pt idx="40">
                  <c:v>10.5</c:v>
                </c:pt>
                <c:pt idx="41">
                  <c:v>6.2</c:v>
                </c:pt>
                <c:pt idx="42">
                  <c:v>4.3</c:v>
                </c:pt>
                <c:pt idx="43">
                  <c:v>5</c:v>
                </c:pt>
                <c:pt idx="44">
                  <c:v>6.2</c:v>
                </c:pt>
                <c:pt idx="45">
                  <c:v>14.3</c:v>
                </c:pt>
                <c:pt idx="46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ABA2-4732-AB5A-0D4E7A0FD6C4}"/>
            </c:ext>
          </c:extLst>
        </c:ser>
        <c:ser>
          <c:idx val="2"/>
          <c:order val="2"/>
          <c:tx>
            <c:strRef>
              <c:f>'Environmental parameters'!$P$22</c:f>
              <c:strCache>
                <c:ptCount val="1"/>
                <c:pt idx="0">
                  <c:v>30 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parameters'!$P$23:$P$69</c:f>
              <c:numCache>
                <c:formatCode>General</c:formatCode>
                <c:ptCount val="47"/>
                <c:pt idx="0">
                  <c:v>22.8</c:v>
                </c:pt>
                <c:pt idx="1">
                  <c:v>19.8</c:v>
                </c:pt>
                <c:pt idx="2">
                  <c:v>23</c:v>
                </c:pt>
                <c:pt idx="3">
                  <c:v>20.7</c:v>
                </c:pt>
                <c:pt idx="4">
                  <c:v>19.5</c:v>
                </c:pt>
                <c:pt idx="5">
                  <c:v>22.6</c:v>
                </c:pt>
                <c:pt idx="6">
                  <c:v>20.6</c:v>
                </c:pt>
                <c:pt idx="7">
                  <c:v>20.399999999999999</c:v>
                </c:pt>
                <c:pt idx="8">
                  <c:v>20</c:v>
                </c:pt>
                <c:pt idx="9">
                  <c:v>20.3</c:v>
                </c:pt>
                <c:pt idx="10">
                  <c:v>19.100000000000001</c:v>
                </c:pt>
                <c:pt idx="11">
                  <c:v>17.8</c:v>
                </c:pt>
                <c:pt idx="12">
                  <c:v>20</c:v>
                </c:pt>
                <c:pt idx="13">
                  <c:v>17.2</c:v>
                </c:pt>
                <c:pt idx="14">
                  <c:v>13.9</c:v>
                </c:pt>
                <c:pt idx="15">
                  <c:v>15.7</c:v>
                </c:pt>
                <c:pt idx="16">
                  <c:v>9.3000000000000007</c:v>
                </c:pt>
                <c:pt idx="18">
                  <c:v>2.7</c:v>
                </c:pt>
                <c:pt idx="19">
                  <c:v>7.8</c:v>
                </c:pt>
                <c:pt idx="20">
                  <c:v>6.9</c:v>
                </c:pt>
                <c:pt idx="21">
                  <c:v>12.4</c:v>
                </c:pt>
                <c:pt idx="22">
                  <c:v>17.2</c:v>
                </c:pt>
                <c:pt idx="23">
                  <c:v>19</c:v>
                </c:pt>
                <c:pt idx="24">
                  <c:v>19.3</c:v>
                </c:pt>
                <c:pt idx="25">
                  <c:v>23.6</c:v>
                </c:pt>
                <c:pt idx="26">
                  <c:v>20.3</c:v>
                </c:pt>
                <c:pt idx="27">
                  <c:v>17.2</c:v>
                </c:pt>
                <c:pt idx="28">
                  <c:v>17.399999999999999</c:v>
                </c:pt>
                <c:pt idx="29">
                  <c:v>20.5</c:v>
                </c:pt>
                <c:pt idx="30">
                  <c:v>17.2</c:v>
                </c:pt>
                <c:pt idx="31">
                  <c:v>22.5</c:v>
                </c:pt>
                <c:pt idx="32">
                  <c:v>23.4</c:v>
                </c:pt>
                <c:pt idx="33">
                  <c:v>22.4</c:v>
                </c:pt>
                <c:pt idx="34">
                  <c:v>23.3</c:v>
                </c:pt>
                <c:pt idx="35">
                  <c:v>19.399999999999999</c:v>
                </c:pt>
                <c:pt idx="36">
                  <c:v>20.5</c:v>
                </c:pt>
                <c:pt idx="37">
                  <c:v>17.399999999999999</c:v>
                </c:pt>
                <c:pt idx="38">
                  <c:v>19.100000000000001</c:v>
                </c:pt>
                <c:pt idx="39">
                  <c:v>16.2</c:v>
                </c:pt>
                <c:pt idx="40">
                  <c:v>10.3</c:v>
                </c:pt>
                <c:pt idx="41">
                  <c:v>6.2</c:v>
                </c:pt>
                <c:pt idx="42">
                  <c:v>5.2</c:v>
                </c:pt>
                <c:pt idx="43">
                  <c:v>5.0999999999999996</c:v>
                </c:pt>
                <c:pt idx="44">
                  <c:v>6.8</c:v>
                </c:pt>
                <c:pt idx="45">
                  <c:v>14.9</c:v>
                </c:pt>
                <c:pt idx="46">
                  <c:v>15.2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ABA2-4732-AB5A-0D4E7A0FD6C4}"/>
            </c:ext>
          </c:extLst>
        </c:ser>
        <c:ser>
          <c:idx val="3"/>
          <c:order val="3"/>
          <c:tx>
            <c:strRef>
              <c:f>'Environmental parameters'!$Q$22</c:f>
              <c:strCache>
                <c:ptCount val="1"/>
                <c:pt idx="0">
                  <c:v>Mean</c:v>
                </c:pt>
              </c:strCache>
            </c:strRef>
          </c:tx>
          <c:spPr>
            <a:ln w="222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parameters'!$Q$23:$Q$69</c:f>
              <c:numCache>
                <c:formatCode>0.0</c:formatCode>
                <c:ptCount val="47"/>
                <c:pt idx="0">
                  <c:v>22.766666666666666</c:v>
                </c:pt>
                <c:pt idx="1">
                  <c:v>19.966666666666669</c:v>
                </c:pt>
                <c:pt idx="2">
                  <c:v>23</c:v>
                </c:pt>
                <c:pt idx="3">
                  <c:v>19.833333333333332</c:v>
                </c:pt>
                <c:pt idx="4">
                  <c:v>19.366666666666667</c:v>
                </c:pt>
                <c:pt idx="5">
                  <c:v>22.766666666666669</c:v>
                </c:pt>
                <c:pt idx="6">
                  <c:v>20.833333333333332</c:v>
                </c:pt>
                <c:pt idx="7">
                  <c:v>20.533333333333335</c:v>
                </c:pt>
                <c:pt idx="8">
                  <c:v>20.366666666666667</c:v>
                </c:pt>
                <c:pt idx="9">
                  <c:v>20.066666666666666</c:v>
                </c:pt>
                <c:pt idx="10">
                  <c:v>19.333333333333336</c:v>
                </c:pt>
                <c:pt idx="11">
                  <c:v>17.8</c:v>
                </c:pt>
                <c:pt idx="12">
                  <c:v>19.933333333333334</c:v>
                </c:pt>
                <c:pt idx="13">
                  <c:v>16.966666666666669</c:v>
                </c:pt>
                <c:pt idx="14">
                  <c:v>14</c:v>
                </c:pt>
                <c:pt idx="15">
                  <c:v>15.333333333333334</c:v>
                </c:pt>
                <c:pt idx="16">
                  <c:v>9.2666666666666675</c:v>
                </c:pt>
                <c:pt idx="18">
                  <c:v>2.8333333333333335</c:v>
                </c:pt>
                <c:pt idx="19">
                  <c:v>7.9666666666666677</c:v>
                </c:pt>
                <c:pt idx="20">
                  <c:v>7.0333333333333341</c:v>
                </c:pt>
                <c:pt idx="21">
                  <c:v>12.4</c:v>
                </c:pt>
                <c:pt idx="22">
                  <c:v>17.266666666666666</c:v>
                </c:pt>
                <c:pt idx="23">
                  <c:v>19.033333333333335</c:v>
                </c:pt>
                <c:pt idx="24">
                  <c:v>19.266666666666666</c:v>
                </c:pt>
                <c:pt idx="25">
                  <c:v>23.666666666666668</c:v>
                </c:pt>
                <c:pt idx="26">
                  <c:v>20.066666666666666</c:v>
                </c:pt>
                <c:pt idx="27">
                  <c:v>17.3</c:v>
                </c:pt>
                <c:pt idx="28">
                  <c:v>17.733333333333331</c:v>
                </c:pt>
                <c:pt idx="29">
                  <c:v>20.099999999999998</c:v>
                </c:pt>
                <c:pt idx="30">
                  <c:v>17.400000000000002</c:v>
                </c:pt>
                <c:pt idx="31">
                  <c:v>22.766666666666666</c:v>
                </c:pt>
                <c:pt idx="32">
                  <c:v>23.866666666666664</c:v>
                </c:pt>
                <c:pt idx="33">
                  <c:v>23.099999999999998</c:v>
                </c:pt>
                <c:pt idx="34">
                  <c:v>22.733333333333334</c:v>
                </c:pt>
                <c:pt idx="35">
                  <c:v>19.5</c:v>
                </c:pt>
                <c:pt idx="36">
                  <c:v>20.5</c:v>
                </c:pt>
                <c:pt idx="37">
                  <c:v>17.3</c:v>
                </c:pt>
                <c:pt idx="38">
                  <c:v>19.500000000000004</c:v>
                </c:pt>
                <c:pt idx="39">
                  <c:v>16.5</c:v>
                </c:pt>
                <c:pt idx="40">
                  <c:v>10.266666666666667</c:v>
                </c:pt>
                <c:pt idx="41">
                  <c:v>6.3</c:v>
                </c:pt>
                <c:pt idx="42">
                  <c:v>4.6000000000000005</c:v>
                </c:pt>
                <c:pt idx="43">
                  <c:v>5.0999999999999996</c:v>
                </c:pt>
                <c:pt idx="44">
                  <c:v>6.666666666666667</c:v>
                </c:pt>
                <c:pt idx="45">
                  <c:v>14.5</c:v>
                </c:pt>
                <c:pt idx="46">
                  <c:v>15.199999999999998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F-ABA2-4732-AB5A-0D4E7A0FD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temperature [°C]</a:t>
                </a:r>
              </a:p>
            </c:rich>
          </c:tx>
          <c:layout>
            <c:manualLayout>
              <c:xMode val="edge"/>
              <c:yMode val="edge"/>
              <c:x val="2.0419705578486828E-2"/>
              <c:y val="0.276370204324803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91052959513"/>
          <c:y val="0.13817253316748979"/>
          <c:w val="0.80909872567921104"/>
          <c:h val="0.70725296265301263"/>
        </c:manualLayout>
      </c:layout>
      <c:lineChart>
        <c:grouping val="standard"/>
        <c:varyColors val="0"/>
        <c:ser>
          <c:idx val="0"/>
          <c:order val="0"/>
          <c:tx>
            <c:strRef>
              <c:f>'Environmental parameters'!$F$22</c:f>
              <c:strCache>
                <c:ptCount val="1"/>
                <c:pt idx="0">
                  <c:v>10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parameters'!$F$23:$F$69</c:f>
              <c:numCache>
                <c:formatCode>General</c:formatCode>
                <c:ptCount val="47"/>
                <c:pt idx="0">
                  <c:v>7.9</c:v>
                </c:pt>
                <c:pt idx="1">
                  <c:v>7.4</c:v>
                </c:pt>
                <c:pt idx="2">
                  <c:v>7.4</c:v>
                </c:pt>
                <c:pt idx="3">
                  <c:v>7.1</c:v>
                </c:pt>
                <c:pt idx="4">
                  <c:v>7.5</c:v>
                </c:pt>
                <c:pt idx="5">
                  <c:v>7.3</c:v>
                </c:pt>
                <c:pt idx="6">
                  <c:v>7.2</c:v>
                </c:pt>
                <c:pt idx="7">
                  <c:v>7.8</c:v>
                </c:pt>
                <c:pt idx="8">
                  <c:v>8.1999999999999993</c:v>
                </c:pt>
                <c:pt idx="9">
                  <c:v>7.4</c:v>
                </c:pt>
                <c:pt idx="10">
                  <c:v>7.8</c:v>
                </c:pt>
                <c:pt idx="11">
                  <c:v>8</c:v>
                </c:pt>
                <c:pt idx="12">
                  <c:v>7.8</c:v>
                </c:pt>
                <c:pt idx="13">
                  <c:v>8</c:v>
                </c:pt>
                <c:pt idx="14">
                  <c:v>8.8000000000000007</c:v>
                </c:pt>
                <c:pt idx="15">
                  <c:v>7.8</c:v>
                </c:pt>
                <c:pt idx="16">
                  <c:v>8.5</c:v>
                </c:pt>
                <c:pt idx="18">
                  <c:v>9.4</c:v>
                </c:pt>
                <c:pt idx="19">
                  <c:v>7.7</c:v>
                </c:pt>
                <c:pt idx="20">
                  <c:v>8.1</c:v>
                </c:pt>
                <c:pt idx="21">
                  <c:v>8.1</c:v>
                </c:pt>
                <c:pt idx="22">
                  <c:v>7.8</c:v>
                </c:pt>
                <c:pt idx="23">
                  <c:v>7.4</c:v>
                </c:pt>
                <c:pt idx="24">
                  <c:v>8.1999999999999993</c:v>
                </c:pt>
                <c:pt idx="25">
                  <c:v>7.7</c:v>
                </c:pt>
                <c:pt idx="26">
                  <c:v>7.5</c:v>
                </c:pt>
                <c:pt idx="27">
                  <c:v>7.5</c:v>
                </c:pt>
                <c:pt idx="28">
                  <c:v>7.5</c:v>
                </c:pt>
                <c:pt idx="29">
                  <c:v>7.6</c:v>
                </c:pt>
                <c:pt idx="30">
                  <c:v>7.9</c:v>
                </c:pt>
                <c:pt idx="31">
                  <c:v>8.1</c:v>
                </c:pt>
                <c:pt idx="32">
                  <c:v>7.8</c:v>
                </c:pt>
                <c:pt idx="33">
                  <c:v>7.7</c:v>
                </c:pt>
                <c:pt idx="34">
                  <c:v>7.8</c:v>
                </c:pt>
                <c:pt idx="35">
                  <c:v>7.6</c:v>
                </c:pt>
                <c:pt idx="36">
                  <c:v>7.9</c:v>
                </c:pt>
                <c:pt idx="37">
                  <c:v>7.6</c:v>
                </c:pt>
                <c:pt idx="38">
                  <c:v>7.7</c:v>
                </c:pt>
                <c:pt idx="39">
                  <c:v>7.6</c:v>
                </c:pt>
                <c:pt idx="40">
                  <c:v>7.5</c:v>
                </c:pt>
                <c:pt idx="41">
                  <c:v>8</c:v>
                </c:pt>
                <c:pt idx="42">
                  <c:v>7.1</c:v>
                </c:pt>
                <c:pt idx="43">
                  <c:v>7.7</c:v>
                </c:pt>
                <c:pt idx="44">
                  <c:v>8.1999999999999993</c:v>
                </c:pt>
                <c:pt idx="45">
                  <c:v>8</c:v>
                </c:pt>
                <c:pt idx="46">
                  <c:v>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27-4E8B-8DF5-F8CB721C202E}"/>
            </c:ext>
          </c:extLst>
        </c:ser>
        <c:ser>
          <c:idx val="1"/>
          <c:order val="1"/>
          <c:tx>
            <c:strRef>
              <c:f>'Environmental parameters'!$G$22</c:f>
              <c:strCache>
                <c:ptCount val="1"/>
                <c:pt idx="0">
                  <c:v>20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parameters'!$G$23:$G$69</c:f>
              <c:numCache>
                <c:formatCode>General</c:formatCode>
                <c:ptCount val="47"/>
                <c:pt idx="0">
                  <c:v>7.7</c:v>
                </c:pt>
                <c:pt idx="1">
                  <c:v>7.6</c:v>
                </c:pt>
                <c:pt idx="2">
                  <c:v>7.5</c:v>
                </c:pt>
                <c:pt idx="3">
                  <c:v>7.4</c:v>
                </c:pt>
                <c:pt idx="4">
                  <c:v>7.7</c:v>
                </c:pt>
                <c:pt idx="5">
                  <c:v>7.5</c:v>
                </c:pt>
                <c:pt idx="6">
                  <c:v>7.4</c:v>
                </c:pt>
                <c:pt idx="7">
                  <c:v>7.8</c:v>
                </c:pt>
                <c:pt idx="8">
                  <c:v>8.1</c:v>
                </c:pt>
                <c:pt idx="9">
                  <c:v>7.7</c:v>
                </c:pt>
                <c:pt idx="10">
                  <c:v>7.8</c:v>
                </c:pt>
                <c:pt idx="11">
                  <c:v>8.1</c:v>
                </c:pt>
                <c:pt idx="12">
                  <c:v>7.8</c:v>
                </c:pt>
                <c:pt idx="13">
                  <c:v>8.1</c:v>
                </c:pt>
                <c:pt idx="14">
                  <c:v>8.4</c:v>
                </c:pt>
                <c:pt idx="15">
                  <c:v>7.9</c:v>
                </c:pt>
                <c:pt idx="16">
                  <c:v>8.4</c:v>
                </c:pt>
                <c:pt idx="18">
                  <c:v>8.8000000000000007</c:v>
                </c:pt>
                <c:pt idx="19">
                  <c:v>7.7</c:v>
                </c:pt>
                <c:pt idx="20">
                  <c:v>8.1</c:v>
                </c:pt>
                <c:pt idx="21">
                  <c:v>7.7</c:v>
                </c:pt>
                <c:pt idx="22">
                  <c:v>7.8</c:v>
                </c:pt>
                <c:pt idx="23">
                  <c:v>7.4</c:v>
                </c:pt>
                <c:pt idx="24">
                  <c:v>8.4</c:v>
                </c:pt>
                <c:pt idx="25">
                  <c:v>7.9</c:v>
                </c:pt>
                <c:pt idx="26">
                  <c:v>7.5</c:v>
                </c:pt>
                <c:pt idx="27">
                  <c:v>7.4</c:v>
                </c:pt>
                <c:pt idx="28">
                  <c:v>7.4</c:v>
                </c:pt>
                <c:pt idx="29">
                  <c:v>7.5</c:v>
                </c:pt>
                <c:pt idx="30">
                  <c:v>8.1</c:v>
                </c:pt>
                <c:pt idx="31">
                  <c:v>7.9</c:v>
                </c:pt>
                <c:pt idx="32">
                  <c:v>7.7</c:v>
                </c:pt>
                <c:pt idx="33">
                  <c:v>7.8</c:v>
                </c:pt>
                <c:pt idx="34">
                  <c:v>7.6</c:v>
                </c:pt>
                <c:pt idx="35">
                  <c:v>7.6</c:v>
                </c:pt>
                <c:pt idx="36">
                  <c:v>7.6</c:v>
                </c:pt>
                <c:pt idx="37">
                  <c:v>7.6</c:v>
                </c:pt>
                <c:pt idx="38">
                  <c:v>7.8</c:v>
                </c:pt>
                <c:pt idx="39">
                  <c:v>7.6</c:v>
                </c:pt>
                <c:pt idx="40">
                  <c:v>7.5</c:v>
                </c:pt>
                <c:pt idx="41">
                  <c:v>7.8</c:v>
                </c:pt>
                <c:pt idx="42">
                  <c:v>6.7</c:v>
                </c:pt>
                <c:pt idx="43">
                  <c:v>7.5</c:v>
                </c:pt>
                <c:pt idx="44">
                  <c:v>8</c:v>
                </c:pt>
                <c:pt idx="45">
                  <c:v>8.1</c:v>
                </c:pt>
                <c:pt idx="46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27-4E8B-8DF5-F8CB721C202E}"/>
            </c:ext>
          </c:extLst>
        </c:ser>
        <c:ser>
          <c:idx val="2"/>
          <c:order val="2"/>
          <c:tx>
            <c:strRef>
              <c:f>'Environmental parameters'!$H$22</c:f>
              <c:strCache>
                <c:ptCount val="1"/>
                <c:pt idx="0">
                  <c:v>30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parameters'!$H$23:$H$69</c:f>
              <c:numCache>
                <c:formatCode>General</c:formatCode>
                <c:ptCount val="47"/>
                <c:pt idx="0">
                  <c:v>7.8</c:v>
                </c:pt>
                <c:pt idx="1">
                  <c:v>7.5</c:v>
                </c:pt>
                <c:pt idx="2">
                  <c:v>7.5</c:v>
                </c:pt>
                <c:pt idx="3">
                  <c:v>7.6</c:v>
                </c:pt>
                <c:pt idx="4">
                  <c:v>7.8</c:v>
                </c:pt>
                <c:pt idx="5">
                  <c:v>7.6</c:v>
                </c:pt>
                <c:pt idx="6">
                  <c:v>7.6</c:v>
                </c:pt>
                <c:pt idx="7">
                  <c:v>7.7</c:v>
                </c:pt>
                <c:pt idx="8">
                  <c:v>7.9</c:v>
                </c:pt>
                <c:pt idx="9">
                  <c:v>7.8</c:v>
                </c:pt>
                <c:pt idx="10">
                  <c:v>7.7</c:v>
                </c:pt>
                <c:pt idx="11">
                  <c:v>8.1</c:v>
                </c:pt>
                <c:pt idx="12">
                  <c:v>7.8</c:v>
                </c:pt>
                <c:pt idx="13">
                  <c:v>8.1</c:v>
                </c:pt>
                <c:pt idx="14">
                  <c:v>8.4</c:v>
                </c:pt>
                <c:pt idx="15">
                  <c:v>7.7</c:v>
                </c:pt>
                <c:pt idx="16">
                  <c:v>8.4</c:v>
                </c:pt>
                <c:pt idx="18">
                  <c:v>8.6</c:v>
                </c:pt>
                <c:pt idx="19">
                  <c:v>7.5</c:v>
                </c:pt>
                <c:pt idx="20">
                  <c:v>8.3000000000000007</c:v>
                </c:pt>
                <c:pt idx="21">
                  <c:v>7.8</c:v>
                </c:pt>
                <c:pt idx="22">
                  <c:v>7.9</c:v>
                </c:pt>
                <c:pt idx="23">
                  <c:v>7.4</c:v>
                </c:pt>
                <c:pt idx="24">
                  <c:v>8.6999999999999993</c:v>
                </c:pt>
                <c:pt idx="25">
                  <c:v>8</c:v>
                </c:pt>
                <c:pt idx="26">
                  <c:v>7.5</c:v>
                </c:pt>
                <c:pt idx="27">
                  <c:v>7.6</c:v>
                </c:pt>
                <c:pt idx="28">
                  <c:v>7.4</c:v>
                </c:pt>
                <c:pt idx="29">
                  <c:v>7.5</c:v>
                </c:pt>
                <c:pt idx="30">
                  <c:v>8.4</c:v>
                </c:pt>
                <c:pt idx="31">
                  <c:v>8</c:v>
                </c:pt>
                <c:pt idx="32">
                  <c:v>7.7</c:v>
                </c:pt>
                <c:pt idx="33">
                  <c:v>8</c:v>
                </c:pt>
                <c:pt idx="34">
                  <c:v>7.5</c:v>
                </c:pt>
                <c:pt idx="35">
                  <c:v>7.8</c:v>
                </c:pt>
                <c:pt idx="36">
                  <c:v>7.6</c:v>
                </c:pt>
                <c:pt idx="37">
                  <c:v>7.7</c:v>
                </c:pt>
                <c:pt idx="38">
                  <c:v>7.7</c:v>
                </c:pt>
                <c:pt idx="39">
                  <c:v>7.8</c:v>
                </c:pt>
                <c:pt idx="40">
                  <c:v>7.7</c:v>
                </c:pt>
                <c:pt idx="41">
                  <c:v>7.8</c:v>
                </c:pt>
                <c:pt idx="42">
                  <c:v>6.4</c:v>
                </c:pt>
                <c:pt idx="43">
                  <c:v>7.1</c:v>
                </c:pt>
                <c:pt idx="44">
                  <c:v>7.4</c:v>
                </c:pt>
                <c:pt idx="45">
                  <c:v>8.3000000000000007</c:v>
                </c:pt>
                <c:pt idx="46">
                  <c:v>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27-4E8B-8DF5-F8CB721C202E}"/>
            </c:ext>
          </c:extLst>
        </c:ser>
        <c:ser>
          <c:idx val="3"/>
          <c:order val="3"/>
          <c:tx>
            <c:strRef>
              <c:f>'Environmental parameters'!$I$22</c:f>
              <c:strCache>
                <c:ptCount val="1"/>
                <c:pt idx="0">
                  <c:v>Mean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parameters'!$I$23:$I$69</c:f>
              <c:numCache>
                <c:formatCode>0.0</c:formatCode>
                <c:ptCount val="47"/>
                <c:pt idx="0">
                  <c:v>7.8000000000000007</c:v>
                </c:pt>
                <c:pt idx="1">
                  <c:v>7.5</c:v>
                </c:pt>
                <c:pt idx="2">
                  <c:v>7.4666666666666659</c:v>
                </c:pt>
                <c:pt idx="3">
                  <c:v>7.3666666666666671</c:v>
                </c:pt>
                <c:pt idx="4">
                  <c:v>7.666666666666667</c:v>
                </c:pt>
                <c:pt idx="5">
                  <c:v>7.4666666666666659</c:v>
                </c:pt>
                <c:pt idx="6">
                  <c:v>7.4000000000000012</c:v>
                </c:pt>
                <c:pt idx="7">
                  <c:v>7.7666666666666666</c:v>
                </c:pt>
                <c:pt idx="8">
                  <c:v>8.0666666666666647</c:v>
                </c:pt>
                <c:pt idx="9">
                  <c:v>7.6333333333333337</c:v>
                </c:pt>
                <c:pt idx="10">
                  <c:v>7.7666666666666666</c:v>
                </c:pt>
                <c:pt idx="11">
                  <c:v>8.0666666666666682</c:v>
                </c:pt>
                <c:pt idx="12">
                  <c:v>7.8</c:v>
                </c:pt>
                <c:pt idx="13">
                  <c:v>8.0666666666666682</c:v>
                </c:pt>
                <c:pt idx="14">
                  <c:v>8.5333333333333332</c:v>
                </c:pt>
                <c:pt idx="15">
                  <c:v>7.8</c:v>
                </c:pt>
                <c:pt idx="16">
                  <c:v>8.4333333333333318</c:v>
                </c:pt>
                <c:pt idx="18">
                  <c:v>8.9333333333333353</c:v>
                </c:pt>
                <c:pt idx="19">
                  <c:v>7.6333333333333329</c:v>
                </c:pt>
                <c:pt idx="20">
                  <c:v>8.1666666666666661</c:v>
                </c:pt>
                <c:pt idx="21">
                  <c:v>7.8666666666666671</c:v>
                </c:pt>
                <c:pt idx="22">
                  <c:v>7.833333333333333</c:v>
                </c:pt>
                <c:pt idx="23">
                  <c:v>7.4000000000000012</c:v>
                </c:pt>
                <c:pt idx="24">
                  <c:v>8.4333333333333336</c:v>
                </c:pt>
                <c:pt idx="25">
                  <c:v>7.8666666666666671</c:v>
                </c:pt>
                <c:pt idx="26">
                  <c:v>7.5</c:v>
                </c:pt>
                <c:pt idx="27">
                  <c:v>7.5</c:v>
                </c:pt>
                <c:pt idx="28">
                  <c:v>7.4333333333333336</c:v>
                </c:pt>
                <c:pt idx="29">
                  <c:v>7.5333333333333341</c:v>
                </c:pt>
                <c:pt idx="30">
                  <c:v>8.1333333333333329</c:v>
                </c:pt>
                <c:pt idx="31">
                  <c:v>8</c:v>
                </c:pt>
                <c:pt idx="32">
                  <c:v>7.7333333333333334</c:v>
                </c:pt>
                <c:pt idx="33">
                  <c:v>7.833333333333333</c:v>
                </c:pt>
                <c:pt idx="34">
                  <c:v>7.6333333333333329</c:v>
                </c:pt>
                <c:pt idx="35">
                  <c:v>7.666666666666667</c:v>
                </c:pt>
                <c:pt idx="36">
                  <c:v>7.7</c:v>
                </c:pt>
                <c:pt idx="37">
                  <c:v>7.6333333333333329</c:v>
                </c:pt>
                <c:pt idx="38">
                  <c:v>7.7333333333333334</c:v>
                </c:pt>
                <c:pt idx="39">
                  <c:v>7.666666666666667</c:v>
                </c:pt>
                <c:pt idx="40">
                  <c:v>7.5666666666666664</c:v>
                </c:pt>
                <c:pt idx="41">
                  <c:v>7.8666666666666671</c:v>
                </c:pt>
                <c:pt idx="42">
                  <c:v>6.7333333333333343</c:v>
                </c:pt>
                <c:pt idx="43">
                  <c:v>7.4333333333333327</c:v>
                </c:pt>
                <c:pt idx="44">
                  <c:v>7.8666666666666671</c:v>
                </c:pt>
                <c:pt idx="45">
                  <c:v>8.1333333333333346</c:v>
                </c:pt>
                <c:pt idx="46">
                  <c:v>7.5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0727-4E8B-8DF5-F8CB721C2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layout>
            <c:manualLayout>
              <c:xMode val="edge"/>
              <c:yMode val="edge"/>
              <c:x val="2.6705687047875421E-2"/>
              <c:y val="0.455317585301837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3017838658489061"/>
          <c:y val="2.456140350877193E-2"/>
          <c:w val="0.49700797181240519"/>
          <c:h val="7.1942257217847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91052959513"/>
          <c:y val="0.13817253316748979"/>
          <c:w val="0.80909872567921104"/>
          <c:h val="0.70725296265301263"/>
        </c:manualLayout>
      </c:layout>
      <c:lineChart>
        <c:grouping val="standard"/>
        <c:varyColors val="0"/>
        <c:ser>
          <c:idx val="0"/>
          <c:order val="0"/>
          <c:tx>
            <c:strRef>
              <c:f>'Environmental parameters'!$B$22</c:f>
              <c:strCache>
                <c:ptCount val="1"/>
                <c:pt idx="0">
                  <c:v>10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parameters'!$B$23:$B$69</c:f>
              <c:numCache>
                <c:formatCode>0.0</c:formatCode>
                <c:ptCount val="47"/>
                <c:pt idx="0">
                  <c:v>191.3</c:v>
                </c:pt>
                <c:pt idx="1">
                  <c:v>203.9</c:v>
                </c:pt>
                <c:pt idx="2">
                  <c:v>222</c:v>
                </c:pt>
                <c:pt idx="3">
                  <c:v>236</c:v>
                </c:pt>
                <c:pt idx="4">
                  <c:v>226</c:v>
                </c:pt>
                <c:pt idx="5">
                  <c:v>229</c:v>
                </c:pt>
                <c:pt idx="6">
                  <c:v>207.4</c:v>
                </c:pt>
                <c:pt idx="7">
                  <c:v>207.8</c:v>
                </c:pt>
                <c:pt idx="8">
                  <c:v>213.7</c:v>
                </c:pt>
                <c:pt idx="9">
                  <c:v>210.6</c:v>
                </c:pt>
                <c:pt idx="10">
                  <c:v>213.3</c:v>
                </c:pt>
                <c:pt idx="11">
                  <c:v>209</c:v>
                </c:pt>
                <c:pt idx="12">
                  <c:v>210</c:v>
                </c:pt>
                <c:pt idx="13">
                  <c:v>126.3</c:v>
                </c:pt>
                <c:pt idx="14">
                  <c:v>164.5</c:v>
                </c:pt>
                <c:pt idx="15">
                  <c:v>169.6</c:v>
                </c:pt>
                <c:pt idx="16">
                  <c:v>182.9</c:v>
                </c:pt>
                <c:pt idx="18">
                  <c:v>133.5</c:v>
                </c:pt>
                <c:pt idx="19">
                  <c:v>148.80000000000001</c:v>
                </c:pt>
                <c:pt idx="20">
                  <c:v>161.69999999999999</c:v>
                </c:pt>
                <c:pt idx="21">
                  <c:v>151.30000000000001</c:v>
                </c:pt>
                <c:pt idx="22">
                  <c:v>148.19999999999999</c:v>
                </c:pt>
                <c:pt idx="23">
                  <c:v>145.69999999999999</c:v>
                </c:pt>
                <c:pt idx="24">
                  <c:v>144.30000000000001</c:v>
                </c:pt>
                <c:pt idx="25">
                  <c:v>143.5</c:v>
                </c:pt>
                <c:pt idx="26">
                  <c:v>141.1</c:v>
                </c:pt>
                <c:pt idx="27">
                  <c:v>153.30000000000001</c:v>
                </c:pt>
                <c:pt idx="28">
                  <c:v>148.1</c:v>
                </c:pt>
                <c:pt idx="29">
                  <c:v>145.19999999999999</c:v>
                </c:pt>
                <c:pt idx="30">
                  <c:v>147.1</c:v>
                </c:pt>
                <c:pt idx="31">
                  <c:v>151.4</c:v>
                </c:pt>
                <c:pt idx="32">
                  <c:v>154.30000000000001</c:v>
                </c:pt>
                <c:pt idx="33">
                  <c:v>160.1</c:v>
                </c:pt>
                <c:pt idx="34">
                  <c:v>158.9</c:v>
                </c:pt>
                <c:pt idx="35">
                  <c:v>155.9</c:v>
                </c:pt>
                <c:pt idx="36">
                  <c:v>163.6</c:v>
                </c:pt>
                <c:pt idx="37">
                  <c:v>160.69999999999999</c:v>
                </c:pt>
                <c:pt idx="38">
                  <c:v>156.19999999999999</c:v>
                </c:pt>
                <c:pt idx="39">
                  <c:v>165.3</c:v>
                </c:pt>
                <c:pt idx="40">
                  <c:v>160.9</c:v>
                </c:pt>
                <c:pt idx="41">
                  <c:v>184.2</c:v>
                </c:pt>
                <c:pt idx="42">
                  <c:v>174.3</c:v>
                </c:pt>
                <c:pt idx="43">
                  <c:v>147.69999999999999</c:v>
                </c:pt>
                <c:pt idx="44">
                  <c:v>116.6</c:v>
                </c:pt>
                <c:pt idx="45">
                  <c:v>136.19999999999999</c:v>
                </c:pt>
                <c:pt idx="46">
                  <c:v>164.5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7B-41E1-B733-81F4A7D76F47}"/>
            </c:ext>
          </c:extLst>
        </c:ser>
        <c:ser>
          <c:idx val="1"/>
          <c:order val="1"/>
          <c:tx>
            <c:strRef>
              <c:f>'Environmental parameters'!$C$22</c:f>
              <c:strCache>
                <c:ptCount val="1"/>
                <c:pt idx="0">
                  <c:v>20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parameters'!$C$23:$C$69</c:f>
              <c:numCache>
                <c:formatCode>0.0</c:formatCode>
                <c:ptCount val="47"/>
                <c:pt idx="0">
                  <c:v>191</c:v>
                </c:pt>
                <c:pt idx="1">
                  <c:v>203.6</c:v>
                </c:pt>
                <c:pt idx="2">
                  <c:v>223</c:v>
                </c:pt>
                <c:pt idx="3">
                  <c:v>239</c:v>
                </c:pt>
                <c:pt idx="4">
                  <c:v>226</c:v>
                </c:pt>
                <c:pt idx="5">
                  <c:v>229</c:v>
                </c:pt>
                <c:pt idx="6">
                  <c:v>214.1</c:v>
                </c:pt>
                <c:pt idx="7">
                  <c:v>216.3</c:v>
                </c:pt>
                <c:pt idx="8">
                  <c:v>216.8</c:v>
                </c:pt>
                <c:pt idx="9">
                  <c:v>220</c:v>
                </c:pt>
                <c:pt idx="10">
                  <c:v>215.1</c:v>
                </c:pt>
                <c:pt idx="11">
                  <c:v>209.5</c:v>
                </c:pt>
                <c:pt idx="12">
                  <c:v>208.4</c:v>
                </c:pt>
                <c:pt idx="13">
                  <c:v>133.9</c:v>
                </c:pt>
                <c:pt idx="14">
                  <c:v>165.1</c:v>
                </c:pt>
                <c:pt idx="15">
                  <c:v>167.1</c:v>
                </c:pt>
                <c:pt idx="16">
                  <c:v>179.7</c:v>
                </c:pt>
                <c:pt idx="18">
                  <c:v>134.80000000000001</c:v>
                </c:pt>
                <c:pt idx="19">
                  <c:v>150.4</c:v>
                </c:pt>
                <c:pt idx="20">
                  <c:v>163</c:v>
                </c:pt>
                <c:pt idx="21">
                  <c:v>150.69999999999999</c:v>
                </c:pt>
                <c:pt idx="22">
                  <c:v>145.6</c:v>
                </c:pt>
                <c:pt idx="23">
                  <c:v>145.69999999999999</c:v>
                </c:pt>
                <c:pt idx="24">
                  <c:v>139.6</c:v>
                </c:pt>
                <c:pt idx="25">
                  <c:v>139.6</c:v>
                </c:pt>
                <c:pt idx="26">
                  <c:v>139.1</c:v>
                </c:pt>
                <c:pt idx="27">
                  <c:v>153.4</c:v>
                </c:pt>
                <c:pt idx="28">
                  <c:v>147.69999999999999</c:v>
                </c:pt>
                <c:pt idx="29">
                  <c:v>143</c:v>
                </c:pt>
                <c:pt idx="30">
                  <c:v>150</c:v>
                </c:pt>
                <c:pt idx="31">
                  <c:v>153.6</c:v>
                </c:pt>
                <c:pt idx="32">
                  <c:v>154.5</c:v>
                </c:pt>
                <c:pt idx="33">
                  <c:v>161</c:v>
                </c:pt>
                <c:pt idx="34">
                  <c:v>156.80000000000001</c:v>
                </c:pt>
                <c:pt idx="35">
                  <c:v>152</c:v>
                </c:pt>
                <c:pt idx="36">
                  <c:v>156.69999999999999</c:v>
                </c:pt>
                <c:pt idx="37">
                  <c:v>151.19999999999999</c:v>
                </c:pt>
                <c:pt idx="38">
                  <c:v>145.69999999999999</c:v>
                </c:pt>
                <c:pt idx="39">
                  <c:v>165.5</c:v>
                </c:pt>
                <c:pt idx="40">
                  <c:v>156.19999999999999</c:v>
                </c:pt>
                <c:pt idx="41">
                  <c:v>183.5</c:v>
                </c:pt>
                <c:pt idx="42">
                  <c:v>174.8</c:v>
                </c:pt>
                <c:pt idx="43">
                  <c:v>148</c:v>
                </c:pt>
                <c:pt idx="44">
                  <c:v>117</c:v>
                </c:pt>
                <c:pt idx="45">
                  <c:v>133.6</c:v>
                </c:pt>
                <c:pt idx="46">
                  <c:v>161.6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7B-41E1-B733-81F4A7D76F47}"/>
            </c:ext>
          </c:extLst>
        </c:ser>
        <c:ser>
          <c:idx val="2"/>
          <c:order val="2"/>
          <c:tx>
            <c:strRef>
              <c:f>'Environmental parameters'!$D$22</c:f>
              <c:strCache>
                <c:ptCount val="1"/>
                <c:pt idx="0">
                  <c:v>30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parameters'!$D$23:$D$69</c:f>
              <c:numCache>
                <c:formatCode>0.0</c:formatCode>
                <c:ptCount val="47"/>
                <c:pt idx="0">
                  <c:v>192.4</c:v>
                </c:pt>
                <c:pt idx="1">
                  <c:v>204.3</c:v>
                </c:pt>
                <c:pt idx="2">
                  <c:v>223</c:v>
                </c:pt>
                <c:pt idx="3">
                  <c:v>236</c:v>
                </c:pt>
                <c:pt idx="4">
                  <c:v>226</c:v>
                </c:pt>
                <c:pt idx="5">
                  <c:v>229</c:v>
                </c:pt>
                <c:pt idx="6">
                  <c:v>216</c:v>
                </c:pt>
                <c:pt idx="7">
                  <c:v>215.8</c:v>
                </c:pt>
                <c:pt idx="8">
                  <c:v>218.8</c:v>
                </c:pt>
                <c:pt idx="9">
                  <c:v>216.1</c:v>
                </c:pt>
                <c:pt idx="10">
                  <c:v>217.2</c:v>
                </c:pt>
                <c:pt idx="11">
                  <c:v>209</c:v>
                </c:pt>
                <c:pt idx="12">
                  <c:v>206</c:v>
                </c:pt>
                <c:pt idx="13">
                  <c:v>126.9</c:v>
                </c:pt>
                <c:pt idx="14">
                  <c:v>163.9</c:v>
                </c:pt>
                <c:pt idx="15">
                  <c:v>164.9</c:v>
                </c:pt>
                <c:pt idx="16">
                  <c:v>181.6</c:v>
                </c:pt>
                <c:pt idx="18">
                  <c:v>134.69999999999999</c:v>
                </c:pt>
                <c:pt idx="19">
                  <c:v>150.30000000000001</c:v>
                </c:pt>
                <c:pt idx="20">
                  <c:v>164.8</c:v>
                </c:pt>
                <c:pt idx="21">
                  <c:v>149.9</c:v>
                </c:pt>
                <c:pt idx="22">
                  <c:v>146.5</c:v>
                </c:pt>
                <c:pt idx="23">
                  <c:v>146.4</c:v>
                </c:pt>
                <c:pt idx="24">
                  <c:v>138.30000000000001</c:v>
                </c:pt>
                <c:pt idx="25">
                  <c:v>139.6</c:v>
                </c:pt>
                <c:pt idx="26">
                  <c:v>139.19999999999999</c:v>
                </c:pt>
                <c:pt idx="27">
                  <c:v>150.6</c:v>
                </c:pt>
                <c:pt idx="28">
                  <c:v>146.9</c:v>
                </c:pt>
                <c:pt idx="29">
                  <c:v>140.80000000000001</c:v>
                </c:pt>
                <c:pt idx="30">
                  <c:v>148.69999999999999</c:v>
                </c:pt>
                <c:pt idx="31">
                  <c:v>152.19999999999999</c:v>
                </c:pt>
                <c:pt idx="32">
                  <c:v>145.69999999999999</c:v>
                </c:pt>
                <c:pt idx="33">
                  <c:v>159.4</c:v>
                </c:pt>
                <c:pt idx="34">
                  <c:v>155</c:v>
                </c:pt>
                <c:pt idx="35">
                  <c:v>152.30000000000001</c:v>
                </c:pt>
                <c:pt idx="36">
                  <c:v>151</c:v>
                </c:pt>
                <c:pt idx="37">
                  <c:v>143.80000000000001</c:v>
                </c:pt>
                <c:pt idx="38">
                  <c:v>139.80000000000001</c:v>
                </c:pt>
                <c:pt idx="39">
                  <c:v>148.1</c:v>
                </c:pt>
                <c:pt idx="40">
                  <c:v>148</c:v>
                </c:pt>
                <c:pt idx="41">
                  <c:v>174.8</c:v>
                </c:pt>
                <c:pt idx="42">
                  <c:v>171.2</c:v>
                </c:pt>
                <c:pt idx="43">
                  <c:v>147.5</c:v>
                </c:pt>
                <c:pt idx="44">
                  <c:v>117.5</c:v>
                </c:pt>
                <c:pt idx="45">
                  <c:v>130.69999999999999</c:v>
                </c:pt>
                <c:pt idx="46">
                  <c:v>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7B-41E1-B733-81F4A7D76F47}"/>
            </c:ext>
          </c:extLst>
        </c:ser>
        <c:ser>
          <c:idx val="3"/>
          <c:order val="3"/>
          <c:tx>
            <c:strRef>
              <c:f>'Environmental parameters'!$E$22</c:f>
              <c:strCache>
                <c:ptCount val="1"/>
                <c:pt idx="0">
                  <c:v>Mean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parameters'!$E$23:$E$69</c:f>
              <c:numCache>
                <c:formatCode>0.0</c:formatCode>
                <c:ptCount val="47"/>
                <c:pt idx="0">
                  <c:v>191.56666666666669</c:v>
                </c:pt>
                <c:pt idx="1">
                  <c:v>203.93333333333331</c:v>
                </c:pt>
                <c:pt idx="2">
                  <c:v>222.66666666666666</c:v>
                </c:pt>
                <c:pt idx="3">
                  <c:v>237</c:v>
                </c:pt>
                <c:pt idx="4">
                  <c:v>226</c:v>
                </c:pt>
                <c:pt idx="5">
                  <c:v>229</c:v>
                </c:pt>
                <c:pt idx="6">
                  <c:v>212.5</c:v>
                </c:pt>
                <c:pt idx="7">
                  <c:v>213.30000000000004</c:v>
                </c:pt>
                <c:pt idx="8">
                  <c:v>216.43333333333331</c:v>
                </c:pt>
                <c:pt idx="9">
                  <c:v>215.56666666666669</c:v>
                </c:pt>
                <c:pt idx="10">
                  <c:v>215.19999999999996</c:v>
                </c:pt>
                <c:pt idx="11">
                  <c:v>209.16666666666666</c:v>
                </c:pt>
                <c:pt idx="12">
                  <c:v>208.13333333333333</c:v>
                </c:pt>
                <c:pt idx="13">
                  <c:v>129.03333333333333</c:v>
                </c:pt>
                <c:pt idx="14">
                  <c:v>164.5</c:v>
                </c:pt>
                <c:pt idx="15">
                  <c:v>167.20000000000002</c:v>
                </c:pt>
                <c:pt idx="16">
                  <c:v>181.4</c:v>
                </c:pt>
                <c:pt idx="18">
                  <c:v>134.33333333333334</c:v>
                </c:pt>
                <c:pt idx="19">
                  <c:v>149.83333333333334</c:v>
                </c:pt>
                <c:pt idx="20">
                  <c:v>163.16666666666666</c:v>
                </c:pt>
                <c:pt idx="21">
                  <c:v>150.63333333333333</c:v>
                </c:pt>
                <c:pt idx="22">
                  <c:v>146.76666666666665</c:v>
                </c:pt>
                <c:pt idx="23">
                  <c:v>145.93333333333331</c:v>
                </c:pt>
                <c:pt idx="24">
                  <c:v>140.73333333333332</c:v>
                </c:pt>
                <c:pt idx="25">
                  <c:v>140.9</c:v>
                </c:pt>
                <c:pt idx="26">
                  <c:v>139.79999999999998</c:v>
                </c:pt>
                <c:pt idx="27">
                  <c:v>152.43333333333337</c:v>
                </c:pt>
                <c:pt idx="28">
                  <c:v>147.56666666666663</c:v>
                </c:pt>
                <c:pt idx="29">
                  <c:v>143</c:v>
                </c:pt>
                <c:pt idx="30">
                  <c:v>148.6</c:v>
                </c:pt>
                <c:pt idx="31">
                  <c:v>152.4</c:v>
                </c:pt>
                <c:pt idx="32">
                  <c:v>151.5</c:v>
                </c:pt>
                <c:pt idx="33">
                  <c:v>160.16666666666666</c:v>
                </c:pt>
                <c:pt idx="34">
                  <c:v>156.9</c:v>
                </c:pt>
                <c:pt idx="35">
                  <c:v>153.4</c:v>
                </c:pt>
                <c:pt idx="36">
                  <c:v>157.1</c:v>
                </c:pt>
                <c:pt idx="37">
                  <c:v>151.9</c:v>
                </c:pt>
                <c:pt idx="38">
                  <c:v>147.23333333333332</c:v>
                </c:pt>
                <c:pt idx="39">
                  <c:v>159.63333333333333</c:v>
                </c:pt>
                <c:pt idx="40">
                  <c:v>155.03333333333333</c:v>
                </c:pt>
                <c:pt idx="41">
                  <c:v>180.83333333333334</c:v>
                </c:pt>
                <c:pt idx="42">
                  <c:v>173.43333333333331</c:v>
                </c:pt>
                <c:pt idx="43">
                  <c:v>147.73333333333332</c:v>
                </c:pt>
                <c:pt idx="44">
                  <c:v>117.03333333333335</c:v>
                </c:pt>
                <c:pt idx="45">
                  <c:v>133.49999999999997</c:v>
                </c:pt>
                <c:pt idx="46">
                  <c:v>160.70000000000002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97B-41E1-B733-81F4A7D76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Conductivity [µS/cm]</a:t>
                </a:r>
              </a:p>
            </c:rich>
          </c:tx>
          <c:layout>
            <c:manualLayout>
              <c:xMode val="edge"/>
              <c:yMode val="edge"/>
              <c:x val="2.8801014204338286E-2"/>
              <c:y val="0.38865091863517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3017838658489061"/>
          <c:y val="2.456140350877193E-2"/>
          <c:w val="0.49700797181240519"/>
          <c:h val="7.1942257217847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 vs TSL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21150108982166"/>
          <c:y val="8.2940604629353612E-2"/>
          <c:w val="0.83500513738069271"/>
          <c:h val="0.85845972403901127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'Population dynamics'!$H$5:$H$51</c:f>
              <c:numCache>
                <c:formatCode>0.0</c:formatCode>
                <c:ptCount val="47"/>
                <c:pt idx="0">
                  <c:v>459.6</c:v>
                </c:pt>
                <c:pt idx="1">
                  <c:v>488.66666666666669</c:v>
                </c:pt>
                <c:pt idx="2">
                  <c:v>840.06666666666661</c:v>
                </c:pt>
                <c:pt idx="3">
                  <c:v>839.23333333333323</c:v>
                </c:pt>
                <c:pt idx="4">
                  <c:v>1197.3666666666668</c:v>
                </c:pt>
                <c:pt idx="5">
                  <c:v>1550.0666666666666</c:v>
                </c:pt>
                <c:pt idx="6">
                  <c:v>1570.6666666666667</c:v>
                </c:pt>
                <c:pt idx="7">
                  <c:v>2169.2000000000003</c:v>
                </c:pt>
                <c:pt idx="8">
                  <c:v>2433.4333333333334</c:v>
                </c:pt>
                <c:pt idx="9">
                  <c:v>2489.1</c:v>
                </c:pt>
                <c:pt idx="10">
                  <c:v>3145.2999999999997</c:v>
                </c:pt>
                <c:pt idx="11">
                  <c:v>2501.8333333333335</c:v>
                </c:pt>
                <c:pt idx="12">
                  <c:v>3616.3666666666668</c:v>
                </c:pt>
                <c:pt idx="13">
                  <c:v>2972.2000000000003</c:v>
                </c:pt>
                <c:pt idx="14">
                  <c:v>4000.6</c:v>
                </c:pt>
                <c:pt idx="15">
                  <c:v>3078.5</c:v>
                </c:pt>
                <c:pt idx="16">
                  <c:v>3447.3000000000006</c:v>
                </c:pt>
                <c:pt idx="17">
                  <c:v>2836.1</c:v>
                </c:pt>
                <c:pt idx="18">
                  <c:v>3139.4333333333329</c:v>
                </c:pt>
                <c:pt idx="19">
                  <c:v>2324.0433333333331</c:v>
                </c:pt>
                <c:pt idx="20">
                  <c:v>1739.2666666666664</c:v>
                </c:pt>
                <c:pt idx="21">
                  <c:v>2208.6333333333337</c:v>
                </c:pt>
                <c:pt idx="22">
                  <c:v>2502.1666666666656</c:v>
                </c:pt>
                <c:pt idx="23">
                  <c:v>3351.3999999999996</c:v>
                </c:pt>
                <c:pt idx="24">
                  <c:v>2778.6333333333332</c:v>
                </c:pt>
                <c:pt idx="25">
                  <c:v>3447.6999999999994</c:v>
                </c:pt>
                <c:pt idx="26">
                  <c:v>3453.7666666666664</c:v>
                </c:pt>
                <c:pt idx="27">
                  <c:v>2725.8333333333339</c:v>
                </c:pt>
                <c:pt idx="28">
                  <c:v>4595.6333333333332</c:v>
                </c:pt>
                <c:pt idx="29">
                  <c:v>4422.1000000000004</c:v>
                </c:pt>
                <c:pt idx="30">
                  <c:v>3611.8666666666672</c:v>
                </c:pt>
                <c:pt idx="31">
                  <c:v>2898.8999999999992</c:v>
                </c:pt>
                <c:pt idx="32">
                  <c:v>4443.0333333333338</c:v>
                </c:pt>
                <c:pt idx="33">
                  <c:v>3345.8333333333326</c:v>
                </c:pt>
                <c:pt idx="34">
                  <c:v>3795.1333333333337</c:v>
                </c:pt>
                <c:pt idx="35">
                  <c:v>4198.7</c:v>
                </c:pt>
                <c:pt idx="36">
                  <c:v>2510.4666666666667</c:v>
                </c:pt>
                <c:pt idx="37">
                  <c:v>3365.5666666666671</c:v>
                </c:pt>
                <c:pt idx="38">
                  <c:v>3096.6000000000008</c:v>
                </c:pt>
                <c:pt idx="39">
                  <c:v>3410.4666666666672</c:v>
                </c:pt>
                <c:pt idx="40">
                  <c:v>3206.5</c:v>
                </c:pt>
                <c:pt idx="41">
                  <c:v>3653.8666666666663</c:v>
                </c:pt>
                <c:pt idx="42">
                  <c:v>3046.3719999999998</c:v>
                </c:pt>
                <c:pt idx="43">
                  <c:v>1996.8333333333333</c:v>
                </c:pt>
                <c:pt idx="44">
                  <c:v>1622.6666666666667</c:v>
                </c:pt>
                <c:pt idx="45">
                  <c:v>1930.3666666666668</c:v>
                </c:pt>
                <c:pt idx="46">
                  <c:v>2468.2999999999997</c:v>
                </c:pt>
              </c:numCache>
            </c:numRef>
          </c:xVal>
          <c:yVal>
            <c:numRef>
              <c:f>'Population dynamics'!$M$5:$M$51</c:f>
              <c:numCache>
                <c:formatCode>0.000</c:formatCode>
                <c:ptCount val="47"/>
                <c:pt idx="1">
                  <c:v>5.5749134367170002E-3</c:v>
                </c:pt>
                <c:pt idx="2">
                  <c:v>3.8700047142071092E-2</c:v>
                </c:pt>
                <c:pt idx="3">
                  <c:v>-1.4178244366050814E-4</c:v>
                </c:pt>
                <c:pt idx="4">
                  <c:v>5.0770171906894035E-2</c:v>
                </c:pt>
                <c:pt idx="5">
                  <c:v>3.6881891390132412E-2</c:v>
                </c:pt>
                <c:pt idx="6">
                  <c:v>1.8860309888954724E-3</c:v>
                </c:pt>
                <c:pt idx="7">
                  <c:v>4.6122611186227527E-2</c:v>
                </c:pt>
                <c:pt idx="8">
                  <c:v>1.6420674078209352E-2</c:v>
                </c:pt>
                <c:pt idx="9">
                  <c:v>3.2311492605683967E-3</c:v>
                </c:pt>
                <c:pt idx="10">
                  <c:v>3.3426867964865083E-2</c:v>
                </c:pt>
                <c:pt idx="11">
                  <c:v>-3.2697925522897693E-2</c:v>
                </c:pt>
                <c:pt idx="12">
                  <c:v>5.2635148874162062E-2</c:v>
                </c:pt>
                <c:pt idx="13">
                  <c:v>-2.8023917032398087E-2</c:v>
                </c:pt>
                <c:pt idx="14">
                  <c:v>4.2448847218383205E-2</c:v>
                </c:pt>
                <c:pt idx="15">
                  <c:v>-1.8714420321563324E-2</c:v>
                </c:pt>
                <c:pt idx="16">
                  <c:v>8.0820607557452462E-3</c:v>
                </c:pt>
                <c:pt idx="17">
                  <c:v>-6.9700516775158382E-3</c:v>
                </c:pt>
                <c:pt idx="18">
                  <c:v>3.6290159844144044E-3</c:v>
                </c:pt>
                <c:pt idx="19">
                  <c:v>-1.4320658653060436E-2</c:v>
                </c:pt>
                <c:pt idx="20">
                  <c:v>-6.901069437576856E-3</c:v>
                </c:pt>
                <c:pt idx="21">
                  <c:v>4.2662563318555113E-3</c:v>
                </c:pt>
                <c:pt idx="22">
                  <c:v>3.5652314333708443E-3</c:v>
                </c:pt>
                <c:pt idx="23">
                  <c:v>2.087293898445524E-2</c:v>
                </c:pt>
                <c:pt idx="24">
                  <c:v>-2.3427371109345896E-2</c:v>
                </c:pt>
                <c:pt idx="25">
                  <c:v>3.0821163135120826E-2</c:v>
                </c:pt>
                <c:pt idx="26">
                  <c:v>1.2557720434713815E-4</c:v>
                </c:pt>
                <c:pt idx="27">
                  <c:v>-3.381303302201883E-2</c:v>
                </c:pt>
                <c:pt idx="28">
                  <c:v>7.4618912217605651E-2</c:v>
                </c:pt>
                <c:pt idx="29">
                  <c:v>-5.4988401291795287E-3</c:v>
                </c:pt>
                <c:pt idx="30">
                  <c:v>-2.891285364261087E-2</c:v>
                </c:pt>
                <c:pt idx="31">
                  <c:v>-3.1413338027394842E-2</c:v>
                </c:pt>
                <c:pt idx="32">
                  <c:v>6.1000853096097832E-2</c:v>
                </c:pt>
                <c:pt idx="33">
                  <c:v>-4.0517362251307275E-2</c:v>
                </c:pt>
                <c:pt idx="34">
                  <c:v>1.8000536224831314E-2</c:v>
                </c:pt>
                <c:pt idx="35">
                  <c:v>1.4436487055547025E-2</c:v>
                </c:pt>
                <c:pt idx="36">
                  <c:v>-7.34723278186417E-2</c:v>
                </c:pt>
                <c:pt idx="37">
                  <c:v>4.1875384325737439E-2</c:v>
                </c:pt>
                <c:pt idx="38">
                  <c:v>-1.1898801959498329E-2</c:v>
                </c:pt>
                <c:pt idx="39">
                  <c:v>6.8960284947363294E-3</c:v>
                </c:pt>
                <c:pt idx="40">
                  <c:v>-4.4049381942947718E-3</c:v>
                </c:pt>
                <c:pt idx="41">
                  <c:v>4.6644988568430735E-3</c:v>
                </c:pt>
                <c:pt idx="42">
                  <c:v>-6.4940926143638601E-3</c:v>
                </c:pt>
                <c:pt idx="43">
                  <c:v>-5.0284378805534784E-3</c:v>
                </c:pt>
                <c:pt idx="44">
                  <c:v>-7.4104180704477008E-3</c:v>
                </c:pt>
                <c:pt idx="45">
                  <c:v>4.9611166041152134E-3</c:v>
                </c:pt>
                <c:pt idx="46">
                  <c:v>8.7792745346548795E-3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3E-4820-B349-DD3DD5393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981248"/>
        <c:axId val="468984856"/>
      </c:scatterChart>
      <c:valAx>
        <c:axId val="46898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TSL [cm]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crossBetween val="midCat"/>
      </c:val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[/d]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91052959513"/>
          <c:y val="0.13817253316748979"/>
          <c:w val="0.80909872567921104"/>
          <c:h val="0.70725296265301263"/>
        </c:manualLayout>
      </c:layout>
      <c:lineChart>
        <c:grouping val="standard"/>
        <c:varyColors val="0"/>
        <c:ser>
          <c:idx val="0"/>
          <c:order val="0"/>
          <c:tx>
            <c:strRef>
              <c:f>'Environmental parameters'!$J$22</c:f>
              <c:strCache>
                <c:ptCount val="1"/>
                <c:pt idx="0">
                  <c:v>10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parameters'!$J$23:$J$69</c:f>
              <c:numCache>
                <c:formatCode>General</c:formatCode>
                <c:ptCount val="47"/>
                <c:pt idx="0">
                  <c:v>5.42</c:v>
                </c:pt>
                <c:pt idx="1">
                  <c:v>4.53</c:v>
                </c:pt>
                <c:pt idx="2">
                  <c:v>4.9000000000000004</c:v>
                </c:pt>
                <c:pt idx="3">
                  <c:v>6.37</c:v>
                </c:pt>
                <c:pt idx="4">
                  <c:v>7.6</c:v>
                </c:pt>
                <c:pt idx="5">
                  <c:v>5.62</c:v>
                </c:pt>
                <c:pt idx="6">
                  <c:v>6.88</c:v>
                </c:pt>
                <c:pt idx="7">
                  <c:v>5.52</c:v>
                </c:pt>
                <c:pt idx="8">
                  <c:v>6.09</c:v>
                </c:pt>
                <c:pt idx="9">
                  <c:v>7.42</c:v>
                </c:pt>
                <c:pt idx="10">
                  <c:v>7.21</c:v>
                </c:pt>
                <c:pt idx="11">
                  <c:v>7.65</c:v>
                </c:pt>
                <c:pt idx="12">
                  <c:v>7.02</c:v>
                </c:pt>
                <c:pt idx="13">
                  <c:v>7.82</c:v>
                </c:pt>
                <c:pt idx="14">
                  <c:v>9.51</c:v>
                </c:pt>
                <c:pt idx="15">
                  <c:v>8.25</c:v>
                </c:pt>
                <c:pt idx="16">
                  <c:v>9.6300000000000008</c:v>
                </c:pt>
                <c:pt idx="18">
                  <c:v>12.87</c:v>
                </c:pt>
                <c:pt idx="19">
                  <c:v>11</c:v>
                </c:pt>
                <c:pt idx="20">
                  <c:v>11.3</c:v>
                </c:pt>
                <c:pt idx="21">
                  <c:v>8.6999999999999993</c:v>
                </c:pt>
                <c:pt idx="23">
                  <c:v>7</c:v>
                </c:pt>
                <c:pt idx="24">
                  <c:v>7.98</c:v>
                </c:pt>
                <c:pt idx="25">
                  <c:v>5.8</c:v>
                </c:pt>
                <c:pt idx="26">
                  <c:v>5.88</c:v>
                </c:pt>
                <c:pt idx="27">
                  <c:v>5.81</c:v>
                </c:pt>
                <c:pt idx="28">
                  <c:v>7.94</c:v>
                </c:pt>
                <c:pt idx="29">
                  <c:v>5.34</c:v>
                </c:pt>
                <c:pt idx="30">
                  <c:v>5.26</c:v>
                </c:pt>
                <c:pt idx="31">
                  <c:v>4.93</c:v>
                </c:pt>
                <c:pt idx="32">
                  <c:v>5.07</c:v>
                </c:pt>
                <c:pt idx="33">
                  <c:v>5.17</c:v>
                </c:pt>
                <c:pt idx="34">
                  <c:v>4.84</c:v>
                </c:pt>
                <c:pt idx="35">
                  <c:v>6.2</c:v>
                </c:pt>
                <c:pt idx="36">
                  <c:v>6.39</c:v>
                </c:pt>
                <c:pt idx="37">
                  <c:v>7.45</c:v>
                </c:pt>
                <c:pt idx="38">
                  <c:v>8.39</c:v>
                </c:pt>
                <c:pt idx="39">
                  <c:v>7.79</c:v>
                </c:pt>
                <c:pt idx="40">
                  <c:v>9.82</c:v>
                </c:pt>
                <c:pt idx="41">
                  <c:v>10.68</c:v>
                </c:pt>
                <c:pt idx="42">
                  <c:v>12.59</c:v>
                </c:pt>
                <c:pt idx="43">
                  <c:v>12.3</c:v>
                </c:pt>
                <c:pt idx="44">
                  <c:v>11.4</c:v>
                </c:pt>
                <c:pt idx="45">
                  <c:v>8.3000000000000007</c:v>
                </c:pt>
                <c:pt idx="46">
                  <c:v>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2E-4056-966F-710DAA4A9530}"/>
            </c:ext>
          </c:extLst>
        </c:ser>
        <c:ser>
          <c:idx val="1"/>
          <c:order val="1"/>
          <c:tx>
            <c:strRef>
              <c:f>'Environmental parameters'!$K$22</c:f>
              <c:strCache>
                <c:ptCount val="1"/>
                <c:pt idx="0">
                  <c:v>20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parameters'!$K$23:$K$69</c:f>
              <c:numCache>
                <c:formatCode>General</c:formatCode>
                <c:ptCount val="47"/>
                <c:pt idx="0">
                  <c:v>5.09</c:v>
                </c:pt>
                <c:pt idx="1">
                  <c:v>4.82</c:v>
                </c:pt>
                <c:pt idx="2">
                  <c:v>4.9800000000000004</c:v>
                </c:pt>
                <c:pt idx="3">
                  <c:v>6.46</c:v>
                </c:pt>
                <c:pt idx="4">
                  <c:v>7.67</c:v>
                </c:pt>
                <c:pt idx="5">
                  <c:v>5.73</c:v>
                </c:pt>
                <c:pt idx="6">
                  <c:v>9.94</c:v>
                </c:pt>
                <c:pt idx="7">
                  <c:v>5.64</c:v>
                </c:pt>
                <c:pt idx="8">
                  <c:v>6.36</c:v>
                </c:pt>
                <c:pt idx="9">
                  <c:v>7.56</c:v>
                </c:pt>
                <c:pt idx="10">
                  <c:v>7.62</c:v>
                </c:pt>
                <c:pt idx="11">
                  <c:v>7.92</c:v>
                </c:pt>
                <c:pt idx="12">
                  <c:v>6.88</c:v>
                </c:pt>
                <c:pt idx="13">
                  <c:v>8.3699999999999992</c:v>
                </c:pt>
                <c:pt idx="14">
                  <c:v>9.84</c:v>
                </c:pt>
                <c:pt idx="15">
                  <c:v>8.4</c:v>
                </c:pt>
                <c:pt idx="16">
                  <c:v>9.76</c:v>
                </c:pt>
                <c:pt idx="18">
                  <c:v>13.15</c:v>
                </c:pt>
                <c:pt idx="19">
                  <c:v>11</c:v>
                </c:pt>
                <c:pt idx="20">
                  <c:v>11.8</c:v>
                </c:pt>
                <c:pt idx="21">
                  <c:v>7.7</c:v>
                </c:pt>
                <c:pt idx="23">
                  <c:v>6.8</c:v>
                </c:pt>
                <c:pt idx="24">
                  <c:v>7.85</c:v>
                </c:pt>
                <c:pt idx="25">
                  <c:v>5.94</c:v>
                </c:pt>
                <c:pt idx="26">
                  <c:v>5.61</c:v>
                </c:pt>
                <c:pt idx="27">
                  <c:v>5.2</c:v>
                </c:pt>
                <c:pt idx="28">
                  <c:v>7.18</c:v>
                </c:pt>
                <c:pt idx="29">
                  <c:v>4.6900000000000004</c:v>
                </c:pt>
                <c:pt idx="30">
                  <c:v>4.74</c:v>
                </c:pt>
                <c:pt idx="31">
                  <c:v>4.4400000000000004</c:v>
                </c:pt>
                <c:pt idx="32">
                  <c:v>4.59</c:v>
                </c:pt>
                <c:pt idx="33">
                  <c:v>4.3600000000000003</c:v>
                </c:pt>
                <c:pt idx="34">
                  <c:v>4.4400000000000004</c:v>
                </c:pt>
                <c:pt idx="35">
                  <c:v>6.15</c:v>
                </c:pt>
                <c:pt idx="36">
                  <c:v>6.27</c:v>
                </c:pt>
                <c:pt idx="37">
                  <c:v>7.86</c:v>
                </c:pt>
                <c:pt idx="38">
                  <c:v>8.4600000000000009</c:v>
                </c:pt>
                <c:pt idx="39">
                  <c:v>7.86</c:v>
                </c:pt>
                <c:pt idx="40">
                  <c:v>9.8000000000000007</c:v>
                </c:pt>
                <c:pt idx="41">
                  <c:v>10.61</c:v>
                </c:pt>
                <c:pt idx="42">
                  <c:v>12.41</c:v>
                </c:pt>
                <c:pt idx="43">
                  <c:v>12.1</c:v>
                </c:pt>
                <c:pt idx="44">
                  <c:v>11.8</c:v>
                </c:pt>
                <c:pt idx="45">
                  <c:v>8.4</c:v>
                </c:pt>
                <c:pt idx="46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2E-4056-966F-710DAA4A9530}"/>
            </c:ext>
          </c:extLst>
        </c:ser>
        <c:ser>
          <c:idx val="2"/>
          <c:order val="2"/>
          <c:tx>
            <c:strRef>
              <c:f>'Environmental parameters'!$L$22</c:f>
              <c:strCache>
                <c:ptCount val="1"/>
                <c:pt idx="0">
                  <c:v>30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parameters'!$L$23:$L$69</c:f>
              <c:numCache>
                <c:formatCode>General</c:formatCode>
                <c:ptCount val="47"/>
                <c:pt idx="0">
                  <c:v>5.05</c:v>
                </c:pt>
                <c:pt idx="1">
                  <c:v>4.5999999999999996</c:v>
                </c:pt>
                <c:pt idx="2">
                  <c:v>4.74</c:v>
                </c:pt>
                <c:pt idx="3">
                  <c:v>5.98</c:v>
                </c:pt>
                <c:pt idx="4">
                  <c:v>7.52</c:v>
                </c:pt>
                <c:pt idx="5">
                  <c:v>5.98</c:v>
                </c:pt>
                <c:pt idx="6">
                  <c:v>7.02</c:v>
                </c:pt>
                <c:pt idx="7">
                  <c:v>5.79</c:v>
                </c:pt>
                <c:pt idx="8">
                  <c:v>6.3</c:v>
                </c:pt>
                <c:pt idx="9">
                  <c:v>7.42</c:v>
                </c:pt>
                <c:pt idx="10">
                  <c:v>7.41</c:v>
                </c:pt>
                <c:pt idx="11">
                  <c:v>8.18</c:v>
                </c:pt>
                <c:pt idx="12">
                  <c:v>7.02</c:v>
                </c:pt>
                <c:pt idx="13">
                  <c:v>8.51</c:v>
                </c:pt>
                <c:pt idx="14">
                  <c:v>9.9600000000000009</c:v>
                </c:pt>
                <c:pt idx="15">
                  <c:v>8.42</c:v>
                </c:pt>
                <c:pt idx="16">
                  <c:v>9.86</c:v>
                </c:pt>
                <c:pt idx="18">
                  <c:v>13.2</c:v>
                </c:pt>
                <c:pt idx="19">
                  <c:v>11.1</c:v>
                </c:pt>
                <c:pt idx="20">
                  <c:v>12.3</c:v>
                </c:pt>
                <c:pt idx="21">
                  <c:v>7.8</c:v>
                </c:pt>
                <c:pt idx="23">
                  <c:v>7.1</c:v>
                </c:pt>
                <c:pt idx="24">
                  <c:v>8.01</c:v>
                </c:pt>
                <c:pt idx="25">
                  <c:v>6.63</c:v>
                </c:pt>
                <c:pt idx="26">
                  <c:v>5.73</c:v>
                </c:pt>
                <c:pt idx="27">
                  <c:v>6.43</c:v>
                </c:pt>
                <c:pt idx="28">
                  <c:v>7.13</c:v>
                </c:pt>
                <c:pt idx="29">
                  <c:v>5.62</c:v>
                </c:pt>
                <c:pt idx="30">
                  <c:v>5.68</c:v>
                </c:pt>
                <c:pt idx="31">
                  <c:v>5.9</c:v>
                </c:pt>
                <c:pt idx="32">
                  <c:v>5.51</c:v>
                </c:pt>
                <c:pt idx="33">
                  <c:v>5.15</c:v>
                </c:pt>
                <c:pt idx="34">
                  <c:v>5.09</c:v>
                </c:pt>
                <c:pt idx="35">
                  <c:v>6.42</c:v>
                </c:pt>
                <c:pt idx="36">
                  <c:v>6.54</c:v>
                </c:pt>
                <c:pt idx="37">
                  <c:v>7.92</c:v>
                </c:pt>
                <c:pt idx="38">
                  <c:v>8.2200000000000006</c:v>
                </c:pt>
                <c:pt idx="39">
                  <c:v>8.35</c:v>
                </c:pt>
                <c:pt idx="40">
                  <c:v>10.11</c:v>
                </c:pt>
                <c:pt idx="41">
                  <c:v>11.6</c:v>
                </c:pt>
                <c:pt idx="42">
                  <c:v>11.9</c:v>
                </c:pt>
                <c:pt idx="43">
                  <c:v>12</c:v>
                </c:pt>
                <c:pt idx="44">
                  <c:v>11.7</c:v>
                </c:pt>
                <c:pt idx="45">
                  <c:v>8.4</c:v>
                </c:pt>
                <c:pt idx="46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2E-4056-966F-710DAA4A9530}"/>
            </c:ext>
          </c:extLst>
        </c:ser>
        <c:ser>
          <c:idx val="3"/>
          <c:order val="3"/>
          <c:tx>
            <c:strRef>
              <c:f>'Environmental parameters'!$M$22</c:f>
              <c:strCache>
                <c:ptCount val="1"/>
                <c:pt idx="0">
                  <c:v>Mean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parameters'!$M$23:$M$69</c:f>
              <c:numCache>
                <c:formatCode>0.0</c:formatCode>
                <c:ptCount val="47"/>
                <c:pt idx="0">
                  <c:v>5.1866666666666665</c:v>
                </c:pt>
                <c:pt idx="1">
                  <c:v>4.6500000000000004</c:v>
                </c:pt>
                <c:pt idx="2">
                  <c:v>4.873333333333334</c:v>
                </c:pt>
                <c:pt idx="3">
                  <c:v>6.2700000000000005</c:v>
                </c:pt>
                <c:pt idx="4">
                  <c:v>7.5966666666666667</c:v>
                </c:pt>
                <c:pt idx="5">
                  <c:v>5.7766666666666673</c:v>
                </c:pt>
                <c:pt idx="6">
                  <c:v>7.9466666666666663</c:v>
                </c:pt>
                <c:pt idx="7">
                  <c:v>5.6499999999999995</c:v>
                </c:pt>
                <c:pt idx="8">
                  <c:v>6.25</c:v>
                </c:pt>
                <c:pt idx="9">
                  <c:v>7.4666666666666659</c:v>
                </c:pt>
                <c:pt idx="10">
                  <c:v>7.413333333333334</c:v>
                </c:pt>
                <c:pt idx="11">
                  <c:v>7.916666666666667</c:v>
                </c:pt>
                <c:pt idx="12">
                  <c:v>6.9733333333333327</c:v>
                </c:pt>
                <c:pt idx="13">
                  <c:v>8.2333333333333325</c:v>
                </c:pt>
                <c:pt idx="14">
                  <c:v>9.7700000000000014</c:v>
                </c:pt>
                <c:pt idx="15">
                  <c:v>8.3566666666666674</c:v>
                </c:pt>
                <c:pt idx="16">
                  <c:v>9.75</c:v>
                </c:pt>
                <c:pt idx="18">
                  <c:v>13.073333333333332</c:v>
                </c:pt>
                <c:pt idx="19">
                  <c:v>11.033333333333333</c:v>
                </c:pt>
                <c:pt idx="20">
                  <c:v>11.800000000000002</c:v>
                </c:pt>
                <c:pt idx="21">
                  <c:v>8.0666666666666664</c:v>
                </c:pt>
                <c:pt idx="23">
                  <c:v>6.9666666666666659</c:v>
                </c:pt>
                <c:pt idx="24">
                  <c:v>7.9466666666666663</c:v>
                </c:pt>
                <c:pt idx="25">
                  <c:v>6.123333333333334</c:v>
                </c:pt>
                <c:pt idx="26">
                  <c:v>5.7399999999999993</c:v>
                </c:pt>
                <c:pt idx="27">
                  <c:v>5.8133333333333326</c:v>
                </c:pt>
                <c:pt idx="28">
                  <c:v>7.416666666666667</c:v>
                </c:pt>
                <c:pt idx="29">
                  <c:v>5.2166666666666677</c:v>
                </c:pt>
                <c:pt idx="30">
                  <c:v>5.2266666666666666</c:v>
                </c:pt>
                <c:pt idx="31">
                  <c:v>5.0900000000000007</c:v>
                </c:pt>
                <c:pt idx="32">
                  <c:v>5.0566666666666666</c:v>
                </c:pt>
                <c:pt idx="33">
                  <c:v>4.8933333333333335</c:v>
                </c:pt>
                <c:pt idx="34">
                  <c:v>4.79</c:v>
                </c:pt>
                <c:pt idx="35">
                  <c:v>6.2566666666666677</c:v>
                </c:pt>
                <c:pt idx="36">
                  <c:v>6.3999999999999995</c:v>
                </c:pt>
                <c:pt idx="37">
                  <c:v>7.7433333333333332</c:v>
                </c:pt>
                <c:pt idx="38">
                  <c:v>8.3566666666666674</c:v>
                </c:pt>
                <c:pt idx="39">
                  <c:v>8</c:v>
                </c:pt>
                <c:pt idx="40">
                  <c:v>9.91</c:v>
                </c:pt>
                <c:pt idx="41">
                  <c:v>10.963333333333333</c:v>
                </c:pt>
                <c:pt idx="42">
                  <c:v>12.299999999999999</c:v>
                </c:pt>
                <c:pt idx="43">
                  <c:v>12.133333333333333</c:v>
                </c:pt>
                <c:pt idx="44">
                  <c:v>11.633333333333335</c:v>
                </c:pt>
                <c:pt idx="45">
                  <c:v>8.3666666666666671</c:v>
                </c:pt>
                <c:pt idx="46">
                  <c:v>6.0666666666666673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C2E-4056-966F-710DAA4A9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Dissolved</a:t>
                </a:r>
                <a:r>
                  <a:rPr lang="en-US" baseline="0"/>
                  <a:t> oxygen [mg/L]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4610359891412557E-2"/>
              <c:y val="0.286896532670258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3017838658489061"/>
          <c:y val="2.456140350877193E-2"/>
          <c:w val="0.49700797181240519"/>
          <c:h val="7.1942257217847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91052959513"/>
          <c:y val="0.13817253316748979"/>
          <c:w val="0.80909872567921104"/>
          <c:h val="0.70725296265301263"/>
        </c:manualLayout>
      </c:layout>
      <c:lineChart>
        <c:grouping val="standard"/>
        <c:varyColors val="0"/>
        <c:ser>
          <c:idx val="0"/>
          <c:order val="0"/>
          <c:tx>
            <c:strRef>
              <c:f>'Environmental parameters'!$R$22</c:f>
              <c:strCache>
                <c:ptCount val="1"/>
                <c:pt idx="0">
                  <c:v>10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parameters'!$R$23:$R$69</c:f>
              <c:numCache>
                <c:formatCode>General</c:formatCode>
                <c:ptCount val="47"/>
                <c:pt idx="3">
                  <c:v>3.55</c:v>
                </c:pt>
                <c:pt idx="4">
                  <c:v>3.88</c:v>
                </c:pt>
                <c:pt idx="5">
                  <c:v>4.54</c:v>
                </c:pt>
                <c:pt idx="6">
                  <c:v>3.75</c:v>
                </c:pt>
                <c:pt idx="7">
                  <c:v>2.4700000000000002</c:v>
                </c:pt>
                <c:pt idx="8">
                  <c:v>1.65</c:v>
                </c:pt>
                <c:pt idx="9">
                  <c:v>1.53</c:v>
                </c:pt>
                <c:pt idx="10">
                  <c:v>7.85</c:v>
                </c:pt>
                <c:pt idx="11">
                  <c:v>1.1000000000000001</c:v>
                </c:pt>
                <c:pt idx="12">
                  <c:v>1.55</c:v>
                </c:pt>
                <c:pt idx="13">
                  <c:v>2.4</c:v>
                </c:pt>
                <c:pt idx="14">
                  <c:v>0.66</c:v>
                </c:pt>
                <c:pt idx="15">
                  <c:v>1.74</c:v>
                </c:pt>
                <c:pt idx="16">
                  <c:v>1.46</c:v>
                </c:pt>
                <c:pt idx="17">
                  <c:v>1.98</c:v>
                </c:pt>
                <c:pt idx="18">
                  <c:v>0.69</c:v>
                </c:pt>
                <c:pt idx="19">
                  <c:v>2.12</c:v>
                </c:pt>
                <c:pt idx="20">
                  <c:v>4.46</c:v>
                </c:pt>
                <c:pt idx="21">
                  <c:v>2.6</c:v>
                </c:pt>
                <c:pt idx="22">
                  <c:v>2.5</c:v>
                </c:pt>
                <c:pt idx="24">
                  <c:v>2.4900000000000002</c:v>
                </c:pt>
                <c:pt idx="25">
                  <c:v>3.44</c:v>
                </c:pt>
                <c:pt idx="26">
                  <c:v>1.91</c:v>
                </c:pt>
                <c:pt idx="27">
                  <c:v>1.95</c:v>
                </c:pt>
                <c:pt idx="28">
                  <c:v>3.17</c:v>
                </c:pt>
                <c:pt idx="29">
                  <c:v>2.4900000000000002</c:v>
                </c:pt>
                <c:pt idx="30">
                  <c:v>6.62</c:v>
                </c:pt>
                <c:pt idx="32">
                  <c:v>4.09</c:v>
                </c:pt>
                <c:pt idx="33">
                  <c:v>2.11</c:v>
                </c:pt>
                <c:pt idx="34">
                  <c:v>1.91</c:v>
                </c:pt>
                <c:pt idx="35">
                  <c:v>1.2</c:v>
                </c:pt>
                <c:pt idx="36">
                  <c:v>1.24</c:v>
                </c:pt>
                <c:pt idx="37">
                  <c:v>0.61</c:v>
                </c:pt>
                <c:pt idx="38">
                  <c:v>0.72</c:v>
                </c:pt>
                <c:pt idx="39">
                  <c:v>2.92</c:v>
                </c:pt>
                <c:pt idx="40">
                  <c:v>0.59</c:v>
                </c:pt>
                <c:pt idx="41">
                  <c:v>1.18</c:v>
                </c:pt>
                <c:pt idx="42">
                  <c:v>0.2</c:v>
                </c:pt>
                <c:pt idx="43">
                  <c:v>1.36</c:v>
                </c:pt>
                <c:pt idx="44">
                  <c:v>0.97</c:v>
                </c:pt>
                <c:pt idx="45">
                  <c:v>5.77</c:v>
                </c:pt>
                <c:pt idx="46">
                  <c:v>2.58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A5-4D02-BBE9-41DB5D7E7BB9}"/>
            </c:ext>
          </c:extLst>
        </c:ser>
        <c:ser>
          <c:idx val="1"/>
          <c:order val="1"/>
          <c:tx>
            <c:strRef>
              <c:f>'Environmental parameters'!$S$22</c:f>
              <c:strCache>
                <c:ptCount val="1"/>
                <c:pt idx="0">
                  <c:v>20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parameters'!$S$23:$S$69</c:f>
              <c:numCache>
                <c:formatCode>General</c:formatCode>
                <c:ptCount val="47"/>
                <c:pt idx="3">
                  <c:v>4.13</c:v>
                </c:pt>
                <c:pt idx="4">
                  <c:v>3.94</c:v>
                </c:pt>
                <c:pt idx="5">
                  <c:v>4.95</c:v>
                </c:pt>
                <c:pt idx="6">
                  <c:v>3.93</c:v>
                </c:pt>
                <c:pt idx="7">
                  <c:v>2.96</c:v>
                </c:pt>
                <c:pt idx="8">
                  <c:v>3.69</c:v>
                </c:pt>
                <c:pt idx="9">
                  <c:v>1.34</c:v>
                </c:pt>
                <c:pt idx="10">
                  <c:v>2.48</c:v>
                </c:pt>
                <c:pt idx="11">
                  <c:v>0.87</c:v>
                </c:pt>
                <c:pt idx="12">
                  <c:v>4.8</c:v>
                </c:pt>
                <c:pt idx="13">
                  <c:v>1.35</c:v>
                </c:pt>
                <c:pt idx="14">
                  <c:v>1.1000000000000001</c:v>
                </c:pt>
                <c:pt idx="15">
                  <c:v>0.8</c:v>
                </c:pt>
                <c:pt idx="16">
                  <c:v>1.02</c:v>
                </c:pt>
                <c:pt idx="17">
                  <c:v>2.02</c:v>
                </c:pt>
                <c:pt idx="18">
                  <c:v>1.53</c:v>
                </c:pt>
                <c:pt idx="19">
                  <c:v>4.53</c:v>
                </c:pt>
                <c:pt idx="20">
                  <c:v>4.34</c:v>
                </c:pt>
                <c:pt idx="21">
                  <c:v>2.77</c:v>
                </c:pt>
                <c:pt idx="22">
                  <c:v>2.23</c:v>
                </c:pt>
                <c:pt idx="24">
                  <c:v>1.58</c:v>
                </c:pt>
                <c:pt idx="25">
                  <c:v>2.64</c:v>
                </c:pt>
                <c:pt idx="26">
                  <c:v>2.4</c:v>
                </c:pt>
                <c:pt idx="27">
                  <c:v>5.8</c:v>
                </c:pt>
                <c:pt idx="28">
                  <c:v>6.39</c:v>
                </c:pt>
                <c:pt idx="29">
                  <c:v>3.41</c:v>
                </c:pt>
                <c:pt idx="30">
                  <c:v>2.66</c:v>
                </c:pt>
                <c:pt idx="32">
                  <c:v>5.55</c:v>
                </c:pt>
                <c:pt idx="33">
                  <c:v>2.04</c:v>
                </c:pt>
                <c:pt idx="34">
                  <c:v>2.48</c:v>
                </c:pt>
                <c:pt idx="35">
                  <c:v>1.43</c:v>
                </c:pt>
                <c:pt idx="36">
                  <c:v>4.49</c:v>
                </c:pt>
                <c:pt idx="37">
                  <c:v>0.17</c:v>
                </c:pt>
                <c:pt idx="38">
                  <c:v>1.37</c:v>
                </c:pt>
                <c:pt idx="39">
                  <c:v>0.99</c:v>
                </c:pt>
                <c:pt idx="40">
                  <c:v>0.67</c:v>
                </c:pt>
                <c:pt idx="41">
                  <c:v>1.96</c:v>
                </c:pt>
                <c:pt idx="42">
                  <c:v>0.77</c:v>
                </c:pt>
                <c:pt idx="43">
                  <c:v>1</c:v>
                </c:pt>
                <c:pt idx="44">
                  <c:v>1.1599999999999999</c:v>
                </c:pt>
                <c:pt idx="45">
                  <c:v>2.91</c:v>
                </c:pt>
                <c:pt idx="46">
                  <c:v>2.83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A5-4D02-BBE9-41DB5D7E7BB9}"/>
            </c:ext>
          </c:extLst>
        </c:ser>
        <c:ser>
          <c:idx val="2"/>
          <c:order val="2"/>
          <c:tx>
            <c:strRef>
              <c:f>'Environmental parameters'!$T$22</c:f>
              <c:strCache>
                <c:ptCount val="1"/>
                <c:pt idx="0">
                  <c:v>30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parameters'!$T$23:$T$69</c:f>
              <c:numCache>
                <c:formatCode>General</c:formatCode>
                <c:ptCount val="47"/>
                <c:pt idx="3">
                  <c:v>3.83</c:v>
                </c:pt>
                <c:pt idx="4">
                  <c:v>3.9</c:v>
                </c:pt>
                <c:pt idx="5">
                  <c:v>4.7</c:v>
                </c:pt>
                <c:pt idx="6">
                  <c:v>3.88</c:v>
                </c:pt>
                <c:pt idx="7">
                  <c:v>3.12</c:v>
                </c:pt>
                <c:pt idx="8">
                  <c:v>2.0099999999999998</c:v>
                </c:pt>
                <c:pt idx="9">
                  <c:v>1.21</c:v>
                </c:pt>
                <c:pt idx="10">
                  <c:v>1.1399999999999999</c:v>
                </c:pt>
                <c:pt idx="11">
                  <c:v>1.1200000000000001</c:v>
                </c:pt>
                <c:pt idx="12">
                  <c:v>1.02</c:v>
                </c:pt>
                <c:pt idx="13">
                  <c:v>1.82</c:v>
                </c:pt>
                <c:pt idx="14">
                  <c:v>1.48</c:v>
                </c:pt>
                <c:pt idx="15">
                  <c:v>1.05</c:v>
                </c:pt>
                <c:pt idx="16">
                  <c:v>1.92</c:v>
                </c:pt>
                <c:pt idx="17">
                  <c:v>2.33</c:v>
                </c:pt>
                <c:pt idx="18">
                  <c:v>1.75</c:v>
                </c:pt>
                <c:pt idx="19">
                  <c:v>2.25</c:v>
                </c:pt>
                <c:pt idx="20">
                  <c:v>3.73</c:v>
                </c:pt>
                <c:pt idx="21">
                  <c:v>1.8</c:v>
                </c:pt>
                <c:pt idx="22">
                  <c:v>2.31</c:v>
                </c:pt>
                <c:pt idx="24">
                  <c:v>1.1000000000000001</c:v>
                </c:pt>
                <c:pt idx="25">
                  <c:v>1.93</c:v>
                </c:pt>
                <c:pt idx="26">
                  <c:v>2.61</c:v>
                </c:pt>
                <c:pt idx="27">
                  <c:v>5.4</c:v>
                </c:pt>
                <c:pt idx="28">
                  <c:v>4.0599999999999996</c:v>
                </c:pt>
                <c:pt idx="29">
                  <c:v>2.79</c:v>
                </c:pt>
                <c:pt idx="30">
                  <c:v>3.84</c:v>
                </c:pt>
                <c:pt idx="32">
                  <c:v>1.8</c:v>
                </c:pt>
                <c:pt idx="33">
                  <c:v>3.84</c:v>
                </c:pt>
                <c:pt idx="34">
                  <c:v>1.5</c:v>
                </c:pt>
                <c:pt idx="35">
                  <c:v>1.03</c:v>
                </c:pt>
                <c:pt idx="36">
                  <c:v>0.63</c:v>
                </c:pt>
                <c:pt idx="37">
                  <c:v>0.3</c:v>
                </c:pt>
                <c:pt idx="38">
                  <c:v>1.46</c:v>
                </c:pt>
                <c:pt idx="39">
                  <c:v>1.1200000000000001</c:v>
                </c:pt>
                <c:pt idx="40">
                  <c:v>0.43</c:v>
                </c:pt>
                <c:pt idx="41">
                  <c:v>4.0599999999999996</c:v>
                </c:pt>
                <c:pt idx="42">
                  <c:v>0.44</c:v>
                </c:pt>
                <c:pt idx="43">
                  <c:v>0.91</c:v>
                </c:pt>
                <c:pt idx="44">
                  <c:v>0.95</c:v>
                </c:pt>
                <c:pt idx="45">
                  <c:v>2.9</c:v>
                </c:pt>
                <c:pt idx="46">
                  <c:v>2.4700000000000002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A5-4D02-BBE9-41DB5D7E7BB9}"/>
            </c:ext>
          </c:extLst>
        </c:ser>
        <c:ser>
          <c:idx val="3"/>
          <c:order val="3"/>
          <c:tx>
            <c:strRef>
              <c:f>'Environmental parameters'!$U$22</c:f>
              <c:strCache>
                <c:ptCount val="1"/>
                <c:pt idx="0">
                  <c:v>Mean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'Environmental parameters'!$A$23:$A$69</c:f>
              <c:numCache>
                <c:formatCode>dd/mm/yy;@</c:formatCode>
                <c:ptCount val="47"/>
                <c:pt idx="0">
                  <c:v>42884</c:v>
                </c:pt>
                <c:pt idx="1">
                  <c:v>42898</c:v>
                </c:pt>
                <c:pt idx="2">
                  <c:v>42905</c:v>
                </c:pt>
                <c:pt idx="3">
                  <c:v>42912</c:v>
                </c:pt>
                <c:pt idx="4">
                  <c:v>42919</c:v>
                </c:pt>
                <c:pt idx="5">
                  <c:v>42926</c:v>
                </c:pt>
                <c:pt idx="6">
                  <c:v>42933</c:v>
                </c:pt>
                <c:pt idx="7">
                  <c:v>42940</c:v>
                </c:pt>
                <c:pt idx="8">
                  <c:v>42947</c:v>
                </c:pt>
                <c:pt idx="9">
                  <c:v>42954</c:v>
                </c:pt>
                <c:pt idx="10">
                  <c:v>42961</c:v>
                </c:pt>
                <c:pt idx="11">
                  <c:v>42968</c:v>
                </c:pt>
                <c:pt idx="12">
                  <c:v>42975</c:v>
                </c:pt>
                <c:pt idx="13">
                  <c:v>42982</c:v>
                </c:pt>
                <c:pt idx="14">
                  <c:v>42996</c:v>
                </c:pt>
                <c:pt idx="15">
                  <c:v>43010</c:v>
                </c:pt>
                <c:pt idx="16">
                  <c:v>43038</c:v>
                </c:pt>
                <c:pt idx="17">
                  <c:v>43066</c:v>
                </c:pt>
                <c:pt idx="18">
                  <c:v>43087</c:v>
                </c:pt>
                <c:pt idx="19">
                  <c:v>43129</c:v>
                </c:pt>
                <c:pt idx="20">
                  <c:v>43185</c:v>
                </c:pt>
                <c:pt idx="21">
                  <c:v>43220</c:v>
                </c:pt>
                <c:pt idx="22">
                  <c:v>43234</c:v>
                </c:pt>
                <c:pt idx="23">
                  <c:v>43235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'Environmental parameters'!$U$23:$U$69</c:f>
              <c:numCache>
                <c:formatCode>0.0</c:formatCode>
                <c:ptCount val="47"/>
                <c:pt idx="3">
                  <c:v>3.8366666666666664</c:v>
                </c:pt>
                <c:pt idx="4">
                  <c:v>3.9066666666666667</c:v>
                </c:pt>
                <c:pt idx="5">
                  <c:v>4.7300000000000004</c:v>
                </c:pt>
                <c:pt idx="6">
                  <c:v>3.8533333333333331</c:v>
                </c:pt>
                <c:pt idx="7">
                  <c:v>2.85</c:v>
                </c:pt>
                <c:pt idx="8">
                  <c:v>2.4499999999999997</c:v>
                </c:pt>
                <c:pt idx="9">
                  <c:v>1.36</c:v>
                </c:pt>
                <c:pt idx="10">
                  <c:v>3.8233333333333337</c:v>
                </c:pt>
                <c:pt idx="11">
                  <c:v>1.03</c:v>
                </c:pt>
                <c:pt idx="12">
                  <c:v>2.4566666666666666</c:v>
                </c:pt>
                <c:pt idx="13">
                  <c:v>1.8566666666666667</c:v>
                </c:pt>
                <c:pt idx="14">
                  <c:v>1.08</c:v>
                </c:pt>
                <c:pt idx="15">
                  <c:v>1.1966666666666665</c:v>
                </c:pt>
                <c:pt idx="16">
                  <c:v>1.4666666666666668</c:v>
                </c:pt>
                <c:pt idx="17">
                  <c:v>2.11</c:v>
                </c:pt>
                <c:pt idx="18">
                  <c:v>1.3233333333333333</c:v>
                </c:pt>
                <c:pt idx="19">
                  <c:v>2.9666666666666668</c:v>
                </c:pt>
                <c:pt idx="20">
                  <c:v>4.1766666666666667</c:v>
                </c:pt>
                <c:pt idx="21">
                  <c:v>2.39</c:v>
                </c:pt>
                <c:pt idx="22">
                  <c:v>2.3466666666666671</c:v>
                </c:pt>
                <c:pt idx="24">
                  <c:v>1.7233333333333334</c:v>
                </c:pt>
                <c:pt idx="25">
                  <c:v>2.67</c:v>
                </c:pt>
                <c:pt idx="26">
                  <c:v>2.3066666666666666</c:v>
                </c:pt>
                <c:pt idx="27">
                  <c:v>4.3833333333333337</c:v>
                </c:pt>
                <c:pt idx="28">
                  <c:v>4.5399999999999991</c:v>
                </c:pt>
                <c:pt idx="29">
                  <c:v>2.8966666666666669</c:v>
                </c:pt>
                <c:pt idx="30">
                  <c:v>4.373333333333334</c:v>
                </c:pt>
                <c:pt idx="32">
                  <c:v>3.8133333333333339</c:v>
                </c:pt>
                <c:pt idx="33">
                  <c:v>2.6633333333333336</c:v>
                </c:pt>
                <c:pt idx="34">
                  <c:v>1.9633333333333332</c:v>
                </c:pt>
                <c:pt idx="35">
                  <c:v>1.22</c:v>
                </c:pt>
                <c:pt idx="36">
                  <c:v>2.12</c:v>
                </c:pt>
                <c:pt idx="37">
                  <c:v>0.36000000000000004</c:v>
                </c:pt>
                <c:pt idx="38">
                  <c:v>1.1833333333333333</c:v>
                </c:pt>
                <c:pt idx="39">
                  <c:v>1.6766666666666667</c:v>
                </c:pt>
                <c:pt idx="40">
                  <c:v>0.56333333333333335</c:v>
                </c:pt>
                <c:pt idx="41">
                  <c:v>2.4</c:v>
                </c:pt>
                <c:pt idx="42">
                  <c:v>0.47</c:v>
                </c:pt>
                <c:pt idx="43">
                  <c:v>1.0900000000000001</c:v>
                </c:pt>
                <c:pt idx="44">
                  <c:v>1.0266666666666666</c:v>
                </c:pt>
                <c:pt idx="45">
                  <c:v>3.86</c:v>
                </c:pt>
                <c:pt idx="46">
                  <c:v>2.6266666666666669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97A5-4D02-BBE9-41DB5D7E7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Turbidity</a:t>
                </a:r>
                <a:r>
                  <a:rPr lang="en-US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8801014204338286E-2"/>
              <c:y val="0.40619477828429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3017838658489061"/>
          <c:y val="2.456140350877193E-2"/>
          <c:w val="0.49700797181240519"/>
          <c:h val="7.1942257217847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91052959513"/>
          <c:y val="0.13817253316748979"/>
          <c:w val="0.80909872567921104"/>
          <c:h val="0.70725296265301263"/>
        </c:manualLayout>
      </c:layout>
      <c:lineChart>
        <c:grouping val="standard"/>
        <c:varyColors val="0"/>
        <c:ser>
          <c:idx val="0"/>
          <c:order val="0"/>
          <c:tx>
            <c:strRef>
              <c:f>'Nutrients water'!$B$24</c:f>
              <c:strCache>
                <c:ptCount val="1"/>
                <c:pt idx="0">
                  <c:v>10 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water'!$B$25:$B$35</c:f>
              <c:numCache>
                <c:formatCode>0.00</c:formatCode>
                <c:ptCount val="11"/>
                <c:pt idx="0">
                  <c:v>0.03</c:v>
                </c:pt>
                <c:pt idx="1">
                  <c:v>0.01</c:v>
                </c:pt>
                <c:pt idx="2">
                  <c:v>0.02</c:v>
                </c:pt>
                <c:pt idx="3">
                  <c:v>0.01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63B-45E9-8BB4-58C335EB1FC9}"/>
            </c:ext>
          </c:extLst>
        </c:ser>
        <c:ser>
          <c:idx val="1"/>
          <c:order val="1"/>
          <c:tx>
            <c:strRef>
              <c:f>'Nutrients water'!$C$24</c:f>
              <c:strCache>
                <c:ptCount val="1"/>
                <c:pt idx="0">
                  <c:v>20 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water'!$C$25:$C$35</c:f>
              <c:numCache>
                <c:formatCode>0.00</c:formatCode>
                <c:ptCount val="11"/>
                <c:pt idx="0">
                  <c:v>0.03</c:v>
                </c:pt>
                <c:pt idx="1">
                  <c:v>0</c:v>
                </c:pt>
                <c:pt idx="2">
                  <c:v>0.02</c:v>
                </c:pt>
                <c:pt idx="3">
                  <c:v>0.01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63B-45E9-8BB4-58C335EB1FC9}"/>
            </c:ext>
          </c:extLst>
        </c:ser>
        <c:ser>
          <c:idx val="2"/>
          <c:order val="2"/>
          <c:tx>
            <c:strRef>
              <c:f>'Nutrients water'!$D$24</c:f>
              <c:strCache>
                <c:ptCount val="1"/>
                <c:pt idx="0">
                  <c:v>30 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water'!$D$25:$D$35</c:f>
              <c:numCache>
                <c:formatCode>0.00</c:formatCode>
                <c:ptCount val="11"/>
                <c:pt idx="0">
                  <c:v>0.03</c:v>
                </c:pt>
                <c:pt idx="1">
                  <c:v>0.01</c:v>
                </c:pt>
                <c:pt idx="2">
                  <c:v>0.02</c:v>
                </c:pt>
                <c:pt idx="3">
                  <c:v>0.02</c:v>
                </c:pt>
                <c:pt idx="4">
                  <c:v>0.03</c:v>
                </c:pt>
                <c:pt idx="5">
                  <c:v>0.06</c:v>
                </c:pt>
                <c:pt idx="6">
                  <c:v>0.02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63B-45E9-8BB4-58C335EB1FC9}"/>
            </c:ext>
          </c:extLst>
        </c:ser>
        <c:ser>
          <c:idx val="3"/>
          <c:order val="3"/>
          <c:tx>
            <c:strRef>
              <c:f>'Nutrients water'!$E$24</c:f>
              <c:strCache>
                <c:ptCount val="1"/>
                <c:pt idx="0">
                  <c:v>Mean</c:v>
                </c:pt>
              </c:strCache>
            </c:strRef>
          </c:tx>
          <c:spPr>
            <a:ln w="222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water'!$E$25:$E$35</c:f>
              <c:numCache>
                <c:formatCode>0.00</c:formatCode>
                <c:ptCount val="11"/>
                <c:pt idx="0">
                  <c:v>0.03</c:v>
                </c:pt>
                <c:pt idx="1">
                  <c:v>6.6666666666666671E-3</c:v>
                </c:pt>
                <c:pt idx="2">
                  <c:v>0.02</c:v>
                </c:pt>
                <c:pt idx="3">
                  <c:v>1.3333333333333334E-2</c:v>
                </c:pt>
                <c:pt idx="4">
                  <c:v>2.3333333333333334E-2</c:v>
                </c:pt>
                <c:pt idx="5">
                  <c:v>2.6666666666666668E-2</c:v>
                </c:pt>
                <c:pt idx="6">
                  <c:v>1.3333333333333334E-2</c:v>
                </c:pt>
                <c:pt idx="7">
                  <c:v>1.3333333333333334E-2</c:v>
                </c:pt>
                <c:pt idx="8">
                  <c:v>0.01</c:v>
                </c:pt>
                <c:pt idx="9">
                  <c:v>3.3333333333333335E-3</c:v>
                </c:pt>
                <c:pt idx="10">
                  <c:v>1.6666666666666666E-2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563B-45E9-8BB4-58C335EB1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N-NH4 [mg/L]</a:t>
                </a:r>
              </a:p>
            </c:rich>
          </c:tx>
          <c:layout>
            <c:manualLayout>
              <c:xMode val="edge"/>
              <c:yMode val="edge"/>
              <c:x val="2.0419742649718811E-2"/>
              <c:y val="0.3819420064246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91052959513"/>
          <c:y val="0.13817253316748979"/>
          <c:w val="0.80909872567921104"/>
          <c:h val="0.70725296265301263"/>
        </c:manualLayout>
      </c:layout>
      <c:lineChart>
        <c:grouping val="standard"/>
        <c:varyColors val="0"/>
        <c:ser>
          <c:idx val="0"/>
          <c:order val="0"/>
          <c:tx>
            <c:strRef>
              <c:f>'Nutrients water'!$F$24</c:f>
              <c:strCache>
                <c:ptCount val="1"/>
                <c:pt idx="0">
                  <c:v>10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water'!$F$25:$F$35</c:f>
              <c:numCache>
                <c:formatCode>0.00</c:formatCode>
                <c:ptCount val="11"/>
                <c:pt idx="0">
                  <c:v>0.02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EB-4C2D-BAC9-CFC4F695226D}"/>
            </c:ext>
          </c:extLst>
        </c:ser>
        <c:ser>
          <c:idx val="1"/>
          <c:order val="1"/>
          <c:tx>
            <c:strRef>
              <c:f>'Nutrients water'!$G$24</c:f>
              <c:strCache>
                <c:ptCount val="1"/>
                <c:pt idx="0">
                  <c:v>20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water'!$G$25:$G$35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EB-4C2D-BAC9-CFC4F695226D}"/>
            </c:ext>
          </c:extLst>
        </c:ser>
        <c:ser>
          <c:idx val="2"/>
          <c:order val="2"/>
          <c:tx>
            <c:strRef>
              <c:f>'Nutrients water'!$H$24</c:f>
              <c:strCache>
                <c:ptCount val="1"/>
                <c:pt idx="0">
                  <c:v>30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water'!$H$25:$H$35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EB-4C2D-BAC9-CFC4F695226D}"/>
            </c:ext>
          </c:extLst>
        </c:ser>
        <c:ser>
          <c:idx val="3"/>
          <c:order val="3"/>
          <c:tx>
            <c:strRef>
              <c:f>'Nutrients water'!$I$24</c:f>
              <c:strCache>
                <c:ptCount val="1"/>
                <c:pt idx="0">
                  <c:v>Mean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water'!$I$25:$I$35</c:f>
              <c:numCache>
                <c:formatCode>0.00</c:formatCode>
                <c:ptCount val="11"/>
                <c:pt idx="0">
                  <c:v>6.6666666666666671E-3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3.3333333333333335E-3</c:v>
                </c:pt>
                <c:pt idx="5">
                  <c:v>1.3333333333333334E-2</c:v>
                </c:pt>
                <c:pt idx="6">
                  <c:v>0</c:v>
                </c:pt>
                <c:pt idx="7">
                  <c:v>0</c:v>
                </c:pt>
                <c:pt idx="8">
                  <c:v>3.3333333333333335E-3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DEB-4C2D-BAC9-CFC4F6952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N-NO3 [mg/L]</a:t>
                </a:r>
              </a:p>
            </c:rich>
          </c:tx>
          <c:layout>
            <c:manualLayout>
              <c:xMode val="edge"/>
              <c:yMode val="edge"/>
              <c:x val="2.0419742649718811E-2"/>
              <c:y val="0.3819420064246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91052959513"/>
          <c:y val="0.13817253316748979"/>
          <c:w val="0.80909872567921104"/>
          <c:h val="0.70725296265301263"/>
        </c:manualLayout>
      </c:layout>
      <c:lineChart>
        <c:grouping val="standard"/>
        <c:varyColors val="0"/>
        <c:ser>
          <c:idx val="0"/>
          <c:order val="0"/>
          <c:tx>
            <c:strRef>
              <c:f>'Nutrients water'!$J$24</c:f>
              <c:strCache>
                <c:ptCount val="1"/>
                <c:pt idx="0">
                  <c:v>10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water'!$J$25:$J$35</c:f>
              <c:numCache>
                <c:formatCode>0.000</c:formatCode>
                <c:ptCount val="11"/>
                <c:pt idx="0">
                  <c:v>1E-3</c:v>
                </c:pt>
                <c:pt idx="1">
                  <c:v>0</c:v>
                </c:pt>
                <c:pt idx="2">
                  <c:v>1E-3</c:v>
                </c:pt>
                <c:pt idx="3">
                  <c:v>7.0000000000000001E-3</c:v>
                </c:pt>
                <c:pt idx="4">
                  <c:v>7.0000000000000001E-3</c:v>
                </c:pt>
                <c:pt idx="5">
                  <c:v>7.0000000000000001E-3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0.02</c:v>
                </c:pt>
                <c:pt idx="9">
                  <c:v>0.01</c:v>
                </c:pt>
                <c:pt idx="10">
                  <c:v>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F6-401A-AC98-1B014A1EA86D}"/>
            </c:ext>
          </c:extLst>
        </c:ser>
        <c:ser>
          <c:idx val="1"/>
          <c:order val="1"/>
          <c:tx>
            <c:strRef>
              <c:f>'Nutrients water'!$K$24</c:f>
              <c:strCache>
                <c:ptCount val="1"/>
                <c:pt idx="0">
                  <c:v>20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water'!$K$25:$K$35</c:f>
              <c:numCache>
                <c:formatCode>0.000</c:formatCode>
                <c:ptCount val="11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3.0000000000000001E-3</c:v>
                </c:pt>
                <c:pt idx="4">
                  <c:v>8.9999999999999993E-3</c:v>
                </c:pt>
                <c:pt idx="5">
                  <c:v>2.1999999999999999E-2</c:v>
                </c:pt>
                <c:pt idx="6">
                  <c:v>4.0000000000000001E-3</c:v>
                </c:pt>
                <c:pt idx="7">
                  <c:v>2E-3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F6-401A-AC98-1B014A1EA86D}"/>
            </c:ext>
          </c:extLst>
        </c:ser>
        <c:ser>
          <c:idx val="2"/>
          <c:order val="2"/>
          <c:tx>
            <c:strRef>
              <c:f>'Nutrients water'!$L$24</c:f>
              <c:strCache>
                <c:ptCount val="1"/>
                <c:pt idx="0">
                  <c:v>30 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water'!$L$25:$L$35</c:f>
              <c:numCache>
                <c:formatCode>0.000</c:formatCode>
                <c:ptCount val="11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2.1000000000000001E-2</c:v>
                </c:pt>
                <c:pt idx="5">
                  <c:v>1.2999999999999999E-2</c:v>
                </c:pt>
                <c:pt idx="6">
                  <c:v>6.0000000000000001E-3</c:v>
                </c:pt>
                <c:pt idx="7">
                  <c:v>4.0000000000000001E-3</c:v>
                </c:pt>
                <c:pt idx="8">
                  <c:v>8.9999999999999993E-3</c:v>
                </c:pt>
                <c:pt idx="9">
                  <c:v>0</c:v>
                </c:pt>
                <c:pt idx="10">
                  <c:v>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F6-401A-AC98-1B014A1EA86D}"/>
            </c:ext>
          </c:extLst>
        </c:ser>
        <c:ser>
          <c:idx val="3"/>
          <c:order val="3"/>
          <c:tx>
            <c:strRef>
              <c:f>'Nutrients water'!$M$24</c:f>
              <c:strCache>
                <c:ptCount val="1"/>
                <c:pt idx="0">
                  <c:v>Mean</c:v>
                </c:pt>
              </c:strCache>
            </c:strRef>
          </c:tx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'Nutrients water'!$A$25:$A$35</c:f>
              <c:numCache>
                <c:formatCode>dd/mm/yy;@</c:formatCode>
                <c:ptCount val="11"/>
                <c:pt idx="0">
                  <c:v>42915</c:v>
                </c:pt>
                <c:pt idx="1">
                  <c:v>42998</c:v>
                </c:pt>
                <c:pt idx="2">
                  <c:v>43235</c:v>
                </c:pt>
                <c:pt idx="3">
                  <c:v>43278</c:v>
                </c:pt>
                <c:pt idx="4">
                  <c:v>43298</c:v>
                </c:pt>
                <c:pt idx="5">
                  <c:v>43312</c:v>
                </c:pt>
                <c:pt idx="6">
                  <c:v>43326</c:v>
                </c:pt>
                <c:pt idx="7">
                  <c:v>43340</c:v>
                </c:pt>
                <c:pt idx="8">
                  <c:v>43354</c:v>
                </c:pt>
                <c:pt idx="9">
                  <c:v>43375</c:v>
                </c:pt>
                <c:pt idx="10">
                  <c:v>43579</c:v>
                </c:pt>
              </c:numCache>
            </c:numRef>
          </c:cat>
          <c:val>
            <c:numRef>
              <c:f>'Nutrients water'!$M$25:$M$35</c:f>
              <c:numCache>
                <c:formatCode>0.00</c:formatCode>
                <c:ptCount val="11"/>
                <c:pt idx="0">
                  <c:v>1E-3</c:v>
                </c:pt>
                <c:pt idx="1">
                  <c:v>6.6666666666666664E-4</c:v>
                </c:pt>
                <c:pt idx="2">
                  <c:v>1E-3</c:v>
                </c:pt>
                <c:pt idx="3">
                  <c:v>3.6666666666666666E-3</c:v>
                </c:pt>
                <c:pt idx="4">
                  <c:v>1.2333333333333335E-2</c:v>
                </c:pt>
                <c:pt idx="5">
                  <c:v>1.3999999999999999E-2</c:v>
                </c:pt>
                <c:pt idx="6">
                  <c:v>1.1666666666666667E-2</c:v>
                </c:pt>
                <c:pt idx="7">
                  <c:v>4.0000000000000001E-3</c:v>
                </c:pt>
                <c:pt idx="8">
                  <c:v>1.0666666666666666E-2</c:v>
                </c:pt>
                <c:pt idx="9">
                  <c:v>4.0000000000000001E-3</c:v>
                </c:pt>
                <c:pt idx="10">
                  <c:v>2E-3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FF6-401A-AC98-1B014A1EA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P-PO4 [mg/L]</a:t>
                </a:r>
              </a:p>
            </c:rich>
          </c:tx>
          <c:layout>
            <c:manualLayout>
              <c:xMode val="edge"/>
              <c:yMode val="edge"/>
              <c:x val="2.0419742649718811E-2"/>
              <c:y val="0.3819420064246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834492563429572"/>
          <c:y val="0.17171296296296296"/>
          <c:w val="0.81109951881014875"/>
          <c:h val="0.721465806357538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'Pore water and sediment'!$I$19</c:f>
              <c:strCache>
                <c:ptCount val="1"/>
                <c:pt idx="0">
                  <c:v>10 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'Pore water and sediment'!$B$20:$B$22</c:f>
              <c:numCache>
                <c:formatCode>dd/mm/yyyy;@</c:formatCode>
                <c:ptCount val="3"/>
                <c:pt idx="0">
                  <c:v>43278</c:v>
                </c:pt>
                <c:pt idx="1">
                  <c:v>43326</c:v>
                </c:pt>
                <c:pt idx="2">
                  <c:v>43361</c:v>
                </c:pt>
              </c:numCache>
            </c:numRef>
          </c:cat>
          <c:val>
            <c:numRef>
              <c:f>'Pore water and sediment'!$I$20:$I$22</c:f>
              <c:numCache>
                <c:formatCode>General</c:formatCode>
                <c:ptCount val="3"/>
                <c:pt idx="0">
                  <c:v>0.04</c:v>
                </c:pt>
                <c:pt idx="1">
                  <c:v>0.13200000000000001</c:v>
                </c:pt>
                <c:pt idx="2">
                  <c:v>0.17899999999999999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9D-485F-B000-B1359A281C32}"/>
            </c:ext>
          </c:extLst>
        </c:ser>
        <c:ser>
          <c:idx val="1"/>
          <c:order val="1"/>
          <c:tx>
            <c:strRef>
              <c:f>'Pore water and sediment'!$J$19</c:f>
              <c:strCache>
                <c:ptCount val="1"/>
                <c:pt idx="0">
                  <c:v>20 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'Pore water and sediment'!$B$20:$B$22</c:f>
              <c:numCache>
                <c:formatCode>dd/mm/yyyy;@</c:formatCode>
                <c:ptCount val="3"/>
                <c:pt idx="0">
                  <c:v>43278</c:v>
                </c:pt>
                <c:pt idx="1">
                  <c:v>43326</c:v>
                </c:pt>
                <c:pt idx="2">
                  <c:v>43361</c:v>
                </c:pt>
              </c:numCache>
            </c:numRef>
          </c:cat>
          <c:val>
            <c:numRef>
              <c:f>'Pore water and sediment'!$J$20:$J$22</c:f>
              <c:numCache>
                <c:formatCode>General</c:formatCode>
                <c:ptCount val="3"/>
                <c:pt idx="0">
                  <c:v>1.7999999999999999E-2</c:v>
                </c:pt>
                <c:pt idx="1">
                  <c:v>0.11899999999999999</c:v>
                </c:pt>
                <c:pt idx="2">
                  <c:v>6.8000000000000005E-2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9D-485F-B000-B1359A281C32}"/>
            </c:ext>
          </c:extLst>
        </c:ser>
        <c:ser>
          <c:idx val="2"/>
          <c:order val="2"/>
          <c:tx>
            <c:strRef>
              <c:f>'Pore water and sediment'!$K$19</c:f>
              <c:strCache>
                <c:ptCount val="1"/>
                <c:pt idx="0">
                  <c:v>30 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'Pore water and sediment'!$B$20:$B$22</c:f>
              <c:numCache>
                <c:formatCode>dd/mm/yyyy;@</c:formatCode>
                <c:ptCount val="3"/>
                <c:pt idx="0">
                  <c:v>43278</c:v>
                </c:pt>
                <c:pt idx="1">
                  <c:v>43326</c:v>
                </c:pt>
                <c:pt idx="2">
                  <c:v>43361</c:v>
                </c:pt>
              </c:numCache>
            </c:numRef>
          </c:cat>
          <c:val>
            <c:numRef>
              <c:f>'Pore water and sediment'!$K$20:$K$22</c:f>
              <c:numCache>
                <c:formatCode>General</c:formatCode>
                <c:ptCount val="3"/>
                <c:pt idx="0">
                  <c:v>0.02</c:v>
                </c:pt>
                <c:pt idx="1">
                  <c:v>0.152</c:v>
                </c:pt>
                <c:pt idx="2">
                  <c:v>0.13300000000000001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9D-485F-B000-B1359A281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200192"/>
        <c:axId val="1338199536"/>
      </c:barChart>
      <c:catAx>
        <c:axId val="1338200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8199536"/>
        <c:crosses val="autoZero"/>
        <c:auto val="0"/>
        <c:lblAlgn val="ctr"/>
        <c:lblOffset val="100"/>
        <c:noMultiLvlLbl val="0"/>
      </c:catAx>
      <c:valAx>
        <c:axId val="133819953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Porewater P-PO</a:t>
                </a:r>
                <a:r>
                  <a:rPr lang="en-GB" baseline="-25000"/>
                  <a:t>4</a:t>
                </a:r>
                <a:r>
                  <a:rPr lang="en-GB" baseline="0"/>
                  <a:t> [mg/L]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8200192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495319335083114"/>
          <c:y val="0.18576334208223969"/>
          <c:w val="0.2823156167979002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755398064471"/>
          <c:y val="0.13817253316748979"/>
          <c:w val="0.82541422073614645"/>
          <c:h val="0.77365604368120866"/>
        </c:manualLayout>
      </c:layout>
      <c:lineChart>
        <c:grouping val="standard"/>
        <c:varyColors val="0"/>
        <c:ser>
          <c:idx val="3"/>
          <c:order val="0"/>
          <c:tx>
            <c:strRef>
              <c:f>'Population dynamics'!$H$3</c:f>
              <c:strCache>
                <c:ptCount val="1"/>
                <c:pt idx="0">
                  <c:v>Mean TSL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  <c:extLst xmlns:c15="http://schemas.microsoft.com/office/drawing/2012/chart"/>
            </c:numRef>
          </c:cat>
          <c:val>
            <c:numRef>
              <c:f>'Population dynamics'!$H$5:$H$51</c:f>
              <c:numCache>
                <c:formatCode>0.0</c:formatCode>
                <c:ptCount val="47"/>
                <c:pt idx="0">
                  <c:v>459.6</c:v>
                </c:pt>
                <c:pt idx="1">
                  <c:v>488.66666666666669</c:v>
                </c:pt>
                <c:pt idx="2">
                  <c:v>840.06666666666661</c:v>
                </c:pt>
                <c:pt idx="3">
                  <c:v>839.23333333333323</c:v>
                </c:pt>
                <c:pt idx="4">
                  <c:v>1197.3666666666668</c:v>
                </c:pt>
                <c:pt idx="5">
                  <c:v>1550.0666666666666</c:v>
                </c:pt>
                <c:pt idx="6">
                  <c:v>1570.6666666666667</c:v>
                </c:pt>
                <c:pt idx="7">
                  <c:v>2169.2000000000003</c:v>
                </c:pt>
                <c:pt idx="8">
                  <c:v>2433.4333333333334</c:v>
                </c:pt>
                <c:pt idx="9">
                  <c:v>2489.1</c:v>
                </c:pt>
                <c:pt idx="10">
                  <c:v>3145.2999999999997</c:v>
                </c:pt>
                <c:pt idx="11">
                  <c:v>2501.8333333333335</c:v>
                </c:pt>
                <c:pt idx="12">
                  <c:v>3616.3666666666668</c:v>
                </c:pt>
                <c:pt idx="13">
                  <c:v>2972.2000000000003</c:v>
                </c:pt>
                <c:pt idx="14">
                  <c:v>4000.6</c:v>
                </c:pt>
                <c:pt idx="15">
                  <c:v>3078.5</c:v>
                </c:pt>
                <c:pt idx="16">
                  <c:v>3447.3000000000006</c:v>
                </c:pt>
                <c:pt idx="17">
                  <c:v>2836.1</c:v>
                </c:pt>
                <c:pt idx="18">
                  <c:v>3139.4333333333329</c:v>
                </c:pt>
                <c:pt idx="19">
                  <c:v>2324.0433333333331</c:v>
                </c:pt>
                <c:pt idx="20">
                  <c:v>1739.2666666666664</c:v>
                </c:pt>
                <c:pt idx="21">
                  <c:v>2208.6333333333337</c:v>
                </c:pt>
                <c:pt idx="22">
                  <c:v>2502.1666666666656</c:v>
                </c:pt>
                <c:pt idx="23">
                  <c:v>3351.3999999999996</c:v>
                </c:pt>
                <c:pt idx="24">
                  <c:v>2778.6333333333332</c:v>
                </c:pt>
                <c:pt idx="25">
                  <c:v>3447.6999999999994</c:v>
                </c:pt>
                <c:pt idx="26">
                  <c:v>3453.7666666666664</c:v>
                </c:pt>
                <c:pt idx="27">
                  <c:v>2725.8333333333339</c:v>
                </c:pt>
                <c:pt idx="28">
                  <c:v>4595.6333333333332</c:v>
                </c:pt>
                <c:pt idx="29">
                  <c:v>4422.1000000000004</c:v>
                </c:pt>
                <c:pt idx="30">
                  <c:v>3611.8666666666672</c:v>
                </c:pt>
                <c:pt idx="31">
                  <c:v>2898.8999999999992</c:v>
                </c:pt>
                <c:pt idx="32">
                  <c:v>4443.0333333333338</c:v>
                </c:pt>
                <c:pt idx="33">
                  <c:v>3345.8333333333326</c:v>
                </c:pt>
                <c:pt idx="34">
                  <c:v>3795.1333333333337</c:v>
                </c:pt>
                <c:pt idx="35">
                  <c:v>4198.7</c:v>
                </c:pt>
                <c:pt idx="36">
                  <c:v>2510.4666666666667</c:v>
                </c:pt>
                <c:pt idx="37">
                  <c:v>3365.5666666666671</c:v>
                </c:pt>
                <c:pt idx="38">
                  <c:v>3096.6000000000008</c:v>
                </c:pt>
                <c:pt idx="39">
                  <c:v>3410.4666666666672</c:v>
                </c:pt>
                <c:pt idx="40">
                  <c:v>3206.5</c:v>
                </c:pt>
                <c:pt idx="41">
                  <c:v>3653.8666666666663</c:v>
                </c:pt>
                <c:pt idx="42">
                  <c:v>3046.3719999999998</c:v>
                </c:pt>
                <c:pt idx="43">
                  <c:v>1996.8333333333333</c:v>
                </c:pt>
                <c:pt idx="44">
                  <c:v>1622.6666666666667</c:v>
                </c:pt>
                <c:pt idx="45">
                  <c:v>1930.3666666666668</c:v>
                </c:pt>
                <c:pt idx="46">
                  <c:v>2468.2999999999997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2CE8-4CEA-9904-57F6ECE9166A}"/>
            </c:ext>
          </c:extLst>
        </c:ser>
        <c:ser>
          <c:idx val="0"/>
          <c:order val="1"/>
          <c:tx>
            <c:strRef>
              <c:f>'Population dynamics'!$E$3</c:f>
              <c:strCache>
                <c:ptCount val="1"/>
                <c:pt idx="0">
                  <c:v>TSL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dynamics'!$E$5:$E$51</c:f>
              <c:numCache>
                <c:formatCode>0.0</c:formatCode>
                <c:ptCount val="47"/>
                <c:pt idx="1">
                  <c:v>460.2</c:v>
                </c:pt>
                <c:pt idx="2">
                  <c:v>1080.0999999999999</c:v>
                </c:pt>
                <c:pt idx="3">
                  <c:v>849.4</c:v>
                </c:pt>
                <c:pt idx="4">
                  <c:v>1524.6</c:v>
                </c:pt>
                <c:pt idx="5">
                  <c:v>1919.2</c:v>
                </c:pt>
                <c:pt idx="6">
                  <c:v>1405</c:v>
                </c:pt>
                <c:pt idx="7">
                  <c:v>2501.6999999999998</c:v>
                </c:pt>
                <c:pt idx="8">
                  <c:v>2551.3000000000002</c:v>
                </c:pt>
                <c:pt idx="9">
                  <c:v>2469.6999999999998</c:v>
                </c:pt>
                <c:pt idx="10">
                  <c:v>3083.2</c:v>
                </c:pt>
                <c:pt idx="11">
                  <c:v>1997.2</c:v>
                </c:pt>
                <c:pt idx="12">
                  <c:v>3904.1000000000008</c:v>
                </c:pt>
                <c:pt idx="13">
                  <c:v>4239.2</c:v>
                </c:pt>
                <c:pt idx="14">
                  <c:v>4234.3</c:v>
                </c:pt>
                <c:pt idx="15">
                  <c:v>2931.8</c:v>
                </c:pt>
                <c:pt idx="16">
                  <c:v>2408.4</c:v>
                </c:pt>
                <c:pt idx="17">
                  <c:v>3457.6</c:v>
                </c:pt>
                <c:pt idx="18">
                  <c:v>3843.1</c:v>
                </c:pt>
                <c:pt idx="19">
                  <c:v>1255.3299999999997</c:v>
                </c:pt>
                <c:pt idx="20">
                  <c:v>1245.8999999999996</c:v>
                </c:pt>
                <c:pt idx="21">
                  <c:v>2818.0000000000014</c:v>
                </c:pt>
                <c:pt idx="22">
                  <c:v>581.39999999999975</c:v>
                </c:pt>
                <c:pt idx="23">
                  <c:v>3571.7000000000003</c:v>
                </c:pt>
                <c:pt idx="24">
                  <c:v>2554.6999999999998</c:v>
                </c:pt>
                <c:pt idx="25">
                  <c:v>2321</c:v>
                </c:pt>
                <c:pt idx="26">
                  <c:v>3457.7</c:v>
                </c:pt>
                <c:pt idx="27">
                  <c:v>2084.9</c:v>
                </c:pt>
                <c:pt idx="28">
                  <c:v>3679</c:v>
                </c:pt>
                <c:pt idx="29">
                  <c:v>4524.1000000000004</c:v>
                </c:pt>
                <c:pt idx="30">
                  <c:v>4091.8000000000015</c:v>
                </c:pt>
                <c:pt idx="31">
                  <c:v>1825.8999999999994</c:v>
                </c:pt>
                <c:pt idx="32">
                  <c:v>3751.4</c:v>
                </c:pt>
                <c:pt idx="33">
                  <c:v>3905.7999999999993</c:v>
                </c:pt>
                <c:pt idx="34">
                  <c:v>4904.3</c:v>
                </c:pt>
                <c:pt idx="35">
                  <c:v>4168.6000000000004</c:v>
                </c:pt>
                <c:pt idx="36">
                  <c:v>1135</c:v>
                </c:pt>
                <c:pt idx="37">
                  <c:v>2297.8000000000006</c:v>
                </c:pt>
                <c:pt idx="38">
                  <c:v>1745.9</c:v>
                </c:pt>
                <c:pt idx="39">
                  <c:v>3164.8</c:v>
                </c:pt>
                <c:pt idx="40">
                  <c:v>3357.6</c:v>
                </c:pt>
                <c:pt idx="41">
                  <c:v>2774.4</c:v>
                </c:pt>
                <c:pt idx="42">
                  <c:v>2921.4999999999995</c:v>
                </c:pt>
                <c:pt idx="43">
                  <c:v>2149.5</c:v>
                </c:pt>
                <c:pt idx="44">
                  <c:v>922.5</c:v>
                </c:pt>
                <c:pt idx="45">
                  <c:v>2331.6</c:v>
                </c:pt>
                <c:pt idx="46">
                  <c:v>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E8-4CEA-9904-57F6ECE9166A}"/>
            </c:ext>
          </c:extLst>
        </c:ser>
        <c:ser>
          <c:idx val="1"/>
          <c:order val="2"/>
          <c:tx>
            <c:strRef>
              <c:f>'Population dynamics'!$F$3</c:f>
              <c:strCache>
                <c:ptCount val="1"/>
                <c:pt idx="0">
                  <c:v>TSL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dynamics'!$F$5:$F$51</c:f>
              <c:numCache>
                <c:formatCode>0.0</c:formatCode>
                <c:ptCount val="47"/>
                <c:pt idx="1">
                  <c:v>383.7</c:v>
                </c:pt>
                <c:pt idx="2">
                  <c:v>563.20000000000005</c:v>
                </c:pt>
                <c:pt idx="3">
                  <c:v>788.9</c:v>
                </c:pt>
                <c:pt idx="4">
                  <c:v>1100.2</c:v>
                </c:pt>
                <c:pt idx="5">
                  <c:v>1319</c:v>
                </c:pt>
                <c:pt idx="6">
                  <c:v>1843.8</c:v>
                </c:pt>
                <c:pt idx="7">
                  <c:v>2138.8000000000002</c:v>
                </c:pt>
                <c:pt idx="8">
                  <c:v>2034.7</c:v>
                </c:pt>
                <c:pt idx="9">
                  <c:v>1920.3</c:v>
                </c:pt>
                <c:pt idx="10">
                  <c:v>3394.7</c:v>
                </c:pt>
                <c:pt idx="11">
                  <c:v>2402.1</c:v>
                </c:pt>
                <c:pt idx="12">
                  <c:v>3425.5</c:v>
                </c:pt>
                <c:pt idx="13">
                  <c:v>1931.4</c:v>
                </c:pt>
                <c:pt idx="14">
                  <c:v>3628</c:v>
                </c:pt>
                <c:pt idx="15">
                  <c:v>2730.2</c:v>
                </c:pt>
                <c:pt idx="16">
                  <c:v>2850.4</c:v>
                </c:pt>
                <c:pt idx="17">
                  <c:v>2114</c:v>
                </c:pt>
                <c:pt idx="18">
                  <c:v>3042.9</c:v>
                </c:pt>
                <c:pt idx="19">
                  <c:v>3504.6</c:v>
                </c:pt>
                <c:pt idx="20">
                  <c:v>2132.1</c:v>
                </c:pt>
                <c:pt idx="21">
                  <c:v>2178.8000000000002</c:v>
                </c:pt>
                <c:pt idx="22">
                  <c:v>3415.3999999999987</c:v>
                </c:pt>
                <c:pt idx="23">
                  <c:v>3151.7999999999988</c:v>
                </c:pt>
                <c:pt idx="24">
                  <c:v>3333.7000000000003</c:v>
                </c:pt>
                <c:pt idx="25">
                  <c:v>3749.5000000000005</c:v>
                </c:pt>
                <c:pt idx="26">
                  <c:v>2780.8</c:v>
                </c:pt>
                <c:pt idx="27">
                  <c:v>3149.8</c:v>
                </c:pt>
                <c:pt idx="28">
                  <c:v>4580.8</c:v>
                </c:pt>
                <c:pt idx="29">
                  <c:v>3099.6</c:v>
                </c:pt>
                <c:pt idx="30">
                  <c:v>2402</c:v>
                </c:pt>
                <c:pt idx="31">
                  <c:v>1558</c:v>
                </c:pt>
                <c:pt idx="32">
                  <c:v>4154.2</c:v>
                </c:pt>
                <c:pt idx="33">
                  <c:v>3133.4</c:v>
                </c:pt>
                <c:pt idx="34">
                  <c:v>2189.3000000000002</c:v>
                </c:pt>
                <c:pt idx="35">
                  <c:v>3979</c:v>
                </c:pt>
                <c:pt idx="36">
                  <c:v>2598.5000000000009</c:v>
                </c:pt>
                <c:pt idx="37">
                  <c:v>3632.8999999999996</c:v>
                </c:pt>
                <c:pt idx="38">
                  <c:v>4247.8000000000029</c:v>
                </c:pt>
                <c:pt idx="39">
                  <c:v>1539</c:v>
                </c:pt>
                <c:pt idx="40">
                  <c:v>2778.4</c:v>
                </c:pt>
                <c:pt idx="41">
                  <c:v>4223.3999999999996</c:v>
                </c:pt>
                <c:pt idx="42">
                  <c:v>3685.3160000000003</c:v>
                </c:pt>
                <c:pt idx="43">
                  <c:v>1809.5</c:v>
                </c:pt>
                <c:pt idx="44">
                  <c:v>1455</c:v>
                </c:pt>
                <c:pt idx="45">
                  <c:v>2141</c:v>
                </c:pt>
                <c:pt idx="46">
                  <c:v>4205.3999999999996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E8-4CEA-9904-57F6ECE9166A}"/>
            </c:ext>
          </c:extLst>
        </c:ser>
        <c:ser>
          <c:idx val="2"/>
          <c:order val="3"/>
          <c:tx>
            <c:strRef>
              <c:f>'Population dynamics'!$G$3</c:f>
              <c:strCache>
                <c:ptCount val="1"/>
                <c:pt idx="0">
                  <c:v>TSL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dynamics'!$G$5:$G$51</c:f>
              <c:numCache>
                <c:formatCode>0.0</c:formatCode>
                <c:ptCount val="47"/>
                <c:pt idx="1">
                  <c:v>622.1</c:v>
                </c:pt>
                <c:pt idx="2">
                  <c:v>876.9</c:v>
                </c:pt>
                <c:pt idx="3">
                  <c:v>879.4</c:v>
                </c:pt>
                <c:pt idx="4">
                  <c:v>967.3</c:v>
                </c:pt>
                <c:pt idx="5">
                  <c:v>1412</c:v>
                </c:pt>
                <c:pt idx="6">
                  <c:v>1463.2</c:v>
                </c:pt>
                <c:pt idx="7">
                  <c:v>1867.1</c:v>
                </c:pt>
                <c:pt idx="8">
                  <c:v>2714.3</c:v>
                </c:pt>
                <c:pt idx="9">
                  <c:v>3077.3</c:v>
                </c:pt>
                <c:pt idx="10">
                  <c:v>2958</c:v>
                </c:pt>
                <c:pt idx="11">
                  <c:v>3106.1999999999994</c:v>
                </c:pt>
                <c:pt idx="12">
                  <c:v>3519.5</c:v>
                </c:pt>
                <c:pt idx="13">
                  <c:v>2746</c:v>
                </c:pt>
                <c:pt idx="14">
                  <c:v>4139.5</c:v>
                </c:pt>
                <c:pt idx="15">
                  <c:v>3573.5</c:v>
                </c:pt>
                <c:pt idx="16">
                  <c:v>5083.1000000000004</c:v>
                </c:pt>
                <c:pt idx="17">
                  <c:v>2936.7</c:v>
                </c:pt>
                <c:pt idx="18">
                  <c:v>2532.3000000000002</c:v>
                </c:pt>
                <c:pt idx="19">
                  <c:v>2212.1999999999994</c:v>
                </c:pt>
                <c:pt idx="20">
                  <c:v>1839.7999999999995</c:v>
                </c:pt>
                <c:pt idx="21">
                  <c:v>1629.0999999999997</c:v>
                </c:pt>
                <c:pt idx="22">
                  <c:v>3509.6999999999985</c:v>
                </c:pt>
                <c:pt idx="23">
                  <c:v>3330.6999999999994</c:v>
                </c:pt>
                <c:pt idx="24">
                  <c:v>2447.5</c:v>
                </c:pt>
                <c:pt idx="25">
                  <c:v>4272.5999999999995</c:v>
                </c:pt>
                <c:pt idx="26">
                  <c:v>4122.8</c:v>
                </c:pt>
                <c:pt idx="27">
                  <c:v>2942.8000000000015</c:v>
                </c:pt>
                <c:pt idx="28">
                  <c:v>5527.1</c:v>
                </c:pt>
                <c:pt idx="29">
                  <c:v>5642.6</c:v>
                </c:pt>
                <c:pt idx="30">
                  <c:v>4341.8</c:v>
                </c:pt>
                <c:pt idx="31">
                  <c:v>5312.7999999999965</c:v>
                </c:pt>
                <c:pt idx="32">
                  <c:v>5423.5</c:v>
                </c:pt>
                <c:pt idx="33">
                  <c:v>2998.2999999999997</c:v>
                </c:pt>
                <c:pt idx="34">
                  <c:v>4291.8</c:v>
                </c:pt>
                <c:pt idx="35">
                  <c:v>4448.5</c:v>
                </c:pt>
                <c:pt idx="36">
                  <c:v>3797.8999999999996</c:v>
                </c:pt>
                <c:pt idx="37">
                  <c:v>4166</c:v>
                </c:pt>
                <c:pt idx="38">
                  <c:v>3296.1</c:v>
                </c:pt>
                <c:pt idx="39">
                  <c:v>5527.6</c:v>
                </c:pt>
                <c:pt idx="40">
                  <c:v>3483.5</c:v>
                </c:pt>
                <c:pt idx="41">
                  <c:v>3963.8</c:v>
                </c:pt>
                <c:pt idx="42">
                  <c:v>2532.3000000000002</c:v>
                </c:pt>
                <c:pt idx="43">
                  <c:v>2031.5</c:v>
                </c:pt>
                <c:pt idx="44">
                  <c:v>2490.5</c:v>
                </c:pt>
                <c:pt idx="45">
                  <c:v>1318.5</c:v>
                </c:pt>
                <c:pt idx="46">
                  <c:v>2230.5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E8-4CEA-9904-57F6ECE91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TSL [cm]</a:t>
                </a:r>
              </a:p>
            </c:rich>
          </c:tx>
          <c:layout>
            <c:manualLayout>
              <c:xMode val="edge"/>
              <c:yMode val="edge"/>
              <c:x val="1.5795497932880626E-2"/>
              <c:y val="0.446067175129863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>
              <a:lumMod val="25000"/>
              <a:lumOff val="75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755398064471"/>
          <c:y val="0.13817253316748979"/>
          <c:w val="0.82541422073614645"/>
          <c:h val="0.77365604368120866"/>
        </c:manualLayout>
      </c:layout>
      <c:lineChart>
        <c:grouping val="standard"/>
        <c:varyColors val="0"/>
        <c:ser>
          <c:idx val="3"/>
          <c:order val="0"/>
          <c:tx>
            <c:strRef>
              <c:f>'Population dynamics'!$Q$3</c:f>
              <c:strCache>
                <c:ptCount val="1"/>
                <c:pt idx="0">
                  <c:v>Mean FW</c:v>
                </c:pt>
              </c:strCache>
            </c:strRef>
          </c:tx>
          <c:spPr>
            <a:ln w="222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dynamics'!$Q$5:$Q$51</c:f>
              <c:numCache>
                <c:formatCode>0.000</c:formatCode>
                <c:ptCount val="47"/>
                <c:pt idx="0" formatCode="0.0">
                  <c:v>15.27</c:v>
                </c:pt>
                <c:pt idx="1">
                  <c:v>15.213333333333333</c:v>
                </c:pt>
                <c:pt idx="2">
                  <c:v>32.523333333333333</c:v>
                </c:pt>
                <c:pt idx="3">
                  <c:v>28.626666666666665</c:v>
                </c:pt>
                <c:pt idx="4">
                  <c:v>59.613333333333337</c:v>
                </c:pt>
                <c:pt idx="5">
                  <c:v>71.13</c:v>
                </c:pt>
                <c:pt idx="6">
                  <c:v>77.790000000000006</c:v>
                </c:pt>
                <c:pt idx="7">
                  <c:v>114.60666666666667</c:v>
                </c:pt>
                <c:pt idx="8">
                  <c:v>99.416666666666671</c:v>
                </c:pt>
                <c:pt idx="9">
                  <c:v>97.453333333333333</c:v>
                </c:pt>
                <c:pt idx="10">
                  <c:v>117.45</c:v>
                </c:pt>
                <c:pt idx="11">
                  <c:v>71.476666666666674</c:v>
                </c:pt>
                <c:pt idx="12">
                  <c:v>176.50333333333333</c:v>
                </c:pt>
                <c:pt idx="13">
                  <c:v>129.79</c:v>
                </c:pt>
                <c:pt idx="14">
                  <c:v>220.92333333333332</c:v>
                </c:pt>
                <c:pt idx="15">
                  <c:v>217.82666666666668</c:v>
                </c:pt>
                <c:pt idx="16">
                  <c:v>251.68666666666664</c:v>
                </c:pt>
                <c:pt idx="17">
                  <c:v>191.86333333333334</c:v>
                </c:pt>
                <c:pt idx="18">
                  <c:v>220.73666666666668</c:v>
                </c:pt>
                <c:pt idx="19">
                  <c:v>192.76999999999998</c:v>
                </c:pt>
                <c:pt idx="20">
                  <c:v>116.07000000000001</c:v>
                </c:pt>
                <c:pt idx="21">
                  <c:v>258.20999999999998</c:v>
                </c:pt>
                <c:pt idx="22">
                  <c:v>188.10333333333332</c:v>
                </c:pt>
                <c:pt idx="23">
                  <c:v>247.09666666666669</c:v>
                </c:pt>
                <c:pt idx="24">
                  <c:v>184.92666666666665</c:v>
                </c:pt>
                <c:pt idx="25">
                  <c:v>442.49666666666673</c:v>
                </c:pt>
                <c:pt idx="26">
                  <c:v>371.72666666666669</c:v>
                </c:pt>
                <c:pt idx="27">
                  <c:v>287.57666666666665</c:v>
                </c:pt>
                <c:pt idx="28">
                  <c:v>517.93999999999994</c:v>
                </c:pt>
                <c:pt idx="29">
                  <c:v>385.3633333333334</c:v>
                </c:pt>
                <c:pt idx="30">
                  <c:v>366.53666666666663</c:v>
                </c:pt>
                <c:pt idx="31">
                  <c:v>208.31000000000003</c:v>
                </c:pt>
                <c:pt idx="32">
                  <c:v>350.77</c:v>
                </c:pt>
                <c:pt idx="33">
                  <c:v>283.01</c:v>
                </c:pt>
                <c:pt idx="34">
                  <c:v>286.29666666666668</c:v>
                </c:pt>
                <c:pt idx="35">
                  <c:v>305.08999999999997</c:v>
                </c:pt>
                <c:pt idx="36">
                  <c:v>167.46</c:v>
                </c:pt>
                <c:pt idx="37">
                  <c:v>253.24333333333334</c:v>
                </c:pt>
                <c:pt idx="38">
                  <c:v>274.51000000000005</c:v>
                </c:pt>
                <c:pt idx="39">
                  <c:v>214.83333333333334</c:v>
                </c:pt>
                <c:pt idx="40">
                  <c:v>237.79999999999998</c:v>
                </c:pt>
                <c:pt idx="41">
                  <c:v>260.86</c:v>
                </c:pt>
                <c:pt idx="42">
                  <c:v>222.7166666666667</c:v>
                </c:pt>
                <c:pt idx="43">
                  <c:v>202.76666666666665</c:v>
                </c:pt>
                <c:pt idx="44">
                  <c:v>180.34666666666666</c:v>
                </c:pt>
                <c:pt idx="45">
                  <c:v>180.30999999999997</c:v>
                </c:pt>
                <c:pt idx="46">
                  <c:v>130.07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557-4640-9EC2-D23275058833}"/>
            </c:ext>
          </c:extLst>
        </c:ser>
        <c:ser>
          <c:idx val="0"/>
          <c:order val="1"/>
          <c:tx>
            <c:strRef>
              <c:f>'Population dynamics'!$N$3</c:f>
              <c:strCache>
                <c:ptCount val="1"/>
                <c:pt idx="0">
                  <c:v>FW1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dynamics'!$N$5:$N$51</c:f>
              <c:numCache>
                <c:formatCode>0.0</c:formatCode>
                <c:ptCount val="47"/>
                <c:pt idx="1">
                  <c:v>13.19</c:v>
                </c:pt>
                <c:pt idx="2">
                  <c:v>40.47</c:v>
                </c:pt>
                <c:pt idx="3">
                  <c:v>39.35</c:v>
                </c:pt>
                <c:pt idx="4">
                  <c:v>82.78</c:v>
                </c:pt>
                <c:pt idx="5">
                  <c:v>91.08</c:v>
                </c:pt>
                <c:pt idx="6">
                  <c:v>73.64</c:v>
                </c:pt>
                <c:pt idx="7">
                  <c:v>131.6</c:v>
                </c:pt>
                <c:pt idx="8">
                  <c:v>114.03</c:v>
                </c:pt>
                <c:pt idx="9">
                  <c:v>90.89</c:v>
                </c:pt>
                <c:pt idx="10">
                  <c:v>126.03</c:v>
                </c:pt>
                <c:pt idx="11">
                  <c:v>56.4</c:v>
                </c:pt>
                <c:pt idx="12">
                  <c:v>155.18</c:v>
                </c:pt>
                <c:pt idx="13">
                  <c:v>192.09</c:v>
                </c:pt>
                <c:pt idx="14">
                  <c:v>223.48</c:v>
                </c:pt>
                <c:pt idx="15">
                  <c:v>185.41</c:v>
                </c:pt>
                <c:pt idx="16">
                  <c:v>147.6</c:v>
                </c:pt>
                <c:pt idx="17">
                  <c:v>183.62</c:v>
                </c:pt>
                <c:pt idx="18">
                  <c:v>246.59</c:v>
                </c:pt>
                <c:pt idx="19">
                  <c:v>105.89999999999999</c:v>
                </c:pt>
                <c:pt idx="20">
                  <c:v>72.260000000000005</c:v>
                </c:pt>
                <c:pt idx="21">
                  <c:v>281.14</c:v>
                </c:pt>
                <c:pt idx="22">
                  <c:v>40.56</c:v>
                </c:pt>
                <c:pt idx="23">
                  <c:v>249.12</c:v>
                </c:pt>
                <c:pt idx="24">
                  <c:v>190.42000000000002</c:v>
                </c:pt>
                <c:pt idx="25">
                  <c:v>226.93</c:v>
                </c:pt>
                <c:pt idx="26">
                  <c:v>409.14</c:v>
                </c:pt>
                <c:pt idx="27">
                  <c:v>146.38999999999999</c:v>
                </c:pt>
                <c:pt idx="28">
                  <c:v>390.28999999999996</c:v>
                </c:pt>
                <c:pt idx="29">
                  <c:v>430.71</c:v>
                </c:pt>
                <c:pt idx="30">
                  <c:v>367.53</c:v>
                </c:pt>
                <c:pt idx="31">
                  <c:v>124.75</c:v>
                </c:pt>
                <c:pt idx="32">
                  <c:v>253.14</c:v>
                </c:pt>
                <c:pt idx="33">
                  <c:v>301.03000000000003</c:v>
                </c:pt>
                <c:pt idx="34">
                  <c:v>350.78</c:v>
                </c:pt>
                <c:pt idx="35">
                  <c:v>349.47</c:v>
                </c:pt>
                <c:pt idx="36">
                  <c:v>54.080000000000005</c:v>
                </c:pt>
                <c:pt idx="37">
                  <c:v>164.75</c:v>
                </c:pt>
                <c:pt idx="38">
                  <c:v>221.15000000000003</c:v>
                </c:pt>
                <c:pt idx="39">
                  <c:v>201.81</c:v>
                </c:pt>
                <c:pt idx="40">
                  <c:v>230.25</c:v>
                </c:pt>
                <c:pt idx="41">
                  <c:v>108.58</c:v>
                </c:pt>
                <c:pt idx="42">
                  <c:v>191.9</c:v>
                </c:pt>
                <c:pt idx="43">
                  <c:v>169.99</c:v>
                </c:pt>
                <c:pt idx="44">
                  <c:v>108.23</c:v>
                </c:pt>
                <c:pt idx="45">
                  <c:v>233.89</c:v>
                </c:pt>
                <c:pt idx="46">
                  <c:v>50.86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557-4640-9EC2-D23275058833}"/>
            </c:ext>
          </c:extLst>
        </c:ser>
        <c:ser>
          <c:idx val="1"/>
          <c:order val="2"/>
          <c:tx>
            <c:strRef>
              <c:f>'Population dynamics'!$O$3</c:f>
              <c:strCache>
                <c:ptCount val="1"/>
                <c:pt idx="0">
                  <c:v>FW2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dynamics'!$O$5:$O$51</c:f>
              <c:numCache>
                <c:formatCode>0.0</c:formatCode>
                <c:ptCount val="47"/>
                <c:pt idx="1">
                  <c:v>16.28</c:v>
                </c:pt>
                <c:pt idx="2">
                  <c:v>23.6</c:v>
                </c:pt>
                <c:pt idx="3">
                  <c:v>25.21</c:v>
                </c:pt>
                <c:pt idx="4">
                  <c:v>48.93</c:v>
                </c:pt>
                <c:pt idx="5">
                  <c:v>59.01</c:v>
                </c:pt>
                <c:pt idx="6">
                  <c:v>98.02</c:v>
                </c:pt>
                <c:pt idx="7">
                  <c:v>112.43</c:v>
                </c:pt>
                <c:pt idx="8">
                  <c:v>81.459999999999994</c:v>
                </c:pt>
                <c:pt idx="9">
                  <c:v>67.069999999999993</c:v>
                </c:pt>
                <c:pt idx="10">
                  <c:v>123.04</c:v>
                </c:pt>
                <c:pt idx="11">
                  <c:v>63.22</c:v>
                </c:pt>
                <c:pt idx="12">
                  <c:v>148.96</c:v>
                </c:pt>
                <c:pt idx="13">
                  <c:v>84.14</c:v>
                </c:pt>
                <c:pt idx="14">
                  <c:v>186.13</c:v>
                </c:pt>
                <c:pt idx="15">
                  <c:v>190.16</c:v>
                </c:pt>
                <c:pt idx="16">
                  <c:v>223.47</c:v>
                </c:pt>
                <c:pt idx="17">
                  <c:v>162.44999999999999</c:v>
                </c:pt>
                <c:pt idx="18">
                  <c:v>269.46000000000004</c:v>
                </c:pt>
                <c:pt idx="19">
                  <c:v>288.99</c:v>
                </c:pt>
                <c:pt idx="20">
                  <c:v>156.11000000000001</c:v>
                </c:pt>
                <c:pt idx="21">
                  <c:v>310.83</c:v>
                </c:pt>
                <c:pt idx="22">
                  <c:v>199.65999999999997</c:v>
                </c:pt>
                <c:pt idx="23">
                  <c:v>251.83</c:v>
                </c:pt>
                <c:pt idx="24">
                  <c:v>183.56</c:v>
                </c:pt>
                <c:pt idx="25">
                  <c:v>499.25</c:v>
                </c:pt>
                <c:pt idx="26">
                  <c:v>328.38</c:v>
                </c:pt>
                <c:pt idx="27">
                  <c:v>361.29999999999995</c:v>
                </c:pt>
                <c:pt idx="28">
                  <c:v>572.09999999999991</c:v>
                </c:pt>
                <c:pt idx="29">
                  <c:v>214.73000000000002</c:v>
                </c:pt>
                <c:pt idx="30">
                  <c:v>217.8</c:v>
                </c:pt>
                <c:pt idx="31">
                  <c:v>132.23000000000002</c:v>
                </c:pt>
                <c:pt idx="32">
                  <c:v>329.38</c:v>
                </c:pt>
                <c:pt idx="33">
                  <c:v>276.54000000000002</c:v>
                </c:pt>
                <c:pt idx="34">
                  <c:v>134.37</c:v>
                </c:pt>
                <c:pt idx="35">
                  <c:v>238.14</c:v>
                </c:pt>
                <c:pt idx="36">
                  <c:v>177.42</c:v>
                </c:pt>
                <c:pt idx="37">
                  <c:v>287.36</c:v>
                </c:pt>
                <c:pt idx="38">
                  <c:v>321.76</c:v>
                </c:pt>
                <c:pt idx="39">
                  <c:v>109.9</c:v>
                </c:pt>
                <c:pt idx="40">
                  <c:v>167.12</c:v>
                </c:pt>
                <c:pt idx="41">
                  <c:v>324.34000000000003</c:v>
                </c:pt>
                <c:pt idx="42">
                  <c:v>291.90000000000003</c:v>
                </c:pt>
                <c:pt idx="43">
                  <c:v>204.85000000000002</c:v>
                </c:pt>
                <c:pt idx="44">
                  <c:v>141.19</c:v>
                </c:pt>
                <c:pt idx="45">
                  <c:v>188.99</c:v>
                </c:pt>
                <c:pt idx="46">
                  <c:v>180.91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557-4640-9EC2-D23275058833}"/>
            </c:ext>
          </c:extLst>
        </c:ser>
        <c:ser>
          <c:idx val="2"/>
          <c:order val="3"/>
          <c:tx>
            <c:strRef>
              <c:f>'Population dynamics'!$P$3</c:f>
              <c:strCache>
                <c:ptCount val="1"/>
                <c:pt idx="0">
                  <c:v>FW3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dynamics'!$P$5:$P$51</c:f>
              <c:numCache>
                <c:formatCode>0.0</c:formatCode>
                <c:ptCount val="47"/>
                <c:pt idx="1">
                  <c:v>16.170000000000002</c:v>
                </c:pt>
                <c:pt idx="2">
                  <c:v>33.5</c:v>
                </c:pt>
                <c:pt idx="3">
                  <c:v>21.32</c:v>
                </c:pt>
                <c:pt idx="4">
                  <c:v>47.13</c:v>
                </c:pt>
                <c:pt idx="5">
                  <c:v>63.3</c:v>
                </c:pt>
                <c:pt idx="6">
                  <c:v>61.71</c:v>
                </c:pt>
                <c:pt idx="7">
                  <c:v>99.79</c:v>
                </c:pt>
                <c:pt idx="8">
                  <c:v>102.76</c:v>
                </c:pt>
                <c:pt idx="9">
                  <c:v>134.4</c:v>
                </c:pt>
                <c:pt idx="10">
                  <c:v>103.28</c:v>
                </c:pt>
                <c:pt idx="11">
                  <c:v>94.81</c:v>
                </c:pt>
                <c:pt idx="12">
                  <c:v>225.37</c:v>
                </c:pt>
                <c:pt idx="13">
                  <c:v>113.14</c:v>
                </c:pt>
                <c:pt idx="14">
                  <c:v>253.16</c:v>
                </c:pt>
                <c:pt idx="15">
                  <c:v>277.91000000000003</c:v>
                </c:pt>
                <c:pt idx="16">
                  <c:v>383.99</c:v>
                </c:pt>
                <c:pt idx="17">
                  <c:v>229.52</c:v>
                </c:pt>
                <c:pt idx="18">
                  <c:v>146.16</c:v>
                </c:pt>
                <c:pt idx="19">
                  <c:v>183.42</c:v>
                </c:pt>
                <c:pt idx="20">
                  <c:v>119.84</c:v>
                </c:pt>
                <c:pt idx="21">
                  <c:v>182.66</c:v>
                </c:pt>
                <c:pt idx="22">
                  <c:v>324.08999999999997</c:v>
                </c:pt>
                <c:pt idx="23">
                  <c:v>240.34000000000003</c:v>
                </c:pt>
                <c:pt idx="24">
                  <c:v>180.8</c:v>
                </c:pt>
                <c:pt idx="25">
                  <c:v>601.31000000000006</c:v>
                </c:pt>
                <c:pt idx="26">
                  <c:v>377.66</c:v>
                </c:pt>
                <c:pt idx="27">
                  <c:v>355.04</c:v>
                </c:pt>
                <c:pt idx="28">
                  <c:v>591.42999999999995</c:v>
                </c:pt>
                <c:pt idx="29">
                  <c:v>510.65</c:v>
                </c:pt>
                <c:pt idx="30">
                  <c:v>514.28</c:v>
                </c:pt>
                <c:pt idx="31">
                  <c:v>367.95</c:v>
                </c:pt>
                <c:pt idx="32">
                  <c:v>469.78999999999996</c:v>
                </c:pt>
                <c:pt idx="33">
                  <c:v>271.45999999999998</c:v>
                </c:pt>
                <c:pt idx="34">
                  <c:v>373.74</c:v>
                </c:pt>
                <c:pt idx="35">
                  <c:v>327.65999999999997</c:v>
                </c:pt>
                <c:pt idx="36">
                  <c:v>270.88</c:v>
                </c:pt>
                <c:pt idx="37">
                  <c:v>307.62</c:v>
                </c:pt>
                <c:pt idx="38">
                  <c:v>280.62</c:v>
                </c:pt>
                <c:pt idx="39">
                  <c:v>332.78999999999996</c:v>
                </c:pt>
                <c:pt idx="40">
                  <c:v>316.02999999999997</c:v>
                </c:pt>
                <c:pt idx="41">
                  <c:v>349.66</c:v>
                </c:pt>
                <c:pt idx="42">
                  <c:v>184.35</c:v>
                </c:pt>
                <c:pt idx="43">
                  <c:v>233.45999999999998</c:v>
                </c:pt>
                <c:pt idx="44">
                  <c:v>291.62</c:v>
                </c:pt>
                <c:pt idx="45">
                  <c:v>118.05</c:v>
                </c:pt>
                <c:pt idx="46">
                  <c:v>158.44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557-4640-9EC2-D23275058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Fresh weight [g]</a:t>
                </a:r>
              </a:p>
            </c:rich>
          </c:tx>
          <c:layout>
            <c:manualLayout>
              <c:xMode val="edge"/>
              <c:yMode val="edge"/>
              <c:x val="1.1893901562530961E-2"/>
              <c:y val="0.40179840452308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755398064471"/>
          <c:y val="0.13817253316748979"/>
          <c:w val="0.82541422073614645"/>
          <c:h val="0.77365604368120866"/>
        </c:manualLayout>
      </c:layout>
      <c:lineChart>
        <c:grouping val="standard"/>
        <c:varyColors val="0"/>
        <c:ser>
          <c:idx val="3"/>
          <c:order val="0"/>
          <c:tx>
            <c:strRef>
              <c:f>'Population dynamics'!$Q$3</c:f>
              <c:strCache>
                <c:ptCount val="1"/>
                <c:pt idx="0">
                  <c:v>Mean FW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dynamics'!$Q$5:$Q$51</c:f>
              <c:numCache>
                <c:formatCode>0.000</c:formatCode>
                <c:ptCount val="47"/>
                <c:pt idx="0" formatCode="0.0">
                  <c:v>15.27</c:v>
                </c:pt>
                <c:pt idx="1">
                  <c:v>15.213333333333333</c:v>
                </c:pt>
                <c:pt idx="2">
                  <c:v>32.523333333333333</c:v>
                </c:pt>
                <c:pt idx="3">
                  <c:v>28.626666666666665</c:v>
                </c:pt>
                <c:pt idx="4">
                  <c:v>59.613333333333337</c:v>
                </c:pt>
                <c:pt idx="5">
                  <c:v>71.13</c:v>
                </c:pt>
                <c:pt idx="6">
                  <c:v>77.790000000000006</c:v>
                </c:pt>
                <c:pt idx="7">
                  <c:v>114.60666666666667</c:v>
                </c:pt>
                <c:pt idx="8">
                  <c:v>99.416666666666671</c:v>
                </c:pt>
                <c:pt idx="9">
                  <c:v>97.453333333333333</c:v>
                </c:pt>
                <c:pt idx="10">
                  <c:v>117.45</c:v>
                </c:pt>
                <c:pt idx="11">
                  <c:v>71.476666666666674</c:v>
                </c:pt>
                <c:pt idx="12">
                  <c:v>176.50333333333333</c:v>
                </c:pt>
                <c:pt idx="13">
                  <c:v>129.79</c:v>
                </c:pt>
                <c:pt idx="14">
                  <c:v>220.92333333333332</c:v>
                </c:pt>
                <c:pt idx="15">
                  <c:v>217.82666666666668</c:v>
                </c:pt>
                <c:pt idx="16">
                  <c:v>251.68666666666664</c:v>
                </c:pt>
                <c:pt idx="17">
                  <c:v>191.86333333333334</c:v>
                </c:pt>
                <c:pt idx="18">
                  <c:v>220.73666666666668</c:v>
                </c:pt>
                <c:pt idx="19">
                  <c:v>192.76999999999998</c:v>
                </c:pt>
                <c:pt idx="20">
                  <c:v>116.07000000000001</c:v>
                </c:pt>
                <c:pt idx="21">
                  <c:v>258.20999999999998</c:v>
                </c:pt>
                <c:pt idx="22">
                  <c:v>188.10333333333332</c:v>
                </c:pt>
                <c:pt idx="23">
                  <c:v>247.09666666666669</c:v>
                </c:pt>
                <c:pt idx="24">
                  <c:v>184.92666666666665</c:v>
                </c:pt>
                <c:pt idx="25">
                  <c:v>442.49666666666673</c:v>
                </c:pt>
                <c:pt idx="26">
                  <c:v>371.72666666666669</c:v>
                </c:pt>
                <c:pt idx="27">
                  <c:v>287.57666666666665</c:v>
                </c:pt>
                <c:pt idx="28">
                  <c:v>517.93999999999994</c:v>
                </c:pt>
                <c:pt idx="29">
                  <c:v>385.3633333333334</c:v>
                </c:pt>
                <c:pt idx="30">
                  <c:v>366.53666666666663</c:v>
                </c:pt>
                <c:pt idx="31">
                  <c:v>208.31000000000003</c:v>
                </c:pt>
                <c:pt idx="32">
                  <c:v>350.77</c:v>
                </c:pt>
                <c:pt idx="33">
                  <c:v>283.01</c:v>
                </c:pt>
                <c:pt idx="34">
                  <c:v>286.29666666666668</c:v>
                </c:pt>
                <c:pt idx="35">
                  <c:v>305.08999999999997</c:v>
                </c:pt>
                <c:pt idx="36">
                  <c:v>167.46</c:v>
                </c:pt>
                <c:pt idx="37">
                  <c:v>253.24333333333334</c:v>
                </c:pt>
                <c:pt idx="38">
                  <c:v>274.51000000000005</c:v>
                </c:pt>
                <c:pt idx="39">
                  <c:v>214.83333333333334</c:v>
                </c:pt>
                <c:pt idx="40">
                  <c:v>237.79999999999998</c:v>
                </c:pt>
                <c:pt idx="41">
                  <c:v>260.86</c:v>
                </c:pt>
                <c:pt idx="42">
                  <c:v>222.7166666666667</c:v>
                </c:pt>
                <c:pt idx="43">
                  <c:v>202.76666666666665</c:v>
                </c:pt>
                <c:pt idx="44">
                  <c:v>180.34666666666666</c:v>
                </c:pt>
                <c:pt idx="45">
                  <c:v>180.30999999999997</c:v>
                </c:pt>
                <c:pt idx="46">
                  <c:v>130.07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A9B-40C6-AB13-77E1BE5D03A6}"/>
            </c:ext>
          </c:extLst>
        </c:ser>
        <c:ser>
          <c:idx val="0"/>
          <c:order val="1"/>
          <c:tx>
            <c:strRef>
              <c:f>'Population dynamics'!$N$3</c:f>
              <c:strCache>
                <c:ptCount val="1"/>
                <c:pt idx="0">
                  <c:v>FW1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dynamics'!$N$5:$N$51</c:f>
              <c:numCache>
                <c:formatCode>0.0</c:formatCode>
                <c:ptCount val="47"/>
                <c:pt idx="1">
                  <c:v>13.19</c:v>
                </c:pt>
                <c:pt idx="2">
                  <c:v>40.47</c:v>
                </c:pt>
                <c:pt idx="3">
                  <c:v>39.35</c:v>
                </c:pt>
                <c:pt idx="4">
                  <c:v>82.78</c:v>
                </c:pt>
                <c:pt idx="5">
                  <c:v>91.08</c:v>
                </c:pt>
                <c:pt idx="6">
                  <c:v>73.64</c:v>
                </c:pt>
                <c:pt idx="7">
                  <c:v>131.6</c:v>
                </c:pt>
                <c:pt idx="8">
                  <c:v>114.03</c:v>
                </c:pt>
                <c:pt idx="9">
                  <c:v>90.89</c:v>
                </c:pt>
                <c:pt idx="10">
                  <c:v>126.03</c:v>
                </c:pt>
                <c:pt idx="11">
                  <c:v>56.4</c:v>
                </c:pt>
                <c:pt idx="12">
                  <c:v>155.18</c:v>
                </c:pt>
                <c:pt idx="13">
                  <c:v>192.09</c:v>
                </c:pt>
                <c:pt idx="14">
                  <c:v>223.48</c:v>
                </c:pt>
                <c:pt idx="15">
                  <c:v>185.41</c:v>
                </c:pt>
                <c:pt idx="16">
                  <c:v>147.6</c:v>
                </c:pt>
                <c:pt idx="17">
                  <c:v>183.62</c:v>
                </c:pt>
                <c:pt idx="18">
                  <c:v>246.59</c:v>
                </c:pt>
                <c:pt idx="19">
                  <c:v>105.89999999999999</c:v>
                </c:pt>
                <c:pt idx="20">
                  <c:v>72.260000000000005</c:v>
                </c:pt>
                <c:pt idx="21">
                  <c:v>281.14</c:v>
                </c:pt>
                <c:pt idx="22">
                  <c:v>40.56</c:v>
                </c:pt>
                <c:pt idx="23">
                  <c:v>249.12</c:v>
                </c:pt>
                <c:pt idx="24">
                  <c:v>190.42000000000002</c:v>
                </c:pt>
                <c:pt idx="25">
                  <c:v>226.93</c:v>
                </c:pt>
                <c:pt idx="26">
                  <c:v>409.14</c:v>
                </c:pt>
                <c:pt idx="27">
                  <c:v>146.38999999999999</c:v>
                </c:pt>
                <c:pt idx="28">
                  <c:v>390.28999999999996</c:v>
                </c:pt>
                <c:pt idx="29">
                  <c:v>430.71</c:v>
                </c:pt>
                <c:pt idx="30">
                  <c:v>367.53</c:v>
                </c:pt>
                <c:pt idx="31">
                  <c:v>124.75</c:v>
                </c:pt>
                <c:pt idx="32">
                  <c:v>253.14</c:v>
                </c:pt>
                <c:pt idx="33">
                  <c:v>301.03000000000003</c:v>
                </c:pt>
                <c:pt idx="34">
                  <c:v>350.78</c:v>
                </c:pt>
                <c:pt idx="35">
                  <c:v>349.47</c:v>
                </c:pt>
                <c:pt idx="36">
                  <c:v>54.080000000000005</c:v>
                </c:pt>
                <c:pt idx="37">
                  <c:v>164.75</c:v>
                </c:pt>
                <c:pt idx="38">
                  <c:v>221.15000000000003</c:v>
                </c:pt>
                <c:pt idx="39">
                  <c:v>201.81</c:v>
                </c:pt>
                <c:pt idx="40">
                  <c:v>230.25</c:v>
                </c:pt>
                <c:pt idx="41">
                  <c:v>108.58</c:v>
                </c:pt>
                <c:pt idx="42">
                  <c:v>191.9</c:v>
                </c:pt>
                <c:pt idx="43">
                  <c:v>169.99</c:v>
                </c:pt>
                <c:pt idx="44">
                  <c:v>108.23</c:v>
                </c:pt>
                <c:pt idx="45">
                  <c:v>233.89</c:v>
                </c:pt>
                <c:pt idx="46">
                  <c:v>50.86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9B-40C6-AB13-77E1BE5D03A6}"/>
            </c:ext>
          </c:extLst>
        </c:ser>
        <c:ser>
          <c:idx val="1"/>
          <c:order val="2"/>
          <c:tx>
            <c:strRef>
              <c:f>'Population dynamics'!$O$3</c:f>
              <c:strCache>
                <c:ptCount val="1"/>
                <c:pt idx="0">
                  <c:v>FW2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dynamics'!$O$5:$O$51</c:f>
              <c:numCache>
                <c:formatCode>0.0</c:formatCode>
                <c:ptCount val="47"/>
                <c:pt idx="1">
                  <c:v>16.28</c:v>
                </c:pt>
                <c:pt idx="2">
                  <c:v>23.6</c:v>
                </c:pt>
                <c:pt idx="3">
                  <c:v>25.21</c:v>
                </c:pt>
                <c:pt idx="4">
                  <c:v>48.93</c:v>
                </c:pt>
                <c:pt idx="5">
                  <c:v>59.01</c:v>
                </c:pt>
                <c:pt idx="6">
                  <c:v>98.02</c:v>
                </c:pt>
                <c:pt idx="7">
                  <c:v>112.43</c:v>
                </c:pt>
                <c:pt idx="8">
                  <c:v>81.459999999999994</c:v>
                </c:pt>
                <c:pt idx="9">
                  <c:v>67.069999999999993</c:v>
                </c:pt>
                <c:pt idx="10">
                  <c:v>123.04</c:v>
                </c:pt>
                <c:pt idx="11">
                  <c:v>63.22</c:v>
                </c:pt>
                <c:pt idx="12">
                  <c:v>148.96</c:v>
                </c:pt>
                <c:pt idx="13">
                  <c:v>84.14</c:v>
                </c:pt>
                <c:pt idx="14">
                  <c:v>186.13</c:v>
                </c:pt>
                <c:pt idx="15">
                  <c:v>190.16</c:v>
                </c:pt>
                <c:pt idx="16">
                  <c:v>223.47</c:v>
                </c:pt>
                <c:pt idx="17">
                  <c:v>162.44999999999999</c:v>
                </c:pt>
                <c:pt idx="18">
                  <c:v>269.46000000000004</c:v>
                </c:pt>
                <c:pt idx="19">
                  <c:v>288.99</c:v>
                </c:pt>
                <c:pt idx="20">
                  <c:v>156.11000000000001</c:v>
                </c:pt>
                <c:pt idx="21">
                  <c:v>310.83</c:v>
                </c:pt>
                <c:pt idx="22">
                  <c:v>199.65999999999997</c:v>
                </c:pt>
                <c:pt idx="23">
                  <c:v>251.83</c:v>
                </c:pt>
                <c:pt idx="24">
                  <c:v>183.56</c:v>
                </c:pt>
                <c:pt idx="25">
                  <c:v>499.25</c:v>
                </c:pt>
                <c:pt idx="26">
                  <c:v>328.38</c:v>
                </c:pt>
                <c:pt idx="27">
                  <c:v>361.29999999999995</c:v>
                </c:pt>
                <c:pt idx="28">
                  <c:v>572.09999999999991</c:v>
                </c:pt>
                <c:pt idx="29">
                  <c:v>214.73000000000002</c:v>
                </c:pt>
                <c:pt idx="30">
                  <c:v>217.8</c:v>
                </c:pt>
                <c:pt idx="31">
                  <c:v>132.23000000000002</c:v>
                </c:pt>
                <c:pt idx="32">
                  <c:v>329.38</c:v>
                </c:pt>
                <c:pt idx="33">
                  <c:v>276.54000000000002</c:v>
                </c:pt>
                <c:pt idx="34">
                  <c:v>134.37</c:v>
                </c:pt>
                <c:pt idx="35">
                  <c:v>238.14</c:v>
                </c:pt>
                <c:pt idx="36">
                  <c:v>177.42</c:v>
                </c:pt>
                <c:pt idx="37">
                  <c:v>287.36</c:v>
                </c:pt>
                <c:pt idx="38">
                  <c:v>321.76</c:v>
                </c:pt>
                <c:pt idx="39">
                  <c:v>109.9</c:v>
                </c:pt>
                <c:pt idx="40">
                  <c:v>167.12</c:v>
                </c:pt>
                <c:pt idx="41">
                  <c:v>324.34000000000003</c:v>
                </c:pt>
                <c:pt idx="42">
                  <c:v>291.90000000000003</c:v>
                </c:pt>
                <c:pt idx="43">
                  <c:v>204.85000000000002</c:v>
                </c:pt>
                <c:pt idx="44">
                  <c:v>141.19</c:v>
                </c:pt>
                <c:pt idx="45">
                  <c:v>188.99</c:v>
                </c:pt>
                <c:pt idx="46">
                  <c:v>180.91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9B-40C6-AB13-77E1BE5D03A6}"/>
            </c:ext>
          </c:extLst>
        </c:ser>
        <c:ser>
          <c:idx val="2"/>
          <c:order val="3"/>
          <c:tx>
            <c:strRef>
              <c:f>'Population dynamics'!$P$3</c:f>
              <c:strCache>
                <c:ptCount val="1"/>
                <c:pt idx="0">
                  <c:v>FW3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dynamics'!$P$5:$P$51</c:f>
              <c:numCache>
                <c:formatCode>0.0</c:formatCode>
                <c:ptCount val="47"/>
                <c:pt idx="1">
                  <c:v>16.170000000000002</c:v>
                </c:pt>
                <c:pt idx="2">
                  <c:v>33.5</c:v>
                </c:pt>
                <c:pt idx="3">
                  <c:v>21.32</c:v>
                </c:pt>
                <c:pt idx="4">
                  <c:v>47.13</c:v>
                </c:pt>
                <c:pt idx="5">
                  <c:v>63.3</c:v>
                </c:pt>
                <c:pt idx="6">
                  <c:v>61.71</c:v>
                </c:pt>
                <c:pt idx="7">
                  <c:v>99.79</c:v>
                </c:pt>
                <c:pt idx="8">
                  <c:v>102.76</c:v>
                </c:pt>
                <c:pt idx="9">
                  <c:v>134.4</c:v>
                </c:pt>
                <c:pt idx="10">
                  <c:v>103.28</c:v>
                </c:pt>
                <c:pt idx="11">
                  <c:v>94.81</c:v>
                </c:pt>
                <c:pt idx="12">
                  <c:v>225.37</c:v>
                </c:pt>
                <c:pt idx="13">
                  <c:v>113.14</c:v>
                </c:pt>
                <c:pt idx="14">
                  <c:v>253.16</c:v>
                </c:pt>
                <c:pt idx="15">
                  <c:v>277.91000000000003</c:v>
                </c:pt>
                <c:pt idx="16">
                  <c:v>383.99</c:v>
                </c:pt>
                <c:pt idx="17">
                  <c:v>229.52</c:v>
                </c:pt>
                <c:pt idx="18">
                  <c:v>146.16</c:v>
                </c:pt>
                <c:pt idx="19">
                  <c:v>183.42</c:v>
                </c:pt>
                <c:pt idx="20">
                  <c:v>119.84</c:v>
                </c:pt>
                <c:pt idx="21">
                  <c:v>182.66</c:v>
                </c:pt>
                <c:pt idx="22">
                  <c:v>324.08999999999997</c:v>
                </c:pt>
                <c:pt idx="23">
                  <c:v>240.34000000000003</c:v>
                </c:pt>
                <c:pt idx="24">
                  <c:v>180.8</c:v>
                </c:pt>
                <c:pt idx="25">
                  <c:v>601.31000000000006</c:v>
                </c:pt>
                <c:pt idx="26">
                  <c:v>377.66</c:v>
                </c:pt>
                <c:pt idx="27">
                  <c:v>355.04</c:v>
                </c:pt>
                <c:pt idx="28">
                  <c:v>591.42999999999995</c:v>
                </c:pt>
                <c:pt idx="29">
                  <c:v>510.65</c:v>
                </c:pt>
                <c:pt idx="30">
                  <c:v>514.28</c:v>
                </c:pt>
                <c:pt idx="31">
                  <c:v>367.95</c:v>
                </c:pt>
                <c:pt idx="32">
                  <c:v>469.78999999999996</c:v>
                </c:pt>
                <c:pt idx="33">
                  <c:v>271.45999999999998</c:v>
                </c:pt>
                <c:pt idx="34">
                  <c:v>373.74</c:v>
                </c:pt>
                <c:pt idx="35">
                  <c:v>327.65999999999997</c:v>
                </c:pt>
                <c:pt idx="36">
                  <c:v>270.88</c:v>
                </c:pt>
                <c:pt idx="37">
                  <c:v>307.62</c:v>
                </c:pt>
                <c:pt idx="38">
                  <c:v>280.62</c:v>
                </c:pt>
                <c:pt idx="39">
                  <c:v>332.78999999999996</c:v>
                </c:pt>
                <c:pt idx="40">
                  <c:v>316.02999999999997</c:v>
                </c:pt>
                <c:pt idx="41">
                  <c:v>349.66</c:v>
                </c:pt>
                <c:pt idx="42">
                  <c:v>184.35</c:v>
                </c:pt>
                <c:pt idx="43">
                  <c:v>233.45999999999998</c:v>
                </c:pt>
                <c:pt idx="44">
                  <c:v>291.62</c:v>
                </c:pt>
                <c:pt idx="45">
                  <c:v>118.05</c:v>
                </c:pt>
                <c:pt idx="46">
                  <c:v>158.44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9B-40C6-AB13-77E1BE5D0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FW [g]</a:t>
                </a:r>
              </a:p>
            </c:rich>
          </c:tx>
          <c:layout>
            <c:manualLayout>
              <c:xMode val="edge"/>
              <c:yMode val="edge"/>
              <c:x val="1.5795497932880626E-2"/>
              <c:y val="0.446067175129863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>
              <a:lumMod val="25000"/>
              <a:lumOff val="75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755398064471"/>
          <c:y val="0.13817253316748979"/>
          <c:w val="0.82541422073614645"/>
          <c:h val="0.77365604368120866"/>
        </c:manualLayout>
      </c:layout>
      <c:lineChart>
        <c:grouping val="standard"/>
        <c:varyColors val="0"/>
        <c:ser>
          <c:idx val="3"/>
          <c:order val="0"/>
          <c:tx>
            <c:strRef>
              <c:f>'Population dynamics'!$V$3</c:f>
              <c:strCache>
                <c:ptCount val="1"/>
                <c:pt idx="0">
                  <c:v>Mean DW</c:v>
                </c:pt>
              </c:strCache>
            </c:strRef>
          </c:tx>
          <c:spPr>
            <a:ln w="222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dynamics'!$V$5:$V$51</c:f>
              <c:numCache>
                <c:formatCode>0.000</c:formatCode>
                <c:ptCount val="47"/>
                <c:pt idx="0">
                  <c:v>1.4079999999999999</c:v>
                </c:pt>
                <c:pt idx="1">
                  <c:v>1.6833333333333336</c:v>
                </c:pt>
                <c:pt idx="2">
                  <c:v>3.1099999999999994</c:v>
                </c:pt>
                <c:pt idx="3">
                  <c:v>3.5100000000000002</c:v>
                </c:pt>
                <c:pt idx="4">
                  <c:v>5.37</c:v>
                </c:pt>
                <c:pt idx="5">
                  <c:v>6.1666666666666679</c:v>
                </c:pt>
                <c:pt idx="6">
                  <c:v>6.8633333333333333</c:v>
                </c:pt>
                <c:pt idx="7">
                  <c:v>11.006666666666666</c:v>
                </c:pt>
                <c:pt idx="8">
                  <c:v>11.603333333333333</c:v>
                </c:pt>
                <c:pt idx="9">
                  <c:v>12.656666666666666</c:v>
                </c:pt>
                <c:pt idx="10">
                  <c:v>15.836666666666666</c:v>
                </c:pt>
                <c:pt idx="11">
                  <c:v>12.373333333333335</c:v>
                </c:pt>
                <c:pt idx="12">
                  <c:v>18.196666666666665</c:v>
                </c:pt>
                <c:pt idx="13">
                  <c:v>14.87666666666667</c:v>
                </c:pt>
                <c:pt idx="14">
                  <c:v>24.209999999999997</c:v>
                </c:pt>
                <c:pt idx="15">
                  <c:v>21.246666666666666</c:v>
                </c:pt>
                <c:pt idx="16">
                  <c:v>21.433333333333334</c:v>
                </c:pt>
                <c:pt idx="17">
                  <c:v>17.253333333333334</c:v>
                </c:pt>
                <c:pt idx="18">
                  <c:v>21.72</c:v>
                </c:pt>
                <c:pt idx="19">
                  <c:v>16.875666666666667</c:v>
                </c:pt>
                <c:pt idx="20">
                  <c:v>11.623333333333335</c:v>
                </c:pt>
                <c:pt idx="21">
                  <c:v>18.25</c:v>
                </c:pt>
                <c:pt idx="22">
                  <c:v>16.95</c:v>
                </c:pt>
                <c:pt idx="23">
                  <c:v>23.26</c:v>
                </c:pt>
                <c:pt idx="24">
                  <c:v>18.426666666666666</c:v>
                </c:pt>
                <c:pt idx="25">
                  <c:v>27.599999999999994</c:v>
                </c:pt>
                <c:pt idx="26">
                  <c:v>31.76</c:v>
                </c:pt>
                <c:pt idx="27">
                  <c:v>25.813333333333333</c:v>
                </c:pt>
                <c:pt idx="28">
                  <c:v>39.446666666666665</c:v>
                </c:pt>
                <c:pt idx="29">
                  <c:v>41.37</c:v>
                </c:pt>
                <c:pt idx="30">
                  <c:v>35.746666666666663</c:v>
                </c:pt>
                <c:pt idx="31">
                  <c:v>20.536666666666665</c:v>
                </c:pt>
                <c:pt idx="32">
                  <c:v>39.666666666666664</c:v>
                </c:pt>
                <c:pt idx="33">
                  <c:v>30.573333333333334</c:v>
                </c:pt>
                <c:pt idx="34">
                  <c:v>29.926666666666666</c:v>
                </c:pt>
                <c:pt idx="35">
                  <c:v>30.610000000000003</c:v>
                </c:pt>
                <c:pt idx="36">
                  <c:v>17.249999999999996</c:v>
                </c:pt>
                <c:pt idx="37">
                  <c:v>26.37</c:v>
                </c:pt>
                <c:pt idx="38">
                  <c:v>25.450000000000003</c:v>
                </c:pt>
                <c:pt idx="39">
                  <c:v>20.96</c:v>
                </c:pt>
                <c:pt idx="40">
                  <c:v>23.836666666666673</c:v>
                </c:pt>
                <c:pt idx="41">
                  <c:v>23.593333333333334</c:v>
                </c:pt>
                <c:pt idx="42">
                  <c:v>20.70333333333333</c:v>
                </c:pt>
                <c:pt idx="43">
                  <c:v>13.563333333333331</c:v>
                </c:pt>
                <c:pt idx="44">
                  <c:v>11.653333333333336</c:v>
                </c:pt>
                <c:pt idx="45">
                  <c:v>12.4</c:v>
                </c:pt>
                <c:pt idx="46">
                  <c:v>16.190000000000001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E6A9-44C6-98D2-8DFF15AA6119}"/>
            </c:ext>
          </c:extLst>
        </c:ser>
        <c:ser>
          <c:idx val="0"/>
          <c:order val="1"/>
          <c:tx>
            <c:strRef>
              <c:f>'Population dynamics'!$S$3</c:f>
              <c:strCache>
                <c:ptCount val="1"/>
                <c:pt idx="0">
                  <c:v>DW1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dynamics'!$S$5:$S$51</c:f>
              <c:numCache>
                <c:formatCode>0.00</c:formatCode>
                <c:ptCount val="47"/>
                <c:pt idx="1">
                  <c:v>1.5000000000000009</c:v>
                </c:pt>
                <c:pt idx="2">
                  <c:v>3.63</c:v>
                </c:pt>
                <c:pt idx="3">
                  <c:v>3.4900000000000011</c:v>
                </c:pt>
                <c:pt idx="4">
                  <c:v>6.73</c:v>
                </c:pt>
                <c:pt idx="5">
                  <c:v>7.3000000000000007</c:v>
                </c:pt>
                <c:pt idx="6">
                  <c:v>6.6999999999999993</c:v>
                </c:pt>
                <c:pt idx="7">
                  <c:v>12.600000000000001</c:v>
                </c:pt>
                <c:pt idx="8">
                  <c:v>12.830000000000002</c:v>
                </c:pt>
                <c:pt idx="9">
                  <c:v>11.810000000000002</c:v>
                </c:pt>
                <c:pt idx="10">
                  <c:v>15.83</c:v>
                </c:pt>
                <c:pt idx="11">
                  <c:v>8.5300000000000011</c:v>
                </c:pt>
                <c:pt idx="12">
                  <c:v>18.5</c:v>
                </c:pt>
                <c:pt idx="13">
                  <c:v>22.490000000000006</c:v>
                </c:pt>
                <c:pt idx="14">
                  <c:v>25.37</c:v>
                </c:pt>
                <c:pt idx="15">
                  <c:v>18.5</c:v>
                </c:pt>
                <c:pt idx="16">
                  <c:v>11.230000000000002</c:v>
                </c:pt>
                <c:pt idx="17">
                  <c:v>18.500000000000004</c:v>
                </c:pt>
                <c:pt idx="18">
                  <c:v>24.35</c:v>
                </c:pt>
                <c:pt idx="19">
                  <c:v>7.8879999999999981</c:v>
                </c:pt>
                <c:pt idx="20">
                  <c:v>6.0700000000000012</c:v>
                </c:pt>
                <c:pt idx="21">
                  <c:v>19.940000000000005</c:v>
                </c:pt>
                <c:pt idx="22">
                  <c:v>4.0300000000000011</c:v>
                </c:pt>
                <c:pt idx="23">
                  <c:v>22.249999999999996</c:v>
                </c:pt>
                <c:pt idx="24">
                  <c:v>17.740000000000002</c:v>
                </c:pt>
                <c:pt idx="25">
                  <c:v>14.909999999999997</c:v>
                </c:pt>
                <c:pt idx="26">
                  <c:v>35.53</c:v>
                </c:pt>
                <c:pt idx="27">
                  <c:v>13.249999999999996</c:v>
                </c:pt>
                <c:pt idx="28">
                  <c:v>26.800000000000004</c:v>
                </c:pt>
                <c:pt idx="29">
                  <c:v>45.74</c:v>
                </c:pt>
                <c:pt idx="30">
                  <c:v>38.480000000000004</c:v>
                </c:pt>
                <c:pt idx="31">
                  <c:v>13.170000000000002</c:v>
                </c:pt>
                <c:pt idx="32">
                  <c:v>30.290000000000003</c:v>
                </c:pt>
                <c:pt idx="33">
                  <c:v>33.31</c:v>
                </c:pt>
                <c:pt idx="34">
                  <c:v>37.67</c:v>
                </c:pt>
                <c:pt idx="35">
                  <c:v>36.42</c:v>
                </c:pt>
                <c:pt idx="36">
                  <c:v>6.02</c:v>
                </c:pt>
                <c:pt idx="37">
                  <c:v>23.87</c:v>
                </c:pt>
                <c:pt idx="38">
                  <c:v>22.150000000000006</c:v>
                </c:pt>
                <c:pt idx="39">
                  <c:v>18.97</c:v>
                </c:pt>
                <c:pt idx="40">
                  <c:v>22.180000000000007</c:v>
                </c:pt>
                <c:pt idx="41">
                  <c:v>10.32</c:v>
                </c:pt>
                <c:pt idx="42">
                  <c:v>16.439999999999998</c:v>
                </c:pt>
                <c:pt idx="43">
                  <c:v>12.409999999999997</c:v>
                </c:pt>
                <c:pt idx="44">
                  <c:v>8.2800000000000011</c:v>
                </c:pt>
                <c:pt idx="45">
                  <c:v>18.720000000000002</c:v>
                </c:pt>
                <c:pt idx="46">
                  <c:v>7.3099999999999987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A9-44C6-98D2-8DFF15AA6119}"/>
            </c:ext>
          </c:extLst>
        </c:ser>
        <c:ser>
          <c:idx val="1"/>
          <c:order val="2"/>
          <c:tx>
            <c:strRef>
              <c:f>'Population dynamics'!$T$3</c:f>
              <c:strCache>
                <c:ptCount val="1"/>
                <c:pt idx="0">
                  <c:v>DW2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dynamics'!$T$5:$T$51</c:f>
              <c:numCache>
                <c:formatCode>0.00</c:formatCode>
                <c:ptCount val="47"/>
                <c:pt idx="1">
                  <c:v>1.5099999999999998</c:v>
                </c:pt>
                <c:pt idx="2">
                  <c:v>2.2399999999999993</c:v>
                </c:pt>
                <c:pt idx="3">
                  <c:v>4.3100000000000005</c:v>
                </c:pt>
                <c:pt idx="4">
                  <c:v>4.99</c:v>
                </c:pt>
                <c:pt idx="5">
                  <c:v>5.07</c:v>
                </c:pt>
                <c:pt idx="6">
                  <c:v>8.0999999999999979</c:v>
                </c:pt>
                <c:pt idx="7">
                  <c:v>11.309999999999999</c:v>
                </c:pt>
                <c:pt idx="8">
                  <c:v>9.18</c:v>
                </c:pt>
                <c:pt idx="9">
                  <c:v>9.360000000000003</c:v>
                </c:pt>
                <c:pt idx="10">
                  <c:v>18.079999999999998</c:v>
                </c:pt>
                <c:pt idx="11">
                  <c:v>10.59</c:v>
                </c:pt>
                <c:pt idx="12">
                  <c:v>15.799999999999997</c:v>
                </c:pt>
                <c:pt idx="13">
                  <c:v>8.98</c:v>
                </c:pt>
                <c:pt idx="14">
                  <c:v>20.21</c:v>
                </c:pt>
                <c:pt idx="15">
                  <c:v>18.73</c:v>
                </c:pt>
                <c:pt idx="16">
                  <c:v>19.269999999999996</c:v>
                </c:pt>
                <c:pt idx="17">
                  <c:v>14.02</c:v>
                </c:pt>
                <c:pt idx="18">
                  <c:v>23.93</c:v>
                </c:pt>
                <c:pt idx="19">
                  <c:v>25.776000000000007</c:v>
                </c:pt>
                <c:pt idx="20">
                  <c:v>17.46</c:v>
                </c:pt>
                <c:pt idx="21">
                  <c:v>21.75</c:v>
                </c:pt>
                <c:pt idx="22">
                  <c:v>18.28</c:v>
                </c:pt>
                <c:pt idx="23">
                  <c:v>24.099999999999998</c:v>
                </c:pt>
                <c:pt idx="24">
                  <c:v>18.909999999999997</c:v>
                </c:pt>
                <c:pt idx="25">
                  <c:v>28.109999999999992</c:v>
                </c:pt>
                <c:pt idx="26">
                  <c:v>29.66</c:v>
                </c:pt>
                <c:pt idx="27">
                  <c:v>32.31</c:v>
                </c:pt>
                <c:pt idx="28">
                  <c:v>46.33</c:v>
                </c:pt>
                <c:pt idx="29">
                  <c:v>25.189999999999998</c:v>
                </c:pt>
                <c:pt idx="30">
                  <c:v>22.679999999999996</c:v>
                </c:pt>
                <c:pt idx="31">
                  <c:v>13.129999999999995</c:v>
                </c:pt>
                <c:pt idx="32">
                  <c:v>36.159999999999997</c:v>
                </c:pt>
                <c:pt idx="33">
                  <c:v>29.990000000000006</c:v>
                </c:pt>
                <c:pt idx="34">
                  <c:v>15.2</c:v>
                </c:pt>
                <c:pt idx="35">
                  <c:v>24.64</c:v>
                </c:pt>
                <c:pt idx="36">
                  <c:v>17.929999999999996</c:v>
                </c:pt>
                <c:pt idx="37">
                  <c:v>26.57</c:v>
                </c:pt>
                <c:pt idx="38">
                  <c:v>27.849999999999994</c:v>
                </c:pt>
                <c:pt idx="39">
                  <c:v>10.809999999999995</c:v>
                </c:pt>
                <c:pt idx="40">
                  <c:v>17.32</c:v>
                </c:pt>
                <c:pt idx="41">
                  <c:v>32.46</c:v>
                </c:pt>
                <c:pt idx="42">
                  <c:v>29.549999999999997</c:v>
                </c:pt>
                <c:pt idx="43">
                  <c:v>10.519999999999996</c:v>
                </c:pt>
                <c:pt idx="44">
                  <c:v>5.2800000000000011</c:v>
                </c:pt>
                <c:pt idx="45">
                  <c:v>11.54</c:v>
                </c:pt>
                <c:pt idx="46">
                  <c:v>20.990000000000002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6A9-44C6-98D2-8DFF15AA6119}"/>
            </c:ext>
          </c:extLst>
        </c:ser>
        <c:ser>
          <c:idx val="2"/>
          <c:order val="3"/>
          <c:tx>
            <c:strRef>
              <c:f>'Population dynamics'!$U$3</c:f>
              <c:strCache>
                <c:ptCount val="1"/>
                <c:pt idx="0">
                  <c:v>DW3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dynamics'!$U$5:$U$51</c:f>
              <c:numCache>
                <c:formatCode>0.00</c:formatCode>
                <c:ptCount val="47"/>
                <c:pt idx="1">
                  <c:v>2.04</c:v>
                </c:pt>
                <c:pt idx="2">
                  <c:v>3.46</c:v>
                </c:pt>
                <c:pt idx="3">
                  <c:v>2.7299999999999995</c:v>
                </c:pt>
                <c:pt idx="4">
                  <c:v>4.3899999999999997</c:v>
                </c:pt>
                <c:pt idx="5">
                  <c:v>6.1300000000000026</c:v>
                </c:pt>
                <c:pt idx="6">
                  <c:v>5.7900000000000027</c:v>
                </c:pt>
                <c:pt idx="7">
                  <c:v>9.11</c:v>
                </c:pt>
                <c:pt idx="8">
                  <c:v>12.799999999999997</c:v>
                </c:pt>
                <c:pt idx="9">
                  <c:v>16.799999999999997</c:v>
                </c:pt>
                <c:pt idx="10">
                  <c:v>13.6</c:v>
                </c:pt>
                <c:pt idx="11">
                  <c:v>18</c:v>
                </c:pt>
                <c:pt idx="12">
                  <c:v>20.29</c:v>
                </c:pt>
                <c:pt idx="13">
                  <c:v>13.160000000000004</c:v>
                </c:pt>
                <c:pt idx="14">
                  <c:v>27.050000000000004</c:v>
                </c:pt>
                <c:pt idx="15">
                  <c:v>26.509999999999998</c:v>
                </c:pt>
                <c:pt idx="16">
                  <c:v>33.799999999999997</c:v>
                </c:pt>
                <c:pt idx="17">
                  <c:v>19.239999999999998</c:v>
                </c:pt>
                <c:pt idx="18">
                  <c:v>16.880000000000003</c:v>
                </c:pt>
                <c:pt idx="19">
                  <c:v>16.963000000000001</c:v>
                </c:pt>
                <c:pt idx="20">
                  <c:v>11.34</c:v>
                </c:pt>
                <c:pt idx="21">
                  <c:v>13.059999999999999</c:v>
                </c:pt>
                <c:pt idx="22">
                  <c:v>28.54</c:v>
                </c:pt>
                <c:pt idx="23">
                  <c:v>23.430000000000003</c:v>
                </c:pt>
                <c:pt idx="24">
                  <c:v>18.629999999999995</c:v>
                </c:pt>
                <c:pt idx="25">
                  <c:v>39.78</c:v>
                </c:pt>
                <c:pt idx="26">
                  <c:v>30.09</c:v>
                </c:pt>
                <c:pt idx="27">
                  <c:v>31.88</c:v>
                </c:pt>
                <c:pt idx="28">
                  <c:v>45.21</c:v>
                </c:pt>
                <c:pt idx="29">
                  <c:v>53.179999999999993</c:v>
                </c:pt>
                <c:pt idx="30">
                  <c:v>46.08</c:v>
                </c:pt>
                <c:pt idx="31">
                  <c:v>35.309999999999995</c:v>
                </c:pt>
                <c:pt idx="32">
                  <c:v>52.550000000000004</c:v>
                </c:pt>
                <c:pt idx="33">
                  <c:v>28.419999999999995</c:v>
                </c:pt>
                <c:pt idx="34">
                  <c:v>36.910000000000004</c:v>
                </c:pt>
                <c:pt idx="35">
                  <c:v>30.770000000000003</c:v>
                </c:pt>
                <c:pt idx="36">
                  <c:v>27.799999999999997</c:v>
                </c:pt>
                <c:pt idx="37">
                  <c:v>28.670000000000005</c:v>
                </c:pt>
                <c:pt idx="38">
                  <c:v>26.350000000000005</c:v>
                </c:pt>
                <c:pt idx="39">
                  <c:v>33.100000000000009</c:v>
                </c:pt>
                <c:pt idx="40">
                  <c:v>32.010000000000005</c:v>
                </c:pt>
                <c:pt idx="41">
                  <c:v>28</c:v>
                </c:pt>
                <c:pt idx="42">
                  <c:v>16.119999999999997</c:v>
                </c:pt>
                <c:pt idx="43">
                  <c:v>17.759999999999998</c:v>
                </c:pt>
                <c:pt idx="44">
                  <c:v>21.400000000000006</c:v>
                </c:pt>
                <c:pt idx="45">
                  <c:v>6.9400000000000013</c:v>
                </c:pt>
                <c:pt idx="46">
                  <c:v>20.270000000000003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6A9-44C6-98D2-8DFF15AA6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Dry weight [g]</a:t>
                </a:r>
              </a:p>
            </c:rich>
          </c:tx>
          <c:layout>
            <c:manualLayout>
              <c:xMode val="edge"/>
              <c:yMode val="edge"/>
              <c:x val="1.1893901562530961E-2"/>
              <c:y val="0.40179840452308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755398064471"/>
          <c:y val="0.13817253316748979"/>
          <c:w val="0.82541422073614645"/>
          <c:h val="0.77365604368120866"/>
        </c:manualLayout>
      </c:layout>
      <c:lineChart>
        <c:grouping val="standard"/>
        <c:varyColors val="0"/>
        <c:ser>
          <c:idx val="3"/>
          <c:order val="0"/>
          <c:tx>
            <c:strRef>
              <c:f>'Population dynamics'!$V$3</c:f>
              <c:strCache>
                <c:ptCount val="1"/>
                <c:pt idx="0">
                  <c:v>Mean DW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dynamics'!$V$5:$V$51</c:f>
              <c:numCache>
                <c:formatCode>0.000</c:formatCode>
                <c:ptCount val="47"/>
                <c:pt idx="0">
                  <c:v>1.4079999999999999</c:v>
                </c:pt>
                <c:pt idx="1">
                  <c:v>1.6833333333333336</c:v>
                </c:pt>
                <c:pt idx="2">
                  <c:v>3.1099999999999994</c:v>
                </c:pt>
                <c:pt idx="3">
                  <c:v>3.5100000000000002</c:v>
                </c:pt>
                <c:pt idx="4">
                  <c:v>5.37</c:v>
                </c:pt>
                <c:pt idx="5">
                  <c:v>6.1666666666666679</c:v>
                </c:pt>
                <c:pt idx="6">
                  <c:v>6.8633333333333333</c:v>
                </c:pt>
                <c:pt idx="7">
                  <c:v>11.006666666666666</c:v>
                </c:pt>
                <c:pt idx="8">
                  <c:v>11.603333333333333</c:v>
                </c:pt>
                <c:pt idx="9">
                  <c:v>12.656666666666666</c:v>
                </c:pt>
                <c:pt idx="10">
                  <c:v>15.836666666666666</c:v>
                </c:pt>
                <c:pt idx="11">
                  <c:v>12.373333333333335</c:v>
                </c:pt>
                <c:pt idx="12">
                  <c:v>18.196666666666665</c:v>
                </c:pt>
                <c:pt idx="13">
                  <c:v>14.87666666666667</c:v>
                </c:pt>
                <c:pt idx="14">
                  <c:v>24.209999999999997</c:v>
                </c:pt>
                <c:pt idx="15">
                  <c:v>21.246666666666666</c:v>
                </c:pt>
                <c:pt idx="16">
                  <c:v>21.433333333333334</c:v>
                </c:pt>
                <c:pt idx="17">
                  <c:v>17.253333333333334</c:v>
                </c:pt>
                <c:pt idx="18">
                  <c:v>21.72</c:v>
                </c:pt>
                <c:pt idx="19">
                  <c:v>16.875666666666667</c:v>
                </c:pt>
                <c:pt idx="20">
                  <c:v>11.623333333333335</c:v>
                </c:pt>
                <c:pt idx="21">
                  <c:v>18.25</c:v>
                </c:pt>
                <c:pt idx="22">
                  <c:v>16.95</c:v>
                </c:pt>
                <c:pt idx="23">
                  <c:v>23.26</c:v>
                </c:pt>
                <c:pt idx="24">
                  <c:v>18.426666666666666</c:v>
                </c:pt>
                <c:pt idx="25">
                  <c:v>27.599999999999994</c:v>
                </c:pt>
                <c:pt idx="26">
                  <c:v>31.76</c:v>
                </c:pt>
                <c:pt idx="27">
                  <c:v>25.813333333333333</c:v>
                </c:pt>
                <c:pt idx="28">
                  <c:v>39.446666666666665</c:v>
                </c:pt>
                <c:pt idx="29">
                  <c:v>41.37</c:v>
                </c:pt>
                <c:pt idx="30">
                  <c:v>35.746666666666663</c:v>
                </c:pt>
                <c:pt idx="31">
                  <c:v>20.536666666666665</c:v>
                </c:pt>
                <c:pt idx="32">
                  <c:v>39.666666666666664</c:v>
                </c:pt>
                <c:pt idx="33">
                  <c:v>30.573333333333334</c:v>
                </c:pt>
                <c:pt idx="34">
                  <c:v>29.926666666666666</c:v>
                </c:pt>
                <c:pt idx="35">
                  <c:v>30.610000000000003</c:v>
                </c:pt>
                <c:pt idx="36">
                  <c:v>17.249999999999996</c:v>
                </c:pt>
                <c:pt idx="37">
                  <c:v>26.37</c:v>
                </c:pt>
                <c:pt idx="38">
                  <c:v>25.450000000000003</c:v>
                </c:pt>
                <c:pt idx="39">
                  <c:v>20.96</c:v>
                </c:pt>
                <c:pt idx="40">
                  <c:v>23.836666666666673</c:v>
                </c:pt>
                <c:pt idx="41">
                  <c:v>23.593333333333334</c:v>
                </c:pt>
                <c:pt idx="42">
                  <c:v>20.70333333333333</c:v>
                </c:pt>
                <c:pt idx="43">
                  <c:v>13.563333333333331</c:v>
                </c:pt>
                <c:pt idx="44">
                  <c:v>11.653333333333336</c:v>
                </c:pt>
                <c:pt idx="45">
                  <c:v>12.4</c:v>
                </c:pt>
                <c:pt idx="46">
                  <c:v>16.190000000000001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917-4C8D-B8EB-5042ED8B9B7E}"/>
            </c:ext>
          </c:extLst>
        </c:ser>
        <c:ser>
          <c:idx val="0"/>
          <c:order val="1"/>
          <c:tx>
            <c:strRef>
              <c:f>'Population dynamics'!$S$3</c:f>
              <c:strCache>
                <c:ptCount val="1"/>
                <c:pt idx="0">
                  <c:v>DW1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dynamics'!$S$5:$S$51</c:f>
              <c:numCache>
                <c:formatCode>0.00</c:formatCode>
                <c:ptCount val="47"/>
                <c:pt idx="1">
                  <c:v>1.5000000000000009</c:v>
                </c:pt>
                <c:pt idx="2">
                  <c:v>3.63</c:v>
                </c:pt>
                <c:pt idx="3">
                  <c:v>3.4900000000000011</c:v>
                </c:pt>
                <c:pt idx="4">
                  <c:v>6.73</c:v>
                </c:pt>
                <c:pt idx="5">
                  <c:v>7.3000000000000007</c:v>
                </c:pt>
                <c:pt idx="6">
                  <c:v>6.6999999999999993</c:v>
                </c:pt>
                <c:pt idx="7">
                  <c:v>12.600000000000001</c:v>
                </c:pt>
                <c:pt idx="8">
                  <c:v>12.830000000000002</c:v>
                </c:pt>
                <c:pt idx="9">
                  <c:v>11.810000000000002</c:v>
                </c:pt>
                <c:pt idx="10">
                  <c:v>15.83</c:v>
                </c:pt>
                <c:pt idx="11">
                  <c:v>8.5300000000000011</c:v>
                </c:pt>
                <c:pt idx="12">
                  <c:v>18.5</c:v>
                </c:pt>
                <c:pt idx="13">
                  <c:v>22.490000000000006</c:v>
                </c:pt>
                <c:pt idx="14">
                  <c:v>25.37</c:v>
                </c:pt>
                <c:pt idx="15">
                  <c:v>18.5</c:v>
                </c:pt>
                <c:pt idx="16">
                  <c:v>11.230000000000002</c:v>
                </c:pt>
                <c:pt idx="17">
                  <c:v>18.500000000000004</c:v>
                </c:pt>
                <c:pt idx="18">
                  <c:v>24.35</c:v>
                </c:pt>
                <c:pt idx="19">
                  <c:v>7.8879999999999981</c:v>
                </c:pt>
                <c:pt idx="20">
                  <c:v>6.0700000000000012</c:v>
                </c:pt>
                <c:pt idx="21">
                  <c:v>19.940000000000005</c:v>
                </c:pt>
                <c:pt idx="22">
                  <c:v>4.0300000000000011</c:v>
                </c:pt>
                <c:pt idx="23">
                  <c:v>22.249999999999996</c:v>
                </c:pt>
                <c:pt idx="24">
                  <c:v>17.740000000000002</c:v>
                </c:pt>
                <c:pt idx="25">
                  <c:v>14.909999999999997</c:v>
                </c:pt>
                <c:pt idx="26">
                  <c:v>35.53</c:v>
                </c:pt>
                <c:pt idx="27">
                  <c:v>13.249999999999996</c:v>
                </c:pt>
                <c:pt idx="28">
                  <c:v>26.800000000000004</c:v>
                </c:pt>
                <c:pt idx="29">
                  <c:v>45.74</c:v>
                </c:pt>
                <c:pt idx="30">
                  <c:v>38.480000000000004</c:v>
                </c:pt>
                <c:pt idx="31">
                  <c:v>13.170000000000002</c:v>
                </c:pt>
                <c:pt idx="32">
                  <c:v>30.290000000000003</c:v>
                </c:pt>
                <c:pt idx="33">
                  <c:v>33.31</c:v>
                </c:pt>
                <c:pt idx="34">
                  <c:v>37.67</c:v>
                </c:pt>
                <c:pt idx="35">
                  <c:v>36.42</c:v>
                </c:pt>
                <c:pt idx="36">
                  <c:v>6.02</c:v>
                </c:pt>
                <c:pt idx="37">
                  <c:v>23.87</c:v>
                </c:pt>
                <c:pt idx="38">
                  <c:v>22.150000000000006</c:v>
                </c:pt>
                <c:pt idx="39">
                  <c:v>18.97</c:v>
                </c:pt>
                <c:pt idx="40">
                  <c:v>22.180000000000007</c:v>
                </c:pt>
                <c:pt idx="41">
                  <c:v>10.32</c:v>
                </c:pt>
                <c:pt idx="42">
                  <c:v>16.439999999999998</c:v>
                </c:pt>
                <c:pt idx="43">
                  <c:v>12.409999999999997</c:v>
                </c:pt>
                <c:pt idx="44">
                  <c:v>8.2800000000000011</c:v>
                </c:pt>
                <c:pt idx="45">
                  <c:v>18.720000000000002</c:v>
                </c:pt>
                <c:pt idx="46">
                  <c:v>7.3099999999999987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17-4C8D-B8EB-5042ED8B9B7E}"/>
            </c:ext>
          </c:extLst>
        </c:ser>
        <c:ser>
          <c:idx val="1"/>
          <c:order val="2"/>
          <c:tx>
            <c:strRef>
              <c:f>'Population dynamics'!$T$3</c:f>
              <c:strCache>
                <c:ptCount val="1"/>
                <c:pt idx="0">
                  <c:v>DW2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dynamics'!$T$5:$T$51</c:f>
              <c:numCache>
                <c:formatCode>0.00</c:formatCode>
                <c:ptCount val="47"/>
                <c:pt idx="1">
                  <c:v>1.5099999999999998</c:v>
                </c:pt>
                <c:pt idx="2">
                  <c:v>2.2399999999999993</c:v>
                </c:pt>
                <c:pt idx="3">
                  <c:v>4.3100000000000005</c:v>
                </c:pt>
                <c:pt idx="4">
                  <c:v>4.99</c:v>
                </c:pt>
                <c:pt idx="5">
                  <c:v>5.07</c:v>
                </c:pt>
                <c:pt idx="6">
                  <c:v>8.0999999999999979</c:v>
                </c:pt>
                <c:pt idx="7">
                  <c:v>11.309999999999999</c:v>
                </c:pt>
                <c:pt idx="8">
                  <c:v>9.18</c:v>
                </c:pt>
                <c:pt idx="9">
                  <c:v>9.360000000000003</c:v>
                </c:pt>
                <c:pt idx="10">
                  <c:v>18.079999999999998</c:v>
                </c:pt>
                <c:pt idx="11">
                  <c:v>10.59</c:v>
                </c:pt>
                <c:pt idx="12">
                  <c:v>15.799999999999997</c:v>
                </c:pt>
                <c:pt idx="13">
                  <c:v>8.98</c:v>
                </c:pt>
                <c:pt idx="14">
                  <c:v>20.21</c:v>
                </c:pt>
                <c:pt idx="15">
                  <c:v>18.73</c:v>
                </c:pt>
                <c:pt idx="16">
                  <c:v>19.269999999999996</c:v>
                </c:pt>
                <c:pt idx="17">
                  <c:v>14.02</c:v>
                </c:pt>
                <c:pt idx="18">
                  <c:v>23.93</c:v>
                </c:pt>
                <c:pt idx="19">
                  <c:v>25.776000000000007</c:v>
                </c:pt>
                <c:pt idx="20">
                  <c:v>17.46</c:v>
                </c:pt>
                <c:pt idx="21">
                  <c:v>21.75</c:v>
                </c:pt>
                <c:pt idx="22">
                  <c:v>18.28</c:v>
                </c:pt>
                <c:pt idx="23">
                  <c:v>24.099999999999998</c:v>
                </c:pt>
                <c:pt idx="24">
                  <c:v>18.909999999999997</c:v>
                </c:pt>
                <c:pt idx="25">
                  <c:v>28.109999999999992</c:v>
                </c:pt>
                <c:pt idx="26">
                  <c:v>29.66</c:v>
                </c:pt>
                <c:pt idx="27">
                  <c:v>32.31</c:v>
                </c:pt>
                <c:pt idx="28">
                  <c:v>46.33</c:v>
                </c:pt>
                <c:pt idx="29">
                  <c:v>25.189999999999998</c:v>
                </c:pt>
                <c:pt idx="30">
                  <c:v>22.679999999999996</c:v>
                </c:pt>
                <c:pt idx="31">
                  <c:v>13.129999999999995</c:v>
                </c:pt>
                <c:pt idx="32">
                  <c:v>36.159999999999997</c:v>
                </c:pt>
                <c:pt idx="33">
                  <c:v>29.990000000000006</c:v>
                </c:pt>
                <c:pt idx="34">
                  <c:v>15.2</c:v>
                </c:pt>
                <c:pt idx="35">
                  <c:v>24.64</c:v>
                </c:pt>
                <c:pt idx="36">
                  <c:v>17.929999999999996</c:v>
                </c:pt>
                <c:pt idx="37">
                  <c:v>26.57</c:v>
                </c:pt>
                <c:pt idx="38">
                  <c:v>27.849999999999994</c:v>
                </c:pt>
                <c:pt idx="39">
                  <c:v>10.809999999999995</c:v>
                </c:pt>
                <c:pt idx="40">
                  <c:v>17.32</c:v>
                </c:pt>
                <c:pt idx="41">
                  <c:v>32.46</c:v>
                </c:pt>
                <c:pt idx="42">
                  <c:v>29.549999999999997</c:v>
                </c:pt>
                <c:pt idx="43">
                  <c:v>10.519999999999996</c:v>
                </c:pt>
                <c:pt idx="44">
                  <c:v>5.2800000000000011</c:v>
                </c:pt>
                <c:pt idx="45">
                  <c:v>11.54</c:v>
                </c:pt>
                <c:pt idx="46">
                  <c:v>20.990000000000002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17-4C8D-B8EB-5042ED8B9B7E}"/>
            </c:ext>
          </c:extLst>
        </c:ser>
        <c:ser>
          <c:idx val="2"/>
          <c:order val="3"/>
          <c:tx>
            <c:strRef>
              <c:f>'Population dynamics'!$U$3</c:f>
              <c:strCache>
                <c:ptCount val="1"/>
                <c:pt idx="0">
                  <c:v>DW3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'Population dynamics'!$A$5:$A$51</c:f>
              <c:numCache>
                <c:formatCode>dd/mm/yy;@</c:formatCode>
                <c:ptCount val="47"/>
                <c:pt idx="0">
                  <c:v>42873</c:v>
                </c:pt>
                <c:pt idx="1">
                  <c:v>42884</c:v>
                </c:pt>
                <c:pt idx="2">
                  <c:v>42898</c:v>
                </c:pt>
                <c:pt idx="3">
                  <c:v>42905</c:v>
                </c:pt>
                <c:pt idx="4">
                  <c:v>42912</c:v>
                </c:pt>
                <c:pt idx="5">
                  <c:v>42919</c:v>
                </c:pt>
                <c:pt idx="6">
                  <c:v>42926</c:v>
                </c:pt>
                <c:pt idx="7">
                  <c:v>42933</c:v>
                </c:pt>
                <c:pt idx="8">
                  <c:v>42940</c:v>
                </c:pt>
                <c:pt idx="9">
                  <c:v>42947</c:v>
                </c:pt>
                <c:pt idx="10">
                  <c:v>42954</c:v>
                </c:pt>
                <c:pt idx="11">
                  <c:v>42961</c:v>
                </c:pt>
                <c:pt idx="12">
                  <c:v>42968</c:v>
                </c:pt>
                <c:pt idx="13">
                  <c:v>42975</c:v>
                </c:pt>
                <c:pt idx="14">
                  <c:v>42982</c:v>
                </c:pt>
                <c:pt idx="15">
                  <c:v>42996</c:v>
                </c:pt>
                <c:pt idx="16">
                  <c:v>43010</c:v>
                </c:pt>
                <c:pt idx="17">
                  <c:v>43038</c:v>
                </c:pt>
                <c:pt idx="18">
                  <c:v>43066</c:v>
                </c:pt>
                <c:pt idx="19">
                  <c:v>43087</c:v>
                </c:pt>
                <c:pt idx="20">
                  <c:v>43129</c:v>
                </c:pt>
                <c:pt idx="21">
                  <c:v>43185</c:v>
                </c:pt>
                <c:pt idx="22">
                  <c:v>43220</c:v>
                </c:pt>
                <c:pt idx="23">
                  <c:v>43234</c:v>
                </c:pt>
                <c:pt idx="24">
                  <c:v>43242</c:v>
                </c:pt>
                <c:pt idx="25">
                  <c:v>43249</c:v>
                </c:pt>
                <c:pt idx="26">
                  <c:v>43263</c:v>
                </c:pt>
                <c:pt idx="27">
                  <c:v>43270</c:v>
                </c:pt>
                <c:pt idx="28">
                  <c:v>43277</c:v>
                </c:pt>
                <c:pt idx="29">
                  <c:v>43284</c:v>
                </c:pt>
                <c:pt idx="30">
                  <c:v>43291</c:v>
                </c:pt>
                <c:pt idx="31">
                  <c:v>43298</c:v>
                </c:pt>
                <c:pt idx="32">
                  <c:v>43305</c:v>
                </c:pt>
                <c:pt idx="33">
                  <c:v>43312</c:v>
                </c:pt>
                <c:pt idx="34">
                  <c:v>43319</c:v>
                </c:pt>
                <c:pt idx="35">
                  <c:v>43326</c:v>
                </c:pt>
                <c:pt idx="36">
                  <c:v>43333</c:v>
                </c:pt>
                <c:pt idx="37">
                  <c:v>43340</c:v>
                </c:pt>
                <c:pt idx="38">
                  <c:v>43347</c:v>
                </c:pt>
                <c:pt idx="39">
                  <c:v>43361</c:v>
                </c:pt>
                <c:pt idx="40">
                  <c:v>43375</c:v>
                </c:pt>
                <c:pt idx="41">
                  <c:v>43403</c:v>
                </c:pt>
                <c:pt idx="42">
                  <c:v>43431</c:v>
                </c:pt>
                <c:pt idx="43">
                  <c:v>43515</c:v>
                </c:pt>
                <c:pt idx="44">
                  <c:v>43543</c:v>
                </c:pt>
                <c:pt idx="45">
                  <c:v>43578</c:v>
                </c:pt>
                <c:pt idx="46">
                  <c:v>43606</c:v>
                </c:pt>
              </c:numCache>
            </c:numRef>
          </c:cat>
          <c:val>
            <c:numRef>
              <c:f>'Population dynamics'!$U$5:$U$51</c:f>
              <c:numCache>
                <c:formatCode>0.00</c:formatCode>
                <c:ptCount val="47"/>
                <c:pt idx="1">
                  <c:v>2.04</c:v>
                </c:pt>
                <c:pt idx="2">
                  <c:v>3.46</c:v>
                </c:pt>
                <c:pt idx="3">
                  <c:v>2.7299999999999995</c:v>
                </c:pt>
                <c:pt idx="4">
                  <c:v>4.3899999999999997</c:v>
                </c:pt>
                <c:pt idx="5">
                  <c:v>6.1300000000000026</c:v>
                </c:pt>
                <c:pt idx="6">
                  <c:v>5.7900000000000027</c:v>
                </c:pt>
                <c:pt idx="7">
                  <c:v>9.11</c:v>
                </c:pt>
                <c:pt idx="8">
                  <c:v>12.799999999999997</c:v>
                </c:pt>
                <c:pt idx="9">
                  <c:v>16.799999999999997</c:v>
                </c:pt>
                <c:pt idx="10">
                  <c:v>13.6</c:v>
                </c:pt>
                <c:pt idx="11">
                  <c:v>18</c:v>
                </c:pt>
                <c:pt idx="12">
                  <c:v>20.29</c:v>
                </c:pt>
                <c:pt idx="13">
                  <c:v>13.160000000000004</c:v>
                </c:pt>
                <c:pt idx="14">
                  <c:v>27.050000000000004</c:v>
                </c:pt>
                <c:pt idx="15">
                  <c:v>26.509999999999998</c:v>
                </c:pt>
                <c:pt idx="16">
                  <c:v>33.799999999999997</c:v>
                </c:pt>
                <c:pt idx="17">
                  <c:v>19.239999999999998</c:v>
                </c:pt>
                <c:pt idx="18">
                  <c:v>16.880000000000003</c:v>
                </c:pt>
                <c:pt idx="19">
                  <c:v>16.963000000000001</c:v>
                </c:pt>
                <c:pt idx="20">
                  <c:v>11.34</c:v>
                </c:pt>
                <c:pt idx="21">
                  <c:v>13.059999999999999</c:v>
                </c:pt>
                <c:pt idx="22">
                  <c:v>28.54</c:v>
                </c:pt>
                <c:pt idx="23">
                  <c:v>23.430000000000003</c:v>
                </c:pt>
                <c:pt idx="24">
                  <c:v>18.629999999999995</c:v>
                </c:pt>
                <c:pt idx="25">
                  <c:v>39.78</c:v>
                </c:pt>
                <c:pt idx="26">
                  <c:v>30.09</c:v>
                </c:pt>
                <c:pt idx="27">
                  <c:v>31.88</c:v>
                </c:pt>
                <c:pt idx="28">
                  <c:v>45.21</c:v>
                </c:pt>
                <c:pt idx="29">
                  <c:v>53.179999999999993</c:v>
                </c:pt>
                <c:pt idx="30">
                  <c:v>46.08</c:v>
                </c:pt>
                <c:pt idx="31">
                  <c:v>35.309999999999995</c:v>
                </c:pt>
                <c:pt idx="32">
                  <c:v>52.550000000000004</c:v>
                </c:pt>
                <c:pt idx="33">
                  <c:v>28.419999999999995</c:v>
                </c:pt>
                <c:pt idx="34">
                  <c:v>36.910000000000004</c:v>
                </c:pt>
                <c:pt idx="35">
                  <c:v>30.770000000000003</c:v>
                </c:pt>
                <c:pt idx="36">
                  <c:v>27.799999999999997</c:v>
                </c:pt>
                <c:pt idx="37">
                  <c:v>28.670000000000005</c:v>
                </c:pt>
                <c:pt idx="38">
                  <c:v>26.350000000000005</c:v>
                </c:pt>
                <c:pt idx="39">
                  <c:v>33.100000000000009</c:v>
                </c:pt>
                <c:pt idx="40">
                  <c:v>32.010000000000005</c:v>
                </c:pt>
                <c:pt idx="41">
                  <c:v>28</c:v>
                </c:pt>
                <c:pt idx="42">
                  <c:v>16.119999999999997</c:v>
                </c:pt>
                <c:pt idx="43">
                  <c:v>17.759999999999998</c:v>
                </c:pt>
                <c:pt idx="44">
                  <c:v>21.400000000000006</c:v>
                </c:pt>
                <c:pt idx="45">
                  <c:v>6.9400000000000013</c:v>
                </c:pt>
                <c:pt idx="46">
                  <c:v>20.270000000000003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17-4C8D-B8EB-5042ED8B9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285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DW [g]</a:t>
                </a:r>
              </a:p>
            </c:rich>
          </c:tx>
          <c:layout>
            <c:manualLayout>
              <c:xMode val="edge"/>
              <c:yMode val="edge"/>
              <c:x val="1.5795497932880626E-2"/>
              <c:y val="0.446067175129863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between"/>
      </c:valAx>
      <c:spPr>
        <a:noFill/>
        <a:ln>
          <a:solidFill>
            <a:schemeClr val="tx1">
              <a:lumMod val="25000"/>
              <a:lumOff val="75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391007045171983"/>
                  <c:y val="4.866515617171784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42190726159230096"/>
                  <c:y val="1.89933523266856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'Growth first 3 months'!$B$5:$B$49</c:f>
              <c:numCache>
                <c:formatCode>General</c:formatCode>
                <c:ptCount val="45"/>
                <c:pt idx="0">
                  <c:v>0</c:v>
                </c:pt>
                <c:pt idx="1">
                  <c:v>11</c:v>
                </c:pt>
                <c:pt idx="2">
                  <c:v>25</c:v>
                </c:pt>
                <c:pt idx="3">
                  <c:v>32</c:v>
                </c:pt>
                <c:pt idx="4">
                  <c:v>39</c:v>
                </c:pt>
                <c:pt idx="5">
                  <c:v>46</c:v>
                </c:pt>
                <c:pt idx="6">
                  <c:v>53</c:v>
                </c:pt>
                <c:pt idx="7">
                  <c:v>60</c:v>
                </c:pt>
                <c:pt idx="8">
                  <c:v>67</c:v>
                </c:pt>
                <c:pt idx="9">
                  <c:v>74</c:v>
                </c:pt>
                <c:pt idx="10">
                  <c:v>81</c:v>
                </c:pt>
                <c:pt idx="11">
                  <c:v>88</c:v>
                </c:pt>
                <c:pt idx="12">
                  <c:v>95</c:v>
                </c:pt>
                <c:pt idx="13">
                  <c:v>102</c:v>
                </c:pt>
                <c:pt idx="14">
                  <c:v>109</c:v>
                </c:pt>
                <c:pt idx="15">
                  <c:v>0</c:v>
                </c:pt>
                <c:pt idx="16">
                  <c:v>11</c:v>
                </c:pt>
                <c:pt idx="17">
                  <c:v>25</c:v>
                </c:pt>
                <c:pt idx="18">
                  <c:v>32</c:v>
                </c:pt>
                <c:pt idx="19">
                  <c:v>39</c:v>
                </c:pt>
                <c:pt idx="20">
                  <c:v>46</c:v>
                </c:pt>
                <c:pt idx="21">
                  <c:v>53</c:v>
                </c:pt>
                <c:pt idx="22">
                  <c:v>60</c:v>
                </c:pt>
                <c:pt idx="23">
                  <c:v>67</c:v>
                </c:pt>
                <c:pt idx="24">
                  <c:v>74</c:v>
                </c:pt>
                <c:pt idx="25">
                  <c:v>81</c:v>
                </c:pt>
                <c:pt idx="26">
                  <c:v>88</c:v>
                </c:pt>
                <c:pt idx="27">
                  <c:v>95</c:v>
                </c:pt>
                <c:pt idx="28">
                  <c:v>102</c:v>
                </c:pt>
                <c:pt idx="29">
                  <c:v>109</c:v>
                </c:pt>
                <c:pt idx="30">
                  <c:v>0</c:v>
                </c:pt>
                <c:pt idx="31">
                  <c:v>11</c:v>
                </c:pt>
                <c:pt idx="32">
                  <c:v>25</c:v>
                </c:pt>
                <c:pt idx="33">
                  <c:v>32</c:v>
                </c:pt>
                <c:pt idx="34">
                  <c:v>39</c:v>
                </c:pt>
                <c:pt idx="35">
                  <c:v>46</c:v>
                </c:pt>
                <c:pt idx="36">
                  <c:v>53</c:v>
                </c:pt>
                <c:pt idx="37">
                  <c:v>60</c:v>
                </c:pt>
                <c:pt idx="38">
                  <c:v>67</c:v>
                </c:pt>
                <c:pt idx="39">
                  <c:v>74</c:v>
                </c:pt>
                <c:pt idx="40">
                  <c:v>81</c:v>
                </c:pt>
                <c:pt idx="41">
                  <c:v>88</c:v>
                </c:pt>
                <c:pt idx="42">
                  <c:v>95</c:v>
                </c:pt>
                <c:pt idx="43">
                  <c:v>102</c:v>
                </c:pt>
                <c:pt idx="44">
                  <c:v>109</c:v>
                </c:pt>
              </c:numCache>
            </c:numRef>
          </c:xVal>
          <c:yVal>
            <c:numRef>
              <c:f>'Growth first 3 months'!$D$5:$D$49</c:f>
              <c:numCache>
                <c:formatCode>General</c:formatCode>
                <c:ptCount val="45"/>
                <c:pt idx="0">
                  <c:v>459.6</c:v>
                </c:pt>
                <c:pt idx="1">
                  <c:v>460.2</c:v>
                </c:pt>
                <c:pt idx="2">
                  <c:v>1080.0999999999999</c:v>
                </c:pt>
                <c:pt idx="3">
                  <c:v>849.4</c:v>
                </c:pt>
                <c:pt idx="4">
                  <c:v>1524.6</c:v>
                </c:pt>
                <c:pt idx="5">
                  <c:v>1919.2</c:v>
                </c:pt>
                <c:pt idx="6">
                  <c:v>1405</c:v>
                </c:pt>
                <c:pt idx="7">
                  <c:v>2501.6999999999998</c:v>
                </c:pt>
                <c:pt idx="8">
                  <c:v>2551.3000000000002</c:v>
                </c:pt>
                <c:pt idx="9">
                  <c:v>2469.6999999999998</c:v>
                </c:pt>
                <c:pt idx="10">
                  <c:v>3083.2</c:v>
                </c:pt>
                <c:pt idx="11">
                  <c:v>1997.2</c:v>
                </c:pt>
                <c:pt idx="12">
                  <c:v>3904.1000000000008</c:v>
                </c:pt>
                <c:pt idx="13">
                  <c:v>4239.2</c:v>
                </c:pt>
                <c:pt idx="14">
                  <c:v>4234.3</c:v>
                </c:pt>
                <c:pt idx="15">
                  <c:v>459.6</c:v>
                </c:pt>
                <c:pt idx="16">
                  <c:v>383.7</c:v>
                </c:pt>
                <c:pt idx="17">
                  <c:v>563.20000000000005</c:v>
                </c:pt>
                <c:pt idx="18">
                  <c:v>788.9</c:v>
                </c:pt>
                <c:pt idx="19">
                  <c:v>1100.2</c:v>
                </c:pt>
                <c:pt idx="20">
                  <c:v>1319</c:v>
                </c:pt>
                <c:pt idx="21">
                  <c:v>1843.8</c:v>
                </c:pt>
                <c:pt idx="22">
                  <c:v>2138.8000000000002</c:v>
                </c:pt>
                <c:pt idx="23">
                  <c:v>2034.7</c:v>
                </c:pt>
                <c:pt idx="24">
                  <c:v>1920.3</c:v>
                </c:pt>
                <c:pt idx="25">
                  <c:v>3394.7</c:v>
                </c:pt>
                <c:pt idx="26">
                  <c:v>2402.1</c:v>
                </c:pt>
                <c:pt idx="27">
                  <c:v>3425.5</c:v>
                </c:pt>
                <c:pt idx="28">
                  <c:v>1931.4</c:v>
                </c:pt>
                <c:pt idx="29">
                  <c:v>3628</c:v>
                </c:pt>
                <c:pt idx="30">
                  <c:v>459.6</c:v>
                </c:pt>
                <c:pt idx="31">
                  <c:v>622.1</c:v>
                </c:pt>
                <c:pt idx="32">
                  <c:v>876.9</c:v>
                </c:pt>
                <c:pt idx="33">
                  <c:v>879.4</c:v>
                </c:pt>
                <c:pt idx="34">
                  <c:v>967.3</c:v>
                </c:pt>
                <c:pt idx="35">
                  <c:v>1412</c:v>
                </c:pt>
                <c:pt idx="36">
                  <c:v>1463.2</c:v>
                </c:pt>
                <c:pt idx="37">
                  <c:v>1867.1</c:v>
                </c:pt>
                <c:pt idx="38">
                  <c:v>2714.3</c:v>
                </c:pt>
                <c:pt idx="39">
                  <c:v>3077.3</c:v>
                </c:pt>
                <c:pt idx="40">
                  <c:v>2958</c:v>
                </c:pt>
                <c:pt idx="41">
                  <c:v>3106.1999999999994</c:v>
                </c:pt>
                <c:pt idx="42">
                  <c:v>3519.5</c:v>
                </c:pt>
                <c:pt idx="43">
                  <c:v>2746</c:v>
                </c:pt>
                <c:pt idx="44">
                  <c:v>4139.5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72-411D-B5FB-7BBF1A55D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205784"/>
        <c:axId val="643209392"/>
      </c:scatterChart>
      <c:valAx>
        <c:axId val="64320578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Days</a:t>
                </a:r>
                <a:r>
                  <a:rPr lang="en-GB" baseline="0"/>
                  <a:t> after planting (day 0 = 18.05.2017)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209392"/>
        <c:crosses val="autoZero"/>
        <c:crossBetween val="midCat"/>
      </c:valAx>
      <c:valAx>
        <c:axId val="64320939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Total</a:t>
                </a:r>
                <a:r>
                  <a:rPr lang="en-GB" baseline="0"/>
                  <a:t> shoot lenght [cm]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666666666666666E-2"/>
              <c:y val="0.245454232750820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205784"/>
        <c:crosses val="autoZero"/>
        <c:crossBetween val="midCat"/>
        <c:majorUnit val="10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524751</xdr:colOff>
      <xdr:row>54</xdr:row>
      <xdr:rowOff>0</xdr:rowOff>
    </xdr:from>
    <xdr:to>
      <xdr:col>14</xdr:col>
      <xdr:colOff>13607</xdr:colOff>
      <xdr:row>72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572559</xdr:colOff>
      <xdr:row>94</xdr:row>
      <xdr:rowOff>56622</xdr:rowOff>
    </xdr:from>
    <xdr:to>
      <xdr:col>14</xdr:col>
      <xdr:colOff>8467</xdr:colOff>
      <xdr:row>118</xdr:row>
      <xdr:rowOff>25400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118</xdr:row>
      <xdr:rowOff>34637</xdr:rowOff>
    </xdr:from>
    <xdr:to>
      <xdr:col>14</xdr:col>
      <xdr:colOff>13607</xdr:colOff>
      <xdr:row>138</xdr:row>
      <xdr:rowOff>68037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557893</xdr:colOff>
      <xdr:row>73</xdr:row>
      <xdr:rowOff>176893</xdr:rowOff>
    </xdr:from>
    <xdr:to>
      <xdr:col>13</xdr:col>
      <xdr:colOff>727107</xdr:colOff>
      <xdr:row>92</xdr:row>
      <xdr:rowOff>0</xdr:rowOff>
    </xdr:to>
    <xdr:graphicFrame macro="">
      <xdr:nvGraphicFramePr>
        <xdr:cNvPr id="28" name="Diagramm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13607</xdr:colOff>
      <xdr:row>53</xdr:row>
      <xdr:rowOff>149679</xdr:rowOff>
    </xdr:from>
    <xdr:to>
      <xdr:col>23</xdr:col>
      <xdr:colOff>571500</xdr:colOff>
      <xdr:row>71</xdr:row>
      <xdr:rowOff>163286</xdr:rowOff>
    </xdr:to>
    <xdr:graphicFrame macro="">
      <xdr:nvGraphicFramePr>
        <xdr:cNvPr id="29" name="Diagramm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734785</xdr:colOff>
      <xdr:row>74</xdr:row>
      <xdr:rowOff>68036</xdr:rowOff>
    </xdr:from>
    <xdr:to>
      <xdr:col>22</xdr:col>
      <xdr:colOff>223643</xdr:colOff>
      <xdr:row>92</xdr:row>
      <xdr:rowOff>81643</xdr:rowOff>
    </xdr:to>
    <xdr:graphicFrame macro="">
      <xdr:nvGraphicFramePr>
        <xdr:cNvPr id="31" name="Diagramm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517071</xdr:colOff>
      <xdr:row>53</xdr:row>
      <xdr:rowOff>149678</xdr:rowOff>
    </xdr:from>
    <xdr:to>
      <xdr:col>33</xdr:col>
      <xdr:colOff>40821</xdr:colOff>
      <xdr:row>71</xdr:row>
      <xdr:rowOff>163285</xdr:rowOff>
    </xdr:to>
    <xdr:graphicFrame macro="">
      <xdr:nvGraphicFramePr>
        <xdr:cNvPr id="33" name="Diagramm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231322</xdr:colOff>
      <xdr:row>74</xdr:row>
      <xdr:rowOff>1</xdr:rowOff>
    </xdr:from>
    <xdr:to>
      <xdr:col>30</xdr:col>
      <xdr:colOff>0</xdr:colOff>
      <xdr:row>92</xdr:row>
      <xdr:rowOff>13608</xdr:rowOff>
    </xdr:to>
    <xdr:graphicFrame macro="">
      <xdr:nvGraphicFramePr>
        <xdr:cNvPr id="34" name="Diagramm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</xdr:colOff>
      <xdr:row>3</xdr:row>
      <xdr:rowOff>180974</xdr:rowOff>
    </xdr:from>
    <xdr:to>
      <xdr:col>13</xdr:col>
      <xdr:colOff>14287</xdr:colOff>
      <xdr:row>21</xdr:row>
      <xdr:rowOff>95249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39</xdr:row>
      <xdr:rowOff>76200</xdr:rowOff>
    </xdr:from>
    <xdr:to>
      <xdr:col>13</xdr:col>
      <xdr:colOff>0</xdr:colOff>
      <xdr:row>56</xdr:row>
      <xdr:rowOff>180975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21</xdr:row>
      <xdr:rowOff>123825</xdr:rowOff>
    </xdr:from>
    <xdr:to>
      <xdr:col>13</xdr:col>
      <xdr:colOff>0</xdr:colOff>
      <xdr:row>39</xdr:row>
      <xdr:rowOff>38100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247530</xdr:colOff>
      <xdr:row>18</xdr:row>
      <xdr:rowOff>4306</xdr:rowOff>
    </xdr:from>
    <xdr:to>
      <xdr:col>15</xdr:col>
      <xdr:colOff>113724</xdr:colOff>
      <xdr:row>32</xdr:row>
      <xdr:rowOff>87914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735250</xdr:colOff>
      <xdr:row>34</xdr:row>
      <xdr:rowOff>176621</xdr:rowOff>
    </xdr:from>
    <xdr:to>
      <xdr:col>19</xdr:col>
      <xdr:colOff>733136</xdr:colOff>
      <xdr:row>53</xdr:row>
      <xdr:rowOff>134286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739872</xdr:colOff>
      <xdr:row>9</xdr:row>
      <xdr:rowOff>136622</xdr:rowOff>
    </xdr:from>
    <xdr:to>
      <xdr:col>24</xdr:col>
      <xdr:colOff>766861</xdr:colOff>
      <xdr:row>24</xdr:row>
      <xdr:rowOff>26555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645464</xdr:colOff>
      <xdr:row>53</xdr:row>
      <xdr:rowOff>73963</xdr:rowOff>
    </xdr:from>
    <xdr:to>
      <xdr:col>19</xdr:col>
      <xdr:colOff>605828</xdr:colOff>
      <xdr:row>72</xdr:row>
      <xdr:rowOff>37401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544441</xdr:colOff>
      <xdr:row>53</xdr:row>
      <xdr:rowOff>121949</xdr:rowOff>
    </xdr:from>
    <xdr:to>
      <xdr:col>27</xdr:col>
      <xdr:colOff>504805</xdr:colOff>
      <xdr:row>72</xdr:row>
      <xdr:rowOff>85387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170945</xdr:colOff>
      <xdr:row>18</xdr:row>
      <xdr:rowOff>60614</xdr:rowOff>
    </xdr:from>
    <xdr:to>
      <xdr:col>19</xdr:col>
      <xdr:colOff>537128</xdr:colOff>
      <xdr:row>32</xdr:row>
      <xdr:rowOff>144222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23813</xdr:colOff>
      <xdr:row>25</xdr:row>
      <xdr:rowOff>9523</xdr:rowOff>
    </xdr:from>
    <xdr:to>
      <xdr:col>13</xdr:col>
      <xdr:colOff>83344</xdr:colOff>
      <xdr:row>46</xdr:row>
      <xdr:rowOff>11906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98</xdr:row>
      <xdr:rowOff>11907</xdr:rowOff>
    </xdr:from>
    <xdr:to>
      <xdr:col>10</xdr:col>
      <xdr:colOff>357188</xdr:colOff>
      <xdr:row>119</xdr:row>
      <xdr:rowOff>23813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381001</xdr:colOff>
      <xdr:row>98</xdr:row>
      <xdr:rowOff>11906</xdr:rowOff>
    </xdr:from>
    <xdr:to>
      <xdr:col>18</xdr:col>
      <xdr:colOff>166689</xdr:colOff>
      <xdr:row>119</xdr:row>
      <xdr:rowOff>23812</xdr:rowOff>
    </xdr:to>
    <xdr:graphicFrame macro="">
      <xdr:nvGraphicFramePr>
        <xdr:cNvPr id="26" name="Diagramm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166690</xdr:colOff>
      <xdr:row>96</xdr:row>
      <xdr:rowOff>0</xdr:rowOff>
    </xdr:from>
    <xdr:to>
      <xdr:col>26</xdr:col>
      <xdr:colOff>333376</xdr:colOff>
      <xdr:row>119</xdr:row>
      <xdr:rowOff>23812</xdr:rowOff>
    </xdr:to>
    <xdr:graphicFrame macro="">
      <xdr:nvGraphicFramePr>
        <xdr:cNvPr id="27" name="Diagramm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119</xdr:row>
      <xdr:rowOff>11907</xdr:rowOff>
    </xdr:from>
    <xdr:to>
      <xdr:col>10</xdr:col>
      <xdr:colOff>357188</xdr:colOff>
      <xdr:row>140</xdr:row>
      <xdr:rowOff>23813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381001</xdr:colOff>
      <xdr:row>119</xdr:row>
      <xdr:rowOff>11906</xdr:rowOff>
    </xdr:from>
    <xdr:to>
      <xdr:col>18</xdr:col>
      <xdr:colOff>166689</xdr:colOff>
      <xdr:row>140</xdr:row>
      <xdr:rowOff>23812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166690</xdr:colOff>
      <xdr:row>119</xdr:row>
      <xdr:rowOff>0</xdr:rowOff>
    </xdr:from>
    <xdr:to>
      <xdr:col>26</xdr:col>
      <xdr:colOff>333376</xdr:colOff>
      <xdr:row>140</xdr:row>
      <xdr:rowOff>23812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25</xdr:row>
      <xdr:rowOff>0</xdr:rowOff>
    </xdr:from>
    <xdr:to>
      <xdr:col>23</xdr:col>
      <xdr:colOff>464343</xdr:colOff>
      <xdr:row>46</xdr:row>
      <xdr:rowOff>2383</xdr:rowOff>
    </xdr:to>
    <xdr:graphicFrame macro="">
      <xdr:nvGraphicFramePr>
        <xdr:cNvPr id="23" name="Diagramm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488156</xdr:colOff>
      <xdr:row>25</xdr:row>
      <xdr:rowOff>0</xdr:rowOff>
    </xdr:from>
    <xdr:to>
      <xdr:col>33</xdr:col>
      <xdr:colOff>523875</xdr:colOff>
      <xdr:row>46</xdr:row>
      <xdr:rowOff>2383</xdr:rowOff>
    </xdr:to>
    <xdr:graphicFrame macro="">
      <xdr:nvGraphicFramePr>
        <xdr:cNvPr id="29" name="Diagramm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9</xdr:col>
      <xdr:colOff>705939</xdr:colOff>
      <xdr:row>18</xdr:row>
      <xdr:rowOff>179917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719668</xdr:colOff>
      <xdr:row>0</xdr:row>
      <xdr:rowOff>0</xdr:rowOff>
    </xdr:from>
    <xdr:to>
      <xdr:col>17</xdr:col>
      <xdr:colOff>684774</xdr:colOff>
      <xdr:row>19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0</xdr:row>
      <xdr:rowOff>0</xdr:rowOff>
    </xdr:from>
    <xdr:to>
      <xdr:col>25</xdr:col>
      <xdr:colOff>727106</xdr:colOff>
      <xdr:row>19</xdr:row>
      <xdr:rowOff>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0</xdr:row>
      <xdr:rowOff>0</xdr:rowOff>
    </xdr:from>
    <xdr:to>
      <xdr:col>33</xdr:col>
      <xdr:colOff>727106</xdr:colOff>
      <xdr:row>19</xdr:row>
      <xdr:rowOff>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0</xdr:colOff>
      <xdr:row>0</xdr:row>
      <xdr:rowOff>0</xdr:rowOff>
    </xdr:from>
    <xdr:to>
      <xdr:col>41</xdr:col>
      <xdr:colOff>727106</xdr:colOff>
      <xdr:row>19</xdr:row>
      <xdr:rowOff>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10</xdr:col>
      <xdr:colOff>124914</xdr:colOff>
      <xdr:row>18</xdr:row>
      <xdr:rowOff>179917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0</xdr:row>
      <xdr:rowOff>0</xdr:rowOff>
    </xdr:from>
    <xdr:to>
      <xdr:col>18</xdr:col>
      <xdr:colOff>553539</xdr:colOff>
      <xdr:row>18</xdr:row>
      <xdr:rowOff>179917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533400</xdr:colOff>
      <xdr:row>0</xdr:row>
      <xdr:rowOff>0</xdr:rowOff>
    </xdr:from>
    <xdr:to>
      <xdr:col>26</xdr:col>
      <xdr:colOff>401139</xdr:colOff>
      <xdr:row>18</xdr:row>
      <xdr:rowOff>179917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762000</xdr:colOff>
      <xdr:row>0</xdr:row>
      <xdr:rowOff>0</xdr:rowOff>
    </xdr:from>
    <xdr:to>
      <xdr:col>16</xdr:col>
      <xdr:colOff>704850</xdr:colOff>
      <xdr:row>14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472"/>
  <sheetViews>
    <sheetView zoomScale="70" zoomScaleNormal="70" zoomScaleSheetLayoutView="7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R106" sqref="R106"/>
    </sheetView>
  </sheetViews>
  <sheetFormatPr defaultColWidth="11.54296875" defaultRowHeight="14.5" x14ac:dyDescent="0.35"/>
  <cols>
    <col min="1" max="1" width="10" style="96" customWidth="1"/>
    <col min="2" max="2" width="10.1796875" customWidth="1"/>
    <col min="3" max="3" width="8.54296875" hidden="1" customWidth="1"/>
    <col min="4" max="4" width="8.81640625" customWidth="1"/>
    <col min="5" max="12" width="9" customWidth="1"/>
    <col min="13" max="13" width="9" style="15" customWidth="1"/>
    <col min="14" max="23" width="9" style="3" customWidth="1"/>
    <col min="24" max="24" width="9" style="86" customWidth="1"/>
    <col min="25" max="30" width="9" customWidth="1"/>
  </cols>
  <sheetData>
    <row r="1" spans="1:35" ht="21" x14ac:dyDescent="0.5">
      <c r="A1" s="285" t="s">
        <v>112</v>
      </c>
      <c r="B1" s="285"/>
      <c r="C1" s="285"/>
      <c r="D1" s="285"/>
      <c r="E1" s="285"/>
      <c r="F1" s="285"/>
      <c r="G1" s="285"/>
      <c r="H1" s="285"/>
      <c r="I1" s="285"/>
      <c r="J1" s="42"/>
      <c r="K1" s="49"/>
      <c r="L1" s="39"/>
      <c r="Y1" s="30"/>
    </row>
    <row r="2" spans="1:35" ht="15" thickBot="1" x14ac:dyDescent="0.4">
      <c r="Y2" s="30"/>
    </row>
    <row r="3" spans="1:35" ht="29" x14ac:dyDescent="0.35">
      <c r="A3" s="149" t="s">
        <v>0</v>
      </c>
      <c r="B3" s="5" t="s">
        <v>1</v>
      </c>
      <c r="C3" s="5"/>
      <c r="D3" s="5" t="s">
        <v>14</v>
      </c>
      <c r="E3" s="5" t="s">
        <v>6</v>
      </c>
      <c r="F3" s="5" t="s">
        <v>7</v>
      </c>
      <c r="G3" s="5" t="s">
        <v>8</v>
      </c>
      <c r="H3" s="5" t="s">
        <v>5</v>
      </c>
      <c r="I3" s="5" t="s">
        <v>40</v>
      </c>
      <c r="J3" s="5" t="s">
        <v>41</v>
      </c>
      <c r="K3" s="5" t="s">
        <v>16</v>
      </c>
      <c r="L3" s="5" t="s">
        <v>9</v>
      </c>
      <c r="M3" s="61" t="s">
        <v>74</v>
      </c>
      <c r="N3" s="16" t="s">
        <v>25</v>
      </c>
      <c r="O3" s="16" t="s">
        <v>26</v>
      </c>
      <c r="P3" s="16" t="s">
        <v>27</v>
      </c>
      <c r="Q3" s="16" t="s">
        <v>28</v>
      </c>
      <c r="R3" s="61" t="s">
        <v>55</v>
      </c>
      <c r="S3" s="16" t="s">
        <v>57</v>
      </c>
      <c r="T3" s="16" t="s">
        <v>58</v>
      </c>
      <c r="U3" s="16" t="s">
        <v>59</v>
      </c>
      <c r="V3" s="16" t="s">
        <v>60</v>
      </c>
      <c r="W3" s="61" t="s">
        <v>56</v>
      </c>
      <c r="X3" s="5" t="s">
        <v>19</v>
      </c>
      <c r="Y3" s="5" t="s">
        <v>20</v>
      </c>
      <c r="Z3" s="5" t="s">
        <v>21</v>
      </c>
      <c r="AA3" s="5" t="s">
        <v>22</v>
      </c>
      <c r="AB3" s="5" t="s">
        <v>23</v>
      </c>
      <c r="AC3" s="5" t="s">
        <v>111</v>
      </c>
      <c r="AD3" s="12"/>
    </row>
    <row r="4" spans="1:35" ht="29.5" thickBot="1" x14ac:dyDescent="0.4">
      <c r="A4" s="150"/>
      <c r="B4" s="4" t="s">
        <v>2</v>
      </c>
      <c r="C4" s="4"/>
      <c r="D4" s="4" t="s">
        <v>13</v>
      </c>
      <c r="E4" s="4" t="s">
        <v>3</v>
      </c>
      <c r="F4" s="4" t="s">
        <v>3</v>
      </c>
      <c r="G4" s="4" t="s">
        <v>3</v>
      </c>
      <c r="H4" s="4" t="s">
        <v>3</v>
      </c>
      <c r="I4" s="4"/>
      <c r="J4" s="4"/>
      <c r="K4" s="4" t="s">
        <v>17</v>
      </c>
      <c r="L4" s="4" t="s">
        <v>4</v>
      </c>
      <c r="M4" s="62" t="s">
        <v>10</v>
      </c>
      <c r="N4" s="17" t="s">
        <v>24</v>
      </c>
      <c r="O4" s="17" t="s">
        <v>24</v>
      </c>
      <c r="P4" s="17" t="s">
        <v>24</v>
      </c>
      <c r="Q4" s="17" t="s">
        <v>24</v>
      </c>
      <c r="R4" s="62" t="s">
        <v>10</v>
      </c>
      <c r="S4" s="17" t="s">
        <v>24</v>
      </c>
      <c r="T4" s="17" t="s">
        <v>24</v>
      </c>
      <c r="U4" s="17" t="s">
        <v>24</v>
      </c>
      <c r="V4" s="17" t="s">
        <v>24</v>
      </c>
      <c r="W4" s="62" t="s">
        <v>10</v>
      </c>
      <c r="X4" s="4" t="s">
        <v>102</v>
      </c>
      <c r="Y4" s="157" t="s">
        <v>110</v>
      </c>
      <c r="Z4" s="4" t="s">
        <v>103</v>
      </c>
      <c r="AA4" s="4" t="s">
        <v>11</v>
      </c>
      <c r="AB4" s="4" t="s">
        <v>104</v>
      </c>
      <c r="AC4" s="4" t="s">
        <v>11</v>
      </c>
      <c r="AD4" s="96"/>
    </row>
    <row r="5" spans="1:35" x14ac:dyDescent="0.35">
      <c r="A5" s="19">
        <v>42873</v>
      </c>
      <c r="B5" s="7">
        <v>0</v>
      </c>
      <c r="C5" s="14">
        <f>+VALUE(A5)</f>
        <v>42873</v>
      </c>
      <c r="D5" s="14">
        <v>0</v>
      </c>
      <c r="E5" s="10"/>
      <c r="F5" s="10"/>
      <c r="G5" s="10"/>
      <c r="H5" s="10">
        <v>459.6</v>
      </c>
      <c r="I5" s="10"/>
      <c r="J5" s="10"/>
      <c r="K5" s="22"/>
      <c r="L5" s="9"/>
      <c r="M5" s="63"/>
      <c r="N5" s="18"/>
      <c r="O5" s="18"/>
      <c r="P5" s="18"/>
      <c r="Q5" s="10">
        <v>15.27</v>
      </c>
      <c r="R5" s="63"/>
      <c r="S5" s="85"/>
      <c r="T5" s="85"/>
      <c r="U5" s="122"/>
      <c r="V5" s="123">
        <v>1.4079999999999999</v>
      </c>
      <c r="W5" s="63"/>
      <c r="X5" s="8"/>
      <c r="Y5" s="8"/>
      <c r="Z5" s="8"/>
      <c r="AA5" s="8"/>
      <c r="AB5" s="8"/>
      <c r="AC5" s="21"/>
      <c r="AD5" s="98"/>
      <c r="AE5" s="29"/>
      <c r="AF5" s="29"/>
      <c r="AG5" s="29"/>
      <c r="AH5" s="29"/>
      <c r="AI5" s="29"/>
    </row>
    <row r="6" spans="1:35" x14ac:dyDescent="0.35">
      <c r="A6" s="19">
        <v>42884</v>
      </c>
      <c r="B6" s="21">
        <f t="shared" ref="B6:B51" si="0">+B5+D6</f>
        <v>11</v>
      </c>
      <c r="C6" s="21">
        <f t="shared" ref="C6:C51" si="1">+VALUE(A6)</f>
        <v>42884</v>
      </c>
      <c r="D6" s="44">
        <f t="shared" ref="D6:D51" si="2">+A6-A5</f>
        <v>11</v>
      </c>
      <c r="E6" s="23">
        <v>460.2</v>
      </c>
      <c r="F6" s="23">
        <v>383.7</v>
      </c>
      <c r="G6" s="23">
        <v>622.1</v>
      </c>
      <c r="H6" s="40">
        <f t="shared" ref="H6:H51" si="3">+AVERAGE(E6:G6)</f>
        <v>488.66666666666669</v>
      </c>
      <c r="I6" s="40">
        <f t="shared" ref="I6:I51" si="4">+MIN(E6:G6)</f>
        <v>383.7</v>
      </c>
      <c r="J6" s="40">
        <f t="shared" ref="J6:J51" si="5">+MAX(E6:G6)</f>
        <v>622.1</v>
      </c>
      <c r="K6" s="22">
        <f t="shared" ref="K6:K51" si="6">+_xlfn.STDEV.S(E6:G6)/H6*100</f>
        <v>24.909136948324822</v>
      </c>
      <c r="L6" s="9">
        <f t="shared" ref="L6:L51" si="7">+(H6-H5)/(B6-B5)</f>
        <v>2.6424242424242421</v>
      </c>
      <c r="M6" s="63">
        <f t="shared" ref="M6:M51" si="8">+(LN(H6)-LN(H5))/(B6-B5)</f>
        <v>5.5749134367170002E-3</v>
      </c>
      <c r="N6" s="10">
        <v>13.19</v>
      </c>
      <c r="O6" s="10">
        <v>16.28</v>
      </c>
      <c r="P6" s="10">
        <v>16.170000000000002</v>
      </c>
      <c r="Q6" s="18">
        <f>+AVERAGE(N6:P6)</f>
        <v>15.213333333333333</v>
      </c>
      <c r="R6" s="63">
        <f t="shared" ref="R6:R51" si="9">+(LN(Q6)-LN(Q5))/(A6-A5)</f>
        <v>-3.3798935497962969E-4</v>
      </c>
      <c r="S6" s="153">
        <v>1.5000000000000009</v>
      </c>
      <c r="T6" s="153">
        <v>1.5099999999999998</v>
      </c>
      <c r="U6" s="153">
        <v>2.04</v>
      </c>
      <c r="V6" s="18">
        <f>+AVERAGE(S6:U6)</f>
        <v>1.6833333333333336</v>
      </c>
      <c r="W6" s="63">
        <f t="shared" ref="W6:W51" si="10">+(LN(V6)-LN(V5))/(A6-A5)</f>
        <v>1.6236881534846214E-2</v>
      </c>
      <c r="X6" s="23">
        <v>191.56666666666669</v>
      </c>
      <c r="Y6" s="23">
        <v>7.8</v>
      </c>
      <c r="Z6" s="23">
        <v>5.1866666666666665</v>
      </c>
      <c r="AA6" s="23">
        <v>22.766666666666666</v>
      </c>
      <c r="AB6" s="23"/>
      <c r="AC6" s="155"/>
      <c r="AD6" s="98"/>
      <c r="AE6" s="29"/>
      <c r="AF6" s="29"/>
      <c r="AG6" s="29"/>
      <c r="AH6" s="29"/>
      <c r="AI6" s="29"/>
    </row>
    <row r="7" spans="1:35" x14ac:dyDescent="0.35">
      <c r="A7" s="19">
        <v>42898</v>
      </c>
      <c r="B7" s="21">
        <f t="shared" si="0"/>
        <v>25</v>
      </c>
      <c r="C7" s="21">
        <f t="shared" si="1"/>
        <v>42898</v>
      </c>
      <c r="D7" s="44">
        <f t="shared" si="2"/>
        <v>14</v>
      </c>
      <c r="E7" s="23">
        <v>1080.0999999999999</v>
      </c>
      <c r="F7" s="23">
        <v>563.20000000000005</v>
      </c>
      <c r="G7" s="23">
        <v>876.9</v>
      </c>
      <c r="H7" s="40">
        <f t="shared" si="3"/>
        <v>840.06666666666661</v>
      </c>
      <c r="I7" s="40">
        <f t="shared" si="4"/>
        <v>563.20000000000005</v>
      </c>
      <c r="J7" s="40">
        <f t="shared" si="5"/>
        <v>1080.0999999999999</v>
      </c>
      <c r="K7" s="22">
        <f t="shared" si="6"/>
        <v>30.998857162896918</v>
      </c>
      <c r="L7" s="9">
        <f t="shared" si="7"/>
        <v>25.099999999999994</v>
      </c>
      <c r="M7" s="63">
        <f t="shared" si="8"/>
        <v>3.8700047142071092E-2</v>
      </c>
      <c r="N7" s="10">
        <v>40.47</v>
      </c>
      <c r="O7" s="10">
        <v>23.6</v>
      </c>
      <c r="P7" s="10">
        <v>33.5</v>
      </c>
      <c r="Q7" s="18">
        <f t="shared" ref="Q7:Q48" si="11">+AVERAGE(N7:P7)</f>
        <v>32.523333333333333</v>
      </c>
      <c r="R7" s="63">
        <f t="shared" si="9"/>
        <v>5.4270396008998842E-2</v>
      </c>
      <c r="S7" s="153">
        <v>3.63</v>
      </c>
      <c r="T7" s="153">
        <v>2.2399999999999993</v>
      </c>
      <c r="U7" s="153">
        <v>3.46</v>
      </c>
      <c r="V7" s="18">
        <f t="shared" ref="V7:V50" si="12">+AVERAGE(S7:U7)</f>
        <v>3.1099999999999994</v>
      </c>
      <c r="W7" s="63">
        <f t="shared" si="10"/>
        <v>4.3846197969427403E-2</v>
      </c>
      <c r="X7" s="23">
        <v>203.93333333333331</v>
      </c>
      <c r="Y7" s="23">
        <v>7.5</v>
      </c>
      <c r="Z7" s="23">
        <v>4.6500000000000004</v>
      </c>
      <c r="AA7" s="23">
        <v>19.966666666666669</v>
      </c>
      <c r="AB7" s="23"/>
      <c r="AC7" s="155">
        <f>+AVERAGE(AA6:AA7)</f>
        <v>21.366666666666667</v>
      </c>
      <c r="AD7" s="98"/>
      <c r="AE7" s="29"/>
      <c r="AF7" s="29"/>
      <c r="AG7" s="29"/>
      <c r="AH7" s="29"/>
      <c r="AI7" s="29"/>
    </row>
    <row r="8" spans="1:35" x14ac:dyDescent="0.35">
      <c r="A8" s="19">
        <v>42905</v>
      </c>
      <c r="B8" s="21">
        <f t="shared" si="0"/>
        <v>32</v>
      </c>
      <c r="C8" s="21">
        <f t="shared" si="1"/>
        <v>42905</v>
      </c>
      <c r="D8" s="44">
        <f t="shared" si="2"/>
        <v>7</v>
      </c>
      <c r="E8" s="23">
        <v>849.4</v>
      </c>
      <c r="F8" s="23">
        <v>788.9</v>
      </c>
      <c r="G8" s="23">
        <v>879.4</v>
      </c>
      <c r="H8" s="40">
        <f t="shared" si="3"/>
        <v>839.23333333333323</v>
      </c>
      <c r="I8" s="40">
        <f t="shared" si="4"/>
        <v>788.9</v>
      </c>
      <c r="J8" s="40">
        <f t="shared" si="5"/>
        <v>879.4</v>
      </c>
      <c r="K8" s="22">
        <f t="shared" si="6"/>
        <v>5.4929450873230312</v>
      </c>
      <c r="L8" s="9">
        <f t="shared" si="7"/>
        <v>-0.11904761904762447</v>
      </c>
      <c r="M8" s="63">
        <f t="shared" si="8"/>
        <v>-1.4178244366050814E-4</v>
      </c>
      <c r="N8" s="10">
        <v>39.35</v>
      </c>
      <c r="O8" s="10">
        <v>25.21</v>
      </c>
      <c r="P8" s="10">
        <v>21.32</v>
      </c>
      <c r="Q8" s="18">
        <f t="shared" si="11"/>
        <v>28.626666666666665</v>
      </c>
      <c r="R8" s="63">
        <f t="shared" si="9"/>
        <v>-1.8231299444182638E-2</v>
      </c>
      <c r="S8" s="153">
        <v>3.4900000000000011</v>
      </c>
      <c r="T8" s="153">
        <v>4.3100000000000005</v>
      </c>
      <c r="U8" s="153">
        <v>2.7299999999999995</v>
      </c>
      <c r="V8" s="18">
        <f t="shared" si="12"/>
        <v>3.5100000000000002</v>
      </c>
      <c r="W8" s="63">
        <f t="shared" si="10"/>
        <v>1.7284758755233134E-2</v>
      </c>
      <c r="X8" s="23">
        <v>222.66666666666666</v>
      </c>
      <c r="Y8" s="23">
        <v>7.4666666666666659</v>
      </c>
      <c r="Z8" s="23">
        <v>4.873333333333334</v>
      </c>
      <c r="AA8" s="23">
        <v>23</v>
      </c>
      <c r="AB8" s="23"/>
      <c r="AC8" s="155">
        <f t="shared" ref="AC8:AC50" si="13">+AVERAGE(AA7:AA8)</f>
        <v>21.483333333333334</v>
      </c>
      <c r="AD8" s="98"/>
      <c r="AE8" s="29"/>
      <c r="AF8" s="29"/>
      <c r="AG8" s="29"/>
      <c r="AH8" s="29"/>
      <c r="AI8" s="29"/>
    </row>
    <row r="9" spans="1:35" x14ac:dyDescent="0.35">
      <c r="A9" s="19">
        <v>42912</v>
      </c>
      <c r="B9" s="21">
        <f t="shared" si="0"/>
        <v>39</v>
      </c>
      <c r="C9" s="21">
        <f t="shared" si="1"/>
        <v>42912</v>
      </c>
      <c r="D9" s="44">
        <f t="shared" si="2"/>
        <v>7</v>
      </c>
      <c r="E9" s="23">
        <v>1524.6</v>
      </c>
      <c r="F9" s="23">
        <v>1100.2</v>
      </c>
      <c r="G9" s="23">
        <v>967.3</v>
      </c>
      <c r="H9" s="40">
        <f t="shared" si="3"/>
        <v>1197.3666666666668</v>
      </c>
      <c r="I9" s="40">
        <f t="shared" si="4"/>
        <v>967.3</v>
      </c>
      <c r="J9" s="40">
        <f t="shared" si="5"/>
        <v>1524.6</v>
      </c>
      <c r="K9" s="22">
        <f t="shared" si="6"/>
        <v>24.30990990976434</v>
      </c>
      <c r="L9" s="9">
        <f t="shared" si="7"/>
        <v>51.161904761904793</v>
      </c>
      <c r="M9" s="63">
        <f t="shared" si="8"/>
        <v>5.0770171906894035E-2</v>
      </c>
      <c r="N9" s="10">
        <v>82.78</v>
      </c>
      <c r="O9" s="10">
        <v>48.93</v>
      </c>
      <c r="P9" s="10">
        <v>47.13</v>
      </c>
      <c r="Q9" s="18">
        <f t="shared" si="11"/>
        <v>59.613333333333337</v>
      </c>
      <c r="R9" s="63">
        <f t="shared" si="9"/>
        <v>0.1047915111935999</v>
      </c>
      <c r="S9" s="153">
        <v>6.73</v>
      </c>
      <c r="T9" s="153">
        <v>4.99</v>
      </c>
      <c r="U9" s="153">
        <v>4.3899999999999997</v>
      </c>
      <c r="V9" s="18">
        <f t="shared" si="12"/>
        <v>5.37</v>
      </c>
      <c r="W9" s="63">
        <f t="shared" si="10"/>
        <v>6.074455300614269E-2</v>
      </c>
      <c r="X9" s="23">
        <v>237</v>
      </c>
      <c r="Y9" s="23">
        <v>7.3666666666666671</v>
      </c>
      <c r="Z9" s="23">
        <v>6.2700000000000005</v>
      </c>
      <c r="AA9" s="23">
        <v>19.833333333333332</v>
      </c>
      <c r="AB9" s="23">
        <v>3.8366666666666664</v>
      </c>
      <c r="AC9" s="155">
        <f t="shared" si="13"/>
        <v>21.416666666666664</v>
      </c>
      <c r="AD9" s="98"/>
      <c r="AE9" s="29"/>
      <c r="AF9" s="29"/>
      <c r="AG9" s="29"/>
      <c r="AH9" s="29"/>
      <c r="AI9" s="29"/>
    </row>
    <row r="10" spans="1:35" x14ac:dyDescent="0.35">
      <c r="A10" s="19">
        <v>42919</v>
      </c>
      <c r="B10" s="21">
        <f t="shared" si="0"/>
        <v>46</v>
      </c>
      <c r="C10" s="21">
        <f t="shared" si="1"/>
        <v>42919</v>
      </c>
      <c r="D10" s="44">
        <f t="shared" si="2"/>
        <v>7</v>
      </c>
      <c r="E10" s="23">
        <v>1919.2</v>
      </c>
      <c r="F10" s="23">
        <v>1319</v>
      </c>
      <c r="G10" s="23">
        <v>1412</v>
      </c>
      <c r="H10" s="40">
        <f t="shared" si="3"/>
        <v>1550.0666666666666</v>
      </c>
      <c r="I10" s="40">
        <f t="shared" si="4"/>
        <v>1319</v>
      </c>
      <c r="J10" s="40">
        <f t="shared" si="5"/>
        <v>1919.2</v>
      </c>
      <c r="K10" s="22">
        <f t="shared" si="6"/>
        <v>20.840590845109713</v>
      </c>
      <c r="L10" s="9">
        <f t="shared" si="7"/>
        <v>50.385714285714258</v>
      </c>
      <c r="M10" s="63">
        <f t="shared" si="8"/>
        <v>3.6881891390132412E-2</v>
      </c>
      <c r="N10" s="10">
        <v>91.08</v>
      </c>
      <c r="O10" s="10">
        <v>59.01</v>
      </c>
      <c r="P10" s="10">
        <v>63.3</v>
      </c>
      <c r="Q10" s="18">
        <f t="shared" si="11"/>
        <v>71.13</v>
      </c>
      <c r="R10" s="63">
        <f t="shared" si="9"/>
        <v>2.5232846578250596E-2</v>
      </c>
      <c r="S10" s="153">
        <v>7.3000000000000007</v>
      </c>
      <c r="T10" s="153">
        <v>5.07</v>
      </c>
      <c r="U10" s="153">
        <v>6.1300000000000026</v>
      </c>
      <c r="V10" s="18">
        <f t="shared" si="12"/>
        <v>6.1666666666666679</v>
      </c>
      <c r="W10" s="63">
        <f t="shared" si="10"/>
        <v>1.9761504985056608E-2</v>
      </c>
      <c r="X10" s="23">
        <v>226</v>
      </c>
      <c r="Y10" s="23">
        <v>7.666666666666667</v>
      </c>
      <c r="Z10" s="23">
        <v>7.5966666666666667</v>
      </c>
      <c r="AA10" s="23">
        <v>19.366666666666667</v>
      </c>
      <c r="AB10" s="23">
        <v>3.9066666666666667</v>
      </c>
      <c r="AC10" s="155">
        <f t="shared" si="13"/>
        <v>19.600000000000001</v>
      </c>
      <c r="AD10" s="98"/>
      <c r="AE10" s="29"/>
      <c r="AF10" s="29"/>
      <c r="AG10" s="29"/>
      <c r="AH10" s="29"/>
      <c r="AI10" s="29"/>
    </row>
    <row r="11" spans="1:35" x14ac:dyDescent="0.35">
      <c r="A11" s="19">
        <v>42926</v>
      </c>
      <c r="B11" s="21">
        <f t="shared" si="0"/>
        <v>53</v>
      </c>
      <c r="C11" s="21">
        <f t="shared" si="1"/>
        <v>42926</v>
      </c>
      <c r="D11" s="44">
        <f t="shared" si="2"/>
        <v>7</v>
      </c>
      <c r="E11" s="23">
        <v>1405</v>
      </c>
      <c r="F11" s="23">
        <v>1843.8</v>
      </c>
      <c r="G11" s="23">
        <v>1463.2</v>
      </c>
      <c r="H11" s="40">
        <f t="shared" si="3"/>
        <v>1570.6666666666667</v>
      </c>
      <c r="I11" s="40">
        <f t="shared" si="4"/>
        <v>1405</v>
      </c>
      <c r="J11" s="40">
        <f t="shared" si="5"/>
        <v>1843.8</v>
      </c>
      <c r="K11" s="22">
        <f t="shared" si="6"/>
        <v>15.173408751946857</v>
      </c>
      <c r="L11" s="9">
        <f t="shared" si="7"/>
        <v>2.9428571428571622</v>
      </c>
      <c r="M11" s="63">
        <f t="shared" si="8"/>
        <v>1.8860309888954724E-3</v>
      </c>
      <c r="N11" s="10">
        <v>73.64</v>
      </c>
      <c r="O11" s="10">
        <v>98.02</v>
      </c>
      <c r="P11" s="10">
        <v>61.71</v>
      </c>
      <c r="Q11" s="18">
        <f t="shared" si="11"/>
        <v>77.790000000000006</v>
      </c>
      <c r="R11" s="63">
        <f t="shared" si="9"/>
        <v>1.2786242781894077E-2</v>
      </c>
      <c r="S11" s="153">
        <v>6.6999999999999993</v>
      </c>
      <c r="T11" s="153">
        <v>8.0999999999999979</v>
      </c>
      <c r="U11" s="153">
        <v>5.7900000000000027</v>
      </c>
      <c r="V11" s="18">
        <f t="shared" si="12"/>
        <v>6.8633333333333333</v>
      </c>
      <c r="W11" s="63">
        <f t="shared" si="10"/>
        <v>1.5290684136488406E-2</v>
      </c>
      <c r="X11" s="23">
        <v>229</v>
      </c>
      <c r="Y11" s="23">
        <v>7.4666666666666659</v>
      </c>
      <c r="Z11" s="23">
        <v>5.7766666666666673</v>
      </c>
      <c r="AA11" s="23">
        <v>22.766666666666669</v>
      </c>
      <c r="AB11" s="23">
        <v>4.7300000000000004</v>
      </c>
      <c r="AC11" s="155">
        <f t="shared" si="13"/>
        <v>21.06666666666667</v>
      </c>
      <c r="AD11" s="98"/>
      <c r="AE11" s="29"/>
      <c r="AF11" s="29"/>
      <c r="AG11" s="29"/>
      <c r="AH11" s="29"/>
      <c r="AI11" s="29"/>
    </row>
    <row r="12" spans="1:35" x14ac:dyDescent="0.35">
      <c r="A12" s="19">
        <v>42933</v>
      </c>
      <c r="B12" s="21">
        <f t="shared" si="0"/>
        <v>60</v>
      </c>
      <c r="C12" s="21">
        <f t="shared" si="1"/>
        <v>42933</v>
      </c>
      <c r="D12" s="44">
        <f t="shared" si="2"/>
        <v>7</v>
      </c>
      <c r="E12" s="23">
        <v>2501.6999999999998</v>
      </c>
      <c r="F12" s="23">
        <v>2138.8000000000002</v>
      </c>
      <c r="G12" s="23">
        <v>1867.1</v>
      </c>
      <c r="H12" s="40">
        <f t="shared" si="3"/>
        <v>2169.2000000000003</v>
      </c>
      <c r="I12" s="40">
        <f t="shared" si="4"/>
        <v>1867.1</v>
      </c>
      <c r="J12" s="40">
        <f t="shared" si="5"/>
        <v>2501.6999999999998</v>
      </c>
      <c r="K12" s="22">
        <f t="shared" si="6"/>
        <v>14.677777161636033</v>
      </c>
      <c r="L12" s="9">
        <f t="shared" si="7"/>
        <v>85.504761904761935</v>
      </c>
      <c r="M12" s="63">
        <f t="shared" si="8"/>
        <v>4.6122611186227527E-2</v>
      </c>
      <c r="N12" s="10">
        <v>131.6</v>
      </c>
      <c r="O12" s="10">
        <v>112.43</v>
      </c>
      <c r="P12" s="10">
        <v>99.79</v>
      </c>
      <c r="Q12" s="18">
        <f t="shared" si="11"/>
        <v>114.60666666666667</v>
      </c>
      <c r="R12" s="63">
        <f t="shared" si="9"/>
        <v>5.5356155389507854E-2</v>
      </c>
      <c r="S12" s="153">
        <v>12.600000000000001</v>
      </c>
      <c r="T12" s="153">
        <v>11.309999999999999</v>
      </c>
      <c r="U12" s="153">
        <v>9.11</v>
      </c>
      <c r="V12" s="18">
        <f t="shared" si="12"/>
        <v>11.006666666666666</v>
      </c>
      <c r="W12" s="63">
        <f t="shared" si="10"/>
        <v>6.7472559636040569E-2</v>
      </c>
      <c r="X12" s="23">
        <v>212.5</v>
      </c>
      <c r="Y12" s="23">
        <v>7.4000000000000012</v>
      </c>
      <c r="Z12" s="23">
        <v>7.9466666666666663</v>
      </c>
      <c r="AA12" s="23">
        <v>20.833333333333332</v>
      </c>
      <c r="AB12" s="23">
        <v>3.8533333333333331</v>
      </c>
      <c r="AC12" s="155">
        <f t="shared" si="13"/>
        <v>21.8</v>
      </c>
      <c r="AD12" s="98"/>
      <c r="AE12" s="29"/>
      <c r="AF12" s="29"/>
      <c r="AG12" s="29"/>
      <c r="AH12" s="29"/>
      <c r="AI12" s="29"/>
    </row>
    <row r="13" spans="1:35" x14ac:dyDescent="0.35">
      <c r="A13" s="19">
        <v>42940</v>
      </c>
      <c r="B13" s="21">
        <f t="shared" si="0"/>
        <v>67</v>
      </c>
      <c r="C13" s="21">
        <f t="shared" si="1"/>
        <v>42940</v>
      </c>
      <c r="D13" s="44">
        <f t="shared" si="2"/>
        <v>7</v>
      </c>
      <c r="E13" s="23">
        <v>2551.3000000000002</v>
      </c>
      <c r="F13" s="23">
        <v>2034.7</v>
      </c>
      <c r="G13" s="23">
        <v>2714.3</v>
      </c>
      <c r="H13" s="40">
        <f t="shared" si="3"/>
        <v>2433.4333333333334</v>
      </c>
      <c r="I13" s="40">
        <f t="shared" si="4"/>
        <v>2034.7</v>
      </c>
      <c r="J13" s="40">
        <f t="shared" si="5"/>
        <v>2714.3</v>
      </c>
      <c r="K13" s="22">
        <f t="shared" si="6"/>
        <v>14.580246667423699</v>
      </c>
      <c r="L13" s="9">
        <f t="shared" si="7"/>
        <v>37.747619047619018</v>
      </c>
      <c r="M13" s="63">
        <f t="shared" si="8"/>
        <v>1.6420674078209352E-2</v>
      </c>
      <c r="N13" s="10">
        <v>114.03</v>
      </c>
      <c r="O13" s="10">
        <v>81.459999999999994</v>
      </c>
      <c r="P13" s="10">
        <v>102.76</v>
      </c>
      <c r="Q13" s="18">
        <f t="shared" si="11"/>
        <v>99.416666666666671</v>
      </c>
      <c r="R13" s="63">
        <f t="shared" si="9"/>
        <v>-2.0312314805045948E-2</v>
      </c>
      <c r="S13" s="153">
        <v>12.830000000000002</v>
      </c>
      <c r="T13" s="153">
        <v>9.18</v>
      </c>
      <c r="U13" s="153">
        <v>12.799999999999997</v>
      </c>
      <c r="V13" s="18">
        <f t="shared" si="12"/>
        <v>11.603333333333333</v>
      </c>
      <c r="W13" s="63">
        <f t="shared" si="10"/>
        <v>7.5416090473379481E-3</v>
      </c>
      <c r="X13" s="23">
        <v>213.30000000000004</v>
      </c>
      <c r="Y13" s="23">
        <v>7.7666666666666666</v>
      </c>
      <c r="Z13" s="23">
        <v>5.6499999999999995</v>
      </c>
      <c r="AA13" s="23">
        <v>20.533333333333335</v>
      </c>
      <c r="AB13" s="23">
        <v>2.85</v>
      </c>
      <c r="AC13" s="155">
        <f t="shared" si="13"/>
        <v>20.683333333333334</v>
      </c>
      <c r="AD13" s="98"/>
      <c r="AE13" s="29"/>
      <c r="AF13" s="29"/>
      <c r="AG13" s="29"/>
      <c r="AH13" s="29"/>
      <c r="AI13" s="29"/>
    </row>
    <row r="14" spans="1:35" x14ac:dyDescent="0.35">
      <c r="A14" s="19">
        <v>42947</v>
      </c>
      <c r="B14" s="21">
        <f t="shared" si="0"/>
        <v>74</v>
      </c>
      <c r="C14" s="21">
        <f t="shared" si="1"/>
        <v>42947</v>
      </c>
      <c r="D14" s="44">
        <f t="shared" si="2"/>
        <v>7</v>
      </c>
      <c r="E14" s="23">
        <v>2469.6999999999998</v>
      </c>
      <c r="F14" s="23">
        <v>1920.3</v>
      </c>
      <c r="G14" s="23">
        <v>3077.3</v>
      </c>
      <c r="H14" s="40">
        <f t="shared" si="3"/>
        <v>2489.1</v>
      </c>
      <c r="I14" s="40">
        <f t="shared" si="4"/>
        <v>1920.3</v>
      </c>
      <c r="J14" s="40">
        <f t="shared" si="5"/>
        <v>3077.3</v>
      </c>
      <c r="K14" s="22">
        <f t="shared" si="6"/>
        <v>23.251131563004986</v>
      </c>
      <c r="L14" s="9">
        <f t="shared" si="7"/>
        <v>7.9523809523809303</v>
      </c>
      <c r="M14" s="63">
        <f t="shared" si="8"/>
        <v>3.2311492605683967E-3</v>
      </c>
      <c r="N14" s="10">
        <v>90.89</v>
      </c>
      <c r="O14" s="10">
        <v>67.069999999999993</v>
      </c>
      <c r="P14" s="10">
        <v>134.4</v>
      </c>
      <c r="Q14" s="18">
        <f t="shared" si="11"/>
        <v>97.453333333333333</v>
      </c>
      <c r="R14" s="63">
        <f t="shared" si="9"/>
        <v>-2.8494487665478019E-3</v>
      </c>
      <c r="S14" s="153">
        <v>11.810000000000002</v>
      </c>
      <c r="T14" s="153">
        <v>9.360000000000003</v>
      </c>
      <c r="U14" s="153">
        <v>16.799999999999997</v>
      </c>
      <c r="V14" s="18">
        <f t="shared" si="12"/>
        <v>12.656666666666666</v>
      </c>
      <c r="W14" s="63">
        <f t="shared" si="10"/>
        <v>1.2413096060051856E-2</v>
      </c>
      <c r="X14" s="23">
        <v>216.43333333333331</v>
      </c>
      <c r="Y14" s="23">
        <v>8.0666666666666647</v>
      </c>
      <c r="Z14" s="23">
        <v>6.25</v>
      </c>
      <c r="AA14" s="23">
        <v>20.366666666666667</v>
      </c>
      <c r="AB14" s="23">
        <v>2.4499999999999997</v>
      </c>
      <c r="AC14" s="155">
        <f t="shared" si="13"/>
        <v>20.450000000000003</v>
      </c>
      <c r="AD14" s="98"/>
      <c r="AE14" s="29"/>
      <c r="AF14" s="29"/>
      <c r="AG14" s="29"/>
      <c r="AH14" s="29"/>
      <c r="AI14" s="29"/>
    </row>
    <row r="15" spans="1:35" x14ac:dyDescent="0.35">
      <c r="A15" s="19">
        <v>42954</v>
      </c>
      <c r="B15" s="21">
        <f t="shared" si="0"/>
        <v>81</v>
      </c>
      <c r="C15" s="21">
        <f t="shared" si="1"/>
        <v>42954</v>
      </c>
      <c r="D15" s="44">
        <f t="shared" si="2"/>
        <v>7</v>
      </c>
      <c r="E15" s="23">
        <v>3083.2</v>
      </c>
      <c r="F15" s="23">
        <v>3394.7</v>
      </c>
      <c r="G15" s="23">
        <v>2958</v>
      </c>
      <c r="H15" s="40">
        <f t="shared" si="3"/>
        <v>3145.2999999999997</v>
      </c>
      <c r="I15" s="40">
        <f t="shared" si="4"/>
        <v>2958</v>
      </c>
      <c r="J15" s="40">
        <f t="shared" si="5"/>
        <v>3394.7</v>
      </c>
      <c r="K15" s="22">
        <f t="shared" si="6"/>
        <v>7.1495751701205608</v>
      </c>
      <c r="L15" s="9">
        <f t="shared" si="7"/>
        <v>93.742857142857119</v>
      </c>
      <c r="M15" s="63">
        <f t="shared" si="8"/>
        <v>3.3426867964865083E-2</v>
      </c>
      <c r="N15" s="10">
        <v>126.03</v>
      </c>
      <c r="O15" s="10">
        <v>123.04</v>
      </c>
      <c r="P15" s="10">
        <v>103.28</v>
      </c>
      <c r="Q15" s="18">
        <f t="shared" si="11"/>
        <v>117.45</v>
      </c>
      <c r="R15" s="63">
        <f t="shared" si="9"/>
        <v>2.6662725737262884E-2</v>
      </c>
      <c r="S15" s="153">
        <v>15.83</v>
      </c>
      <c r="T15" s="153">
        <v>18.079999999999998</v>
      </c>
      <c r="U15" s="153">
        <v>13.6</v>
      </c>
      <c r="V15" s="18">
        <f t="shared" si="12"/>
        <v>15.836666666666666</v>
      </c>
      <c r="W15" s="63">
        <f t="shared" si="10"/>
        <v>3.2020548707874151E-2</v>
      </c>
      <c r="X15" s="23">
        <v>215.56666666666669</v>
      </c>
      <c r="Y15" s="23">
        <v>7.6333333333333337</v>
      </c>
      <c r="Z15" s="23">
        <v>7.4666666666666659</v>
      </c>
      <c r="AA15" s="23">
        <v>20.066666666666666</v>
      </c>
      <c r="AB15" s="23">
        <v>1.36</v>
      </c>
      <c r="AC15" s="155">
        <f t="shared" si="13"/>
        <v>20.216666666666669</v>
      </c>
      <c r="AD15" s="98"/>
      <c r="AE15" s="29"/>
      <c r="AF15" s="29"/>
      <c r="AG15" s="29"/>
      <c r="AH15" s="29"/>
      <c r="AI15" s="29"/>
    </row>
    <row r="16" spans="1:35" x14ac:dyDescent="0.35">
      <c r="A16" s="19">
        <v>42961</v>
      </c>
      <c r="B16" s="21">
        <f t="shared" si="0"/>
        <v>88</v>
      </c>
      <c r="C16" s="21">
        <f t="shared" si="1"/>
        <v>42961</v>
      </c>
      <c r="D16" s="44">
        <f t="shared" si="2"/>
        <v>7</v>
      </c>
      <c r="E16" s="23">
        <v>1997.2</v>
      </c>
      <c r="F16" s="23">
        <v>2402.1</v>
      </c>
      <c r="G16" s="23">
        <v>3106.1999999999994</v>
      </c>
      <c r="H16" s="40">
        <f t="shared" si="3"/>
        <v>2501.8333333333335</v>
      </c>
      <c r="I16" s="40">
        <f t="shared" si="4"/>
        <v>1997.2</v>
      </c>
      <c r="J16" s="40">
        <f t="shared" si="5"/>
        <v>3106.1999999999994</v>
      </c>
      <c r="K16" s="22">
        <f t="shared" si="6"/>
        <v>22.431011146047776</v>
      </c>
      <c r="L16" s="9">
        <f t="shared" si="7"/>
        <v>-91.923809523809467</v>
      </c>
      <c r="M16" s="63">
        <f t="shared" si="8"/>
        <v>-3.2697925522897693E-2</v>
      </c>
      <c r="N16" s="10">
        <v>56.4</v>
      </c>
      <c r="O16" s="10">
        <v>63.22</v>
      </c>
      <c r="P16" s="10">
        <v>94.81</v>
      </c>
      <c r="Q16" s="18">
        <f t="shared" si="11"/>
        <v>71.476666666666674</v>
      </c>
      <c r="R16" s="63">
        <f t="shared" si="9"/>
        <v>-7.0948807855984591E-2</v>
      </c>
      <c r="S16" s="153">
        <v>8.5300000000000011</v>
      </c>
      <c r="T16" s="153">
        <v>10.59</v>
      </c>
      <c r="U16" s="153">
        <v>18</v>
      </c>
      <c r="V16" s="18">
        <f t="shared" si="12"/>
        <v>12.373333333333335</v>
      </c>
      <c r="W16" s="63">
        <f t="shared" si="10"/>
        <v>-3.5254901040118573E-2</v>
      </c>
      <c r="X16" s="23">
        <v>215.19999999999996</v>
      </c>
      <c r="Y16" s="23">
        <v>7.7666666666666666</v>
      </c>
      <c r="Z16" s="23">
        <v>7.413333333333334</v>
      </c>
      <c r="AA16" s="23">
        <v>19.333333333333336</v>
      </c>
      <c r="AB16" s="23">
        <v>3.8233333333333337</v>
      </c>
      <c r="AC16" s="155">
        <f t="shared" si="13"/>
        <v>19.700000000000003</v>
      </c>
      <c r="AD16" s="98"/>
      <c r="AE16" s="29"/>
      <c r="AF16" s="29"/>
      <c r="AG16" s="29"/>
      <c r="AH16" s="29"/>
      <c r="AI16" s="29"/>
    </row>
    <row r="17" spans="1:35" x14ac:dyDescent="0.35">
      <c r="A17" s="19">
        <v>42968</v>
      </c>
      <c r="B17" s="21">
        <f t="shared" si="0"/>
        <v>95</v>
      </c>
      <c r="C17" s="21">
        <f t="shared" si="1"/>
        <v>42968</v>
      </c>
      <c r="D17" s="44">
        <f t="shared" si="2"/>
        <v>7</v>
      </c>
      <c r="E17" s="23">
        <v>3904.1000000000008</v>
      </c>
      <c r="F17" s="23">
        <v>3425.5</v>
      </c>
      <c r="G17" s="23">
        <v>3519.5</v>
      </c>
      <c r="H17" s="40">
        <f t="shared" si="3"/>
        <v>3616.3666666666668</v>
      </c>
      <c r="I17" s="40">
        <f t="shared" si="4"/>
        <v>3425.5</v>
      </c>
      <c r="J17" s="40">
        <f t="shared" si="5"/>
        <v>3904.1000000000008</v>
      </c>
      <c r="K17" s="22">
        <f t="shared" si="6"/>
        <v>7.0119577030090499</v>
      </c>
      <c r="L17" s="9">
        <f t="shared" si="7"/>
        <v>159.21904761904761</v>
      </c>
      <c r="M17" s="63">
        <f t="shared" si="8"/>
        <v>5.2635148874162062E-2</v>
      </c>
      <c r="N17" s="10">
        <v>155.18</v>
      </c>
      <c r="O17" s="10">
        <v>148.96</v>
      </c>
      <c r="P17" s="10">
        <v>225.37</v>
      </c>
      <c r="Q17" s="18">
        <f t="shared" si="11"/>
        <v>176.50333333333333</v>
      </c>
      <c r="R17" s="63">
        <f t="shared" si="9"/>
        <v>0.12913838654617912</v>
      </c>
      <c r="S17" s="153">
        <v>18.5</v>
      </c>
      <c r="T17" s="153">
        <v>15.799999999999997</v>
      </c>
      <c r="U17" s="153">
        <v>20.29</v>
      </c>
      <c r="V17" s="18">
        <f t="shared" si="12"/>
        <v>18.196666666666665</v>
      </c>
      <c r="W17" s="63">
        <f t="shared" si="10"/>
        <v>5.5099258267952332E-2</v>
      </c>
      <c r="X17" s="23">
        <v>209.16666666666666</v>
      </c>
      <c r="Y17" s="23">
        <v>8.0666666666666682</v>
      </c>
      <c r="Z17" s="23">
        <v>7.916666666666667</v>
      </c>
      <c r="AA17" s="23">
        <v>17.8</v>
      </c>
      <c r="AB17" s="23">
        <v>1.03</v>
      </c>
      <c r="AC17" s="155">
        <f t="shared" si="13"/>
        <v>18.56666666666667</v>
      </c>
      <c r="AD17" s="98"/>
      <c r="AE17" s="29"/>
      <c r="AF17" s="29"/>
      <c r="AG17" s="29"/>
      <c r="AH17" s="29"/>
      <c r="AI17" s="29"/>
    </row>
    <row r="18" spans="1:35" x14ac:dyDescent="0.35">
      <c r="A18" s="19">
        <v>42975</v>
      </c>
      <c r="B18" s="21">
        <f t="shared" si="0"/>
        <v>102</v>
      </c>
      <c r="C18" s="21">
        <f t="shared" si="1"/>
        <v>42975</v>
      </c>
      <c r="D18" s="44">
        <f t="shared" si="2"/>
        <v>7</v>
      </c>
      <c r="E18" s="23">
        <v>4239.2</v>
      </c>
      <c r="F18" s="23">
        <v>1931.4</v>
      </c>
      <c r="G18" s="23">
        <v>2746</v>
      </c>
      <c r="H18" s="40">
        <f t="shared" si="3"/>
        <v>2972.2000000000003</v>
      </c>
      <c r="I18" s="40">
        <f t="shared" si="4"/>
        <v>1931.4</v>
      </c>
      <c r="J18" s="40">
        <f t="shared" si="5"/>
        <v>4239.2</v>
      </c>
      <c r="K18" s="22">
        <f t="shared" si="6"/>
        <v>39.378581575802571</v>
      </c>
      <c r="L18" s="9">
        <f t="shared" si="7"/>
        <v>-92.023809523809504</v>
      </c>
      <c r="M18" s="63">
        <f t="shared" si="8"/>
        <v>-2.8023917032398087E-2</v>
      </c>
      <c r="N18" s="10">
        <v>192.09</v>
      </c>
      <c r="O18" s="10">
        <v>84.14</v>
      </c>
      <c r="P18" s="10">
        <v>113.14</v>
      </c>
      <c r="Q18" s="18">
        <f t="shared" si="11"/>
        <v>129.79</v>
      </c>
      <c r="R18" s="63">
        <f t="shared" si="9"/>
        <v>-4.3917428890945152E-2</v>
      </c>
      <c r="S18" s="153">
        <v>22.490000000000006</v>
      </c>
      <c r="T18" s="153">
        <v>8.98</v>
      </c>
      <c r="U18" s="153">
        <v>13.160000000000004</v>
      </c>
      <c r="V18" s="18">
        <f t="shared" si="12"/>
        <v>14.87666666666667</v>
      </c>
      <c r="W18" s="63">
        <f t="shared" si="10"/>
        <v>-2.8777776736069644E-2</v>
      </c>
      <c r="X18" s="23">
        <v>208.13333333333333</v>
      </c>
      <c r="Y18" s="23">
        <v>7.8</v>
      </c>
      <c r="Z18" s="23">
        <v>6.9733333333333327</v>
      </c>
      <c r="AA18" s="23">
        <v>19.933333333333334</v>
      </c>
      <c r="AB18" s="23">
        <v>2.4566666666666666</v>
      </c>
      <c r="AC18" s="155">
        <f t="shared" si="13"/>
        <v>18.866666666666667</v>
      </c>
      <c r="AD18" s="98"/>
      <c r="AE18" s="29"/>
      <c r="AF18" s="29"/>
      <c r="AG18" s="29"/>
      <c r="AH18" s="29"/>
      <c r="AI18" s="29"/>
    </row>
    <row r="19" spans="1:35" x14ac:dyDescent="0.35">
      <c r="A19" s="19">
        <v>42982</v>
      </c>
      <c r="B19" s="21">
        <f t="shared" si="0"/>
        <v>109</v>
      </c>
      <c r="C19" s="21">
        <f t="shared" si="1"/>
        <v>42982</v>
      </c>
      <c r="D19" s="44">
        <f t="shared" si="2"/>
        <v>7</v>
      </c>
      <c r="E19" s="23">
        <v>4234.3</v>
      </c>
      <c r="F19" s="23">
        <v>3628</v>
      </c>
      <c r="G19" s="23">
        <v>4139.5</v>
      </c>
      <c r="H19" s="40">
        <f t="shared" si="3"/>
        <v>4000.6</v>
      </c>
      <c r="I19" s="40">
        <f t="shared" si="4"/>
        <v>3628</v>
      </c>
      <c r="J19" s="40">
        <f t="shared" si="5"/>
        <v>4234.3</v>
      </c>
      <c r="K19" s="22">
        <f t="shared" si="6"/>
        <v>8.1523741261950757</v>
      </c>
      <c r="L19" s="9">
        <f t="shared" si="7"/>
        <v>146.91428571428565</v>
      </c>
      <c r="M19" s="63">
        <f t="shared" si="8"/>
        <v>4.2448847218383205E-2</v>
      </c>
      <c r="N19" s="10">
        <v>223.48</v>
      </c>
      <c r="O19" s="10">
        <v>186.13</v>
      </c>
      <c r="P19" s="10">
        <v>253.16</v>
      </c>
      <c r="Q19" s="18">
        <f t="shared" si="11"/>
        <v>220.92333333333332</v>
      </c>
      <c r="R19" s="63">
        <f t="shared" si="9"/>
        <v>7.598542480537443E-2</v>
      </c>
      <c r="S19" s="153">
        <v>25.37</v>
      </c>
      <c r="T19" s="153">
        <v>20.21</v>
      </c>
      <c r="U19" s="153">
        <v>27.050000000000004</v>
      </c>
      <c r="V19" s="18">
        <f t="shared" si="12"/>
        <v>24.209999999999997</v>
      </c>
      <c r="W19" s="63">
        <f t="shared" si="10"/>
        <v>6.9567397282413984E-2</v>
      </c>
      <c r="X19" s="23">
        <v>129.03333333333333</v>
      </c>
      <c r="Y19" s="23">
        <v>8.0666666666666682</v>
      </c>
      <c r="Z19" s="23">
        <v>8.2333333333333325</v>
      </c>
      <c r="AA19" s="23">
        <v>16.966666666666669</v>
      </c>
      <c r="AB19" s="23">
        <v>1.8566666666666667</v>
      </c>
      <c r="AC19" s="155">
        <f t="shared" si="13"/>
        <v>18.450000000000003</v>
      </c>
      <c r="AD19" s="98"/>
      <c r="AE19" s="29"/>
      <c r="AF19" s="29"/>
      <c r="AG19" s="29"/>
      <c r="AH19" s="29"/>
      <c r="AI19" s="29"/>
    </row>
    <row r="20" spans="1:35" x14ac:dyDescent="0.35">
      <c r="A20" s="19">
        <v>42996</v>
      </c>
      <c r="B20" s="21">
        <f t="shared" si="0"/>
        <v>123</v>
      </c>
      <c r="C20" s="21">
        <f t="shared" si="1"/>
        <v>42996</v>
      </c>
      <c r="D20" s="44">
        <f t="shared" si="2"/>
        <v>14</v>
      </c>
      <c r="E20" s="23">
        <v>2931.8</v>
      </c>
      <c r="F20" s="23">
        <v>2730.2</v>
      </c>
      <c r="G20" s="23">
        <v>3573.5</v>
      </c>
      <c r="H20" s="40">
        <f t="shared" si="3"/>
        <v>3078.5</v>
      </c>
      <c r="I20" s="40">
        <f t="shared" si="4"/>
        <v>2730.2</v>
      </c>
      <c r="J20" s="40">
        <f t="shared" si="5"/>
        <v>3573.5</v>
      </c>
      <c r="K20" s="22">
        <f t="shared" si="6"/>
        <v>14.304828576988029</v>
      </c>
      <c r="L20" s="9">
        <f t="shared" si="7"/>
        <v>-65.864285714285714</v>
      </c>
      <c r="M20" s="63">
        <f t="shared" si="8"/>
        <v>-1.8714420321563324E-2</v>
      </c>
      <c r="N20" s="10">
        <v>185.41</v>
      </c>
      <c r="O20" s="10">
        <v>190.16</v>
      </c>
      <c r="P20" s="10">
        <v>277.91000000000003</v>
      </c>
      <c r="Q20" s="18">
        <f t="shared" si="11"/>
        <v>217.82666666666668</v>
      </c>
      <c r="R20" s="63">
        <f t="shared" si="9"/>
        <v>-1.0082924176492622E-3</v>
      </c>
      <c r="S20" s="153">
        <v>18.5</v>
      </c>
      <c r="T20" s="153">
        <v>18.73</v>
      </c>
      <c r="U20" s="153">
        <v>26.509999999999998</v>
      </c>
      <c r="V20" s="18">
        <f t="shared" si="12"/>
        <v>21.246666666666666</v>
      </c>
      <c r="W20" s="63">
        <f t="shared" si="10"/>
        <v>-9.3261250449204278E-3</v>
      </c>
      <c r="X20" s="23">
        <v>164.5</v>
      </c>
      <c r="Y20" s="23">
        <v>8.5333333333333332</v>
      </c>
      <c r="Z20" s="23">
        <v>9.7700000000000014</v>
      </c>
      <c r="AA20" s="23">
        <v>14</v>
      </c>
      <c r="AB20" s="23">
        <v>1.08</v>
      </c>
      <c r="AC20" s="155">
        <f t="shared" si="13"/>
        <v>15.483333333333334</v>
      </c>
      <c r="AD20" s="98"/>
      <c r="AE20" s="29"/>
      <c r="AF20" s="29"/>
      <c r="AG20" s="29"/>
      <c r="AH20" s="29"/>
      <c r="AI20" s="29"/>
    </row>
    <row r="21" spans="1:35" x14ac:dyDescent="0.35">
      <c r="A21" s="19">
        <v>43010</v>
      </c>
      <c r="B21" s="21">
        <f t="shared" si="0"/>
        <v>137</v>
      </c>
      <c r="C21" s="21">
        <f t="shared" si="1"/>
        <v>43010</v>
      </c>
      <c r="D21" s="44">
        <f t="shared" si="2"/>
        <v>14</v>
      </c>
      <c r="E21" s="23">
        <v>2408.4</v>
      </c>
      <c r="F21" s="23">
        <v>2850.4</v>
      </c>
      <c r="G21" s="23">
        <v>5083.1000000000004</v>
      </c>
      <c r="H21" s="40">
        <f t="shared" si="3"/>
        <v>3447.3000000000006</v>
      </c>
      <c r="I21" s="40">
        <f t="shared" si="4"/>
        <v>2408.4</v>
      </c>
      <c r="J21" s="40">
        <f t="shared" si="5"/>
        <v>5083.1000000000004</v>
      </c>
      <c r="K21" s="22">
        <f t="shared" si="6"/>
        <v>41.591361447915922</v>
      </c>
      <c r="L21" s="9">
        <f t="shared" si="7"/>
        <v>26.342857142857188</v>
      </c>
      <c r="M21" s="63">
        <f t="shared" si="8"/>
        <v>8.0820607557452462E-3</v>
      </c>
      <c r="N21" s="10">
        <v>147.6</v>
      </c>
      <c r="O21" s="10">
        <v>223.47</v>
      </c>
      <c r="P21" s="10">
        <v>383.99</v>
      </c>
      <c r="Q21" s="18">
        <f t="shared" si="11"/>
        <v>251.68666666666664</v>
      </c>
      <c r="R21" s="63">
        <f t="shared" si="9"/>
        <v>1.0320377723700234E-2</v>
      </c>
      <c r="S21" s="153">
        <v>11.230000000000002</v>
      </c>
      <c r="T21" s="153">
        <v>19.269999999999996</v>
      </c>
      <c r="U21" s="153">
        <v>33.799999999999997</v>
      </c>
      <c r="V21" s="18">
        <f t="shared" si="12"/>
        <v>21.433333333333334</v>
      </c>
      <c r="W21" s="63">
        <f t="shared" si="10"/>
        <v>6.2480873245594564E-4</v>
      </c>
      <c r="X21" s="23">
        <v>167.20000000000002</v>
      </c>
      <c r="Y21" s="23">
        <v>7.8</v>
      </c>
      <c r="Z21" s="23">
        <v>8.3566666666666674</v>
      </c>
      <c r="AA21" s="23">
        <v>15.333333333333334</v>
      </c>
      <c r="AB21" s="23">
        <v>1.1966666666666665</v>
      </c>
      <c r="AC21" s="155">
        <f t="shared" si="13"/>
        <v>14.666666666666668</v>
      </c>
      <c r="AD21" s="98"/>
      <c r="AE21" s="29"/>
      <c r="AF21" s="95"/>
      <c r="AG21" s="95"/>
      <c r="AH21" s="95"/>
      <c r="AI21" s="95"/>
    </row>
    <row r="22" spans="1:35" x14ac:dyDescent="0.35">
      <c r="A22" s="19">
        <v>43038</v>
      </c>
      <c r="B22" s="21">
        <f t="shared" si="0"/>
        <v>165</v>
      </c>
      <c r="C22" s="21">
        <f t="shared" si="1"/>
        <v>43038</v>
      </c>
      <c r="D22" s="44">
        <f t="shared" si="2"/>
        <v>28</v>
      </c>
      <c r="E22" s="23">
        <v>3457.6</v>
      </c>
      <c r="F22" s="23">
        <v>2114</v>
      </c>
      <c r="G22" s="23">
        <v>2936.7</v>
      </c>
      <c r="H22" s="41">
        <f t="shared" si="3"/>
        <v>2836.1</v>
      </c>
      <c r="I22" s="40">
        <f t="shared" si="4"/>
        <v>2114</v>
      </c>
      <c r="J22" s="40">
        <f t="shared" si="5"/>
        <v>3457.6</v>
      </c>
      <c r="K22" s="22">
        <f t="shared" si="6"/>
        <v>23.885816757405646</v>
      </c>
      <c r="L22" s="9">
        <f t="shared" si="7"/>
        <v>-21.828571428571454</v>
      </c>
      <c r="M22" s="63">
        <f t="shared" si="8"/>
        <v>-6.9700516775158382E-3</v>
      </c>
      <c r="N22" s="10">
        <v>183.62</v>
      </c>
      <c r="O22" s="10">
        <v>162.44999999999999</v>
      </c>
      <c r="P22" s="10">
        <v>229.52</v>
      </c>
      <c r="Q22" s="18">
        <f t="shared" si="11"/>
        <v>191.86333333333334</v>
      </c>
      <c r="R22" s="63">
        <f t="shared" si="9"/>
        <v>-9.6929148072725079E-3</v>
      </c>
      <c r="S22" s="153">
        <v>18.500000000000004</v>
      </c>
      <c r="T22" s="153">
        <v>14.02</v>
      </c>
      <c r="U22" s="153">
        <v>19.239999999999998</v>
      </c>
      <c r="V22" s="18">
        <f t="shared" si="12"/>
        <v>17.253333333333334</v>
      </c>
      <c r="W22" s="63">
        <f t="shared" si="10"/>
        <v>-7.7479278946760276E-3</v>
      </c>
      <c r="X22" s="23">
        <v>181.4</v>
      </c>
      <c r="Y22" s="23">
        <v>8.4333333333333318</v>
      </c>
      <c r="Z22" s="23">
        <v>9.75</v>
      </c>
      <c r="AA22" s="24">
        <v>9.2666666666666675</v>
      </c>
      <c r="AB22" s="23">
        <v>1.4666666666666668</v>
      </c>
      <c r="AC22" s="155">
        <f t="shared" si="13"/>
        <v>12.3</v>
      </c>
    </row>
    <row r="23" spans="1:35" x14ac:dyDescent="0.35">
      <c r="A23" s="19">
        <v>43066</v>
      </c>
      <c r="B23" s="21">
        <f t="shared" si="0"/>
        <v>193</v>
      </c>
      <c r="C23" s="21">
        <f t="shared" si="1"/>
        <v>43066</v>
      </c>
      <c r="D23" s="44">
        <f t="shared" si="2"/>
        <v>28</v>
      </c>
      <c r="E23" s="23">
        <v>3843.1</v>
      </c>
      <c r="F23" s="23">
        <v>3042.9</v>
      </c>
      <c r="G23" s="23">
        <v>2532.3000000000002</v>
      </c>
      <c r="H23" s="41">
        <f t="shared" si="3"/>
        <v>3139.4333333333329</v>
      </c>
      <c r="I23" s="40">
        <f t="shared" si="4"/>
        <v>2532.3000000000002</v>
      </c>
      <c r="J23" s="40">
        <f t="shared" si="5"/>
        <v>3843.1</v>
      </c>
      <c r="K23" s="22">
        <f t="shared" si="6"/>
        <v>21.045529079484833</v>
      </c>
      <c r="L23" s="9">
        <f t="shared" si="7"/>
        <v>10.833333333333323</v>
      </c>
      <c r="M23" s="63">
        <f t="shared" si="8"/>
        <v>3.6290159844144044E-3</v>
      </c>
      <c r="N23" s="10">
        <v>246.59</v>
      </c>
      <c r="O23" s="10">
        <v>269.46000000000004</v>
      </c>
      <c r="P23" s="10">
        <v>146.16</v>
      </c>
      <c r="Q23" s="18">
        <f t="shared" si="11"/>
        <v>220.73666666666668</v>
      </c>
      <c r="R23" s="63">
        <f t="shared" si="9"/>
        <v>5.0066830175191169E-3</v>
      </c>
      <c r="S23" s="153">
        <v>24.35</v>
      </c>
      <c r="T23" s="153">
        <v>23.93</v>
      </c>
      <c r="U23" s="153">
        <v>16.880000000000003</v>
      </c>
      <c r="V23" s="18">
        <f t="shared" si="12"/>
        <v>21.72</v>
      </c>
      <c r="W23" s="63">
        <f t="shared" si="10"/>
        <v>8.2224333407571182E-3</v>
      </c>
      <c r="X23" s="23"/>
      <c r="Y23" s="23"/>
      <c r="Z23" s="23"/>
      <c r="AA23" s="24"/>
      <c r="AB23" s="23">
        <v>2.11</v>
      </c>
      <c r="AC23" s="155">
        <f t="shared" si="13"/>
        <v>9.2666666666666675</v>
      </c>
    </row>
    <row r="24" spans="1:35" x14ac:dyDescent="0.35">
      <c r="A24" s="19">
        <v>43087</v>
      </c>
      <c r="B24" s="21">
        <f t="shared" si="0"/>
        <v>214</v>
      </c>
      <c r="C24" s="21">
        <f t="shared" si="1"/>
        <v>43087</v>
      </c>
      <c r="D24" s="44">
        <f t="shared" si="2"/>
        <v>21</v>
      </c>
      <c r="E24" s="23">
        <v>1255.3299999999997</v>
      </c>
      <c r="F24" s="23">
        <v>3504.6</v>
      </c>
      <c r="G24" s="23">
        <v>2212.1999999999994</v>
      </c>
      <c r="H24" s="41">
        <f t="shared" si="3"/>
        <v>2324.0433333333331</v>
      </c>
      <c r="I24" s="40">
        <f t="shared" si="4"/>
        <v>1255.3299999999997</v>
      </c>
      <c r="J24" s="40">
        <f t="shared" si="5"/>
        <v>3504.6</v>
      </c>
      <c r="K24" s="22">
        <f t="shared" si="6"/>
        <v>48.570449386710713</v>
      </c>
      <c r="L24" s="9">
        <f t="shared" si="7"/>
        <v>-38.82809523809523</v>
      </c>
      <c r="M24" s="63">
        <f t="shared" si="8"/>
        <v>-1.4320658653060436E-2</v>
      </c>
      <c r="N24" s="10">
        <v>105.89999999999999</v>
      </c>
      <c r="O24" s="10">
        <v>288.99</v>
      </c>
      <c r="P24" s="10">
        <v>183.42</v>
      </c>
      <c r="Q24" s="18">
        <f t="shared" si="11"/>
        <v>192.76999999999998</v>
      </c>
      <c r="R24" s="63">
        <f t="shared" si="9"/>
        <v>-6.4510794809241444E-3</v>
      </c>
      <c r="S24" s="153">
        <v>7.8879999999999981</v>
      </c>
      <c r="T24" s="153">
        <v>25.776000000000007</v>
      </c>
      <c r="U24" s="153">
        <v>16.963000000000001</v>
      </c>
      <c r="V24" s="18">
        <f t="shared" si="12"/>
        <v>16.875666666666667</v>
      </c>
      <c r="W24" s="63">
        <f t="shared" si="10"/>
        <v>-1.2017178710221413E-2</v>
      </c>
      <c r="X24" s="23">
        <v>134.33333333333334</v>
      </c>
      <c r="Y24" s="23">
        <v>8.9333333333333353</v>
      </c>
      <c r="Z24" s="23">
        <v>13.073333333333332</v>
      </c>
      <c r="AA24" s="23">
        <v>2.8333333333333335</v>
      </c>
      <c r="AB24" s="23">
        <v>1.3233333333333333</v>
      </c>
      <c r="AC24" s="155">
        <f t="shared" si="13"/>
        <v>2.8333333333333335</v>
      </c>
    </row>
    <row r="25" spans="1:35" x14ac:dyDescent="0.35">
      <c r="A25" s="19">
        <v>43129</v>
      </c>
      <c r="B25" s="21">
        <f t="shared" si="0"/>
        <v>256</v>
      </c>
      <c r="C25" s="21">
        <f t="shared" si="1"/>
        <v>43129</v>
      </c>
      <c r="D25" s="44">
        <f t="shared" si="2"/>
        <v>42</v>
      </c>
      <c r="E25" s="23">
        <v>1245.8999999999996</v>
      </c>
      <c r="F25" s="23">
        <v>2132.1</v>
      </c>
      <c r="G25" s="23">
        <v>1839.7999999999995</v>
      </c>
      <c r="H25" s="41">
        <f t="shared" si="3"/>
        <v>1739.2666666666664</v>
      </c>
      <c r="I25" s="40">
        <f t="shared" si="4"/>
        <v>1245.8999999999996</v>
      </c>
      <c r="J25" s="40">
        <f t="shared" si="5"/>
        <v>2132.1</v>
      </c>
      <c r="K25" s="22">
        <f t="shared" si="6"/>
        <v>25.963391354391625</v>
      </c>
      <c r="L25" s="9">
        <f t="shared" si="7"/>
        <v>-13.923253968253968</v>
      </c>
      <c r="M25" s="63">
        <f t="shared" si="8"/>
        <v>-6.901069437576856E-3</v>
      </c>
      <c r="N25" s="10">
        <v>72.260000000000005</v>
      </c>
      <c r="O25" s="10">
        <v>156.11000000000001</v>
      </c>
      <c r="P25" s="10">
        <v>119.84</v>
      </c>
      <c r="Q25" s="18">
        <f t="shared" si="11"/>
        <v>116.07000000000001</v>
      </c>
      <c r="R25" s="63">
        <f t="shared" si="9"/>
        <v>-1.2078674072118293E-2</v>
      </c>
      <c r="S25" s="153">
        <v>6.0700000000000012</v>
      </c>
      <c r="T25" s="153">
        <v>17.46</v>
      </c>
      <c r="U25" s="153">
        <v>11.34</v>
      </c>
      <c r="V25" s="18">
        <f t="shared" si="12"/>
        <v>11.623333333333335</v>
      </c>
      <c r="W25" s="63">
        <f t="shared" si="10"/>
        <v>-8.8775754793246411E-3</v>
      </c>
      <c r="X25" s="23">
        <v>149.83333333333334</v>
      </c>
      <c r="Y25" s="23">
        <v>7.6333333333333329</v>
      </c>
      <c r="Z25" s="23">
        <v>11.033333333333333</v>
      </c>
      <c r="AA25" s="23">
        <v>7.9666666666666677</v>
      </c>
      <c r="AB25" s="23">
        <v>2.9666666666666668</v>
      </c>
      <c r="AC25" s="155">
        <f t="shared" si="13"/>
        <v>5.4</v>
      </c>
    </row>
    <row r="26" spans="1:35" x14ac:dyDescent="0.35">
      <c r="A26" s="19">
        <v>43185</v>
      </c>
      <c r="B26" s="21">
        <f t="shared" si="0"/>
        <v>312</v>
      </c>
      <c r="C26" s="21">
        <f t="shared" si="1"/>
        <v>43185</v>
      </c>
      <c r="D26" s="44">
        <f t="shared" si="2"/>
        <v>56</v>
      </c>
      <c r="E26" s="23">
        <v>2818.0000000000014</v>
      </c>
      <c r="F26" s="23">
        <v>2178.8000000000002</v>
      </c>
      <c r="G26" s="23">
        <v>1629.0999999999997</v>
      </c>
      <c r="H26" s="41">
        <f t="shared" si="3"/>
        <v>2208.6333333333337</v>
      </c>
      <c r="I26" s="40">
        <f t="shared" si="4"/>
        <v>1629.0999999999997</v>
      </c>
      <c r="J26" s="40">
        <f t="shared" si="5"/>
        <v>2818.0000000000014</v>
      </c>
      <c r="K26" s="22">
        <f t="shared" si="6"/>
        <v>26.940243407224536</v>
      </c>
      <c r="L26" s="9">
        <f t="shared" si="7"/>
        <v>8.3815476190476286</v>
      </c>
      <c r="M26" s="63">
        <f t="shared" si="8"/>
        <v>4.2662563318555113E-3</v>
      </c>
      <c r="N26" s="10">
        <v>281.14</v>
      </c>
      <c r="O26" s="10">
        <v>310.83</v>
      </c>
      <c r="P26" s="10">
        <v>182.66</v>
      </c>
      <c r="Q26" s="18">
        <f t="shared" si="11"/>
        <v>258.20999999999998</v>
      </c>
      <c r="R26" s="63">
        <f t="shared" si="9"/>
        <v>1.4278209820517165E-2</v>
      </c>
      <c r="S26" s="153">
        <v>19.940000000000005</v>
      </c>
      <c r="T26" s="153">
        <v>21.75</v>
      </c>
      <c r="U26" s="153">
        <v>13.059999999999999</v>
      </c>
      <c r="V26" s="18">
        <f t="shared" si="12"/>
        <v>18.25</v>
      </c>
      <c r="W26" s="63">
        <f t="shared" si="10"/>
        <v>8.0562590715901883E-3</v>
      </c>
      <c r="X26" s="23">
        <v>163.16666666666666</v>
      </c>
      <c r="Y26" s="23">
        <v>8.1666666666666661</v>
      </c>
      <c r="Z26" s="23">
        <v>11.800000000000002</v>
      </c>
      <c r="AA26" s="23">
        <v>7.0333333333333341</v>
      </c>
      <c r="AB26" s="23">
        <v>4.1766666666666667</v>
      </c>
      <c r="AC26" s="155">
        <f t="shared" si="13"/>
        <v>7.5000000000000009</v>
      </c>
    </row>
    <row r="27" spans="1:35" x14ac:dyDescent="0.35">
      <c r="A27" s="19">
        <v>43220</v>
      </c>
      <c r="B27" s="21">
        <f t="shared" si="0"/>
        <v>347</v>
      </c>
      <c r="C27" s="21">
        <f t="shared" si="1"/>
        <v>43220</v>
      </c>
      <c r="D27" s="44">
        <f t="shared" si="2"/>
        <v>35</v>
      </c>
      <c r="E27" s="23">
        <v>581.39999999999975</v>
      </c>
      <c r="F27" s="23">
        <v>3415.3999999999987</v>
      </c>
      <c r="G27" s="23">
        <v>3509.6999999999985</v>
      </c>
      <c r="H27" s="41">
        <f t="shared" si="3"/>
        <v>2502.1666666666656</v>
      </c>
      <c r="I27" s="40">
        <f t="shared" si="4"/>
        <v>581.39999999999975</v>
      </c>
      <c r="J27" s="40">
        <f t="shared" si="5"/>
        <v>3509.6999999999985</v>
      </c>
      <c r="K27" s="22">
        <f t="shared" si="6"/>
        <v>66.506394215964676</v>
      </c>
      <c r="L27" s="9">
        <f t="shared" si="7"/>
        <v>8.3866666666666276</v>
      </c>
      <c r="M27" s="63">
        <f t="shared" si="8"/>
        <v>3.5652314333708443E-3</v>
      </c>
      <c r="N27" s="10">
        <v>40.56</v>
      </c>
      <c r="O27" s="10">
        <v>199.65999999999997</v>
      </c>
      <c r="P27" s="10">
        <v>324.08999999999997</v>
      </c>
      <c r="Q27" s="18">
        <f t="shared" si="11"/>
        <v>188.10333333333332</v>
      </c>
      <c r="R27" s="63">
        <f t="shared" si="9"/>
        <v>-9.0509071459763391E-3</v>
      </c>
      <c r="S27" s="153">
        <v>4.0300000000000011</v>
      </c>
      <c r="T27" s="153">
        <v>18.28</v>
      </c>
      <c r="U27" s="153">
        <v>28.54</v>
      </c>
      <c r="V27" s="18">
        <f t="shared" si="12"/>
        <v>16.95</v>
      </c>
      <c r="W27" s="63">
        <f t="shared" si="10"/>
        <v>-2.1113498914869006E-3</v>
      </c>
      <c r="X27" s="23">
        <v>150.63333333333333</v>
      </c>
      <c r="Y27" s="23">
        <v>7.8666666666666671</v>
      </c>
      <c r="Z27" s="23">
        <v>8.0666666666666664</v>
      </c>
      <c r="AA27" s="23">
        <v>12.4</v>
      </c>
      <c r="AB27" s="23">
        <v>2.39</v>
      </c>
      <c r="AC27" s="155">
        <f t="shared" si="13"/>
        <v>9.7166666666666668</v>
      </c>
    </row>
    <row r="28" spans="1:35" x14ac:dyDescent="0.35">
      <c r="A28" s="19">
        <v>43234</v>
      </c>
      <c r="B28" s="21">
        <f t="shared" si="0"/>
        <v>361</v>
      </c>
      <c r="C28" s="21">
        <f t="shared" si="1"/>
        <v>43234</v>
      </c>
      <c r="D28" s="44">
        <f t="shared" si="2"/>
        <v>14</v>
      </c>
      <c r="E28" s="23">
        <v>3571.7000000000003</v>
      </c>
      <c r="F28" s="23">
        <v>3151.7999999999988</v>
      </c>
      <c r="G28" s="23">
        <v>3330.6999999999994</v>
      </c>
      <c r="H28" s="41">
        <f t="shared" si="3"/>
        <v>3351.3999999999996</v>
      </c>
      <c r="I28" s="40">
        <f t="shared" si="4"/>
        <v>3151.7999999999988</v>
      </c>
      <c r="J28" s="40">
        <f t="shared" si="5"/>
        <v>3571.7000000000003</v>
      </c>
      <c r="K28" s="22">
        <f t="shared" si="6"/>
        <v>6.2873412014791574</v>
      </c>
      <c r="L28" s="9">
        <f t="shared" si="7"/>
        <v>60.659523809523861</v>
      </c>
      <c r="M28" s="63">
        <f t="shared" si="8"/>
        <v>2.087293898445524E-2</v>
      </c>
      <c r="N28" s="10">
        <v>249.12</v>
      </c>
      <c r="O28" s="10">
        <v>251.83</v>
      </c>
      <c r="P28" s="10">
        <v>240.34000000000003</v>
      </c>
      <c r="Q28" s="18">
        <f t="shared" si="11"/>
        <v>247.09666666666669</v>
      </c>
      <c r="R28" s="63">
        <f t="shared" si="9"/>
        <v>1.9484868990576092E-2</v>
      </c>
      <c r="S28" s="153">
        <v>22.249999999999996</v>
      </c>
      <c r="T28" s="153">
        <v>24.099999999999998</v>
      </c>
      <c r="U28" s="153">
        <v>23.430000000000003</v>
      </c>
      <c r="V28" s="18">
        <f t="shared" si="12"/>
        <v>23.26</v>
      </c>
      <c r="W28" s="63">
        <f t="shared" si="10"/>
        <v>2.2604808090289957E-2</v>
      </c>
      <c r="X28" s="23">
        <v>146.76666666666665</v>
      </c>
      <c r="Y28" s="23">
        <v>7.833333333333333</v>
      </c>
      <c r="Z28" s="23"/>
      <c r="AA28" s="23">
        <v>17.266666666666666</v>
      </c>
      <c r="AB28" s="23">
        <v>2.3466666666666671</v>
      </c>
      <c r="AC28" s="155">
        <f t="shared" si="13"/>
        <v>14.833333333333332</v>
      </c>
      <c r="AD28" s="98"/>
      <c r="AE28" s="114"/>
      <c r="AF28" s="114"/>
      <c r="AG28" s="114"/>
      <c r="AH28" s="114"/>
      <c r="AI28" s="114"/>
    </row>
    <row r="29" spans="1:35" x14ac:dyDescent="0.35">
      <c r="A29" s="19">
        <v>43242</v>
      </c>
      <c r="B29" s="21">
        <f t="shared" si="0"/>
        <v>369</v>
      </c>
      <c r="C29" s="21">
        <f t="shared" si="1"/>
        <v>43242</v>
      </c>
      <c r="D29" s="44">
        <f t="shared" si="2"/>
        <v>8</v>
      </c>
      <c r="E29" s="23">
        <v>2554.6999999999998</v>
      </c>
      <c r="F29" s="23">
        <v>3333.7000000000003</v>
      </c>
      <c r="G29" s="23">
        <v>2447.5</v>
      </c>
      <c r="H29" s="41">
        <f t="shared" si="3"/>
        <v>2778.6333333333332</v>
      </c>
      <c r="I29" s="40">
        <f t="shared" si="4"/>
        <v>2447.5</v>
      </c>
      <c r="J29" s="40">
        <f t="shared" si="5"/>
        <v>3333.7000000000003</v>
      </c>
      <c r="K29" s="22">
        <f t="shared" si="6"/>
        <v>17.407151008970938</v>
      </c>
      <c r="L29" s="9">
        <f t="shared" si="7"/>
        <v>-71.595833333333303</v>
      </c>
      <c r="M29" s="63">
        <f t="shared" si="8"/>
        <v>-2.3427371109345896E-2</v>
      </c>
      <c r="N29" s="10">
        <v>190.42000000000002</v>
      </c>
      <c r="O29" s="10">
        <v>183.56</v>
      </c>
      <c r="P29" s="10">
        <v>180.8</v>
      </c>
      <c r="Q29" s="18">
        <f t="shared" si="11"/>
        <v>184.92666666666665</v>
      </c>
      <c r="R29" s="63">
        <f t="shared" si="9"/>
        <v>-3.6227534124034677E-2</v>
      </c>
      <c r="S29" s="153">
        <v>17.740000000000002</v>
      </c>
      <c r="T29" s="153">
        <v>18.909999999999997</v>
      </c>
      <c r="U29" s="153">
        <v>18.629999999999995</v>
      </c>
      <c r="V29" s="18">
        <f t="shared" si="12"/>
        <v>18.426666666666666</v>
      </c>
      <c r="W29" s="63">
        <f t="shared" si="10"/>
        <v>-2.9117032037401736E-2</v>
      </c>
      <c r="X29" s="23">
        <v>140.73333333333332</v>
      </c>
      <c r="Y29" s="23">
        <v>8.4333333333333336</v>
      </c>
      <c r="Z29" s="23">
        <v>7.9466666666666663</v>
      </c>
      <c r="AA29" s="23">
        <v>19.266666666666666</v>
      </c>
      <c r="AB29" s="23">
        <v>1.7233333333333334</v>
      </c>
      <c r="AC29" s="155">
        <f t="shared" si="13"/>
        <v>18.266666666666666</v>
      </c>
      <c r="AD29" s="98"/>
      <c r="AE29" s="114"/>
      <c r="AF29" s="114"/>
      <c r="AG29" s="114"/>
      <c r="AH29" s="114"/>
      <c r="AI29" s="114"/>
    </row>
    <row r="30" spans="1:35" x14ac:dyDescent="0.35">
      <c r="A30" s="19">
        <v>43249</v>
      </c>
      <c r="B30" s="21">
        <f t="shared" si="0"/>
        <v>376</v>
      </c>
      <c r="C30" s="21">
        <f t="shared" si="1"/>
        <v>43249</v>
      </c>
      <c r="D30" s="44">
        <f t="shared" si="2"/>
        <v>7</v>
      </c>
      <c r="E30" s="23">
        <v>2321</v>
      </c>
      <c r="F30" s="23">
        <v>3749.5000000000005</v>
      </c>
      <c r="G30" s="23">
        <v>4272.5999999999995</v>
      </c>
      <c r="H30" s="41">
        <f t="shared" si="3"/>
        <v>3447.6999999999994</v>
      </c>
      <c r="I30" s="40">
        <f t="shared" si="4"/>
        <v>2321</v>
      </c>
      <c r="J30" s="40">
        <f t="shared" si="5"/>
        <v>4272.5999999999995</v>
      </c>
      <c r="K30" s="22">
        <f t="shared" si="6"/>
        <v>29.300607510376686</v>
      </c>
      <c r="L30" s="9">
        <f t="shared" si="7"/>
        <v>95.580952380952311</v>
      </c>
      <c r="M30" s="63">
        <f t="shared" si="8"/>
        <v>3.0821163135120826E-2</v>
      </c>
      <c r="N30" s="10">
        <v>226.93</v>
      </c>
      <c r="O30" s="10">
        <v>499.25</v>
      </c>
      <c r="P30" s="10">
        <v>601.31000000000006</v>
      </c>
      <c r="Q30" s="18">
        <f t="shared" si="11"/>
        <v>442.49666666666673</v>
      </c>
      <c r="R30" s="63">
        <f t="shared" si="9"/>
        <v>0.12463908305240246</v>
      </c>
      <c r="S30" s="153">
        <v>14.909999999999997</v>
      </c>
      <c r="T30" s="153">
        <v>28.109999999999992</v>
      </c>
      <c r="U30" s="153">
        <v>39.78</v>
      </c>
      <c r="V30" s="18">
        <f t="shared" si="12"/>
        <v>27.599999999999994</v>
      </c>
      <c r="W30" s="63">
        <f t="shared" si="10"/>
        <v>5.7716697418828504E-2</v>
      </c>
      <c r="X30" s="23">
        <v>140.9</v>
      </c>
      <c r="Y30" s="23">
        <v>7.8666666666666671</v>
      </c>
      <c r="Z30" s="23">
        <v>6.123333333333334</v>
      </c>
      <c r="AA30" s="23">
        <v>23.666666666666668</v>
      </c>
      <c r="AB30" s="23">
        <v>2.67</v>
      </c>
      <c r="AC30" s="155">
        <f t="shared" si="13"/>
        <v>21.466666666666669</v>
      </c>
      <c r="AD30" s="98"/>
      <c r="AE30" s="114"/>
      <c r="AF30" s="114"/>
      <c r="AG30" s="114"/>
      <c r="AH30" s="114"/>
      <c r="AI30" s="114"/>
    </row>
    <row r="31" spans="1:35" x14ac:dyDescent="0.35">
      <c r="A31" s="19">
        <v>43263</v>
      </c>
      <c r="B31" s="21">
        <f t="shared" si="0"/>
        <v>390</v>
      </c>
      <c r="C31" s="21">
        <f t="shared" si="1"/>
        <v>43263</v>
      </c>
      <c r="D31" s="44">
        <f t="shared" si="2"/>
        <v>14</v>
      </c>
      <c r="E31" s="23">
        <v>3457.7</v>
      </c>
      <c r="F31" s="23">
        <v>2780.8</v>
      </c>
      <c r="G31" s="23">
        <v>4122.8</v>
      </c>
      <c r="H31" s="41">
        <f t="shared" si="3"/>
        <v>3453.7666666666664</v>
      </c>
      <c r="I31" s="40">
        <f t="shared" si="4"/>
        <v>2780.8</v>
      </c>
      <c r="J31" s="40">
        <f t="shared" si="5"/>
        <v>4122.8</v>
      </c>
      <c r="K31" s="22">
        <f t="shared" si="6"/>
        <v>19.428314388445994</v>
      </c>
      <c r="L31" s="9">
        <f t="shared" si="7"/>
        <v>0.43333333333336149</v>
      </c>
      <c r="M31" s="63">
        <f t="shared" si="8"/>
        <v>1.2557720434713815E-4</v>
      </c>
      <c r="N31" s="10">
        <v>409.14</v>
      </c>
      <c r="O31" s="10">
        <v>328.38</v>
      </c>
      <c r="P31" s="10">
        <v>377.66</v>
      </c>
      <c r="Q31" s="18">
        <f t="shared" si="11"/>
        <v>371.72666666666669</v>
      </c>
      <c r="R31" s="63">
        <f t="shared" si="9"/>
        <v>-1.2448151020604417E-2</v>
      </c>
      <c r="S31" s="153">
        <v>35.53</v>
      </c>
      <c r="T31" s="153">
        <v>29.66</v>
      </c>
      <c r="U31" s="153">
        <v>30.09</v>
      </c>
      <c r="V31" s="18">
        <f t="shared" si="12"/>
        <v>31.76</v>
      </c>
      <c r="W31" s="63">
        <f t="shared" si="10"/>
        <v>1.0027990261130786E-2</v>
      </c>
      <c r="X31" s="23">
        <v>139.79999999999998</v>
      </c>
      <c r="Y31" s="23">
        <v>7.5</v>
      </c>
      <c r="Z31" s="23">
        <v>5.7399999999999993</v>
      </c>
      <c r="AA31" s="23">
        <v>20.066666666666666</v>
      </c>
      <c r="AB31" s="23">
        <v>2.3066666666666666</v>
      </c>
      <c r="AC31" s="155">
        <f t="shared" si="13"/>
        <v>21.866666666666667</v>
      </c>
      <c r="AD31" s="98"/>
      <c r="AE31" s="114"/>
      <c r="AF31" s="114"/>
      <c r="AG31" s="114"/>
      <c r="AH31" s="114"/>
      <c r="AI31" s="114"/>
    </row>
    <row r="32" spans="1:35" x14ac:dyDescent="0.35">
      <c r="A32" s="19">
        <v>43270</v>
      </c>
      <c r="B32" s="21">
        <f t="shared" si="0"/>
        <v>397</v>
      </c>
      <c r="C32" s="21">
        <f t="shared" si="1"/>
        <v>43270</v>
      </c>
      <c r="D32" s="44">
        <f t="shared" si="2"/>
        <v>7</v>
      </c>
      <c r="E32" s="23">
        <v>2084.9</v>
      </c>
      <c r="F32" s="23">
        <v>3149.8</v>
      </c>
      <c r="G32" s="23">
        <v>2942.8000000000015</v>
      </c>
      <c r="H32" s="41">
        <f t="shared" si="3"/>
        <v>2725.8333333333339</v>
      </c>
      <c r="I32" s="40">
        <f t="shared" si="4"/>
        <v>2084.9</v>
      </c>
      <c r="J32" s="40">
        <f t="shared" si="5"/>
        <v>3149.8</v>
      </c>
      <c r="K32" s="22">
        <f t="shared" si="6"/>
        <v>20.714093040324844</v>
      </c>
      <c r="L32" s="9">
        <f t="shared" si="7"/>
        <v>-103.99047619047607</v>
      </c>
      <c r="M32" s="63">
        <f t="shared" si="8"/>
        <v>-3.381303302201883E-2</v>
      </c>
      <c r="N32" s="10">
        <v>146.38999999999999</v>
      </c>
      <c r="O32" s="10">
        <v>361.29999999999995</v>
      </c>
      <c r="P32" s="10">
        <v>355.04</v>
      </c>
      <c r="Q32" s="18">
        <f t="shared" si="11"/>
        <v>287.57666666666665</v>
      </c>
      <c r="R32" s="63">
        <f t="shared" si="9"/>
        <v>-3.6667046545661233E-2</v>
      </c>
      <c r="S32" s="153">
        <v>13.249999999999996</v>
      </c>
      <c r="T32" s="153">
        <v>32.31</v>
      </c>
      <c r="U32" s="153">
        <v>31.88</v>
      </c>
      <c r="V32" s="18">
        <f t="shared" si="12"/>
        <v>25.813333333333333</v>
      </c>
      <c r="W32" s="63">
        <f t="shared" si="10"/>
        <v>-2.9616640296960459E-2</v>
      </c>
      <c r="X32" s="23"/>
      <c r="Y32" s="23"/>
      <c r="Z32" s="23"/>
      <c r="AA32" s="23">
        <v>17.3</v>
      </c>
      <c r="AB32" s="23"/>
      <c r="AC32" s="155">
        <f t="shared" si="13"/>
        <v>18.683333333333334</v>
      </c>
      <c r="AD32" s="98"/>
      <c r="AE32" s="114"/>
      <c r="AF32" s="114"/>
      <c r="AG32" s="114"/>
      <c r="AH32" s="114"/>
      <c r="AI32" s="114"/>
    </row>
    <row r="33" spans="1:35" x14ac:dyDescent="0.35">
      <c r="A33" s="19">
        <v>43277</v>
      </c>
      <c r="B33" s="21">
        <f t="shared" si="0"/>
        <v>404</v>
      </c>
      <c r="C33" s="21">
        <f t="shared" si="1"/>
        <v>43277</v>
      </c>
      <c r="D33" s="44">
        <f t="shared" si="2"/>
        <v>7</v>
      </c>
      <c r="E33" s="23">
        <v>3679</v>
      </c>
      <c r="F33" s="23">
        <v>4580.8</v>
      </c>
      <c r="G33" s="23">
        <v>5527.1</v>
      </c>
      <c r="H33" s="41">
        <f t="shared" si="3"/>
        <v>4595.6333333333332</v>
      </c>
      <c r="I33" s="40">
        <f t="shared" si="4"/>
        <v>3679</v>
      </c>
      <c r="J33" s="40">
        <f t="shared" si="5"/>
        <v>5527.1</v>
      </c>
      <c r="K33" s="22">
        <f t="shared" si="6"/>
        <v>20.109073566402586</v>
      </c>
      <c r="L33" s="9">
        <f t="shared" si="7"/>
        <v>267.11428571428559</v>
      </c>
      <c r="M33" s="63">
        <f t="shared" si="8"/>
        <v>7.4618912217605651E-2</v>
      </c>
      <c r="N33" s="10">
        <v>390.28999999999996</v>
      </c>
      <c r="O33" s="10">
        <v>572.09999999999991</v>
      </c>
      <c r="P33" s="10">
        <v>591.42999999999995</v>
      </c>
      <c r="Q33" s="18">
        <f t="shared" si="11"/>
        <v>517.93999999999994</v>
      </c>
      <c r="R33" s="63">
        <f t="shared" si="9"/>
        <v>8.4052844868570203E-2</v>
      </c>
      <c r="S33" s="153">
        <v>26.800000000000004</v>
      </c>
      <c r="T33" s="153">
        <v>46.33</v>
      </c>
      <c r="U33" s="153">
        <v>45.21</v>
      </c>
      <c r="V33" s="18">
        <f t="shared" si="12"/>
        <v>39.446666666666665</v>
      </c>
      <c r="W33" s="63">
        <f t="shared" si="10"/>
        <v>6.0579770611460901E-2</v>
      </c>
      <c r="X33" s="23">
        <v>147.56666666666663</v>
      </c>
      <c r="Y33" s="23">
        <v>7.4333333333333336</v>
      </c>
      <c r="Z33" s="23">
        <v>7.416666666666667</v>
      </c>
      <c r="AA33" s="23">
        <v>17.733333333333331</v>
      </c>
      <c r="AB33" s="23">
        <v>4.5399999999999991</v>
      </c>
      <c r="AC33" s="155">
        <f t="shared" si="13"/>
        <v>17.516666666666666</v>
      </c>
      <c r="AD33" s="98"/>
      <c r="AE33" s="114"/>
      <c r="AF33" s="114"/>
      <c r="AG33" s="114"/>
      <c r="AH33" s="114"/>
      <c r="AI33" s="114"/>
    </row>
    <row r="34" spans="1:35" x14ac:dyDescent="0.35">
      <c r="A34" s="19">
        <v>43284</v>
      </c>
      <c r="B34" s="21">
        <f t="shared" si="0"/>
        <v>411</v>
      </c>
      <c r="C34" s="21">
        <f t="shared" si="1"/>
        <v>43284</v>
      </c>
      <c r="D34" s="44">
        <f t="shared" si="2"/>
        <v>7</v>
      </c>
      <c r="E34" s="23">
        <v>4524.1000000000004</v>
      </c>
      <c r="F34" s="23">
        <v>3099.6</v>
      </c>
      <c r="G34" s="23">
        <v>5642.6</v>
      </c>
      <c r="H34" s="41">
        <f t="shared" si="3"/>
        <v>4422.1000000000004</v>
      </c>
      <c r="I34" s="40">
        <f t="shared" si="4"/>
        <v>3099.6</v>
      </c>
      <c r="J34" s="40">
        <f t="shared" si="5"/>
        <v>5642.6</v>
      </c>
      <c r="K34" s="22">
        <f t="shared" si="6"/>
        <v>28.822612098853707</v>
      </c>
      <c r="L34" s="9">
        <f t="shared" si="7"/>
        <v>-24.79047619047612</v>
      </c>
      <c r="M34" s="63">
        <f t="shared" si="8"/>
        <v>-5.4988401291795287E-3</v>
      </c>
      <c r="N34" s="10">
        <v>430.71</v>
      </c>
      <c r="O34" s="10">
        <v>214.73000000000002</v>
      </c>
      <c r="P34" s="10">
        <v>510.65</v>
      </c>
      <c r="Q34" s="18">
        <f t="shared" si="11"/>
        <v>385.3633333333334</v>
      </c>
      <c r="R34" s="63">
        <f t="shared" si="9"/>
        <v>-4.223897046140733E-2</v>
      </c>
      <c r="S34" s="153">
        <v>45.74</v>
      </c>
      <c r="T34" s="153">
        <v>25.189999999999998</v>
      </c>
      <c r="U34" s="153">
        <v>53.179999999999993</v>
      </c>
      <c r="V34" s="18">
        <f t="shared" si="12"/>
        <v>41.37</v>
      </c>
      <c r="W34" s="63">
        <f t="shared" si="10"/>
        <v>6.8009188418402767E-3</v>
      </c>
      <c r="X34" s="23">
        <v>143</v>
      </c>
      <c r="Y34" s="23">
        <v>7.5333333333333341</v>
      </c>
      <c r="Z34" s="23">
        <v>5.2166666666666677</v>
      </c>
      <c r="AA34" s="23">
        <v>20.099999999999998</v>
      </c>
      <c r="AB34" s="23">
        <v>2.8966666666666669</v>
      </c>
      <c r="AC34" s="155">
        <f t="shared" si="13"/>
        <v>18.916666666666664</v>
      </c>
      <c r="AD34" s="98"/>
      <c r="AE34" s="114"/>
      <c r="AF34" s="114"/>
      <c r="AG34" s="114"/>
      <c r="AH34" s="114"/>
      <c r="AI34" s="114"/>
    </row>
    <row r="35" spans="1:35" x14ac:dyDescent="0.35">
      <c r="A35" s="19">
        <v>43291</v>
      </c>
      <c r="B35" s="21">
        <f t="shared" si="0"/>
        <v>418</v>
      </c>
      <c r="C35" s="21">
        <f t="shared" si="1"/>
        <v>43291</v>
      </c>
      <c r="D35" s="44">
        <f t="shared" si="2"/>
        <v>7</v>
      </c>
      <c r="E35" s="23">
        <v>4091.8000000000015</v>
      </c>
      <c r="F35" s="23">
        <v>2402</v>
      </c>
      <c r="G35" s="23">
        <v>4341.8</v>
      </c>
      <c r="H35" s="41">
        <f t="shared" si="3"/>
        <v>3611.8666666666672</v>
      </c>
      <c r="I35" s="40">
        <f t="shared" si="4"/>
        <v>2402</v>
      </c>
      <c r="J35" s="40">
        <f t="shared" si="5"/>
        <v>4341.8</v>
      </c>
      <c r="K35" s="22">
        <f t="shared" si="6"/>
        <v>29.214954399388677</v>
      </c>
      <c r="L35" s="9">
        <f t="shared" si="7"/>
        <v>-115.74761904761901</v>
      </c>
      <c r="M35" s="63">
        <f t="shared" si="8"/>
        <v>-2.891285364261087E-2</v>
      </c>
      <c r="N35" s="10">
        <v>367.53</v>
      </c>
      <c r="O35" s="10">
        <v>217.8</v>
      </c>
      <c r="P35" s="10">
        <v>514.28</v>
      </c>
      <c r="Q35" s="18">
        <f t="shared" si="11"/>
        <v>366.53666666666663</v>
      </c>
      <c r="R35" s="63">
        <f t="shared" si="9"/>
        <v>-7.1554357724668959E-3</v>
      </c>
      <c r="S35" s="153">
        <v>38.480000000000004</v>
      </c>
      <c r="T35" s="153">
        <v>22.679999999999996</v>
      </c>
      <c r="U35" s="153">
        <v>46.08</v>
      </c>
      <c r="V35" s="18">
        <f t="shared" si="12"/>
        <v>35.746666666666663</v>
      </c>
      <c r="W35" s="63">
        <f t="shared" si="10"/>
        <v>-2.0871279396238802E-2</v>
      </c>
      <c r="X35" s="23">
        <v>148.6</v>
      </c>
      <c r="Y35" s="23">
        <v>8.1333333333333329</v>
      </c>
      <c r="Z35" s="23">
        <v>5.2266666666666666</v>
      </c>
      <c r="AA35" s="23">
        <v>17.400000000000002</v>
      </c>
      <c r="AB35" s="23">
        <v>4.373333333333334</v>
      </c>
      <c r="AC35" s="155">
        <f t="shared" si="13"/>
        <v>18.75</v>
      </c>
      <c r="AD35" s="98"/>
      <c r="AE35" s="114"/>
      <c r="AF35" s="114"/>
      <c r="AG35" s="114"/>
      <c r="AH35" s="114"/>
      <c r="AI35" s="114"/>
    </row>
    <row r="36" spans="1:35" x14ac:dyDescent="0.35">
      <c r="A36" s="19">
        <v>43298</v>
      </c>
      <c r="B36" s="21">
        <f t="shared" si="0"/>
        <v>425</v>
      </c>
      <c r="C36" s="21">
        <f t="shared" si="1"/>
        <v>43298</v>
      </c>
      <c r="D36" s="44">
        <f t="shared" si="2"/>
        <v>7</v>
      </c>
      <c r="E36" s="23">
        <v>1825.8999999999994</v>
      </c>
      <c r="F36" s="23">
        <v>1558</v>
      </c>
      <c r="G36" s="23">
        <v>5312.7999999999965</v>
      </c>
      <c r="H36" s="41">
        <f t="shared" si="3"/>
        <v>2898.8999999999992</v>
      </c>
      <c r="I36" s="40">
        <f t="shared" si="4"/>
        <v>1558</v>
      </c>
      <c r="J36" s="40">
        <f t="shared" si="5"/>
        <v>5312.7999999999965</v>
      </c>
      <c r="K36" s="22">
        <f t="shared" si="6"/>
        <v>72.26140228907893</v>
      </c>
      <c r="L36" s="9">
        <f t="shared" si="7"/>
        <v>-101.85238095238115</v>
      </c>
      <c r="M36" s="63">
        <f t="shared" si="8"/>
        <v>-3.1413338027394842E-2</v>
      </c>
      <c r="N36" s="10">
        <v>124.75</v>
      </c>
      <c r="O36" s="10">
        <v>132.23000000000002</v>
      </c>
      <c r="P36" s="10">
        <v>367.95</v>
      </c>
      <c r="Q36" s="18">
        <f t="shared" si="11"/>
        <v>208.31000000000003</v>
      </c>
      <c r="R36" s="63">
        <f t="shared" si="9"/>
        <v>-8.0724458143126246E-2</v>
      </c>
      <c r="S36" s="153">
        <v>13.170000000000002</v>
      </c>
      <c r="T36" s="153">
        <v>13.129999999999995</v>
      </c>
      <c r="U36" s="153">
        <v>35.309999999999995</v>
      </c>
      <c r="V36" s="18">
        <f t="shared" si="12"/>
        <v>20.536666666666665</v>
      </c>
      <c r="W36" s="63">
        <f t="shared" si="10"/>
        <v>-7.9177874048754121E-2</v>
      </c>
      <c r="X36" s="23"/>
      <c r="Y36" s="23"/>
      <c r="Z36" s="23"/>
      <c r="AA36" s="23">
        <v>22.8</v>
      </c>
      <c r="AB36" s="23"/>
      <c r="AC36" s="155">
        <f t="shared" si="13"/>
        <v>20.100000000000001</v>
      </c>
      <c r="AD36" s="98"/>
      <c r="AE36" s="114"/>
      <c r="AF36" s="114"/>
      <c r="AG36" s="114"/>
      <c r="AH36" s="114"/>
      <c r="AI36" s="114"/>
    </row>
    <row r="37" spans="1:35" x14ac:dyDescent="0.35">
      <c r="A37" s="19">
        <v>43305</v>
      </c>
      <c r="B37" s="21">
        <f t="shared" si="0"/>
        <v>432</v>
      </c>
      <c r="C37" s="21">
        <f t="shared" si="1"/>
        <v>43305</v>
      </c>
      <c r="D37" s="44">
        <f t="shared" si="2"/>
        <v>7</v>
      </c>
      <c r="E37" s="23">
        <v>3751.4</v>
      </c>
      <c r="F37" s="23">
        <v>4154.2</v>
      </c>
      <c r="G37" s="23">
        <v>5423.5</v>
      </c>
      <c r="H37" s="41">
        <f t="shared" si="3"/>
        <v>4443.0333333333338</v>
      </c>
      <c r="I37" s="40">
        <f t="shared" si="4"/>
        <v>3751.4</v>
      </c>
      <c r="J37" s="40">
        <f t="shared" si="5"/>
        <v>5423.5</v>
      </c>
      <c r="K37" s="22">
        <f t="shared" si="6"/>
        <v>19.641249145682657</v>
      </c>
      <c r="L37" s="9">
        <f t="shared" si="7"/>
        <v>220.59047619047638</v>
      </c>
      <c r="M37" s="63">
        <f t="shared" si="8"/>
        <v>6.1000853096097832E-2</v>
      </c>
      <c r="N37" s="10">
        <v>253.14</v>
      </c>
      <c r="O37" s="10">
        <v>329.38</v>
      </c>
      <c r="P37" s="10">
        <v>469.78999999999996</v>
      </c>
      <c r="Q37" s="18">
        <f t="shared" si="11"/>
        <v>350.77</v>
      </c>
      <c r="R37" s="63">
        <f t="shared" si="9"/>
        <v>7.4443340461589055E-2</v>
      </c>
      <c r="S37" s="153">
        <v>30.290000000000003</v>
      </c>
      <c r="T37" s="153">
        <v>36.159999999999997</v>
      </c>
      <c r="U37" s="153">
        <v>52.550000000000004</v>
      </c>
      <c r="V37" s="18">
        <f t="shared" si="12"/>
        <v>39.666666666666664</v>
      </c>
      <c r="W37" s="63">
        <f t="shared" si="10"/>
        <v>9.4042756869292851E-2</v>
      </c>
      <c r="X37" s="23">
        <v>151.5</v>
      </c>
      <c r="Y37" s="23">
        <v>7.7333333333333334</v>
      </c>
      <c r="Z37" s="23">
        <v>5.0566666666666666</v>
      </c>
      <c r="AA37" s="23">
        <v>23.866666666666664</v>
      </c>
      <c r="AB37" s="23">
        <v>3.8133333333333339</v>
      </c>
      <c r="AC37" s="155">
        <f t="shared" si="13"/>
        <v>23.333333333333332</v>
      </c>
      <c r="AD37" s="98"/>
      <c r="AE37" s="114"/>
      <c r="AF37" s="114"/>
      <c r="AG37" s="114"/>
      <c r="AH37" s="114"/>
      <c r="AI37" s="114"/>
    </row>
    <row r="38" spans="1:35" x14ac:dyDescent="0.35">
      <c r="A38" s="19">
        <v>43312</v>
      </c>
      <c r="B38" s="21">
        <f t="shared" si="0"/>
        <v>439</v>
      </c>
      <c r="C38" s="21">
        <f t="shared" si="1"/>
        <v>43312</v>
      </c>
      <c r="D38" s="44">
        <f t="shared" si="2"/>
        <v>7</v>
      </c>
      <c r="E38" s="23">
        <v>3905.7999999999993</v>
      </c>
      <c r="F38" s="23">
        <v>3133.4</v>
      </c>
      <c r="G38" s="23">
        <v>2998.2999999999997</v>
      </c>
      <c r="H38" s="41">
        <f t="shared" si="3"/>
        <v>3345.8333333333326</v>
      </c>
      <c r="I38" s="40">
        <f t="shared" si="4"/>
        <v>2998.2999999999997</v>
      </c>
      <c r="J38" s="40">
        <f t="shared" si="5"/>
        <v>3905.7999999999993</v>
      </c>
      <c r="K38" s="22">
        <f t="shared" si="6"/>
        <v>14.633945088939695</v>
      </c>
      <c r="L38" s="9">
        <f t="shared" si="7"/>
        <v>-156.7428571428573</v>
      </c>
      <c r="M38" s="63">
        <f t="shared" si="8"/>
        <v>-4.0517362251307275E-2</v>
      </c>
      <c r="N38" s="10">
        <v>301.03000000000003</v>
      </c>
      <c r="O38" s="10">
        <v>276.54000000000002</v>
      </c>
      <c r="P38" s="10">
        <v>271.45999999999998</v>
      </c>
      <c r="Q38" s="18">
        <f t="shared" si="11"/>
        <v>283.01</v>
      </c>
      <c r="R38" s="63">
        <f t="shared" si="9"/>
        <v>-3.0664072188422025E-2</v>
      </c>
      <c r="S38" s="153">
        <v>33.31</v>
      </c>
      <c r="T38" s="153">
        <v>29.990000000000006</v>
      </c>
      <c r="U38" s="153">
        <v>28.419999999999995</v>
      </c>
      <c r="V38" s="18">
        <f t="shared" si="12"/>
        <v>30.573333333333334</v>
      </c>
      <c r="W38" s="63">
        <f t="shared" si="10"/>
        <v>-3.7197576445975065E-2</v>
      </c>
      <c r="X38" s="23">
        <v>160.16666666666666</v>
      </c>
      <c r="Y38" s="23">
        <v>7.833333333333333</v>
      </c>
      <c r="Z38" s="23">
        <v>4.8933333333333335</v>
      </c>
      <c r="AA38" s="23">
        <v>23.099999999999998</v>
      </c>
      <c r="AB38" s="23">
        <v>2.6633333333333336</v>
      </c>
      <c r="AC38" s="155">
        <f t="shared" si="13"/>
        <v>23.483333333333331</v>
      </c>
      <c r="AD38" s="98"/>
      <c r="AE38" s="114"/>
      <c r="AF38" s="114"/>
      <c r="AG38" s="114"/>
      <c r="AH38" s="114"/>
      <c r="AI38" s="114"/>
    </row>
    <row r="39" spans="1:35" x14ac:dyDescent="0.35">
      <c r="A39" s="19">
        <v>43319</v>
      </c>
      <c r="B39" s="21">
        <f t="shared" si="0"/>
        <v>446</v>
      </c>
      <c r="C39" s="21">
        <f t="shared" si="1"/>
        <v>43319</v>
      </c>
      <c r="D39" s="44">
        <f t="shared" si="2"/>
        <v>7</v>
      </c>
      <c r="E39" s="23">
        <v>4904.3</v>
      </c>
      <c r="F39" s="23">
        <v>2189.3000000000002</v>
      </c>
      <c r="G39" s="23">
        <v>4291.8</v>
      </c>
      <c r="H39" s="41">
        <f t="shared" si="3"/>
        <v>3795.1333333333337</v>
      </c>
      <c r="I39" s="40">
        <f t="shared" si="4"/>
        <v>2189.3000000000002</v>
      </c>
      <c r="J39" s="40">
        <f t="shared" si="5"/>
        <v>4904.3</v>
      </c>
      <c r="K39" s="22">
        <f t="shared" si="6"/>
        <v>37.522095335805936</v>
      </c>
      <c r="L39" s="9">
        <f t="shared" si="7"/>
        <v>64.18571428571444</v>
      </c>
      <c r="M39" s="63">
        <f t="shared" si="8"/>
        <v>1.8000536224831314E-2</v>
      </c>
      <c r="N39" s="10">
        <v>350.78</v>
      </c>
      <c r="O39" s="10">
        <v>134.37</v>
      </c>
      <c r="P39" s="10">
        <v>373.74</v>
      </c>
      <c r="Q39" s="18">
        <f t="shared" si="11"/>
        <v>286.29666666666668</v>
      </c>
      <c r="R39" s="63">
        <f t="shared" si="9"/>
        <v>1.649476647052823E-3</v>
      </c>
      <c r="S39" s="153">
        <v>37.67</v>
      </c>
      <c r="T39" s="153">
        <v>15.2</v>
      </c>
      <c r="U39" s="153">
        <v>36.910000000000004</v>
      </c>
      <c r="V39" s="18">
        <f t="shared" si="12"/>
        <v>29.926666666666666</v>
      </c>
      <c r="W39" s="63">
        <f t="shared" si="10"/>
        <v>-3.0540320908453949E-3</v>
      </c>
      <c r="X39" s="23">
        <v>156.9</v>
      </c>
      <c r="Y39" s="23">
        <v>7.6333333333333329</v>
      </c>
      <c r="Z39" s="23">
        <v>4.79</v>
      </c>
      <c r="AA39" s="23">
        <v>22.733333333333334</v>
      </c>
      <c r="AB39" s="23">
        <v>1.9633333333333332</v>
      </c>
      <c r="AC39" s="155">
        <f t="shared" si="13"/>
        <v>22.916666666666664</v>
      </c>
      <c r="AD39" s="98"/>
      <c r="AE39" s="114"/>
      <c r="AF39" s="114"/>
      <c r="AG39" s="114"/>
      <c r="AH39" s="114"/>
      <c r="AI39" s="114"/>
    </row>
    <row r="40" spans="1:35" x14ac:dyDescent="0.35">
      <c r="A40" s="19">
        <v>43326</v>
      </c>
      <c r="B40" s="21">
        <f t="shared" si="0"/>
        <v>453</v>
      </c>
      <c r="C40" s="21">
        <f t="shared" si="1"/>
        <v>43326</v>
      </c>
      <c r="D40" s="44">
        <f t="shared" si="2"/>
        <v>7</v>
      </c>
      <c r="E40" s="23">
        <v>4168.6000000000004</v>
      </c>
      <c r="F40" s="23">
        <v>3979</v>
      </c>
      <c r="G40" s="23">
        <v>4448.5</v>
      </c>
      <c r="H40" s="41">
        <f t="shared" si="3"/>
        <v>4198.7</v>
      </c>
      <c r="I40" s="40">
        <f t="shared" si="4"/>
        <v>3979</v>
      </c>
      <c r="J40" s="40">
        <f t="shared" si="5"/>
        <v>4448.5</v>
      </c>
      <c r="K40" s="22">
        <f t="shared" si="6"/>
        <v>5.6253808585357445</v>
      </c>
      <c r="L40" s="9">
        <f t="shared" si="7"/>
        <v>57.652380952380881</v>
      </c>
      <c r="M40" s="63">
        <f t="shared" si="8"/>
        <v>1.4436487055547025E-2</v>
      </c>
      <c r="N40" s="10">
        <v>349.47</v>
      </c>
      <c r="O40" s="10">
        <v>238.14</v>
      </c>
      <c r="P40" s="10">
        <v>327.65999999999997</v>
      </c>
      <c r="Q40" s="18">
        <f t="shared" si="11"/>
        <v>305.08999999999997</v>
      </c>
      <c r="R40" s="63">
        <f t="shared" si="9"/>
        <v>9.0826065441629612E-3</v>
      </c>
      <c r="S40" s="153">
        <v>36.42</v>
      </c>
      <c r="T40" s="153">
        <v>24.64</v>
      </c>
      <c r="U40" s="153">
        <v>30.770000000000003</v>
      </c>
      <c r="V40" s="18">
        <f t="shared" si="12"/>
        <v>30.610000000000003</v>
      </c>
      <c r="W40" s="63">
        <f t="shared" si="10"/>
        <v>3.2252583245206651E-3</v>
      </c>
      <c r="X40" s="23"/>
      <c r="Y40" s="23"/>
      <c r="Z40" s="23"/>
      <c r="AA40" s="23">
        <v>19.5</v>
      </c>
      <c r="AB40" s="23"/>
      <c r="AC40" s="155">
        <f t="shared" si="13"/>
        <v>21.116666666666667</v>
      </c>
      <c r="AD40" s="98"/>
      <c r="AE40" s="114"/>
      <c r="AF40" s="114"/>
      <c r="AG40" s="114"/>
      <c r="AH40" s="114"/>
      <c r="AI40" s="114"/>
    </row>
    <row r="41" spans="1:35" x14ac:dyDescent="0.35">
      <c r="A41" s="19">
        <v>43333</v>
      </c>
      <c r="B41" s="21">
        <f t="shared" si="0"/>
        <v>460</v>
      </c>
      <c r="C41" s="21">
        <f t="shared" si="1"/>
        <v>43333</v>
      </c>
      <c r="D41" s="44">
        <f t="shared" si="2"/>
        <v>7</v>
      </c>
      <c r="E41" s="23">
        <v>1135</v>
      </c>
      <c r="F41" s="23">
        <v>2598.5000000000009</v>
      </c>
      <c r="G41" s="23">
        <v>3797.8999999999996</v>
      </c>
      <c r="H41" s="41">
        <f t="shared" si="3"/>
        <v>2510.4666666666667</v>
      </c>
      <c r="I41" s="40">
        <f t="shared" si="4"/>
        <v>1135</v>
      </c>
      <c r="J41" s="40">
        <f t="shared" si="5"/>
        <v>3797.8999999999996</v>
      </c>
      <c r="K41" s="22">
        <f t="shared" si="6"/>
        <v>53.122830305178745</v>
      </c>
      <c r="L41" s="9">
        <f t="shared" si="7"/>
        <v>-241.17619047619044</v>
      </c>
      <c r="M41" s="63">
        <f t="shared" si="8"/>
        <v>-7.34723278186417E-2</v>
      </c>
      <c r="N41" s="10">
        <v>54.080000000000005</v>
      </c>
      <c r="O41" s="10">
        <v>177.42</v>
      </c>
      <c r="P41" s="10">
        <v>270.88</v>
      </c>
      <c r="Q41" s="18">
        <f t="shared" si="11"/>
        <v>167.46</v>
      </c>
      <c r="R41" s="63">
        <f t="shared" si="9"/>
        <v>-8.5694614038602471E-2</v>
      </c>
      <c r="S41" s="153">
        <v>6.02</v>
      </c>
      <c r="T41" s="153">
        <v>17.929999999999996</v>
      </c>
      <c r="U41" s="153">
        <v>27.799999999999997</v>
      </c>
      <c r="V41" s="18">
        <f t="shared" si="12"/>
        <v>17.249999999999996</v>
      </c>
      <c r="W41" s="63">
        <f t="shared" si="10"/>
        <v>-8.1930658497136086E-2</v>
      </c>
      <c r="X41" s="23">
        <v>157.1</v>
      </c>
      <c r="Y41" s="23">
        <v>7.7</v>
      </c>
      <c r="Z41" s="23">
        <v>6.3999999999999995</v>
      </c>
      <c r="AA41" s="23">
        <v>20.5</v>
      </c>
      <c r="AB41" s="23">
        <v>2.12</v>
      </c>
      <c r="AC41" s="155">
        <f t="shared" si="13"/>
        <v>20</v>
      </c>
      <c r="AD41" s="98"/>
      <c r="AE41" s="114"/>
      <c r="AF41" s="114"/>
      <c r="AG41" s="114"/>
      <c r="AH41" s="114"/>
      <c r="AI41" s="114"/>
    </row>
    <row r="42" spans="1:35" x14ac:dyDescent="0.35">
      <c r="A42" s="19">
        <v>43340</v>
      </c>
      <c r="B42" s="21">
        <f t="shared" si="0"/>
        <v>467</v>
      </c>
      <c r="C42" s="21">
        <f t="shared" si="1"/>
        <v>43340</v>
      </c>
      <c r="D42" s="44">
        <f t="shared" si="2"/>
        <v>7</v>
      </c>
      <c r="E42" s="23">
        <v>2297.8000000000006</v>
      </c>
      <c r="F42" s="23">
        <v>3632.8999999999996</v>
      </c>
      <c r="G42" s="23">
        <v>4166</v>
      </c>
      <c r="H42" s="41">
        <f t="shared" si="3"/>
        <v>3365.5666666666671</v>
      </c>
      <c r="I42" s="40">
        <f t="shared" si="4"/>
        <v>2297.8000000000006</v>
      </c>
      <c r="J42" s="40">
        <f t="shared" si="5"/>
        <v>4166</v>
      </c>
      <c r="K42" s="22">
        <f t="shared" si="6"/>
        <v>28.594391578623075</v>
      </c>
      <c r="L42" s="9">
        <f t="shared" si="7"/>
        <v>122.15714285714292</v>
      </c>
      <c r="M42" s="63">
        <f t="shared" si="8"/>
        <v>4.1875384325737439E-2</v>
      </c>
      <c r="N42" s="10">
        <v>164.75</v>
      </c>
      <c r="O42" s="10">
        <v>287.36</v>
      </c>
      <c r="P42" s="10">
        <v>307.62</v>
      </c>
      <c r="Q42" s="18">
        <f t="shared" si="11"/>
        <v>253.24333333333334</v>
      </c>
      <c r="R42" s="63">
        <f t="shared" si="9"/>
        <v>5.9086614508168669E-2</v>
      </c>
      <c r="S42" s="153">
        <v>23.87</v>
      </c>
      <c r="T42" s="153">
        <v>26.57</v>
      </c>
      <c r="U42" s="153">
        <v>28.670000000000005</v>
      </c>
      <c r="V42" s="18">
        <f t="shared" si="12"/>
        <v>26.37</v>
      </c>
      <c r="W42" s="63">
        <f t="shared" si="10"/>
        <v>6.063069384111814E-2</v>
      </c>
      <c r="X42" s="23">
        <v>151.9</v>
      </c>
      <c r="Y42" s="23">
        <v>7.6333333333333329</v>
      </c>
      <c r="Z42" s="23">
        <v>7.7433333333333332</v>
      </c>
      <c r="AA42" s="23">
        <v>17.3</v>
      </c>
      <c r="AB42" s="23">
        <v>0.36000000000000004</v>
      </c>
      <c r="AC42" s="155">
        <f t="shared" si="13"/>
        <v>18.899999999999999</v>
      </c>
      <c r="AD42" s="98"/>
      <c r="AE42" s="114"/>
      <c r="AF42" s="114"/>
      <c r="AG42" s="114"/>
      <c r="AH42" s="114"/>
      <c r="AI42" s="114"/>
    </row>
    <row r="43" spans="1:35" x14ac:dyDescent="0.35">
      <c r="A43" s="19">
        <v>43347</v>
      </c>
      <c r="B43" s="21">
        <f t="shared" si="0"/>
        <v>474</v>
      </c>
      <c r="C43" s="21">
        <f t="shared" si="1"/>
        <v>43347</v>
      </c>
      <c r="D43" s="44">
        <f t="shared" si="2"/>
        <v>7</v>
      </c>
      <c r="E43" s="23">
        <v>1745.9</v>
      </c>
      <c r="F43" s="23">
        <v>4247.8000000000029</v>
      </c>
      <c r="G43" s="23">
        <v>3296.1</v>
      </c>
      <c r="H43" s="41">
        <f t="shared" si="3"/>
        <v>3096.6000000000008</v>
      </c>
      <c r="I43" s="40">
        <f t="shared" si="4"/>
        <v>1745.9</v>
      </c>
      <c r="J43" s="40">
        <f t="shared" si="5"/>
        <v>4247.8000000000029</v>
      </c>
      <c r="K43" s="22">
        <f t="shared" si="6"/>
        <v>40.781006502872721</v>
      </c>
      <c r="L43" s="9">
        <f t="shared" si="7"/>
        <v>-38.42380952380946</v>
      </c>
      <c r="M43" s="63">
        <f t="shared" si="8"/>
        <v>-1.1898801959498329E-2</v>
      </c>
      <c r="N43" s="10">
        <v>221.15000000000003</v>
      </c>
      <c r="O43" s="10">
        <v>321.76</v>
      </c>
      <c r="P43" s="10">
        <v>280.62</v>
      </c>
      <c r="Q43" s="18">
        <f t="shared" si="11"/>
        <v>274.51000000000005</v>
      </c>
      <c r="R43" s="63">
        <f t="shared" si="9"/>
        <v>1.1519553117866137E-2</v>
      </c>
      <c r="S43" s="153">
        <v>22.150000000000006</v>
      </c>
      <c r="T43" s="153">
        <v>27.849999999999994</v>
      </c>
      <c r="U43" s="153">
        <v>26.350000000000005</v>
      </c>
      <c r="V43" s="18">
        <f t="shared" si="12"/>
        <v>25.450000000000003</v>
      </c>
      <c r="W43" s="63">
        <f t="shared" si="10"/>
        <v>-5.0730367669519693E-3</v>
      </c>
      <c r="X43" s="23">
        <v>147.23333333333332</v>
      </c>
      <c r="Y43" s="23">
        <v>7.7333333333333334</v>
      </c>
      <c r="Z43" s="23">
        <v>8.3566666666666674</v>
      </c>
      <c r="AA43" s="23">
        <v>19.500000000000004</v>
      </c>
      <c r="AB43" s="23">
        <v>1.1833333333333333</v>
      </c>
      <c r="AC43" s="155">
        <f t="shared" si="13"/>
        <v>18.400000000000002</v>
      </c>
      <c r="AD43" s="98"/>
      <c r="AE43" s="114"/>
      <c r="AF43" s="114"/>
      <c r="AG43" s="114"/>
      <c r="AH43" s="114"/>
      <c r="AI43" s="114"/>
    </row>
    <row r="44" spans="1:35" x14ac:dyDescent="0.35">
      <c r="A44" s="19">
        <v>43361</v>
      </c>
      <c r="B44" s="21">
        <f t="shared" si="0"/>
        <v>488</v>
      </c>
      <c r="C44" s="21">
        <f t="shared" si="1"/>
        <v>43361</v>
      </c>
      <c r="D44" s="44">
        <f t="shared" si="2"/>
        <v>14</v>
      </c>
      <c r="E44" s="23">
        <v>3164.8</v>
      </c>
      <c r="F44" s="23">
        <v>1539</v>
      </c>
      <c r="G44" s="23">
        <v>5527.6</v>
      </c>
      <c r="H44" s="41">
        <f t="shared" si="3"/>
        <v>3410.4666666666672</v>
      </c>
      <c r="I44" s="40">
        <f t="shared" si="4"/>
        <v>1539</v>
      </c>
      <c r="J44" s="40">
        <f t="shared" si="5"/>
        <v>5527.6</v>
      </c>
      <c r="K44" s="22">
        <f t="shared" si="6"/>
        <v>58.807678062012023</v>
      </c>
      <c r="L44" s="9">
        <f t="shared" si="7"/>
        <v>22.419047619047596</v>
      </c>
      <c r="M44" s="63">
        <f t="shared" si="8"/>
        <v>6.8960284947363294E-3</v>
      </c>
      <c r="N44" s="10">
        <v>201.81</v>
      </c>
      <c r="O44" s="10">
        <v>109.9</v>
      </c>
      <c r="P44" s="10">
        <v>332.78999999999996</v>
      </c>
      <c r="Q44" s="18">
        <f t="shared" si="11"/>
        <v>214.83333333333334</v>
      </c>
      <c r="R44" s="63">
        <f t="shared" si="9"/>
        <v>-1.7508939746242649E-2</v>
      </c>
      <c r="S44" s="153">
        <v>18.97</v>
      </c>
      <c r="T44" s="153">
        <v>10.809999999999995</v>
      </c>
      <c r="U44" s="153">
        <v>33.100000000000009</v>
      </c>
      <c r="V44" s="18">
        <f t="shared" si="12"/>
        <v>20.96</v>
      </c>
      <c r="W44" s="63">
        <f t="shared" si="10"/>
        <v>-1.3864277395977873E-2</v>
      </c>
      <c r="X44" s="23"/>
      <c r="Y44" s="23"/>
      <c r="Z44" s="23"/>
      <c r="AA44" s="23">
        <v>16.5</v>
      </c>
      <c r="AB44" s="23"/>
      <c r="AC44" s="155">
        <f t="shared" si="13"/>
        <v>18</v>
      </c>
      <c r="AD44" s="98"/>
      <c r="AE44" s="114"/>
      <c r="AF44" s="114"/>
      <c r="AG44" s="114"/>
      <c r="AH44" s="114"/>
      <c r="AI44" s="114"/>
    </row>
    <row r="45" spans="1:35" x14ac:dyDescent="0.35">
      <c r="A45" s="19">
        <v>43375</v>
      </c>
      <c r="B45" s="21">
        <f t="shared" si="0"/>
        <v>502</v>
      </c>
      <c r="C45" s="21">
        <f t="shared" si="1"/>
        <v>43375</v>
      </c>
      <c r="D45" s="44">
        <f t="shared" si="2"/>
        <v>14</v>
      </c>
      <c r="E45" s="23">
        <v>3357.6</v>
      </c>
      <c r="F45" s="23">
        <v>2778.4</v>
      </c>
      <c r="G45" s="23">
        <v>3483.5</v>
      </c>
      <c r="H45" s="41">
        <f t="shared" si="3"/>
        <v>3206.5</v>
      </c>
      <c r="I45" s="40">
        <f t="shared" si="4"/>
        <v>2778.4</v>
      </c>
      <c r="J45" s="40">
        <f t="shared" si="5"/>
        <v>3483.5</v>
      </c>
      <c r="K45" s="22">
        <f t="shared" si="6"/>
        <v>11.727794743851897</v>
      </c>
      <c r="L45" s="9">
        <f t="shared" si="7"/>
        <v>-14.569047619047653</v>
      </c>
      <c r="M45" s="63">
        <f t="shared" si="8"/>
        <v>-4.4049381942947718E-3</v>
      </c>
      <c r="N45" s="10">
        <v>230.25</v>
      </c>
      <c r="O45" s="10">
        <v>167.12</v>
      </c>
      <c r="P45" s="10">
        <v>316.02999999999997</v>
      </c>
      <c r="Q45" s="18">
        <f t="shared" si="11"/>
        <v>237.79999999999998</v>
      </c>
      <c r="R45" s="63">
        <f t="shared" si="9"/>
        <v>7.2548178961106147E-3</v>
      </c>
      <c r="S45" s="153">
        <v>22.180000000000007</v>
      </c>
      <c r="T45" s="153">
        <v>17.32</v>
      </c>
      <c r="U45" s="153">
        <v>32.010000000000005</v>
      </c>
      <c r="V45" s="18">
        <f t="shared" si="12"/>
        <v>23.836666666666673</v>
      </c>
      <c r="W45" s="63">
        <f t="shared" si="10"/>
        <v>9.1863679956681408E-3</v>
      </c>
      <c r="X45" s="23">
        <v>155.03333333333333</v>
      </c>
      <c r="Y45" s="23">
        <v>7.5666666666666664</v>
      </c>
      <c r="Z45" s="23">
        <v>9.91</v>
      </c>
      <c r="AA45" s="23">
        <v>10.266666666666667</v>
      </c>
      <c r="AB45" s="23">
        <v>0.56333333333333335</v>
      </c>
      <c r="AC45" s="155">
        <f t="shared" si="13"/>
        <v>13.383333333333333</v>
      </c>
      <c r="AD45" s="98"/>
      <c r="AE45" s="114"/>
      <c r="AF45" s="114"/>
      <c r="AG45" s="114"/>
      <c r="AH45" s="114"/>
      <c r="AI45" s="114"/>
    </row>
    <row r="46" spans="1:35" x14ac:dyDescent="0.35">
      <c r="A46" s="19">
        <v>43403</v>
      </c>
      <c r="B46" s="21">
        <f t="shared" si="0"/>
        <v>530</v>
      </c>
      <c r="C46" s="21">
        <f t="shared" si="1"/>
        <v>43403</v>
      </c>
      <c r="D46" s="44">
        <f t="shared" si="2"/>
        <v>28</v>
      </c>
      <c r="E46" s="23">
        <v>2774.4</v>
      </c>
      <c r="F46" s="23">
        <v>4223.3999999999996</v>
      </c>
      <c r="G46" s="23">
        <v>3963.8</v>
      </c>
      <c r="H46" s="41">
        <f t="shared" si="3"/>
        <v>3653.8666666666663</v>
      </c>
      <c r="I46" s="40">
        <f t="shared" si="4"/>
        <v>2774.4</v>
      </c>
      <c r="J46" s="40">
        <f t="shared" si="5"/>
        <v>4223.3999999999996</v>
      </c>
      <c r="K46" s="22">
        <f t="shared" si="6"/>
        <v>21.145316616815013</v>
      </c>
      <c r="L46" s="9">
        <f t="shared" si="7"/>
        <v>15.97738095238094</v>
      </c>
      <c r="M46" s="63">
        <f t="shared" si="8"/>
        <v>4.6644988568430735E-3</v>
      </c>
      <c r="N46" s="10">
        <v>108.58</v>
      </c>
      <c r="O46" s="10">
        <v>324.34000000000003</v>
      </c>
      <c r="P46" s="10">
        <v>349.66</v>
      </c>
      <c r="Q46" s="18">
        <f t="shared" si="11"/>
        <v>260.86</v>
      </c>
      <c r="R46" s="63">
        <f t="shared" si="9"/>
        <v>3.3054957387662781E-3</v>
      </c>
      <c r="S46" s="153">
        <v>10.32</v>
      </c>
      <c r="T46" s="153">
        <v>32.46</v>
      </c>
      <c r="U46" s="153">
        <v>28</v>
      </c>
      <c r="V46" s="18">
        <f t="shared" si="12"/>
        <v>23.593333333333334</v>
      </c>
      <c r="W46" s="63">
        <f t="shared" si="10"/>
        <v>-3.6645804082099546E-4</v>
      </c>
      <c r="X46" s="23">
        <v>180.83333333333334</v>
      </c>
      <c r="Y46" s="23">
        <v>7.8666666666666671</v>
      </c>
      <c r="Z46" s="23">
        <v>10.963333333333333</v>
      </c>
      <c r="AA46" s="23">
        <v>6.3</v>
      </c>
      <c r="AB46" s="23">
        <v>2.4</v>
      </c>
      <c r="AC46" s="155">
        <f t="shared" si="13"/>
        <v>8.2833333333333332</v>
      </c>
      <c r="AD46" s="98"/>
      <c r="AE46" s="114"/>
      <c r="AF46" s="114"/>
      <c r="AG46" s="114"/>
      <c r="AH46" s="114"/>
      <c r="AI46" s="114"/>
    </row>
    <row r="47" spans="1:35" x14ac:dyDescent="0.35">
      <c r="A47" s="33">
        <v>43431</v>
      </c>
      <c r="B47" s="34">
        <f t="shared" si="0"/>
        <v>558</v>
      </c>
      <c r="C47" s="34">
        <f t="shared" si="1"/>
        <v>43431</v>
      </c>
      <c r="D47" s="47">
        <f t="shared" si="2"/>
        <v>28</v>
      </c>
      <c r="E47" s="24">
        <v>2921.4999999999995</v>
      </c>
      <c r="F47" s="24">
        <v>3685.3160000000003</v>
      </c>
      <c r="G47" s="24">
        <v>2532.3000000000002</v>
      </c>
      <c r="H47" s="41">
        <f t="shared" si="3"/>
        <v>3046.3719999999998</v>
      </c>
      <c r="I47" s="40">
        <f t="shared" si="4"/>
        <v>2532.3000000000002</v>
      </c>
      <c r="J47" s="40">
        <f t="shared" si="5"/>
        <v>3685.3160000000003</v>
      </c>
      <c r="K47" s="35">
        <f t="shared" si="6"/>
        <v>19.254479462048987</v>
      </c>
      <c r="L47" s="9">
        <f t="shared" si="7"/>
        <v>-21.69623809523809</v>
      </c>
      <c r="M47" s="63">
        <f t="shared" si="8"/>
        <v>-6.4940926143638601E-3</v>
      </c>
      <c r="N47" s="46">
        <v>191.9</v>
      </c>
      <c r="O47" s="46">
        <v>291.90000000000003</v>
      </c>
      <c r="P47" s="46">
        <v>184.35</v>
      </c>
      <c r="Q47" s="18">
        <f t="shared" si="11"/>
        <v>222.7166666666667</v>
      </c>
      <c r="R47" s="63">
        <f t="shared" si="9"/>
        <v>-5.6458376565420298E-3</v>
      </c>
      <c r="S47" s="154">
        <v>16.439999999999998</v>
      </c>
      <c r="T47" s="154">
        <v>29.549999999999997</v>
      </c>
      <c r="U47" s="154">
        <v>16.119999999999997</v>
      </c>
      <c r="V47" s="18">
        <f t="shared" si="12"/>
        <v>20.70333333333333</v>
      </c>
      <c r="W47" s="63">
        <f t="shared" si="10"/>
        <v>-4.6667667266466284E-3</v>
      </c>
      <c r="X47" s="23">
        <v>173.43333333333331</v>
      </c>
      <c r="Y47" s="23">
        <v>6.7333333333333343</v>
      </c>
      <c r="Z47" s="23">
        <v>12.299999999999999</v>
      </c>
      <c r="AA47" s="23">
        <v>4.6000000000000005</v>
      </c>
      <c r="AB47" s="23">
        <v>0.47</v>
      </c>
      <c r="AC47" s="155">
        <f t="shared" si="13"/>
        <v>5.45</v>
      </c>
      <c r="AD47" s="98"/>
      <c r="AE47" s="114"/>
      <c r="AF47" s="114"/>
      <c r="AG47" s="114"/>
      <c r="AH47" s="114"/>
      <c r="AI47" s="114"/>
    </row>
    <row r="48" spans="1:35" x14ac:dyDescent="0.35">
      <c r="A48" s="33">
        <v>43515</v>
      </c>
      <c r="B48" s="34">
        <f t="shared" si="0"/>
        <v>642</v>
      </c>
      <c r="C48" s="34">
        <f t="shared" si="1"/>
        <v>43515</v>
      </c>
      <c r="D48" s="44">
        <f t="shared" si="2"/>
        <v>84</v>
      </c>
      <c r="E48" s="24">
        <v>2149.5</v>
      </c>
      <c r="F48" s="24">
        <v>1809.5</v>
      </c>
      <c r="G48" s="24">
        <v>2031.5</v>
      </c>
      <c r="H48" s="41">
        <f t="shared" si="3"/>
        <v>1996.8333333333333</v>
      </c>
      <c r="I48" s="40">
        <f t="shared" si="4"/>
        <v>1809.5</v>
      </c>
      <c r="J48" s="40">
        <f t="shared" si="5"/>
        <v>2149.5</v>
      </c>
      <c r="K48" s="35">
        <f t="shared" si="6"/>
        <v>8.6452196078507377</v>
      </c>
      <c r="L48" s="9">
        <f t="shared" si="7"/>
        <v>-12.494507936507935</v>
      </c>
      <c r="M48" s="63">
        <f t="shared" si="8"/>
        <v>-5.0284378805534784E-3</v>
      </c>
      <c r="N48" s="46">
        <v>169.99</v>
      </c>
      <c r="O48" s="46">
        <v>204.85000000000002</v>
      </c>
      <c r="P48" s="46">
        <v>233.45999999999998</v>
      </c>
      <c r="Q48" s="18">
        <f t="shared" si="11"/>
        <v>202.76666666666665</v>
      </c>
      <c r="R48" s="63">
        <f t="shared" si="9"/>
        <v>-1.117196641671552E-3</v>
      </c>
      <c r="S48" s="154">
        <v>12.409999999999997</v>
      </c>
      <c r="T48" s="154">
        <v>10.519999999999996</v>
      </c>
      <c r="U48" s="154">
        <v>17.759999999999998</v>
      </c>
      <c r="V48" s="18">
        <f t="shared" si="12"/>
        <v>13.563333333333331</v>
      </c>
      <c r="W48" s="63">
        <f t="shared" si="10"/>
        <v>-5.0348171971144424E-3</v>
      </c>
      <c r="X48" s="23">
        <v>147.73333333333332</v>
      </c>
      <c r="Y48" s="23">
        <v>7.4333333333333327</v>
      </c>
      <c r="Z48" s="23">
        <v>12.133333333333333</v>
      </c>
      <c r="AA48" s="23">
        <v>5.0999999999999996</v>
      </c>
      <c r="AB48" s="23">
        <v>1.0900000000000001</v>
      </c>
      <c r="AC48" s="155">
        <f t="shared" si="13"/>
        <v>4.8499999999999996</v>
      </c>
      <c r="AD48" s="98"/>
      <c r="AE48" s="114"/>
      <c r="AF48" s="114"/>
      <c r="AG48" s="114"/>
      <c r="AH48" s="114"/>
      <c r="AI48" s="114"/>
    </row>
    <row r="49" spans="1:36" x14ac:dyDescent="0.35">
      <c r="A49" s="33">
        <v>43543</v>
      </c>
      <c r="B49" s="34">
        <f t="shared" si="0"/>
        <v>670</v>
      </c>
      <c r="C49" s="34">
        <f t="shared" si="1"/>
        <v>43543</v>
      </c>
      <c r="D49" s="44">
        <f t="shared" si="2"/>
        <v>28</v>
      </c>
      <c r="E49" s="24">
        <v>922.5</v>
      </c>
      <c r="F49" s="24">
        <v>1455</v>
      </c>
      <c r="G49" s="24">
        <v>2490.5</v>
      </c>
      <c r="H49" s="41">
        <f t="shared" si="3"/>
        <v>1622.6666666666667</v>
      </c>
      <c r="I49" s="40">
        <f t="shared" si="4"/>
        <v>922.5</v>
      </c>
      <c r="J49" s="40">
        <f t="shared" si="5"/>
        <v>2490.5</v>
      </c>
      <c r="K49" s="35">
        <f t="shared" si="6"/>
        <v>49.137208723337665</v>
      </c>
      <c r="L49" s="9">
        <f t="shared" si="7"/>
        <v>-13.363095238095232</v>
      </c>
      <c r="M49" s="63">
        <f t="shared" si="8"/>
        <v>-7.4104180704477008E-3</v>
      </c>
      <c r="N49" s="24">
        <v>108.23</v>
      </c>
      <c r="O49" s="24">
        <v>141.19</v>
      </c>
      <c r="P49" s="24">
        <v>291.62</v>
      </c>
      <c r="Q49" s="18">
        <f t="shared" ref="Q49:Q50" si="14">+AVERAGE(N49:P49)</f>
        <v>180.34666666666666</v>
      </c>
      <c r="R49" s="63">
        <f t="shared" si="9"/>
        <v>-4.1848202878562403E-3</v>
      </c>
      <c r="S49" s="154">
        <v>8.2800000000000011</v>
      </c>
      <c r="T49" s="154">
        <v>5.2800000000000011</v>
      </c>
      <c r="U49" s="154">
        <v>21.400000000000006</v>
      </c>
      <c r="V49" s="18">
        <f t="shared" si="12"/>
        <v>11.653333333333336</v>
      </c>
      <c r="W49" s="63">
        <f t="shared" si="10"/>
        <v>-5.4206361152236981E-3</v>
      </c>
      <c r="X49" s="23">
        <v>117.03333333333335</v>
      </c>
      <c r="Y49" s="23">
        <v>7.8666666666666671</v>
      </c>
      <c r="Z49" s="23">
        <v>11.633333333333335</v>
      </c>
      <c r="AA49" s="23">
        <v>6.666666666666667</v>
      </c>
      <c r="AB49" s="23">
        <v>1.0266666666666666</v>
      </c>
      <c r="AC49" s="155">
        <f t="shared" si="13"/>
        <v>5.8833333333333329</v>
      </c>
      <c r="AD49" s="98"/>
      <c r="AE49" s="114"/>
      <c r="AF49" s="114"/>
      <c r="AG49" s="114"/>
      <c r="AH49" s="114"/>
      <c r="AI49" s="114"/>
    </row>
    <row r="50" spans="1:36" s="30" customFormat="1" x14ac:dyDescent="0.35">
      <c r="A50" s="166">
        <v>43578</v>
      </c>
      <c r="B50" s="167">
        <f t="shared" si="0"/>
        <v>705</v>
      </c>
      <c r="C50" s="167">
        <f t="shared" si="1"/>
        <v>43578</v>
      </c>
      <c r="D50" s="168">
        <f t="shared" si="2"/>
        <v>35</v>
      </c>
      <c r="E50" s="24">
        <v>2331.6</v>
      </c>
      <c r="F50" s="24">
        <v>2141</v>
      </c>
      <c r="G50" s="24">
        <v>1318.5</v>
      </c>
      <c r="H50" s="41">
        <f t="shared" si="3"/>
        <v>1930.3666666666668</v>
      </c>
      <c r="I50" s="40">
        <f t="shared" si="4"/>
        <v>1318.5</v>
      </c>
      <c r="J50" s="40">
        <f t="shared" si="5"/>
        <v>2331.6</v>
      </c>
      <c r="K50" s="35">
        <f t="shared" si="6"/>
        <v>27.890744366174935</v>
      </c>
      <c r="L50" s="9">
        <f t="shared" si="7"/>
        <v>8.7914285714285736</v>
      </c>
      <c r="M50" s="63">
        <f t="shared" si="8"/>
        <v>4.9611166041152134E-3</v>
      </c>
      <c r="N50" s="24">
        <v>233.89</v>
      </c>
      <c r="O50" s="24">
        <v>188.99</v>
      </c>
      <c r="P50" s="24">
        <v>118.05</v>
      </c>
      <c r="Q50" s="18">
        <f t="shared" si="14"/>
        <v>180.30999999999997</v>
      </c>
      <c r="R50" s="63">
        <f t="shared" si="9"/>
        <v>-5.8095088656681272E-6</v>
      </c>
      <c r="S50" s="154">
        <v>18.720000000000002</v>
      </c>
      <c r="T50" s="154">
        <v>11.54</v>
      </c>
      <c r="U50" s="154">
        <v>6.9400000000000013</v>
      </c>
      <c r="V50" s="18">
        <f t="shared" si="12"/>
        <v>12.4</v>
      </c>
      <c r="W50" s="63">
        <f t="shared" si="10"/>
        <v>1.7744060140504558E-3</v>
      </c>
      <c r="X50" s="23">
        <v>133.49999999999997</v>
      </c>
      <c r="Y50" s="23">
        <v>8.1333333333333346</v>
      </c>
      <c r="Z50" s="23">
        <v>8.3666666666666671</v>
      </c>
      <c r="AA50" s="23">
        <v>14.5</v>
      </c>
      <c r="AB50" s="23">
        <v>3.86</v>
      </c>
      <c r="AC50" s="155">
        <f t="shared" si="13"/>
        <v>10.583333333333334</v>
      </c>
      <c r="AD50" s="98"/>
      <c r="AE50" s="114"/>
      <c r="AF50" s="114"/>
      <c r="AG50" s="114"/>
      <c r="AH50" s="114"/>
      <c r="AI50" s="114"/>
    </row>
    <row r="51" spans="1:36" s="30" customFormat="1" x14ac:dyDescent="0.35">
      <c r="A51" s="169">
        <v>43606</v>
      </c>
      <c r="B51" s="170">
        <f t="shared" si="0"/>
        <v>733</v>
      </c>
      <c r="C51" s="170">
        <f t="shared" si="1"/>
        <v>43606</v>
      </c>
      <c r="D51" s="171">
        <f t="shared" si="2"/>
        <v>28</v>
      </c>
      <c r="E51" s="120">
        <v>969</v>
      </c>
      <c r="F51" s="120">
        <v>4205.3999999999996</v>
      </c>
      <c r="G51" s="120">
        <v>2230.5</v>
      </c>
      <c r="H51" s="158">
        <f t="shared" si="3"/>
        <v>2468.2999999999997</v>
      </c>
      <c r="I51" s="158">
        <f t="shared" si="4"/>
        <v>969</v>
      </c>
      <c r="J51" s="158">
        <f t="shared" si="5"/>
        <v>4205.3999999999996</v>
      </c>
      <c r="K51" s="159">
        <f t="shared" si="6"/>
        <v>66.088074113040861</v>
      </c>
      <c r="L51" s="160">
        <f t="shared" si="7"/>
        <v>19.211904761904748</v>
      </c>
      <c r="M51" s="161">
        <f t="shared" si="8"/>
        <v>8.7792745346548795E-3</v>
      </c>
      <c r="N51" s="120">
        <v>50.86</v>
      </c>
      <c r="O51" s="120">
        <v>180.91</v>
      </c>
      <c r="P51" s="120">
        <v>158.44</v>
      </c>
      <c r="Q51" s="162">
        <f t="shared" ref="Q51" si="15">+AVERAGE(N51:P51)</f>
        <v>130.07</v>
      </c>
      <c r="R51" s="161">
        <f t="shared" si="9"/>
        <v>-1.1664458025450988E-2</v>
      </c>
      <c r="S51" s="163">
        <v>7.3099999999999987</v>
      </c>
      <c r="T51" s="163">
        <v>20.990000000000002</v>
      </c>
      <c r="U51" s="163">
        <v>20.270000000000003</v>
      </c>
      <c r="V51" s="162">
        <f t="shared" ref="V51" si="16">+AVERAGE(S51:U51)</f>
        <v>16.190000000000001</v>
      </c>
      <c r="W51" s="161">
        <f t="shared" si="10"/>
        <v>9.5249033956626029E-3</v>
      </c>
      <c r="X51" s="164">
        <v>160.70000000000002</v>
      </c>
      <c r="Y51" s="164">
        <v>7.5</v>
      </c>
      <c r="Z51" s="164">
        <v>6.0666666666666673</v>
      </c>
      <c r="AA51" s="164">
        <v>15.199999999999998</v>
      </c>
      <c r="AB51" s="164">
        <v>2.6266666666666669</v>
      </c>
      <c r="AC51" s="165">
        <v>15.199999999999998</v>
      </c>
      <c r="AD51"/>
      <c r="AE51"/>
      <c r="AF51"/>
      <c r="AG51"/>
      <c r="AH51"/>
      <c r="AI51"/>
    </row>
    <row r="52" spans="1:36" x14ac:dyDescent="0.35">
      <c r="A52" s="59"/>
      <c r="B52" s="34"/>
      <c r="C52" s="34"/>
      <c r="D52" s="36"/>
      <c r="E52" s="172"/>
      <c r="F52" s="172"/>
      <c r="G52" s="172"/>
      <c r="H52" s="172"/>
      <c r="I52" s="6"/>
      <c r="J52" s="6"/>
      <c r="K52" s="6"/>
      <c r="L52" s="47"/>
      <c r="M52" s="54"/>
      <c r="N52" s="55"/>
      <c r="O52" s="172"/>
      <c r="P52" s="172"/>
      <c r="Q52" s="172"/>
      <c r="R52" s="60"/>
      <c r="S52" s="60"/>
      <c r="T52" s="172"/>
      <c r="U52" s="172"/>
      <c r="V52" s="172"/>
      <c r="W52" s="60"/>
      <c r="X52" s="87"/>
      <c r="Y52" s="13"/>
    </row>
    <row r="53" spans="1:36" s="26" customFormat="1" ht="15.75" customHeight="1" x14ac:dyDescent="0.35">
      <c r="A53" s="151"/>
      <c r="B53" s="25"/>
      <c r="C53" s="25"/>
      <c r="D53" s="38"/>
      <c r="E53" s="37"/>
      <c r="F53" s="224"/>
      <c r="G53" s="224"/>
      <c r="H53" s="45"/>
      <c r="I53" s="286"/>
      <c r="J53" s="286"/>
      <c r="K53" s="25"/>
      <c r="L53" s="25"/>
      <c r="M53" s="25"/>
      <c r="N53" s="25"/>
      <c r="O53" s="37"/>
      <c r="P53" s="37"/>
      <c r="Q53" s="37"/>
      <c r="R53" s="25"/>
      <c r="T53" s="37"/>
      <c r="U53" s="37"/>
      <c r="V53" s="37"/>
      <c r="W53" s="25"/>
      <c r="AC53" s="25"/>
      <c r="AD53" s="88"/>
      <c r="AE53"/>
      <c r="AF53"/>
      <c r="AG53"/>
      <c r="AH53"/>
      <c r="AI53"/>
      <c r="AJ53"/>
    </row>
    <row r="54" spans="1:36" x14ac:dyDescent="0.35">
      <c r="D54" s="30"/>
      <c r="E54" s="30"/>
      <c r="F54" s="225"/>
      <c r="G54" s="224"/>
      <c r="H54" s="45"/>
      <c r="M54"/>
      <c r="N54" s="15"/>
      <c r="O54" s="30"/>
      <c r="P54" s="30"/>
      <c r="Q54" s="37"/>
      <c r="T54" s="30"/>
      <c r="U54" s="30"/>
      <c r="V54" s="37"/>
      <c r="X54" s="71"/>
      <c r="AE54" s="30"/>
      <c r="AF54" s="30"/>
      <c r="AG54" s="30"/>
      <c r="AH54" s="30"/>
      <c r="AI54" s="30"/>
      <c r="AJ54" s="30"/>
    </row>
    <row r="55" spans="1:36" s="13" customFormat="1" x14ac:dyDescent="0.35">
      <c r="A55" s="152"/>
      <c r="L55" s="51"/>
      <c r="N55" s="52"/>
      <c r="O55" s="21"/>
      <c r="P55" s="21"/>
      <c r="Q55" s="21"/>
      <c r="R55" s="21"/>
      <c r="S55" s="21"/>
      <c r="T55" s="21"/>
      <c r="U55" s="21"/>
      <c r="V55" s="21"/>
      <c r="W55" s="21"/>
      <c r="X55" s="89"/>
      <c r="AE55" s="30"/>
      <c r="AF55" s="30"/>
      <c r="AG55" s="30"/>
      <c r="AH55" s="30"/>
      <c r="AI55" s="30"/>
      <c r="AJ55" s="30"/>
    </row>
    <row r="56" spans="1:36" s="13" customFormat="1" x14ac:dyDescent="0.35">
      <c r="A56" s="53"/>
      <c r="B56" s="21"/>
      <c r="C56" s="21"/>
      <c r="D56" s="14"/>
      <c r="I56" s="43"/>
      <c r="J56" s="43"/>
      <c r="K56" s="44"/>
      <c r="L56" s="54"/>
      <c r="M56" s="55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90"/>
      <c r="AE56"/>
      <c r="AF56"/>
      <c r="AG56"/>
      <c r="AH56"/>
      <c r="AI56"/>
      <c r="AJ56"/>
    </row>
    <row r="57" spans="1:36" s="13" customFormat="1" x14ac:dyDescent="0.35">
      <c r="A57" s="53"/>
      <c r="B57" s="21"/>
      <c r="C57" s="21"/>
      <c r="D57" s="14"/>
      <c r="I57" s="43"/>
      <c r="J57" s="43"/>
      <c r="K57" s="44"/>
      <c r="L57" s="54"/>
      <c r="M57" s="55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90"/>
      <c r="AE57"/>
      <c r="AF57"/>
      <c r="AG57"/>
      <c r="AH57"/>
      <c r="AI57"/>
      <c r="AJ57"/>
    </row>
    <row r="58" spans="1:36" s="13" customFormat="1" x14ac:dyDescent="0.35">
      <c r="A58" s="53"/>
      <c r="B58" s="21"/>
      <c r="C58" s="21"/>
      <c r="D58" s="14"/>
      <c r="I58" s="43"/>
      <c r="J58" s="43"/>
      <c r="K58" s="44"/>
      <c r="L58" s="54"/>
      <c r="M58" s="55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90"/>
      <c r="AE58" s="26"/>
      <c r="AF58" s="26"/>
      <c r="AG58" s="26"/>
      <c r="AH58" s="26"/>
      <c r="AI58" s="26"/>
      <c r="AJ58" s="26"/>
    </row>
    <row r="59" spans="1:36" s="13" customFormat="1" x14ac:dyDescent="0.35">
      <c r="A59" s="53"/>
      <c r="B59" s="21"/>
      <c r="C59" s="21"/>
      <c r="D59" s="14"/>
      <c r="I59" s="43"/>
      <c r="J59" s="43"/>
      <c r="K59" s="44"/>
      <c r="L59" s="54"/>
      <c r="M59" s="55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90"/>
      <c r="AE59"/>
      <c r="AF59"/>
      <c r="AG59"/>
      <c r="AH59"/>
      <c r="AI59"/>
      <c r="AJ59"/>
    </row>
    <row r="60" spans="1:36" s="13" customFormat="1" x14ac:dyDescent="0.35">
      <c r="A60" s="53"/>
      <c r="B60" s="21"/>
      <c r="C60" s="21"/>
      <c r="D60" s="14"/>
      <c r="I60" s="43"/>
      <c r="J60" s="43"/>
      <c r="K60" s="44"/>
      <c r="L60" s="54"/>
      <c r="M60" s="55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90"/>
    </row>
    <row r="61" spans="1:36" s="13" customFormat="1" x14ac:dyDescent="0.35">
      <c r="A61" s="53"/>
      <c r="B61" s="21"/>
      <c r="C61" s="21"/>
      <c r="D61" s="14"/>
      <c r="I61" s="43"/>
      <c r="J61" s="43"/>
      <c r="K61" s="44"/>
      <c r="L61" s="54"/>
      <c r="M61" s="55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90"/>
    </row>
    <row r="62" spans="1:36" s="13" customFormat="1" x14ac:dyDescent="0.35">
      <c r="A62" s="53"/>
      <c r="B62" s="21"/>
      <c r="C62" s="21"/>
      <c r="D62" s="14"/>
      <c r="I62" s="43"/>
      <c r="J62" s="43"/>
      <c r="K62" s="44"/>
      <c r="L62" s="54"/>
      <c r="M62" s="55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90"/>
    </row>
    <row r="63" spans="1:36" s="13" customFormat="1" x14ac:dyDescent="0.35">
      <c r="A63" s="53"/>
      <c r="B63" s="21"/>
      <c r="C63" s="21"/>
      <c r="D63" s="14"/>
      <c r="I63" s="43"/>
      <c r="J63" s="43"/>
      <c r="K63" s="44"/>
      <c r="L63" s="54"/>
      <c r="M63" s="55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90"/>
    </row>
    <row r="64" spans="1:36" s="13" customFormat="1" x14ac:dyDescent="0.35">
      <c r="A64" s="53"/>
      <c r="B64" s="21"/>
      <c r="C64" s="21"/>
      <c r="D64" s="14"/>
      <c r="I64" s="43"/>
      <c r="J64" s="43"/>
      <c r="K64" s="44"/>
      <c r="L64" s="54"/>
      <c r="M64" s="55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90"/>
    </row>
    <row r="65" spans="1:24" s="13" customFormat="1" x14ac:dyDescent="0.35">
      <c r="A65" s="53"/>
      <c r="B65" s="21"/>
      <c r="C65" s="21"/>
      <c r="D65" s="14"/>
      <c r="I65" s="43"/>
      <c r="J65" s="43"/>
      <c r="K65" s="44"/>
      <c r="L65" s="54"/>
      <c r="M65" s="55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90"/>
    </row>
    <row r="66" spans="1:24" s="13" customFormat="1" x14ac:dyDescent="0.35">
      <c r="A66" s="53"/>
      <c r="B66" s="21"/>
      <c r="C66" s="21"/>
      <c r="D66" s="14"/>
      <c r="I66" s="43"/>
      <c r="J66" s="43"/>
      <c r="K66" s="44"/>
      <c r="L66" s="54"/>
      <c r="M66" s="55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90"/>
    </row>
    <row r="67" spans="1:24" s="13" customFormat="1" x14ac:dyDescent="0.35">
      <c r="A67" s="53"/>
      <c r="B67" s="21"/>
      <c r="C67" s="21"/>
      <c r="D67" s="14"/>
      <c r="I67" s="43"/>
      <c r="J67" s="43"/>
      <c r="K67" s="44"/>
      <c r="L67" s="54"/>
      <c r="M67" s="55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90"/>
    </row>
    <row r="68" spans="1:24" s="13" customFormat="1" x14ac:dyDescent="0.35">
      <c r="A68" s="53"/>
      <c r="B68" s="21"/>
      <c r="C68" s="21"/>
      <c r="D68" s="14"/>
      <c r="I68" s="43"/>
      <c r="J68" s="43"/>
      <c r="K68" s="44"/>
      <c r="L68" s="54"/>
      <c r="M68" s="55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90"/>
    </row>
    <row r="69" spans="1:24" s="13" customFormat="1" x14ac:dyDescent="0.35">
      <c r="A69" s="53"/>
      <c r="B69" s="21"/>
      <c r="C69" s="21"/>
      <c r="D69" s="14"/>
      <c r="I69" s="43"/>
      <c r="J69" s="43"/>
      <c r="K69" s="44"/>
      <c r="L69" s="54"/>
      <c r="M69" s="55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90"/>
    </row>
    <row r="70" spans="1:24" s="13" customFormat="1" x14ac:dyDescent="0.35">
      <c r="A70" s="53"/>
      <c r="B70" s="21"/>
      <c r="C70" s="21"/>
      <c r="D70" s="14"/>
      <c r="I70" s="43"/>
      <c r="J70" s="43"/>
      <c r="K70" s="44"/>
      <c r="L70" s="54"/>
      <c r="M70" s="55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90"/>
    </row>
    <row r="71" spans="1:24" s="13" customFormat="1" x14ac:dyDescent="0.35">
      <c r="A71" s="53"/>
      <c r="B71" s="21"/>
      <c r="C71" s="21"/>
      <c r="D71" s="14"/>
      <c r="I71" s="43"/>
      <c r="J71" s="43"/>
      <c r="K71" s="44"/>
      <c r="L71" s="54"/>
      <c r="M71" s="55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90"/>
    </row>
    <row r="72" spans="1:24" s="13" customFormat="1" ht="15" thickBot="1" x14ac:dyDescent="0.4">
      <c r="A72" s="56"/>
      <c r="B72" s="21"/>
      <c r="C72" s="21"/>
      <c r="D72" s="14"/>
      <c r="I72" s="43"/>
      <c r="J72" s="43"/>
      <c r="K72" s="44"/>
      <c r="L72" s="54"/>
      <c r="M72" s="55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90"/>
    </row>
    <row r="73" spans="1:24" s="13" customFormat="1" x14ac:dyDescent="0.35">
      <c r="A73" s="53"/>
      <c r="E73" s="57"/>
      <c r="F73" s="57"/>
      <c r="G73" s="57"/>
      <c r="H73" s="57"/>
      <c r="M73" s="52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90"/>
    </row>
    <row r="74" spans="1:24" s="13" customFormat="1" x14ac:dyDescent="0.35">
      <c r="A74" s="53"/>
      <c r="E74" s="37"/>
      <c r="F74" s="37"/>
      <c r="G74" s="37"/>
      <c r="H74" s="37"/>
      <c r="M74" s="52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90"/>
    </row>
    <row r="75" spans="1:24" s="13" customFormat="1" x14ac:dyDescent="0.35">
      <c r="A75" s="53"/>
      <c r="E75" s="58"/>
      <c r="F75" s="58"/>
      <c r="G75" s="37"/>
      <c r="H75" s="37"/>
      <c r="M75" s="52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90"/>
    </row>
    <row r="76" spans="1:24" s="13" customFormat="1" x14ac:dyDescent="0.35">
      <c r="A76" s="53"/>
      <c r="M76" s="52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90"/>
    </row>
    <row r="77" spans="1:24" s="13" customFormat="1" x14ac:dyDescent="0.35">
      <c r="A77" s="53"/>
      <c r="M77" s="52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90"/>
    </row>
    <row r="78" spans="1:24" s="13" customFormat="1" x14ac:dyDescent="0.35">
      <c r="A78" s="53"/>
      <c r="M78" s="52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90"/>
    </row>
    <row r="79" spans="1:24" s="13" customFormat="1" x14ac:dyDescent="0.35">
      <c r="A79" s="53"/>
      <c r="M79" s="52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90"/>
    </row>
    <row r="80" spans="1:24" s="13" customFormat="1" x14ac:dyDescent="0.35">
      <c r="A80" s="53"/>
      <c r="M80" s="52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90"/>
    </row>
    <row r="81" spans="1:24" s="13" customFormat="1" x14ac:dyDescent="0.35">
      <c r="A81" s="53"/>
      <c r="M81" s="52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90"/>
    </row>
    <row r="82" spans="1:24" s="13" customFormat="1" x14ac:dyDescent="0.35">
      <c r="A82" s="53"/>
      <c r="M82" s="52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90"/>
    </row>
    <row r="83" spans="1:24" s="13" customFormat="1" x14ac:dyDescent="0.35">
      <c r="A83" s="53"/>
      <c r="M83" s="52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90"/>
    </row>
    <row r="84" spans="1:24" s="13" customFormat="1" x14ac:dyDescent="0.35">
      <c r="A84" s="53"/>
      <c r="M84" s="52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90"/>
    </row>
    <row r="85" spans="1:24" s="13" customFormat="1" x14ac:dyDescent="0.35">
      <c r="A85" s="53"/>
      <c r="M85" s="52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90"/>
    </row>
    <row r="86" spans="1:24" s="13" customFormat="1" x14ac:dyDescent="0.35">
      <c r="A86" s="53"/>
      <c r="M86" s="52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90"/>
    </row>
    <row r="87" spans="1:24" s="13" customFormat="1" x14ac:dyDescent="0.35">
      <c r="A87" s="53"/>
      <c r="M87" s="52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90"/>
    </row>
    <row r="88" spans="1:24" s="13" customFormat="1" x14ac:dyDescent="0.35">
      <c r="A88" s="53"/>
      <c r="M88" s="52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90"/>
    </row>
    <row r="89" spans="1:24" s="13" customFormat="1" x14ac:dyDescent="0.35">
      <c r="A89" s="53"/>
      <c r="M89" s="52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90"/>
    </row>
    <row r="90" spans="1:24" s="13" customFormat="1" x14ac:dyDescent="0.35">
      <c r="A90" s="53"/>
      <c r="M90" s="52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90"/>
    </row>
    <row r="91" spans="1:24" s="13" customFormat="1" x14ac:dyDescent="0.35">
      <c r="A91" s="53"/>
      <c r="M91" s="52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90"/>
    </row>
    <row r="92" spans="1:24" s="13" customFormat="1" x14ac:dyDescent="0.35">
      <c r="A92" s="53"/>
      <c r="M92" s="52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90"/>
    </row>
    <row r="93" spans="1:24" s="13" customFormat="1" x14ac:dyDescent="0.35">
      <c r="A93" s="53"/>
      <c r="M93" s="52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90"/>
    </row>
    <row r="94" spans="1:24" s="13" customFormat="1" x14ac:dyDescent="0.35">
      <c r="A94" s="53"/>
      <c r="M94" s="52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90"/>
    </row>
    <row r="95" spans="1:24" s="13" customFormat="1" x14ac:dyDescent="0.35">
      <c r="A95" s="53"/>
      <c r="M95" s="52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90"/>
    </row>
    <row r="96" spans="1:24" s="13" customFormat="1" x14ac:dyDescent="0.35">
      <c r="A96" s="53"/>
      <c r="M96" s="52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90"/>
    </row>
    <row r="97" spans="1:24" s="13" customFormat="1" x14ac:dyDescent="0.35">
      <c r="A97" s="53"/>
      <c r="M97" s="52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90"/>
    </row>
    <row r="98" spans="1:24" s="13" customFormat="1" x14ac:dyDescent="0.35">
      <c r="A98" s="53"/>
      <c r="M98" s="52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90"/>
    </row>
    <row r="99" spans="1:24" s="13" customFormat="1" x14ac:dyDescent="0.35">
      <c r="A99" s="53"/>
      <c r="M99" s="52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90"/>
    </row>
    <row r="100" spans="1:24" s="13" customFormat="1" x14ac:dyDescent="0.35">
      <c r="A100" s="53"/>
      <c r="M100" s="52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90"/>
    </row>
    <row r="101" spans="1:24" s="13" customFormat="1" x14ac:dyDescent="0.35">
      <c r="A101" s="53"/>
      <c r="M101" s="52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90"/>
    </row>
    <row r="102" spans="1:24" s="13" customFormat="1" x14ac:dyDescent="0.35">
      <c r="A102" s="53"/>
      <c r="M102" s="52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90"/>
    </row>
    <row r="103" spans="1:24" s="13" customFormat="1" x14ac:dyDescent="0.35">
      <c r="A103" s="53"/>
      <c r="M103" s="52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90"/>
    </row>
    <row r="104" spans="1:24" s="13" customFormat="1" x14ac:dyDescent="0.35">
      <c r="A104" s="53"/>
      <c r="M104" s="52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90"/>
    </row>
    <row r="105" spans="1:24" s="13" customFormat="1" x14ac:dyDescent="0.35">
      <c r="A105" s="53"/>
      <c r="M105" s="52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90"/>
    </row>
    <row r="106" spans="1:24" s="13" customFormat="1" x14ac:dyDescent="0.35">
      <c r="A106" s="53"/>
      <c r="M106" s="52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90"/>
    </row>
    <row r="107" spans="1:24" s="13" customFormat="1" x14ac:dyDescent="0.35">
      <c r="A107" s="53"/>
      <c r="M107" s="52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90"/>
    </row>
    <row r="108" spans="1:24" s="13" customFormat="1" x14ac:dyDescent="0.35">
      <c r="A108" s="53"/>
      <c r="M108" s="52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90"/>
    </row>
    <row r="109" spans="1:24" s="13" customFormat="1" x14ac:dyDescent="0.35">
      <c r="A109" s="53"/>
      <c r="M109" s="52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90"/>
    </row>
    <row r="110" spans="1:24" s="13" customFormat="1" x14ac:dyDescent="0.35">
      <c r="A110" s="53"/>
      <c r="M110" s="52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90"/>
    </row>
    <row r="111" spans="1:24" s="13" customFormat="1" x14ac:dyDescent="0.35">
      <c r="A111" s="53"/>
      <c r="M111" s="52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90"/>
    </row>
    <row r="112" spans="1:24" s="13" customFormat="1" x14ac:dyDescent="0.35">
      <c r="A112" s="53"/>
      <c r="M112" s="52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90"/>
    </row>
    <row r="113" spans="1:24" s="13" customFormat="1" x14ac:dyDescent="0.35">
      <c r="A113" s="53"/>
      <c r="M113" s="52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90"/>
    </row>
    <row r="114" spans="1:24" s="13" customFormat="1" x14ac:dyDescent="0.35">
      <c r="A114" s="53"/>
      <c r="M114" s="52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90"/>
    </row>
    <row r="115" spans="1:24" s="13" customFormat="1" x14ac:dyDescent="0.35">
      <c r="A115" s="53"/>
      <c r="M115" s="52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90"/>
    </row>
    <row r="116" spans="1:24" s="13" customFormat="1" x14ac:dyDescent="0.35">
      <c r="A116" s="53"/>
      <c r="M116" s="52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90"/>
    </row>
    <row r="117" spans="1:24" s="13" customFormat="1" x14ac:dyDescent="0.35">
      <c r="A117" s="53"/>
      <c r="M117" s="52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90"/>
    </row>
    <row r="118" spans="1:24" s="13" customFormat="1" x14ac:dyDescent="0.35">
      <c r="A118" s="53"/>
      <c r="M118" s="52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90"/>
    </row>
    <row r="119" spans="1:24" s="13" customFormat="1" x14ac:dyDescent="0.35">
      <c r="A119" s="53"/>
      <c r="M119" s="52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90"/>
    </row>
    <row r="120" spans="1:24" s="13" customFormat="1" x14ac:dyDescent="0.35">
      <c r="A120" s="53"/>
      <c r="M120" s="52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90"/>
    </row>
    <row r="121" spans="1:24" s="13" customFormat="1" x14ac:dyDescent="0.35">
      <c r="A121" s="53"/>
      <c r="M121" s="52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90"/>
    </row>
    <row r="122" spans="1:24" s="13" customFormat="1" x14ac:dyDescent="0.35">
      <c r="A122" s="53"/>
      <c r="M122" s="52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90"/>
    </row>
    <row r="123" spans="1:24" s="13" customFormat="1" x14ac:dyDescent="0.35">
      <c r="A123" s="53"/>
      <c r="M123" s="52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90"/>
    </row>
    <row r="124" spans="1:24" s="13" customFormat="1" x14ac:dyDescent="0.35">
      <c r="A124" s="53"/>
      <c r="M124" s="52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90"/>
    </row>
    <row r="125" spans="1:24" s="13" customFormat="1" x14ac:dyDescent="0.35">
      <c r="A125" s="53"/>
      <c r="M125" s="52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90"/>
    </row>
    <row r="126" spans="1:24" s="13" customFormat="1" x14ac:dyDescent="0.35">
      <c r="A126" s="53"/>
      <c r="M126" s="52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90"/>
    </row>
    <row r="127" spans="1:24" s="13" customFormat="1" x14ac:dyDescent="0.35">
      <c r="A127" s="53"/>
      <c r="M127" s="52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90"/>
    </row>
    <row r="128" spans="1:24" s="13" customFormat="1" x14ac:dyDescent="0.35">
      <c r="A128" s="53"/>
      <c r="M128" s="52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90"/>
    </row>
    <row r="129" spans="1:24" s="13" customFormat="1" x14ac:dyDescent="0.35">
      <c r="A129" s="53"/>
      <c r="M129" s="52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90"/>
    </row>
    <row r="130" spans="1:24" s="13" customFormat="1" x14ac:dyDescent="0.35">
      <c r="A130" s="53"/>
      <c r="M130" s="52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90"/>
    </row>
    <row r="131" spans="1:24" s="13" customFormat="1" x14ac:dyDescent="0.35">
      <c r="A131" s="53"/>
      <c r="M131" s="52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90"/>
    </row>
    <row r="132" spans="1:24" s="13" customFormat="1" x14ac:dyDescent="0.35">
      <c r="A132" s="53"/>
      <c r="M132" s="52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90"/>
    </row>
    <row r="133" spans="1:24" s="13" customFormat="1" x14ac:dyDescent="0.35">
      <c r="A133" s="53"/>
      <c r="M133" s="52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90"/>
    </row>
    <row r="134" spans="1:24" s="13" customFormat="1" x14ac:dyDescent="0.35">
      <c r="A134" s="53"/>
      <c r="M134" s="52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90"/>
    </row>
    <row r="135" spans="1:24" s="13" customFormat="1" x14ac:dyDescent="0.35">
      <c r="A135" s="53"/>
      <c r="M135" s="52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90"/>
    </row>
    <row r="136" spans="1:24" s="13" customFormat="1" x14ac:dyDescent="0.35">
      <c r="A136" s="53"/>
      <c r="M136" s="52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90"/>
    </row>
    <row r="137" spans="1:24" s="13" customFormat="1" x14ac:dyDescent="0.35">
      <c r="A137" s="53"/>
      <c r="M137" s="52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90"/>
    </row>
    <row r="138" spans="1:24" s="13" customFormat="1" x14ac:dyDescent="0.35">
      <c r="A138" s="53"/>
      <c r="M138" s="52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90"/>
    </row>
    <row r="139" spans="1:24" s="13" customFormat="1" x14ac:dyDescent="0.35">
      <c r="A139" s="53"/>
      <c r="M139" s="52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90"/>
    </row>
    <row r="140" spans="1:24" s="13" customFormat="1" x14ac:dyDescent="0.35">
      <c r="A140" s="53"/>
      <c r="M140" s="52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90"/>
    </row>
    <row r="141" spans="1:24" s="13" customFormat="1" x14ac:dyDescent="0.35">
      <c r="A141" s="53"/>
      <c r="M141" s="52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90"/>
    </row>
    <row r="142" spans="1:24" s="13" customFormat="1" x14ac:dyDescent="0.35">
      <c r="A142" s="53"/>
      <c r="M142" s="52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90"/>
    </row>
    <row r="143" spans="1:24" s="13" customFormat="1" x14ac:dyDescent="0.35">
      <c r="A143" s="53"/>
      <c r="M143" s="52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90"/>
    </row>
    <row r="144" spans="1:24" s="13" customFormat="1" x14ac:dyDescent="0.35">
      <c r="A144" s="53"/>
      <c r="M144" s="52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90"/>
    </row>
    <row r="145" spans="1:24" s="13" customFormat="1" x14ac:dyDescent="0.35">
      <c r="A145" s="53"/>
      <c r="M145" s="52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90"/>
    </row>
    <row r="146" spans="1:24" s="13" customFormat="1" x14ac:dyDescent="0.35">
      <c r="A146" s="53"/>
      <c r="M146" s="52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90"/>
    </row>
    <row r="147" spans="1:24" s="13" customFormat="1" x14ac:dyDescent="0.35">
      <c r="A147" s="53"/>
      <c r="M147" s="52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90"/>
    </row>
    <row r="148" spans="1:24" s="13" customFormat="1" x14ac:dyDescent="0.35">
      <c r="A148" s="53"/>
      <c r="M148" s="52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90"/>
    </row>
    <row r="149" spans="1:24" s="13" customFormat="1" x14ac:dyDescent="0.35">
      <c r="A149" s="53"/>
      <c r="M149" s="52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90"/>
    </row>
    <row r="150" spans="1:24" s="13" customFormat="1" x14ac:dyDescent="0.35">
      <c r="A150" s="53"/>
      <c r="M150" s="52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90"/>
    </row>
    <row r="151" spans="1:24" s="13" customFormat="1" x14ac:dyDescent="0.35">
      <c r="A151" s="53"/>
      <c r="M151" s="52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90"/>
    </row>
    <row r="152" spans="1:24" s="13" customFormat="1" x14ac:dyDescent="0.35">
      <c r="A152" s="53"/>
      <c r="M152" s="52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90"/>
    </row>
    <row r="153" spans="1:24" s="13" customFormat="1" x14ac:dyDescent="0.35">
      <c r="A153" s="53"/>
      <c r="M153" s="52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90"/>
    </row>
    <row r="154" spans="1:24" s="13" customFormat="1" x14ac:dyDescent="0.35">
      <c r="A154" s="53"/>
      <c r="M154" s="52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90"/>
    </row>
    <row r="155" spans="1:24" s="13" customFormat="1" x14ac:dyDescent="0.35">
      <c r="A155" s="53"/>
      <c r="M155" s="52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90"/>
    </row>
    <row r="156" spans="1:24" s="13" customFormat="1" x14ac:dyDescent="0.35">
      <c r="A156" s="53"/>
      <c r="M156" s="52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90"/>
    </row>
    <row r="157" spans="1:24" s="13" customFormat="1" x14ac:dyDescent="0.35">
      <c r="A157" s="53"/>
      <c r="M157" s="52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90"/>
    </row>
    <row r="158" spans="1:24" s="13" customFormat="1" x14ac:dyDescent="0.35">
      <c r="A158" s="53"/>
      <c r="M158" s="52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90"/>
    </row>
    <row r="159" spans="1:24" s="13" customFormat="1" x14ac:dyDescent="0.35">
      <c r="A159" s="53"/>
      <c r="M159" s="52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90"/>
    </row>
    <row r="160" spans="1:24" s="13" customFormat="1" x14ac:dyDescent="0.35">
      <c r="A160" s="53"/>
      <c r="M160" s="52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90"/>
    </row>
    <row r="161" spans="1:24" s="13" customFormat="1" x14ac:dyDescent="0.35">
      <c r="A161" s="53"/>
      <c r="M161" s="52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90"/>
    </row>
    <row r="162" spans="1:24" s="13" customFormat="1" x14ac:dyDescent="0.35">
      <c r="A162" s="53"/>
      <c r="M162" s="52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90"/>
    </row>
    <row r="163" spans="1:24" s="13" customFormat="1" x14ac:dyDescent="0.35">
      <c r="A163" s="53"/>
      <c r="M163" s="52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90"/>
    </row>
    <row r="164" spans="1:24" s="13" customFormat="1" x14ac:dyDescent="0.35">
      <c r="A164" s="53"/>
      <c r="M164" s="52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90"/>
    </row>
    <row r="165" spans="1:24" s="13" customFormat="1" x14ac:dyDescent="0.35">
      <c r="A165" s="53"/>
      <c r="M165" s="52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90"/>
    </row>
    <row r="166" spans="1:24" s="13" customFormat="1" x14ac:dyDescent="0.35">
      <c r="A166" s="53"/>
      <c r="M166" s="52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90"/>
    </row>
    <row r="167" spans="1:24" s="13" customFormat="1" x14ac:dyDescent="0.35">
      <c r="A167" s="53"/>
      <c r="M167" s="52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90"/>
    </row>
    <row r="168" spans="1:24" s="13" customFormat="1" x14ac:dyDescent="0.35">
      <c r="A168" s="53"/>
      <c r="M168" s="52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90"/>
    </row>
    <row r="169" spans="1:24" s="13" customFormat="1" x14ac:dyDescent="0.35">
      <c r="A169" s="53"/>
      <c r="M169" s="52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90"/>
    </row>
    <row r="170" spans="1:24" s="13" customFormat="1" x14ac:dyDescent="0.35">
      <c r="A170" s="53"/>
      <c r="M170" s="52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90"/>
    </row>
    <row r="171" spans="1:24" s="13" customFormat="1" x14ac:dyDescent="0.35">
      <c r="A171" s="53"/>
      <c r="M171" s="52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90"/>
    </row>
    <row r="172" spans="1:24" s="13" customFormat="1" x14ac:dyDescent="0.35">
      <c r="A172" s="53"/>
      <c r="M172" s="52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90"/>
    </row>
    <row r="173" spans="1:24" s="13" customFormat="1" x14ac:dyDescent="0.35">
      <c r="A173" s="53"/>
      <c r="M173" s="52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90"/>
    </row>
    <row r="174" spans="1:24" s="13" customFormat="1" x14ac:dyDescent="0.35">
      <c r="A174" s="53"/>
      <c r="M174" s="52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90"/>
    </row>
    <row r="175" spans="1:24" s="13" customFormat="1" x14ac:dyDescent="0.35">
      <c r="A175" s="53"/>
      <c r="M175" s="52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90"/>
    </row>
    <row r="176" spans="1:24" s="13" customFormat="1" x14ac:dyDescent="0.35">
      <c r="A176" s="53"/>
      <c r="M176" s="52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90"/>
    </row>
    <row r="177" spans="1:24" s="13" customFormat="1" x14ac:dyDescent="0.35">
      <c r="A177" s="53"/>
      <c r="M177" s="52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90"/>
    </row>
    <row r="178" spans="1:24" s="13" customFormat="1" x14ac:dyDescent="0.35">
      <c r="A178" s="53"/>
      <c r="M178" s="52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90"/>
    </row>
    <row r="179" spans="1:24" s="13" customFormat="1" x14ac:dyDescent="0.35">
      <c r="A179" s="53"/>
      <c r="M179" s="52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90"/>
    </row>
    <row r="180" spans="1:24" s="13" customFormat="1" x14ac:dyDescent="0.35">
      <c r="A180" s="53"/>
      <c r="M180" s="52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90"/>
    </row>
    <row r="181" spans="1:24" s="13" customFormat="1" x14ac:dyDescent="0.35">
      <c r="A181" s="53"/>
      <c r="M181" s="52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90"/>
    </row>
    <row r="182" spans="1:24" s="13" customFormat="1" x14ac:dyDescent="0.35">
      <c r="A182" s="53"/>
      <c r="M182" s="52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90"/>
    </row>
    <row r="183" spans="1:24" s="13" customFormat="1" x14ac:dyDescent="0.35">
      <c r="A183" s="53"/>
      <c r="M183" s="52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90"/>
    </row>
    <row r="184" spans="1:24" s="13" customFormat="1" x14ac:dyDescent="0.35">
      <c r="A184" s="53"/>
      <c r="M184" s="52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90"/>
    </row>
    <row r="185" spans="1:24" s="13" customFormat="1" x14ac:dyDescent="0.35">
      <c r="A185" s="53"/>
      <c r="M185" s="52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90"/>
    </row>
    <row r="186" spans="1:24" s="13" customFormat="1" x14ac:dyDescent="0.35">
      <c r="A186" s="53"/>
      <c r="M186" s="52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90"/>
    </row>
    <row r="187" spans="1:24" s="13" customFormat="1" x14ac:dyDescent="0.35">
      <c r="A187" s="53"/>
      <c r="M187" s="52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90"/>
    </row>
    <row r="188" spans="1:24" s="13" customFormat="1" x14ac:dyDescent="0.35">
      <c r="A188" s="53"/>
      <c r="M188" s="52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90"/>
    </row>
    <row r="189" spans="1:24" s="13" customFormat="1" x14ac:dyDescent="0.35">
      <c r="A189" s="53"/>
      <c r="M189" s="52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90"/>
    </row>
    <row r="190" spans="1:24" s="13" customFormat="1" x14ac:dyDescent="0.35">
      <c r="A190" s="53"/>
      <c r="M190" s="52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90"/>
    </row>
    <row r="191" spans="1:24" s="13" customFormat="1" x14ac:dyDescent="0.35">
      <c r="A191" s="53"/>
      <c r="M191" s="52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90"/>
    </row>
    <row r="192" spans="1:24" s="13" customFormat="1" x14ac:dyDescent="0.35">
      <c r="A192" s="53"/>
      <c r="M192" s="52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90"/>
    </row>
    <row r="193" spans="1:24" s="13" customFormat="1" x14ac:dyDescent="0.35">
      <c r="A193" s="53"/>
      <c r="M193" s="52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90"/>
    </row>
    <row r="194" spans="1:24" s="13" customFormat="1" x14ac:dyDescent="0.35">
      <c r="A194" s="53"/>
      <c r="M194" s="52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90"/>
    </row>
    <row r="195" spans="1:24" s="13" customFormat="1" x14ac:dyDescent="0.35">
      <c r="A195" s="53"/>
      <c r="M195" s="52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90"/>
    </row>
    <row r="196" spans="1:24" s="13" customFormat="1" x14ac:dyDescent="0.35">
      <c r="A196" s="53"/>
      <c r="M196" s="52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90"/>
    </row>
    <row r="197" spans="1:24" s="13" customFormat="1" x14ac:dyDescent="0.35">
      <c r="A197" s="53"/>
      <c r="M197" s="52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90"/>
    </row>
    <row r="198" spans="1:24" s="13" customFormat="1" x14ac:dyDescent="0.35">
      <c r="A198" s="53"/>
      <c r="M198" s="52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90"/>
    </row>
    <row r="199" spans="1:24" s="13" customFormat="1" x14ac:dyDescent="0.35">
      <c r="A199" s="53"/>
      <c r="M199" s="52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90"/>
    </row>
    <row r="200" spans="1:24" s="13" customFormat="1" x14ac:dyDescent="0.35">
      <c r="A200" s="53"/>
      <c r="M200" s="52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90"/>
    </row>
    <row r="201" spans="1:24" s="13" customFormat="1" x14ac:dyDescent="0.35">
      <c r="A201" s="53"/>
      <c r="M201" s="52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90"/>
    </row>
    <row r="202" spans="1:24" s="13" customFormat="1" x14ac:dyDescent="0.35">
      <c r="A202" s="53"/>
      <c r="M202" s="52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90"/>
    </row>
    <row r="203" spans="1:24" s="13" customFormat="1" x14ac:dyDescent="0.35">
      <c r="A203" s="53"/>
      <c r="M203" s="52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90"/>
    </row>
    <row r="204" spans="1:24" s="13" customFormat="1" x14ac:dyDescent="0.35">
      <c r="A204" s="53"/>
      <c r="M204" s="52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90"/>
    </row>
    <row r="205" spans="1:24" s="13" customFormat="1" x14ac:dyDescent="0.35">
      <c r="A205" s="53"/>
      <c r="M205" s="52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90"/>
    </row>
    <row r="206" spans="1:24" s="13" customFormat="1" x14ac:dyDescent="0.35">
      <c r="A206" s="53"/>
      <c r="M206" s="52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90"/>
    </row>
    <row r="207" spans="1:24" s="13" customFormat="1" x14ac:dyDescent="0.35">
      <c r="A207" s="53"/>
      <c r="M207" s="52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90"/>
    </row>
    <row r="208" spans="1:24" s="13" customFormat="1" x14ac:dyDescent="0.35">
      <c r="A208" s="53"/>
      <c r="M208" s="52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90"/>
    </row>
    <row r="209" spans="1:24" s="13" customFormat="1" x14ac:dyDescent="0.35">
      <c r="A209" s="53"/>
      <c r="M209" s="52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90"/>
    </row>
    <row r="210" spans="1:24" s="13" customFormat="1" x14ac:dyDescent="0.35">
      <c r="A210" s="53"/>
      <c r="M210" s="52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90"/>
    </row>
    <row r="211" spans="1:24" s="13" customFormat="1" x14ac:dyDescent="0.35">
      <c r="A211" s="53"/>
      <c r="M211" s="52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90"/>
    </row>
    <row r="212" spans="1:24" s="13" customFormat="1" x14ac:dyDescent="0.35">
      <c r="A212" s="53"/>
      <c r="M212" s="52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90"/>
    </row>
    <row r="213" spans="1:24" s="13" customFormat="1" x14ac:dyDescent="0.35">
      <c r="A213" s="53"/>
      <c r="M213" s="52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90"/>
    </row>
    <row r="214" spans="1:24" s="13" customFormat="1" x14ac:dyDescent="0.35">
      <c r="A214" s="53"/>
      <c r="M214" s="52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90"/>
    </row>
    <row r="215" spans="1:24" s="13" customFormat="1" x14ac:dyDescent="0.35">
      <c r="A215" s="53"/>
      <c r="M215" s="52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90"/>
    </row>
    <row r="216" spans="1:24" s="13" customFormat="1" x14ac:dyDescent="0.35">
      <c r="A216" s="53"/>
      <c r="M216" s="52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90"/>
    </row>
    <row r="217" spans="1:24" s="13" customFormat="1" x14ac:dyDescent="0.35">
      <c r="A217" s="53"/>
      <c r="M217" s="52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90"/>
    </row>
    <row r="218" spans="1:24" s="13" customFormat="1" x14ac:dyDescent="0.35">
      <c r="A218" s="53"/>
      <c r="M218" s="52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90"/>
    </row>
    <row r="219" spans="1:24" s="13" customFormat="1" x14ac:dyDescent="0.35">
      <c r="A219" s="53"/>
      <c r="M219" s="52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90"/>
    </row>
    <row r="220" spans="1:24" s="13" customFormat="1" x14ac:dyDescent="0.35">
      <c r="A220" s="53"/>
      <c r="M220" s="52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90"/>
    </row>
    <row r="221" spans="1:24" s="13" customFormat="1" x14ac:dyDescent="0.35">
      <c r="A221" s="53"/>
      <c r="M221" s="52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90"/>
    </row>
    <row r="222" spans="1:24" s="13" customFormat="1" x14ac:dyDescent="0.35">
      <c r="A222" s="53"/>
      <c r="M222" s="52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90"/>
    </row>
    <row r="223" spans="1:24" s="13" customFormat="1" x14ac:dyDescent="0.35">
      <c r="A223" s="53"/>
      <c r="M223" s="52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90"/>
    </row>
    <row r="224" spans="1:24" s="13" customFormat="1" x14ac:dyDescent="0.35">
      <c r="A224" s="53"/>
      <c r="M224" s="52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90"/>
    </row>
    <row r="225" spans="1:24" s="13" customFormat="1" x14ac:dyDescent="0.35">
      <c r="A225" s="53"/>
      <c r="M225" s="52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90"/>
    </row>
    <row r="226" spans="1:24" s="13" customFormat="1" x14ac:dyDescent="0.35">
      <c r="A226" s="53"/>
      <c r="M226" s="52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90"/>
    </row>
    <row r="227" spans="1:24" s="13" customFormat="1" x14ac:dyDescent="0.35">
      <c r="A227" s="53"/>
      <c r="M227" s="52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90"/>
    </row>
    <row r="228" spans="1:24" s="13" customFormat="1" x14ac:dyDescent="0.35">
      <c r="A228" s="53"/>
      <c r="M228" s="52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90"/>
    </row>
    <row r="229" spans="1:24" s="13" customFormat="1" x14ac:dyDescent="0.35">
      <c r="A229" s="53"/>
      <c r="M229" s="52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90"/>
    </row>
    <row r="230" spans="1:24" s="13" customFormat="1" x14ac:dyDescent="0.35">
      <c r="A230" s="53"/>
      <c r="M230" s="52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90"/>
    </row>
    <row r="231" spans="1:24" s="13" customFormat="1" x14ac:dyDescent="0.35">
      <c r="A231" s="53"/>
      <c r="M231" s="52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90"/>
    </row>
    <row r="232" spans="1:24" s="13" customFormat="1" x14ac:dyDescent="0.35">
      <c r="A232" s="53"/>
      <c r="M232" s="52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90"/>
    </row>
    <row r="233" spans="1:24" s="13" customFormat="1" x14ac:dyDescent="0.35">
      <c r="A233" s="53"/>
      <c r="M233" s="52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90"/>
    </row>
    <row r="234" spans="1:24" s="13" customFormat="1" x14ac:dyDescent="0.35">
      <c r="A234" s="53"/>
      <c r="M234" s="52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90"/>
    </row>
    <row r="235" spans="1:24" s="13" customFormat="1" x14ac:dyDescent="0.35">
      <c r="A235" s="53"/>
      <c r="M235" s="52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90"/>
    </row>
    <row r="236" spans="1:24" s="13" customFormat="1" x14ac:dyDescent="0.35">
      <c r="A236" s="53"/>
      <c r="M236" s="52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90"/>
    </row>
    <row r="237" spans="1:24" s="13" customFormat="1" x14ac:dyDescent="0.35">
      <c r="A237" s="53"/>
      <c r="M237" s="52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90"/>
    </row>
    <row r="238" spans="1:24" s="13" customFormat="1" x14ac:dyDescent="0.35">
      <c r="A238" s="53"/>
      <c r="M238" s="52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90"/>
    </row>
    <row r="239" spans="1:24" s="13" customFormat="1" x14ac:dyDescent="0.35">
      <c r="A239" s="53"/>
      <c r="M239" s="52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90"/>
    </row>
    <row r="240" spans="1:24" s="13" customFormat="1" x14ac:dyDescent="0.35">
      <c r="A240" s="53"/>
      <c r="M240" s="52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90"/>
    </row>
    <row r="241" spans="1:24" s="13" customFormat="1" x14ac:dyDescent="0.35">
      <c r="A241" s="53"/>
      <c r="M241" s="52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90"/>
    </row>
    <row r="242" spans="1:24" s="13" customFormat="1" x14ac:dyDescent="0.35">
      <c r="A242" s="53"/>
      <c r="M242" s="52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90"/>
    </row>
    <row r="243" spans="1:24" s="13" customFormat="1" x14ac:dyDescent="0.35">
      <c r="A243" s="53"/>
      <c r="M243" s="52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90"/>
    </row>
    <row r="244" spans="1:24" s="13" customFormat="1" x14ac:dyDescent="0.35">
      <c r="A244" s="53"/>
      <c r="M244" s="52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90"/>
    </row>
    <row r="245" spans="1:24" s="13" customFormat="1" x14ac:dyDescent="0.35">
      <c r="A245" s="53"/>
      <c r="M245" s="52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90"/>
    </row>
    <row r="246" spans="1:24" s="13" customFormat="1" x14ac:dyDescent="0.35">
      <c r="A246" s="53"/>
      <c r="M246" s="52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90"/>
    </row>
    <row r="247" spans="1:24" s="13" customFormat="1" x14ac:dyDescent="0.35">
      <c r="A247" s="53"/>
      <c r="M247" s="52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90"/>
    </row>
    <row r="248" spans="1:24" s="13" customFormat="1" x14ac:dyDescent="0.35">
      <c r="A248" s="53"/>
      <c r="M248" s="52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90"/>
    </row>
    <row r="249" spans="1:24" s="13" customFormat="1" x14ac:dyDescent="0.35">
      <c r="A249" s="53"/>
      <c r="M249" s="52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90"/>
    </row>
    <row r="250" spans="1:24" s="13" customFormat="1" x14ac:dyDescent="0.35">
      <c r="A250" s="53"/>
      <c r="M250" s="52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90"/>
    </row>
    <row r="251" spans="1:24" s="13" customFormat="1" x14ac:dyDescent="0.35">
      <c r="A251" s="53"/>
      <c r="M251" s="52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90"/>
    </row>
    <row r="252" spans="1:24" s="13" customFormat="1" x14ac:dyDescent="0.35">
      <c r="A252" s="53"/>
      <c r="M252" s="52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90"/>
    </row>
    <row r="253" spans="1:24" s="13" customFormat="1" x14ac:dyDescent="0.35">
      <c r="A253" s="53"/>
      <c r="M253" s="52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90"/>
    </row>
    <row r="254" spans="1:24" s="13" customFormat="1" x14ac:dyDescent="0.35">
      <c r="A254" s="53"/>
      <c r="M254" s="52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90"/>
    </row>
    <row r="255" spans="1:24" s="13" customFormat="1" x14ac:dyDescent="0.35">
      <c r="A255" s="53"/>
      <c r="M255" s="52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90"/>
    </row>
    <row r="256" spans="1:24" s="13" customFormat="1" x14ac:dyDescent="0.35">
      <c r="A256" s="53"/>
      <c r="M256" s="52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90"/>
    </row>
    <row r="257" spans="1:24" s="13" customFormat="1" x14ac:dyDescent="0.35">
      <c r="A257" s="53"/>
      <c r="M257" s="52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90"/>
    </row>
    <row r="258" spans="1:24" s="13" customFormat="1" x14ac:dyDescent="0.35">
      <c r="A258" s="53"/>
      <c r="M258" s="52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90"/>
    </row>
    <row r="259" spans="1:24" s="13" customFormat="1" x14ac:dyDescent="0.35">
      <c r="A259" s="53"/>
      <c r="M259" s="52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90"/>
    </row>
    <row r="260" spans="1:24" s="13" customFormat="1" x14ac:dyDescent="0.35">
      <c r="A260" s="53"/>
      <c r="M260" s="52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90"/>
    </row>
    <row r="261" spans="1:24" s="13" customFormat="1" x14ac:dyDescent="0.35">
      <c r="A261" s="53"/>
      <c r="M261" s="52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90"/>
    </row>
    <row r="262" spans="1:24" s="13" customFormat="1" x14ac:dyDescent="0.35">
      <c r="A262" s="53"/>
      <c r="M262" s="52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90"/>
    </row>
    <row r="263" spans="1:24" s="13" customFormat="1" x14ac:dyDescent="0.35">
      <c r="A263" s="53"/>
      <c r="M263" s="52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90"/>
    </row>
    <row r="264" spans="1:24" s="13" customFormat="1" x14ac:dyDescent="0.35">
      <c r="A264" s="53"/>
      <c r="M264" s="52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90"/>
    </row>
    <row r="265" spans="1:24" s="13" customFormat="1" x14ac:dyDescent="0.35">
      <c r="A265" s="53"/>
      <c r="M265" s="52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90"/>
    </row>
    <row r="266" spans="1:24" s="13" customFormat="1" x14ac:dyDescent="0.35">
      <c r="A266" s="53"/>
      <c r="M266" s="52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90"/>
    </row>
    <row r="267" spans="1:24" s="13" customFormat="1" x14ac:dyDescent="0.35">
      <c r="A267" s="53"/>
      <c r="M267" s="52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90"/>
    </row>
    <row r="268" spans="1:24" s="13" customFormat="1" x14ac:dyDescent="0.35">
      <c r="A268" s="53"/>
      <c r="M268" s="52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90"/>
    </row>
    <row r="269" spans="1:24" s="13" customFormat="1" x14ac:dyDescent="0.35">
      <c r="A269" s="53"/>
      <c r="M269" s="52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90"/>
    </row>
    <row r="270" spans="1:24" s="13" customFormat="1" x14ac:dyDescent="0.35">
      <c r="A270" s="53"/>
      <c r="M270" s="52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90"/>
    </row>
    <row r="271" spans="1:24" s="13" customFormat="1" x14ac:dyDescent="0.35">
      <c r="A271" s="53"/>
      <c r="M271" s="52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90"/>
    </row>
    <row r="272" spans="1:24" s="13" customFormat="1" x14ac:dyDescent="0.35">
      <c r="A272" s="53"/>
      <c r="M272" s="52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90"/>
    </row>
    <row r="273" spans="1:24" s="13" customFormat="1" x14ac:dyDescent="0.35">
      <c r="A273" s="53"/>
      <c r="M273" s="52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90"/>
    </row>
    <row r="274" spans="1:24" s="13" customFormat="1" x14ac:dyDescent="0.35">
      <c r="A274" s="53"/>
      <c r="M274" s="52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90"/>
    </row>
    <row r="275" spans="1:24" s="13" customFormat="1" x14ac:dyDescent="0.35">
      <c r="A275" s="53"/>
      <c r="M275" s="52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90"/>
    </row>
    <row r="276" spans="1:24" s="13" customFormat="1" x14ac:dyDescent="0.35">
      <c r="A276" s="53"/>
      <c r="M276" s="52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90"/>
    </row>
    <row r="277" spans="1:24" s="13" customFormat="1" x14ac:dyDescent="0.35">
      <c r="A277" s="53"/>
      <c r="M277" s="52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90"/>
    </row>
    <row r="278" spans="1:24" s="13" customFormat="1" x14ac:dyDescent="0.35">
      <c r="A278" s="53"/>
      <c r="M278" s="52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90"/>
    </row>
    <row r="279" spans="1:24" s="13" customFormat="1" x14ac:dyDescent="0.35">
      <c r="A279" s="53"/>
      <c r="M279" s="52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90"/>
    </row>
    <row r="280" spans="1:24" s="13" customFormat="1" x14ac:dyDescent="0.35">
      <c r="A280" s="53"/>
      <c r="M280" s="52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90"/>
    </row>
    <row r="281" spans="1:24" s="13" customFormat="1" x14ac:dyDescent="0.35">
      <c r="A281" s="53"/>
      <c r="M281" s="52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90"/>
    </row>
    <row r="282" spans="1:24" s="13" customFormat="1" x14ac:dyDescent="0.35">
      <c r="A282" s="53"/>
      <c r="M282" s="52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90"/>
    </row>
    <row r="283" spans="1:24" s="13" customFormat="1" x14ac:dyDescent="0.35">
      <c r="A283" s="53"/>
      <c r="M283" s="52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90"/>
    </row>
    <row r="284" spans="1:24" s="13" customFormat="1" x14ac:dyDescent="0.35">
      <c r="A284" s="53"/>
      <c r="M284" s="52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90"/>
    </row>
    <row r="285" spans="1:24" s="13" customFormat="1" x14ac:dyDescent="0.35">
      <c r="A285" s="53"/>
      <c r="M285" s="52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90"/>
    </row>
    <row r="286" spans="1:24" s="13" customFormat="1" x14ac:dyDescent="0.35">
      <c r="A286" s="53"/>
      <c r="M286" s="52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90"/>
    </row>
    <row r="287" spans="1:24" s="13" customFormat="1" x14ac:dyDescent="0.35">
      <c r="A287" s="53"/>
      <c r="M287" s="52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90"/>
    </row>
    <row r="288" spans="1:24" s="13" customFormat="1" x14ac:dyDescent="0.35">
      <c r="A288" s="53"/>
      <c r="M288" s="52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90"/>
    </row>
    <row r="289" spans="1:24" s="13" customFormat="1" x14ac:dyDescent="0.35">
      <c r="A289" s="53"/>
      <c r="M289" s="52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90"/>
    </row>
    <row r="290" spans="1:24" s="13" customFormat="1" x14ac:dyDescent="0.35">
      <c r="A290" s="53"/>
      <c r="M290" s="52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90"/>
    </row>
    <row r="291" spans="1:24" s="13" customFormat="1" x14ac:dyDescent="0.35">
      <c r="A291" s="53"/>
      <c r="M291" s="52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90"/>
    </row>
    <row r="292" spans="1:24" s="13" customFormat="1" x14ac:dyDescent="0.35">
      <c r="A292" s="53"/>
      <c r="M292" s="52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90"/>
    </row>
    <row r="293" spans="1:24" s="13" customFormat="1" x14ac:dyDescent="0.35">
      <c r="A293" s="53"/>
      <c r="M293" s="52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90"/>
    </row>
    <row r="294" spans="1:24" s="13" customFormat="1" x14ac:dyDescent="0.35">
      <c r="A294" s="53"/>
      <c r="M294" s="52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90"/>
    </row>
    <row r="295" spans="1:24" s="13" customFormat="1" x14ac:dyDescent="0.35">
      <c r="A295" s="53"/>
      <c r="M295" s="52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90"/>
    </row>
    <row r="296" spans="1:24" s="13" customFormat="1" x14ac:dyDescent="0.35">
      <c r="A296" s="53"/>
      <c r="M296" s="52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90"/>
    </row>
    <row r="297" spans="1:24" s="13" customFormat="1" x14ac:dyDescent="0.35">
      <c r="A297" s="53"/>
      <c r="M297" s="52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90"/>
    </row>
    <row r="298" spans="1:24" s="13" customFormat="1" x14ac:dyDescent="0.35">
      <c r="A298" s="53"/>
      <c r="M298" s="52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90"/>
    </row>
    <row r="299" spans="1:24" s="13" customFormat="1" x14ac:dyDescent="0.35">
      <c r="A299" s="53"/>
      <c r="M299" s="52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90"/>
    </row>
    <row r="300" spans="1:24" s="13" customFormat="1" x14ac:dyDescent="0.35">
      <c r="A300" s="53"/>
      <c r="M300" s="52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90"/>
    </row>
    <row r="301" spans="1:24" s="13" customFormat="1" x14ac:dyDescent="0.35">
      <c r="A301" s="53"/>
      <c r="M301" s="52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90"/>
    </row>
    <row r="302" spans="1:24" s="13" customFormat="1" x14ac:dyDescent="0.35">
      <c r="A302" s="53"/>
      <c r="M302" s="52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90"/>
    </row>
    <row r="303" spans="1:24" s="13" customFormat="1" x14ac:dyDescent="0.35">
      <c r="A303" s="53"/>
      <c r="M303" s="52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90"/>
    </row>
    <row r="304" spans="1:24" s="13" customFormat="1" x14ac:dyDescent="0.35">
      <c r="A304" s="53"/>
      <c r="M304" s="52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90"/>
    </row>
    <row r="305" spans="1:24" s="13" customFormat="1" x14ac:dyDescent="0.35">
      <c r="A305" s="53"/>
      <c r="M305" s="52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90"/>
    </row>
    <row r="306" spans="1:24" s="13" customFormat="1" x14ac:dyDescent="0.35">
      <c r="A306" s="53"/>
      <c r="M306" s="52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90"/>
    </row>
    <row r="307" spans="1:24" s="13" customFormat="1" x14ac:dyDescent="0.35">
      <c r="A307" s="53"/>
      <c r="M307" s="52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90"/>
    </row>
    <row r="308" spans="1:24" s="13" customFormat="1" x14ac:dyDescent="0.35">
      <c r="A308" s="53"/>
      <c r="M308" s="52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90"/>
    </row>
    <row r="309" spans="1:24" s="13" customFormat="1" x14ac:dyDescent="0.35">
      <c r="A309" s="53"/>
      <c r="M309" s="52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90"/>
    </row>
    <row r="310" spans="1:24" s="13" customFormat="1" x14ac:dyDescent="0.35">
      <c r="A310" s="53"/>
      <c r="M310" s="52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90"/>
    </row>
    <row r="311" spans="1:24" s="13" customFormat="1" x14ac:dyDescent="0.35">
      <c r="A311" s="53"/>
      <c r="M311" s="52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90"/>
    </row>
    <row r="312" spans="1:24" s="13" customFormat="1" x14ac:dyDescent="0.35">
      <c r="A312" s="53"/>
      <c r="M312" s="52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90"/>
    </row>
    <row r="313" spans="1:24" s="13" customFormat="1" x14ac:dyDescent="0.35">
      <c r="A313" s="53"/>
      <c r="M313" s="52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90"/>
    </row>
    <row r="314" spans="1:24" s="13" customFormat="1" x14ac:dyDescent="0.35">
      <c r="A314" s="53"/>
      <c r="M314" s="52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90"/>
    </row>
    <row r="315" spans="1:24" s="13" customFormat="1" x14ac:dyDescent="0.35">
      <c r="A315" s="53"/>
      <c r="M315" s="52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90"/>
    </row>
    <row r="316" spans="1:24" s="13" customFormat="1" x14ac:dyDescent="0.35">
      <c r="A316" s="53"/>
      <c r="M316" s="52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90"/>
    </row>
    <row r="317" spans="1:24" s="13" customFormat="1" x14ac:dyDescent="0.35">
      <c r="A317" s="53"/>
      <c r="M317" s="52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90"/>
    </row>
    <row r="318" spans="1:24" s="13" customFormat="1" x14ac:dyDescent="0.35">
      <c r="A318" s="53"/>
      <c r="M318" s="52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90"/>
    </row>
    <row r="319" spans="1:24" s="13" customFormat="1" x14ac:dyDescent="0.35">
      <c r="A319" s="53"/>
      <c r="M319" s="52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90"/>
    </row>
    <row r="320" spans="1:24" s="13" customFormat="1" x14ac:dyDescent="0.35">
      <c r="A320" s="53"/>
      <c r="M320" s="52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90"/>
    </row>
    <row r="321" spans="1:24" s="13" customFormat="1" x14ac:dyDescent="0.35">
      <c r="A321" s="53"/>
      <c r="M321" s="52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90"/>
    </row>
    <row r="322" spans="1:24" s="13" customFormat="1" x14ac:dyDescent="0.35">
      <c r="A322" s="53"/>
      <c r="M322" s="52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90"/>
    </row>
    <row r="323" spans="1:24" s="13" customFormat="1" x14ac:dyDescent="0.35">
      <c r="A323" s="53"/>
      <c r="M323" s="52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90"/>
    </row>
    <row r="324" spans="1:24" s="13" customFormat="1" x14ac:dyDescent="0.35">
      <c r="A324" s="53"/>
      <c r="M324" s="52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90"/>
    </row>
    <row r="325" spans="1:24" s="13" customFormat="1" x14ac:dyDescent="0.35">
      <c r="A325" s="53"/>
      <c r="M325" s="52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90"/>
    </row>
    <row r="326" spans="1:24" s="13" customFormat="1" x14ac:dyDescent="0.35">
      <c r="A326" s="53"/>
      <c r="M326" s="52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90"/>
    </row>
    <row r="327" spans="1:24" s="13" customFormat="1" x14ac:dyDescent="0.35">
      <c r="A327" s="53"/>
      <c r="M327" s="52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90"/>
    </row>
    <row r="328" spans="1:24" s="13" customFormat="1" x14ac:dyDescent="0.35">
      <c r="A328" s="53"/>
      <c r="M328" s="52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90"/>
    </row>
    <row r="329" spans="1:24" s="13" customFormat="1" x14ac:dyDescent="0.35">
      <c r="A329" s="53"/>
      <c r="M329" s="52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90"/>
    </row>
    <row r="330" spans="1:24" s="13" customFormat="1" x14ac:dyDescent="0.35">
      <c r="A330" s="53"/>
      <c r="M330" s="52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90"/>
    </row>
    <row r="331" spans="1:24" s="13" customFormat="1" x14ac:dyDescent="0.35">
      <c r="A331" s="53"/>
      <c r="M331" s="52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90"/>
    </row>
    <row r="332" spans="1:24" s="13" customFormat="1" x14ac:dyDescent="0.35">
      <c r="A332" s="53"/>
      <c r="M332" s="52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90"/>
    </row>
    <row r="333" spans="1:24" s="13" customFormat="1" x14ac:dyDescent="0.35">
      <c r="A333" s="53"/>
      <c r="M333" s="52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90"/>
    </row>
    <row r="334" spans="1:24" s="13" customFormat="1" x14ac:dyDescent="0.35">
      <c r="A334" s="53"/>
      <c r="M334" s="52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90"/>
    </row>
    <row r="335" spans="1:24" s="13" customFormat="1" x14ac:dyDescent="0.35">
      <c r="A335" s="53"/>
      <c r="M335" s="52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90"/>
    </row>
    <row r="336" spans="1:24" s="13" customFormat="1" x14ac:dyDescent="0.35">
      <c r="A336" s="53"/>
      <c r="M336" s="52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90"/>
    </row>
    <row r="337" spans="1:24" s="13" customFormat="1" x14ac:dyDescent="0.35">
      <c r="A337" s="53"/>
      <c r="M337" s="52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90"/>
    </row>
    <row r="338" spans="1:24" s="13" customFormat="1" x14ac:dyDescent="0.35">
      <c r="A338" s="53"/>
      <c r="M338" s="52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90"/>
    </row>
    <row r="339" spans="1:24" s="13" customFormat="1" x14ac:dyDescent="0.35">
      <c r="A339" s="53"/>
      <c r="M339" s="52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90"/>
    </row>
    <row r="340" spans="1:24" s="13" customFormat="1" x14ac:dyDescent="0.35">
      <c r="A340" s="53"/>
      <c r="M340" s="52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90"/>
    </row>
    <row r="341" spans="1:24" s="13" customFormat="1" x14ac:dyDescent="0.35">
      <c r="A341" s="53"/>
      <c r="M341" s="52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90"/>
    </row>
    <row r="342" spans="1:24" s="13" customFormat="1" x14ac:dyDescent="0.35">
      <c r="A342" s="53"/>
      <c r="M342" s="52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90"/>
    </row>
    <row r="343" spans="1:24" s="13" customFormat="1" x14ac:dyDescent="0.35">
      <c r="A343" s="53"/>
      <c r="M343" s="52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90"/>
    </row>
    <row r="344" spans="1:24" s="13" customFormat="1" x14ac:dyDescent="0.35">
      <c r="A344" s="53"/>
      <c r="M344" s="52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90"/>
    </row>
    <row r="345" spans="1:24" s="13" customFormat="1" x14ac:dyDescent="0.35">
      <c r="A345" s="53"/>
      <c r="M345" s="52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90"/>
    </row>
    <row r="346" spans="1:24" s="13" customFormat="1" x14ac:dyDescent="0.35">
      <c r="A346" s="53"/>
      <c r="M346" s="52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90"/>
    </row>
    <row r="347" spans="1:24" s="13" customFormat="1" x14ac:dyDescent="0.35">
      <c r="A347" s="53"/>
      <c r="M347" s="52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90"/>
    </row>
    <row r="348" spans="1:24" s="13" customFormat="1" x14ac:dyDescent="0.35">
      <c r="A348" s="53"/>
      <c r="M348" s="52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90"/>
    </row>
    <row r="349" spans="1:24" s="13" customFormat="1" x14ac:dyDescent="0.35">
      <c r="A349" s="53"/>
      <c r="M349" s="52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90"/>
    </row>
    <row r="350" spans="1:24" s="13" customFormat="1" x14ac:dyDescent="0.35">
      <c r="A350" s="53"/>
      <c r="M350" s="52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90"/>
    </row>
    <row r="351" spans="1:24" s="13" customFormat="1" x14ac:dyDescent="0.35">
      <c r="A351" s="53"/>
      <c r="M351" s="52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90"/>
    </row>
    <row r="352" spans="1:24" s="13" customFormat="1" x14ac:dyDescent="0.35">
      <c r="A352" s="53"/>
      <c r="M352" s="52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90"/>
    </row>
    <row r="353" spans="1:24" s="13" customFormat="1" x14ac:dyDescent="0.35">
      <c r="A353" s="53"/>
      <c r="M353" s="52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90"/>
    </row>
    <row r="354" spans="1:24" s="13" customFormat="1" x14ac:dyDescent="0.35">
      <c r="A354" s="53"/>
      <c r="M354" s="52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90"/>
    </row>
    <row r="355" spans="1:24" s="13" customFormat="1" x14ac:dyDescent="0.35">
      <c r="A355" s="53"/>
      <c r="M355" s="52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90"/>
    </row>
    <row r="356" spans="1:24" s="13" customFormat="1" x14ac:dyDescent="0.35">
      <c r="A356" s="53"/>
      <c r="M356" s="52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90"/>
    </row>
    <row r="357" spans="1:24" s="13" customFormat="1" x14ac:dyDescent="0.35">
      <c r="A357" s="53"/>
      <c r="M357" s="52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90"/>
    </row>
    <row r="358" spans="1:24" s="13" customFormat="1" x14ac:dyDescent="0.35">
      <c r="A358" s="53"/>
      <c r="M358" s="52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90"/>
    </row>
    <row r="359" spans="1:24" s="13" customFormat="1" x14ac:dyDescent="0.35">
      <c r="A359" s="53"/>
      <c r="M359" s="52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90"/>
    </row>
    <row r="360" spans="1:24" s="13" customFormat="1" x14ac:dyDescent="0.35">
      <c r="A360" s="53"/>
      <c r="M360" s="52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90"/>
    </row>
    <row r="361" spans="1:24" s="13" customFormat="1" x14ac:dyDescent="0.35">
      <c r="A361" s="53"/>
      <c r="M361" s="52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90"/>
    </row>
    <row r="362" spans="1:24" s="13" customFormat="1" x14ac:dyDescent="0.35">
      <c r="A362" s="53"/>
      <c r="M362" s="52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90"/>
    </row>
    <row r="363" spans="1:24" s="13" customFormat="1" x14ac:dyDescent="0.35">
      <c r="A363" s="53"/>
      <c r="M363" s="52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90"/>
    </row>
    <row r="364" spans="1:24" s="13" customFormat="1" x14ac:dyDescent="0.35">
      <c r="A364" s="53"/>
      <c r="M364" s="52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90"/>
    </row>
    <row r="365" spans="1:24" s="13" customFormat="1" x14ac:dyDescent="0.35">
      <c r="A365" s="53"/>
      <c r="M365" s="52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90"/>
    </row>
    <row r="366" spans="1:24" s="13" customFormat="1" x14ac:dyDescent="0.35">
      <c r="A366" s="53"/>
      <c r="M366" s="52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90"/>
    </row>
    <row r="367" spans="1:24" s="13" customFormat="1" x14ac:dyDescent="0.35">
      <c r="A367" s="53"/>
      <c r="M367" s="52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90"/>
    </row>
    <row r="368" spans="1:24" s="13" customFormat="1" x14ac:dyDescent="0.35">
      <c r="A368" s="53"/>
      <c r="M368" s="52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90"/>
    </row>
    <row r="369" spans="1:24" s="13" customFormat="1" x14ac:dyDescent="0.35">
      <c r="A369" s="53"/>
      <c r="M369" s="52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90"/>
    </row>
    <row r="370" spans="1:24" s="13" customFormat="1" x14ac:dyDescent="0.35">
      <c r="A370" s="53"/>
      <c r="M370" s="52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90"/>
    </row>
    <row r="371" spans="1:24" s="13" customFormat="1" x14ac:dyDescent="0.35">
      <c r="A371" s="53"/>
      <c r="M371" s="52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90"/>
    </row>
    <row r="372" spans="1:24" s="13" customFormat="1" x14ac:dyDescent="0.35">
      <c r="A372" s="53"/>
      <c r="M372" s="52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90"/>
    </row>
    <row r="373" spans="1:24" s="13" customFormat="1" x14ac:dyDescent="0.35">
      <c r="A373" s="53"/>
      <c r="M373" s="52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90"/>
    </row>
    <row r="374" spans="1:24" s="13" customFormat="1" x14ac:dyDescent="0.35">
      <c r="A374" s="53"/>
      <c r="M374" s="52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90"/>
    </row>
    <row r="375" spans="1:24" s="13" customFormat="1" x14ac:dyDescent="0.35">
      <c r="A375" s="53"/>
      <c r="M375" s="52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90"/>
    </row>
    <row r="376" spans="1:24" s="13" customFormat="1" x14ac:dyDescent="0.35">
      <c r="A376" s="53"/>
      <c r="M376" s="52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90"/>
    </row>
    <row r="377" spans="1:24" s="13" customFormat="1" x14ac:dyDescent="0.35">
      <c r="A377" s="53"/>
      <c r="M377" s="52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90"/>
    </row>
    <row r="378" spans="1:24" s="13" customFormat="1" x14ac:dyDescent="0.35">
      <c r="A378" s="53"/>
      <c r="M378" s="52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90"/>
    </row>
    <row r="379" spans="1:24" s="13" customFormat="1" x14ac:dyDescent="0.35">
      <c r="A379" s="53"/>
      <c r="M379" s="52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90"/>
    </row>
    <row r="380" spans="1:24" s="13" customFormat="1" x14ac:dyDescent="0.35">
      <c r="A380" s="53"/>
      <c r="M380" s="52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90"/>
    </row>
    <row r="381" spans="1:24" s="13" customFormat="1" x14ac:dyDescent="0.35">
      <c r="A381" s="53"/>
      <c r="M381" s="52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90"/>
    </row>
    <row r="382" spans="1:24" s="13" customFormat="1" x14ac:dyDescent="0.35">
      <c r="A382" s="53"/>
      <c r="M382" s="52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90"/>
    </row>
    <row r="383" spans="1:24" s="13" customFormat="1" x14ac:dyDescent="0.35">
      <c r="A383" s="53"/>
      <c r="M383" s="52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90"/>
    </row>
    <row r="384" spans="1:24" s="13" customFormat="1" x14ac:dyDescent="0.35">
      <c r="A384" s="53"/>
      <c r="M384" s="52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90"/>
    </row>
    <row r="385" spans="1:24" s="13" customFormat="1" x14ac:dyDescent="0.35">
      <c r="A385" s="53"/>
      <c r="M385" s="52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90"/>
    </row>
    <row r="386" spans="1:24" s="13" customFormat="1" x14ac:dyDescent="0.35">
      <c r="A386" s="53"/>
      <c r="M386" s="52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90"/>
    </row>
    <row r="387" spans="1:24" s="13" customFormat="1" x14ac:dyDescent="0.35">
      <c r="A387" s="53"/>
      <c r="M387" s="52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90"/>
    </row>
    <row r="388" spans="1:24" s="13" customFormat="1" x14ac:dyDescent="0.35">
      <c r="A388" s="53"/>
      <c r="M388" s="52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90"/>
    </row>
    <row r="389" spans="1:24" s="13" customFormat="1" x14ac:dyDescent="0.35">
      <c r="A389" s="53"/>
      <c r="M389" s="52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90"/>
    </row>
    <row r="390" spans="1:24" s="13" customFormat="1" x14ac:dyDescent="0.35">
      <c r="A390" s="53"/>
      <c r="M390" s="52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90"/>
    </row>
    <row r="391" spans="1:24" s="13" customFormat="1" x14ac:dyDescent="0.35">
      <c r="A391" s="53"/>
      <c r="M391" s="52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90"/>
    </row>
    <row r="392" spans="1:24" s="13" customFormat="1" x14ac:dyDescent="0.35">
      <c r="A392" s="53"/>
      <c r="M392" s="52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90"/>
    </row>
    <row r="393" spans="1:24" s="13" customFormat="1" x14ac:dyDescent="0.35">
      <c r="A393" s="53"/>
      <c r="M393" s="52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90"/>
    </row>
    <row r="394" spans="1:24" s="13" customFormat="1" x14ac:dyDescent="0.35">
      <c r="A394" s="53"/>
      <c r="M394" s="52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90"/>
    </row>
    <row r="395" spans="1:24" s="13" customFormat="1" x14ac:dyDescent="0.35">
      <c r="A395" s="53"/>
      <c r="M395" s="52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90"/>
    </row>
    <row r="396" spans="1:24" s="13" customFormat="1" x14ac:dyDescent="0.35">
      <c r="A396" s="53"/>
      <c r="M396" s="52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90"/>
    </row>
    <row r="397" spans="1:24" s="13" customFormat="1" x14ac:dyDescent="0.35">
      <c r="A397" s="53"/>
      <c r="M397" s="52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90"/>
    </row>
    <row r="398" spans="1:24" s="13" customFormat="1" x14ac:dyDescent="0.35">
      <c r="A398" s="53"/>
      <c r="M398" s="52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90"/>
    </row>
    <row r="399" spans="1:24" s="13" customFormat="1" x14ac:dyDescent="0.35">
      <c r="A399" s="53"/>
      <c r="M399" s="52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90"/>
    </row>
    <row r="400" spans="1:24" s="13" customFormat="1" x14ac:dyDescent="0.35">
      <c r="A400" s="53"/>
      <c r="M400" s="52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90"/>
    </row>
    <row r="401" spans="1:24" s="13" customFormat="1" x14ac:dyDescent="0.35">
      <c r="A401" s="53"/>
      <c r="M401" s="52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90"/>
    </row>
    <row r="402" spans="1:24" s="13" customFormat="1" x14ac:dyDescent="0.35">
      <c r="A402" s="53"/>
      <c r="M402" s="52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90"/>
    </row>
    <row r="403" spans="1:24" s="13" customFormat="1" x14ac:dyDescent="0.35">
      <c r="A403" s="53"/>
      <c r="M403" s="52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90"/>
    </row>
    <row r="404" spans="1:24" s="13" customFormat="1" x14ac:dyDescent="0.35">
      <c r="A404" s="53"/>
      <c r="M404" s="52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90"/>
    </row>
    <row r="405" spans="1:24" s="13" customFormat="1" x14ac:dyDescent="0.35">
      <c r="A405" s="53"/>
      <c r="M405" s="52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90"/>
    </row>
    <row r="406" spans="1:24" s="13" customFormat="1" x14ac:dyDescent="0.35">
      <c r="A406" s="53"/>
      <c r="M406" s="52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90"/>
    </row>
    <row r="407" spans="1:24" s="13" customFormat="1" x14ac:dyDescent="0.35">
      <c r="A407" s="53"/>
      <c r="M407" s="52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90"/>
    </row>
    <row r="408" spans="1:24" s="13" customFormat="1" x14ac:dyDescent="0.35">
      <c r="A408" s="53"/>
      <c r="M408" s="52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90"/>
    </row>
    <row r="409" spans="1:24" s="13" customFormat="1" x14ac:dyDescent="0.35">
      <c r="A409" s="53"/>
      <c r="M409" s="52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90"/>
    </row>
    <row r="410" spans="1:24" s="13" customFormat="1" x14ac:dyDescent="0.35">
      <c r="A410" s="53"/>
      <c r="M410" s="52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90"/>
    </row>
    <row r="411" spans="1:24" s="13" customFormat="1" x14ac:dyDescent="0.35">
      <c r="A411" s="53"/>
      <c r="M411" s="52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90"/>
    </row>
    <row r="412" spans="1:24" s="13" customFormat="1" x14ac:dyDescent="0.35">
      <c r="A412" s="53"/>
      <c r="M412" s="52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90"/>
    </row>
    <row r="413" spans="1:24" s="13" customFormat="1" x14ac:dyDescent="0.35">
      <c r="A413" s="53"/>
      <c r="M413" s="52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90"/>
    </row>
    <row r="414" spans="1:24" s="13" customFormat="1" x14ac:dyDescent="0.35">
      <c r="A414" s="53"/>
      <c r="M414" s="52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90"/>
    </row>
    <row r="415" spans="1:24" s="13" customFormat="1" x14ac:dyDescent="0.35">
      <c r="A415" s="53"/>
      <c r="M415" s="52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90"/>
    </row>
    <row r="416" spans="1:24" s="13" customFormat="1" x14ac:dyDescent="0.35">
      <c r="A416" s="53"/>
      <c r="M416" s="52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90"/>
    </row>
    <row r="417" spans="1:24" s="13" customFormat="1" x14ac:dyDescent="0.35">
      <c r="A417" s="53"/>
      <c r="M417" s="52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90"/>
    </row>
    <row r="418" spans="1:24" s="13" customFormat="1" x14ac:dyDescent="0.35">
      <c r="A418" s="53"/>
      <c r="M418" s="52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90"/>
    </row>
    <row r="419" spans="1:24" s="13" customFormat="1" x14ac:dyDescent="0.35">
      <c r="A419" s="53"/>
      <c r="M419" s="52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90"/>
    </row>
    <row r="420" spans="1:24" s="13" customFormat="1" x14ac:dyDescent="0.35">
      <c r="A420" s="53"/>
      <c r="M420" s="52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90"/>
    </row>
    <row r="421" spans="1:24" s="13" customFormat="1" x14ac:dyDescent="0.35">
      <c r="A421" s="53"/>
      <c r="M421" s="52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90"/>
    </row>
    <row r="422" spans="1:24" s="13" customFormat="1" x14ac:dyDescent="0.35">
      <c r="A422" s="53"/>
      <c r="M422" s="52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90"/>
    </row>
    <row r="423" spans="1:24" s="13" customFormat="1" x14ac:dyDescent="0.35">
      <c r="A423" s="53"/>
      <c r="M423" s="52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90"/>
    </row>
    <row r="424" spans="1:24" s="13" customFormat="1" x14ac:dyDescent="0.35">
      <c r="A424" s="53"/>
      <c r="M424" s="52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90"/>
    </row>
    <row r="425" spans="1:24" s="13" customFormat="1" x14ac:dyDescent="0.35">
      <c r="A425" s="53"/>
      <c r="M425" s="52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90"/>
    </row>
    <row r="426" spans="1:24" s="13" customFormat="1" x14ac:dyDescent="0.35">
      <c r="A426" s="53"/>
      <c r="M426" s="52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90"/>
    </row>
    <row r="427" spans="1:24" s="13" customFormat="1" x14ac:dyDescent="0.35">
      <c r="A427" s="53"/>
      <c r="M427" s="52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90"/>
    </row>
    <row r="428" spans="1:24" s="13" customFormat="1" x14ac:dyDescent="0.35">
      <c r="A428" s="53"/>
      <c r="M428" s="52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90"/>
    </row>
    <row r="429" spans="1:24" s="13" customFormat="1" x14ac:dyDescent="0.35">
      <c r="A429" s="53"/>
      <c r="M429" s="52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90"/>
    </row>
    <row r="430" spans="1:24" s="13" customFormat="1" x14ac:dyDescent="0.35">
      <c r="A430" s="53"/>
      <c r="M430" s="52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90"/>
    </row>
    <row r="431" spans="1:24" s="13" customFormat="1" x14ac:dyDescent="0.35">
      <c r="A431" s="53"/>
      <c r="M431" s="52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90"/>
    </row>
    <row r="432" spans="1:24" s="13" customFormat="1" x14ac:dyDescent="0.35">
      <c r="A432" s="53"/>
      <c r="M432" s="52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90"/>
    </row>
    <row r="433" spans="1:24" s="13" customFormat="1" x14ac:dyDescent="0.35">
      <c r="A433" s="53"/>
      <c r="M433" s="52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90"/>
    </row>
    <row r="434" spans="1:24" s="13" customFormat="1" x14ac:dyDescent="0.35">
      <c r="A434" s="53"/>
      <c r="M434" s="52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90"/>
    </row>
    <row r="435" spans="1:24" s="13" customFormat="1" x14ac:dyDescent="0.35">
      <c r="A435" s="53"/>
      <c r="M435" s="52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90"/>
    </row>
    <row r="436" spans="1:24" s="13" customFormat="1" x14ac:dyDescent="0.35">
      <c r="A436" s="53"/>
      <c r="M436" s="52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90"/>
    </row>
    <row r="437" spans="1:24" s="13" customFormat="1" x14ac:dyDescent="0.35">
      <c r="A437" s="53"/>
      <c r="M437" s="52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90"/>
    </row>
    <row r="438" spans="1:24" s="13" customFormat="1" x14ac:dyDescent="0.35">
      <c r="A438" s="53"/>
      <c r="M438" s="52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90"/>
    </row>
    <row r="439" spans="1:24" s="13" customFormat="1" x14ac:dyDescent="0.35">
      <c r="A439" s="53"/>
      <c r="M439" s="52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90"/>
    </row>
    <row r="440" spans="1:24" s="13" customFormat="1" x14ac:dyDescent="0.35">
      <c r="A440" s="53"/>
      <c r="M440" s="52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90"/>
    </row>
    <row r="441" spans="1:24" s="13" customFormat="1" x14ac:dyDescent="0.35">
      <c r="A441" s="53"/>
      <c r="M441" s="52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90"/>
    </row>
    <row r="442" spans="1:24" s="13" customFormat="1" x14ac:dyDescent="0.35">
      <c r="A442" s="53"/>
      <c r="M442" s="52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90"/>
    </row>
    <row r="443" spans="1:24" s="13" customFormat="1" x14ac:dyDescent="0.35">
      <c r="A443" s="53"/>
      <c r="M443" s="52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90"/>
    </row>
    <row r="444" spans="1:24" s="13" customFormat="1" x14ac:dyDescent="0.35">
      <c r="A444" s="53"/>
      <c r="M444" s="52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90"/>
    </row>
    <row r="445" spans="1:24" s="13" customFormat="1" x14ac:dyDescent="0.35">
      <c r="A445" s="53"/>
      <c r="M445" s="52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90"/>
    </row>
    <row r="446" spans="1:24" s="13" customFormat="1" x14ac:dyDescent="0.35">
      <c r="A446" s="53"/>
      <c r="M446" s="52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90"/>
    </row>
    <row r="447" spans="1:24" s="13" customFormat="1" x14ac:dyDescent="0.35">
      <c r="A447" s="53"/>
      <c r="M447" s="52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90"/>
    </row>
    <row r="448" spans="1:24" s="13" customFormat="1" x14ac:dyDescent="0.35">
      <c r="A448" s="53"/>
      <c r="M448" s="52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90"/>
    </row>
    <row r="449" spans="1:24" s="13" customFormat="1" x14ac:dyDescent="0.35">
      <c r="A449" s="53"/>
      <c r="M449" s="52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90"/>
    </row>
    <row r="450" spans="1:24" s="13" customFormat="1" x14ac:dyDescent="0.35">
      <c r="A450" s="53"/>
      <c r="M450" s="52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90"/>
    </row>
    <row r="451" spans="1:24" s="13" customFormat="1" x14ac:dyDescent="0.35">
      <c r="A451" s="53"/>
      <c r="M451" s="52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90"/>
    </row>
    <row r="452" spans="1:24" s="13" customFormat="1" x14ac:dyDescent="0.35">
      <c r="A452" s="53"/>
      <c r="M452" s="52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90"/>
    </row>
    <row r="453" spans="1:24" s="13" customFormat="1" x14ac:dyDescent="0.35">
      <c r="A453" s="53"/>
      <c r="M453" s="52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90"/>
    </row>
    <row r="454" spans="1:24" s="13" customFormat="1" x14ac:dyDescent="0.35">
      <c r="A454" s="53"/>
      <c r="M454" s="52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90"/>
    </row>
    <row r="455" spans="1:24" s="13" customFormat="1" x14ac:dyDescent="0.35">
      <c r="A455" s="53"/>
      <c r="M455" s="52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90"/>
    </row>
    <row r="456" spans="1:24" s="13" customFormat="1" x14ac:dyDescent="0.35">
      <c r="A456" s="53"/>
      <c r="M456" s="52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90"/>
    </row>
    <row r="457" spans="1:24" s="13" customFormat="1" x14ac:dyDescent="0.35">
      <c r="A457" s="53"/>
      <c r="M457" s="52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90"/>
    </row>
    <row r="458" spans="1:24" s="13" customFormat="1" x14ac:dyDescent="0.35">
      <c r="A458" s="53"/>
      <c r="M458" s="52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90"/>
    </row>
    <row r="459" spans="1:24" s="13" customFormat="1" x14ac:dyDescent="0.35">
      <c r="A459" s="53"/>
      <c r="M459" s="52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90"/>
    </row>
    <row r="460" spans="1:24" s="13" customFormat="1" x14ac:dyDescent="0.35">
      <c r="A460" s="53"/>
      <c r="M460" s="52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90"/>
    </row>
    <row r="461" spans="1:24" s="13" customFormat="1" x14ac:dyDescent="0.35">
      <c r="A461" s="53"/>
      <c r="M461" s="52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90"/>
    </row>
    <row r="462" spans="1:24" s="13" customFormat="1" x14ac:dyDescent="0.35">
      <c r="A462" s="53"/>
      <c r="M462" s="52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90"/>
    </row>
    <row r="463" spans="1:24" s="13" customFormat="1" x14ac:dyDescent="0.35">
      <c r="A463" s="53"/>
      <c r="M463" s="52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90"/>
    </row>
    <row r="464" spans="1:24" s="13" customFormat="1" x14ac:dyDescent="0.35">
      <c r="A464" s="53"/>
      <c r="M464" s="52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90"/>
    </row>
    <row r="465" spans="1:36" s="13" customFormat="1" x14ac:dyDescent="0.35">
      <c r="A465" s="53"/>
      <c r="M465" s="52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90"/>
    </row>
    <row r="466" spans="1:36" s="13" customFormat="1" x14ac:dyDescent="0.35">
      <c r="A466" s="53"/>
      <c r="M466" s="52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90"/>
    </row>
    <row r="467" spans="1:36" s="13" customFormat="1" x14ac:dyDescent="0.35">
      <c r="A467" s="53"/>
      <c r="M467" s="52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90"/>
    </row>
    <row r="468" spans="1:36" x14ac:dyDescent="0.35">
      <c r="AE468" s="13"/>
      <c r="AF468" s="13"/>
      <c r="AG468" s="13"/>
      <c r="AH468" s="13"/>
      <c r="AI468" s="13"/>
      <c r="AJ468" s="13"/>
    </row>
    <row r="469" spans="1:36" x14ac:dyDescent="0.35">
      <c r="AE469" s="13"/>
      <c r="AF469" s="13"/>
      <c r="AG469" s="13"/>
      <c r="AH469" s="13"/>
      <c r="AI469" s="13"/>
      <c r="AJ469" s="13"/>
    </row>
    <row r="470" spans="1:36" x14ac:dyDescent="0.35">
      <c r="AE470" s="13"/>
      <c r="AF470" s="13"/>
      <c r="AG470" s="13"/>
      <c r="AH470" s="13"/>
      <c r="AI470" s="13"/>
      <c r="AJ470" s="13"/>
    </row>
    <row r="471" spans="1:36" x14ac:dyDescent="0.35">
      <c r="AE471" s="13"/>
      <c r="AF471" s="13"/>
      <c r="AG471" s="13"/>
      <c r="AH471" s="13"/>
      <c r="AI471" s="13"/>
      <c r="AJ471" s="13"/>
    </row>
    <row r="472" spans="1:36" x14ac:dyDescent="0.35">
      <c r="AE472" s="13"/>
      <c r="AF472" s="13"/>
      <c r="AG472" s="13"/>
      <c r="AH472" s="13"/>
      <c r="AI472" s="13"/>
      <c r="AJ472" s="13"/>
    </row>
  </sheetData>
  <mergeCells count="2">
    <mergeCell ref="A1:I1"/>
    <mergeCell ref="I53:J53"/>
  </mergeCells>
  <pageMargins left="0.7" right="0.7" top="0.78740157499999996" bottom="0.78740157499999996" header="0.3" footer="0.3"/>
  <pageSetup paperSize="9" scale="39" fitToHeight="0" orientation="landscape" r:id="rId1"/>
  <ignoredErrors>
    <ignoredError sqref="AC7 AC8:AC51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9"/>
  <sheetViews>
    <sheetView workbookViewId="0">
      <selection activeCell="P7" sqref="P7"/>
    </sheetView>
  </sheetViews>
  <sheetFormatPr defaultColWidth="10.81640625" defaultRowHeight="14.5" x14ac:dyDescent="0.35"/>
  <cols>
    <col min="3" max="3" width="7.54296875" customWidth="1"/>
  </cols>
  <sheetData>
    <row r="1" spans="1:9" x14ac:dyDescent="0.35">
      <c r="A1" s="203" t="s">
        <v>126</v>
      </c>
      <c r="D1" s="97"/>
      <c r="E1" s="97"/>
      <c r="F1" s="97"/>
      <c r="G1" s="97"/>
    </row>
    <row r="2" spans="1:9" x14ac:dyDescent="0.35">
      <c r="D2" s="97"/>
      <c r="E2" s="97"/>
      <c r="F2" s="97"/>
      <c r="G2" s="97"/>
      <c r="I2" s="15"/>
    </row>
    <row r="3" spans="1:9" x14ac:dyDescent="0.35">
      <c r="A3" s="97"/>
      <c r="B3" s="97"/>
      <c r="C3" s="97"/>
      <c r="D3" s="219" t="s">
        <v>125</v>
      </c>
      <c r="E3" s="219" t="s">
        <v>72</v>
      </c>
      <c r="F3" s="219" t="s">
        <v>73</v>
      </c>
      <c r="G3" s="12"/>
    </row>
    <row r="4" spans="1:9" x14ac:dyDescent="0.35">
      <c r="A4" s="217" t="s">
        <v>62</v>
      </c>
      <c r="B4" s="217" t="s">
        <v>38</v>
      </c>
      <c r="C4" s="137" t="s">
        <v>124</v>
      </c>
      <c r="D4" s="220" t="s">
        <v>3</v>
      </c>
      <c r="E4" s="220" t="s">
        <v>24</v>
      </c>
      <c r="F4" s="220" t="s">
        <v>24</v>
      </c>
      <c r="G4" s="12"/>
    </row>
    <row r="5" spans="1:9" x14ac:dyDescent="0.35">
      <c r="A5" s="53">
        <v>42873</v>
      </c>
      <c r="B5" s="14">
        <v>0</v>
      </c>
      <c r="C5" s="14">
        <v>1</v>
      </c>
      <c r="D5" s="13">
        <v>459.6</v>
      </c>
      <c r="E5" s="13">
        <v>15.27</v>
      </c>
      <c r="F5" s="13">
        <v>1.4079999999999999</v>
      </c>
    </row>
    <row r="6" spans="1:9" x14ac:dyDescent="0.35">
      <c r="A6" s="53">
        <v>42884</v>
      </c>
      <c r="B6" s="21">
        <v>11</v>
      </c>
      <c r="C6" s="14">
        <v>1</v>
      </c>
      <c r="D6" s="13">
        <v>460.2</v>
      </c>
      <c r="E6">
        <v>13.19</v>
      </c>
      <c r="F6" s="13">
        <v>1.5000000000000009</v>
      </c>
    </row>
    <row r="7" spans="1:9" x14ac:dyDescent="0.35">
      <c r="A7" s="53">
        <v>42898</v>
      </c>
      <c r="B7" s="21">
        <v>25</v>
      </c>
      <c r="C7" s="14">
        <v>1</v>
      </c>
      <c r="D7" s="13">
        <v>1080.0999999999999</v>
      </c>
      <c r="E7">
        <v>40.47</v>
      </c>
      <c r="F7" s="13">
        <v>3.63</v>
      </c>
    </row>
    <row r="8" spans="1:9" x14ac:dyDescent="0.35">
      <c r="A8" s="53">
        <v>42905</v>
      </c>
      <c r="B8" s="21">
        <v>32</v>
      </c>
      <c r="C8" s="14">
        <v>1</v>
      </c>
      <c r="D8" s="13">
        <v>849.4</v>
      </c>
      <c r="E8">
        <v>39.35</v>
      </c>
      <c r="F8" s="13">
        <v>3.4900000000000011</v>
      </c>
    </row>
    <row r="9" spans="1:9" x14ac:dyDescent="0.35">
      <c r="A9" s="53">
        <v>42912</v>
      </c>
      <c r="B9" s="21">
        <v>39</v>
      </c>
      <c r="C9" s="14">
        <v>1</v>
      </c>
      <c r="D9" s="13">
        <v>1524.6</v>
      </c>
      <c r="E9">
        <v>82.78</v>
      </c>
      <c r="F9" s="13">
        <v>6.73</v>
      </c>
    </row>
    <row r="10" spans="1:9" x14ac:dyDescent="0.35">
      <c r="A10" s="53">
        <v>42919</v>
      </c>
      <c r="B10" s="21">
        <v>46</v>
      </c>
      <c r="C10" s="14">
        <v>1</v>
      </c>
      <c r="D10" s="13">
        <v>1919.2</v>
      </c>
      <c r="E10">
        <v>91.08</v>
      </c>
      <c r="F10" s="13">
        <v>7.3000000000000007</v>
      </c>
    </row>
    <row r="11" spans="1:9" x14ac:dyDescent="0.35">
      <c r="A11" s="53">
        <v>42926</v>
      </c>
      <c r="B11" s="21">
        <v>53</v>
      </c>
      <c r="C11" s="14">
        <v>1</v>
      </c>
      <c r="D11" s="13">
        <v>1405</v>
      </c>
      <c r="E11">
        <v>73.64</v>
      </c>
      <c r="F11" s="13">
        <v>6.6999999999999993</v>
      </c>
    </row>
    <row r="12" spans="1:9" x14ac:dyDescent="0.35">
      <c r="A12" s="53">
        <v>42933</v>
      </c>
      <c r="B12" s="21">
        <v>60</v>
      </c>
      <c r="C12" s="14">
        <v>1</v>
      </c>
      <c r="D12" s="13">
        <v>2501.6999999999998</v>
      </c>
      <c r="E12">
        <v>131.6</v>
      </c>
      <c r="F12" s="13">
        <v>12.600000000000001</v>
      </c>
    </row>
    <row r="13" spans="1:9" x14ac:dyDescent="0.35">
      <c r="A13" s="53">
        <v>42940</v>
      </c>
      <c r="B13" s="21">
        <v>67</v>
      </c>
      <c r="C13" s="14">
        <v>1</v>
      </c>
      <c r="D13" s="13">
        <v>2551.3000000000002</v>
      </c>
      <c r="E13">
        <v>114.03</v>
      </c>
      <c r="F13" s="13">
        <v>12.830000000000002</v>
      </c>
    </row>
    <row r="14" spans="1:9" x14ac:dyDescent="0.35">
      <c r="A14" s="53">
        <v>42947</v>
      </c>
      <c r="B14" s="21">
        <v>74</v>
      </c>
      <c r="C14" s="14">
        <v>1</v>
      </c>
      <c r="D14" s="13">
        <v>2469.6999999999998</v>
      </c>
      <c r="E14">
        <v>90.89</v>
      </c>
      <c r="F14" s="13">
        <v>11.810000000000002</v>
      </c>
    </row>
    <row r="15" spans="1:9" x14ac:dyDescent="0.35">
      <c r="A15" s="53">
        <v>42954</v>
      </c>
      <c r="B15" s="21">
        <v>81</v>
      </c>
      <c r="C15" s="14">
        <v>1</v>
      </c>
      <c r="D15" s="13">
        <v>3083.2</v>
      </c>
      <c r="E15">
        <v>126.03</v>
      </c>
      <c r="F15" s="13">
        <v>15.83</v>
      </c>
    </row>
    <row r="16" spans="1:9" x14ac:dyDescent="0.35">
      <c r="A16" s="53">
        <v>42961</v>
      </c>
      <c r="B16" s="14">
        <v>88</v>
      </c>
      <c r="C16" s="14">
        <v>1</v>
      </c>
      <c r="D16" s="13">
        <v>1997.2</v>
      </c>
      <c r="E16">
        <v>56.4</v>
      </c>
      <c r="F16" s="13">
        <v>8.5300000000000011</v>
      </c>
    </row>
    <row r="17" spans="1:6" x14ac:dyDescent="0.35">
      <c r="A17" s="53">
        <v>42968</v>
      </c>
      <c r="B17" s="21">
        <v>95</v>
      </c>
      <c r="C17" s="14">
        <v>1</v>
      </c>
      <c r="D17" s="13">
        <v>3904.1000000000008</v>
      </c>
      <c r="E17">
        <v>155.18</v>
      </c>
      <c r="F17" s="13">
        <v>18.5</v>
      </c>
    </row>
    <row r="18" spans="1:6" x14ac:dyDescent="0.35">
      <c r="A18" s="53">
        <v>42975</v>
      </c>
      <c r="B18" s="21">
        <v>102</v>
      </c>
      <c r="C18" s="14">
        <v>1</v>
      </c>
      <c r="D18" s="13">
        <v>4239.2</v>
      </c>
      <c r="E18">
        <v>192.09</v>
      </c>
      <c r="F18" s="13">
        <v>22.490000000000006</v>
      </c>
    </row>
    <row r="19" spans="1:6" x14ac:dyDescent="0.35">
      <c r="A19" s="214">
        <v>42982</v>
      </c>
      <c r="B19" s="215">
        <v>109</v>
      </c>
      <c r="C19" s="216">
        <v>1</v>
      </c>
      <c r="D19" s="218">
        <v>4234.3</v>
      </c>
      <c r="E19" s="137">
        <v>223.48</v>
      </c>
      <c r="F19" s="218">
        <v>25.37</v>
      </c>
    </row>
    <row r="20" spans="1:6" x14ac:dyDescent="0.35">
      <c r="A20" s="53">
        <v>42873</v>
      </c>
      <c r="B20" s="21">
        <v>0</v>
      </c>
      <c r="C20" s="21">
        <v>2</v>
      </c>
      <c r="D20" s="13">
        <v>459.6</v>
      </c>
      <c r="E20" s="13">
        <v>15.27</v>
      </c>
      <c r="F20" s="148">
        <v>1.4079999999999999</v>
      </c>
    </row>
    <row r="21" spans="1:6" x14ac:dyDescent="0.35">
      <c r="A21" s="53">
        <v>42884</v>
      </c>
      <c r="B21" s="21">
        <v>11</v>
      </c>
      <c r="C21" s="21">
        <v>2</v>
      </c>
      <c r="D21" s="13">
        <v>383.7</v>
      </c>
      <c r="E21">
        <v>16.28</v>
      </c>
      <c r="F21" s="103">
        <v>1.5099999999999998</v>
      </c>
    </row>
    <row r="22" spans="1:6" x14ac:dyDescent="0.35">
      <c r="A22" s="53">
        <v>42898</v>
      </c>
      <c r="B22" s="21">
        <v>25</v>
      </c>
      <c r="C22" s="21">
        <v>2</v>
      </c>
      <c r="D22" s="13">
        <v>563.20000000000005</v>
      </c>
      <c r="E22">
        <v>23.6</v>
      </c>
      <c r="F22" s="13">
        <v>2.2399999999999993</v>
      </c>
    </row>
    <row r="23" spans="1:6" x14ac:dyDescent="0.35">
      <c r="A23" s="53">
        <v>42905</v>
      </c>
      <c r="B23" s="21">
        <v>32</v>
      </c>
      <c r="C23" s="21">
        <v>2</v>
      </c>
      <c r="D23" s="13">
        <v>788.9</v>
      </c>
      <c r="E23">
        <v>25.21</v>
      </c>
      <c r="F23" s="13">
        <v>4.3100000000000005</v>
      </c>
    </row>
    <row r="24" spans="1:6" x14ac:dyDescent="0.35">
      <c r="A24" s="53">
        <v>42912</v>
      </c>
      <c r="B24" s="21">
        <v>39</v>
      </c>
      <c r="C24" s="21">
        <v>2</v>
      </c>
      <c r="D24" s="13">
        <v>1100.2</v>
      </c>
      <c r="E24">
        <v>48.93</v>
      </c>
      <c r="F24" s="13">
        <v>4.99</v>
      </c>
    </row>
    <row r="25" spans="1:6" x14ac:dyDescent="0.35">
      <c r="A25" s="53">
        <v>42919</v>
      </c>
      <c r="B25" s="21">
        <v>46</v>
      </c>
      <c r="C25" s="21">
        <v>2</v>
      </c>
      <c r="D25" s="13">
        <v>1319</v>
      </c>
      <c r="E25">
        <v>59.01</v>
      </c>
      <c r="F25" s="13">
        <v>5.07</v>
      </c>
    </row>
    <row r="26" spans="1:6" x14ac:dyDescent="0.35">
      <c r="A26" s="53">
        <v>42926</v>
      </c>
      <c r="B26" s="21">
        <v>53</v>
      </c>
      <c r="C26" s="21">
        <v>2</v>
      </c>
      <c r="D26" s="13">
        <v>1843.8</v>
      </c>
      <c r="E26">
        <v>98.02</v>
      </c>
      <c r="F26" s="13">
        <v>8.0999999999999979</v>
      </c>
    </row>
    <row r="27" spans="1:6" x14ac:dyDescent="0.35">
      <c r="A27" s="53">
        <v>42933</v>
      </c>
      <c r="B27" s="14">
        <v>60</v>
      </c>
      <c r="C27" s="21">
        <v>2</v>
      </c>
      <c r="D27" s="13">
        <v>2138.8000000000002</v>
      </c>
      <c r="E27">
        <v>112.43</v>
      </c>
      <c r="F27" s="13">
        <v>11.309999999999999</v>
      </c>
    </row>
    <row r="28" spans="1:6" x14ac:dyDescent="0.35">
      <c r="A28" s="53">
        <v>42940</v>
      </c>
      <c r="B28" s="21">
        <v>67</v>
      </c>
      <c r="C28" s="21">
        <v>2</v>
      </c>
      <c r="D28" s="13">
        <v>2034.7</v>
      </c>
      <c r="E28">
        <v>81.459999999999994</v>
      </c>
      <c r="F28" s="13">
        <v>9.18</v>
      </c>
    </row>
    <row r="29" spans="1:6" x14ac:dyDescent="0.35">
      <c r="A29" s="53">
        <v>42947</v>
      </c>
      <c r="B29" s="21">
        <v>74</v>
      </c>
      <c r="C29" s="21">
        <v>2</v>
      </c>
      <c r="D29" s="13">
        <v>1920.3</v>
      </c>
      <c r="E29">
        <v>67.069999999999993</v>
      </c>
      <c r="F29" s="13">
        <v>9.360000000000003</v>
      </c>
    </row>
    <row r="30" spans="1:6" x14ac:dyDescent="0.35">
      <c r="A30" s="53">
        <v>42954</v>
      </c>
      <c r="B30" s="21">
        <v>81</v>
      </c>
      <c r="C30" s="21">
        <v>2</v>
      </c>
      <c r="D30" s="13">
        <v>3394.7</v>
      </c>
      <c r="E30">
        <v>123.04</v>
      </c>
      <c r="F30" s="13">
        <v>18.079999999999998</v>
      </c>
    </row>
    <row r="31" spans="1:6" x14ac:dyDescent="0.35">
      <c r="A31" s="53">
        <v>42961</v>
      </c>
      <c r="B31" s="21">
        <v>88</v>
      </c>
      <c r="C31" s="21">
        <v>2</v>
      </c>
      <c r="D31" s="13">
        <v>2402.1</v>
      </c>
      <c r="E31">
        <v>63.22</v>
      </c>
      <c r="F31" s="13">
        <v>10.59</v>
      </c>
    </row>
    <row r="32" spans="1:6" x14ac:dyDescent="0.35">
      <c r="A32" s="53">
        <v>42968</v>
      </c>
      <c r="B32" s="21">
        <v>95</v>
      </c>
      <c r="C32" s="21">
        <v>2</v>
      </c>
      <c r="D32" s="13">
        <v>3425.5</v>
      </c>
      <c r="E32">
        <v>148.96</v>
      </c>
      <c r="F32" s="13">
        <v>15.799999999999997</v>
      </c>
    </row>
    <row r="33" spans="1:6" x14ac:dyDescent="0.35">
      <c r="A33" s="53">
        <v>42975</v>
      </c>
      <c r="B33" s="21">
        <v>102</v>
      </c>
      <c r="C33" s="21">
        <v>2</v>
      </c>
      <c r="D33" s="13">
        <v>1931.4</v>
      </c>
      <c r="E33">
        <v>84.14</v>
      </c>
      <c r="F33" s="13">
        <v>8.98</v>
      </c>
    </row>
    <row r="34" spans="1:6" x14ac:dyDescent="0.35">
      <c r="A34" s="214">
        <v>42982</v>
      </c>
      <c r="B34" s="215">
        <v>109</v>
      </c>
      <c r="C34" s="215">
        <v>2</v>
      </c>
      <c r="D34" s="218">
        <v>3628</v>
      </c>
      <c r="E34" s="137">
        <v>186.13</v>
      </c>
      <c r="F34" s="218">
        <v>20.21</v>
      </c>
    </row>
    <row r="35" spans="1:6" x14ac:dyDescent="0.35">
      <c r="A35" s="53">
        <v>42873</v>
      </c>
      <c r="B35" s="14">
        <v>0</v>
      </c>
      <c r="C35" s="14">
        <v>3</v>
      </c>
      <c r="D35" s="13">
        <v>459.6</v>
      </c>
      <c r="E35" s="13">
        <v>15.27</v>
      </c>
      <c r="F35" s="148">
        <v>1.4079999999999999</v>
      </c>
    </row>
    <row r="36" spans="1:6" x14ac:dyDescent="0.35">
      <c r="A36" s="53">
        <v>42884</v>
      </c>
      <c r="B36" s="21">
        <v>11</v>
      </c>
      <c r="C36" s="14">
        <v>3</v>
      </c>
      <c r="D36" s="13">
        <v>622.1</v>
      </c>
      <c r="E36">
        <v>16.170000000000002</v>
      </c>
      <c r="F36" s="221">
        <v>2.04</v>
      </c>
    </row>
    <row r="37" spans="1:6" x14ac:dyDescent="0.35">
      <c r="A37" s="53">
        <v>42898</v>
      </c>
      <c r="B37" s="21">
        <v>25</v>
      </c>
      <c r="C37" s="14">
        <v>3</v>
      </c>
      <c r="D37" s="13">
        <v>876.9</v>
      </c>
      <c r="E37">
        <v>33.5</v>
      </c>
      <c r="F37" s="221">
        <v>3.46</v>
      </c>
    </row>
    <row r="38" spans="1:6" x14ac:dyDescent="0.35">
      <c r="A38" s="53">
        <v>42905</v>
      </c>
      <c r="B38" s="21">
        <v>32</v>
      </c>
      <c r="C38" s="14">
        <v>3</v>
      </c>
      <c r="D38" s="13">
        <v>879.4</v>
      </c>
      <c r="E38">
        <v>21.32</v>
      </c>
      <c r="F38" s="221">
        <v>2.7299999999999995</v>
      </c>
    </row>
    <row r="39" spans="1:6" x14ac:dyDescent="0.35">
      <c r="A39" s="53">
        <v>42912</v>
      </c>
      <c r="B39" s="21">
        <v>39</v>
      </c>
      <c r="C39" s="14">
        <v>3</v>
      </c>
      <c r="D39" s="13">
        <v>967.3</v>
      </c>
      <c r="E39">
        <v>47.13</v>
      </c>
      <c r="F39" s="221">
        <v>4.3899999999999997</v>
      </c>
    </row>
    <row r="40" spans="1:6" x14ac:dyDescent="0.35">
      <c r="A40" s="53">
        <v>42919</v>
      </c>
      <c r="B40" s="21">
        <v>46</v>
      </c>
      <c r="C40" s="14">
        <v>3</v>
      </c>
      <c r="D40" s="13">
        <v>1412</v>
      </c>
      <c r="E40">
        <v>63.3</v>
      </c>
      <c r="F40" s="221">
        <v>6.1300000000000026</v>
      </c>
    </row>
    <row r="41" spans="1:6" x14ac:dyDescent="0.35">
      <c r="A41" s="53">
        <v>42926</v>
      </c>
      <c r="B41" s="21">
        <v>53</v>
      </c>
      <c r="C41" s="14">
        <v>3</v>
      </c>
      <c r="D41" s="13">
        <v>1463.2</v>
      </c>
      <c r="E41">
        <v>61.71</v>
      </c>
      <c r="F41" s="221">
        <v>5.7900000000000027</v>
      </c>
    </row>
    <row r="42" spans="1:6" x14ac:dyDescent="0.35">
      <c r="A42" s="53">
        <v>42933</v>
      </c>
      <c r="B42" s="21">
        <v>60</v>
      </c>
      <c r="C42" s="14">
        <v>3</v>
      </c>
      <c r="D42" s="13">
        <v>1867.1</v>
      </c>
      <c r="E42">
        <v>99.79</v>
      </c>
      <c r="F42" s="221">
        <v>9.11</v>
      </c>
    </row>
    <row r="43" spans="1:6" x14ac:dyDescent="0.35">
      <c r="A43" s="53">
        <v>42940</v>
      </c>
      <c r="B43" s="21">
        <v>67</v>
      </c>
      <c r="C43" s="14">
        <v>3</v>
      </c>
      <c r="D43" s="13">
        <v>2714.3</v>
      </c>
      <c r="E43">
        <v>102.76</v>
      </c>
      <c r="F43" s="221">
        <v>12.799999999999997</v>
      </c>
    </row>
    <row r="44" spans="1:6" x14ac:dyDescent="0.35">
      <c r="A44" s="53">
        <v>42947</v>
      </c>
      <c r="B44" s="21">
        <v>74</v>
      </c>
      <c r="C44" s="14">
        <v>3</v>
      </c>
      <c r="D44" s="13">
        <v>3077.3</v>
      </c>
      <c r="E44">
        <v>134.4</v>
      </c>
      <c r="F44" s="221">
        <v>16.799999999999997</v>
      </c>
    </row>
    <row r="45" spans="1:6" x14ac:dyDescent="0.35">
      <c r="A45" s="53">
        <v>42954</v>
      </c>
      <c r="B45" s="21">
        <v>81</v>
      </c>
      <c r="C45" s="14">
        <v>3</v>
      </c>
      <c r="D45" s="13">
        <v>2958</v>
      </c>
      <c r="E45">
        <v>103.28</v>
      </c>
      <c r="F45" s="221">
        <v>13.6</v>
      </c>
    </row>
    <row r="46" spans="1:6" x14ac:dyDescent="0.35">
      <c r="A46" s="53">
        <v>42961</v>
      </c>
      <c r="B46" s="14">
        <v>88</v>
      </c>
      <c r="C46" s="14">
        <v>3</v>
      </c>
      <c r="D46" s="13">
        <v>3106.1999999999994</v>
      </c>
      <c r="E46">
        <v>94.81</v>
      </c>
      <c r="F46" s="221">
        <v>18</v>
      </c>
    </row>
    <row r="47" spans="1:6" x14ac:dyDescent="0.35">
      <c r="A47" s="53">
        <v>42968</v>
      </c>
      <c r="B47" s="21">
        <v>95</v>
      </c>
      <c r="C47" s="14">
        <v>3</v>
      </c>
      <c r="D47" s="13">
        <v>3519.5</v>
      </c>
      <c r="E47">
        <v>225.37</v>
      </c>
      <c r="F47" s="221">
        <v>20.29</v>
      </c>
    </row>
    <row r="48" spans="1:6" x14ac:dyDescent="0.35">
      <c r="A48" s="53">
        <v>42975</v>
      </c>
      <c r="B48" s="21">
        <v>102</v>
      </c>
      <c r="C48" s="14">
        <v>3</v>
      </c>
      <c r="D48" s="13">
        <v>2746</v>
      </c>
      <c r="E48">
        <v>113.14</v>
      </c>
      <c r="F48" s="221">
        <v>13.160000000000004</v>
      </c>
    </row>
    <row r="49" spans="1:6" x14ac:dyDescent="0.35">
      <c r="A49" s="214">
        <v>42982</v>
      </c>
      <c r="B49" s="215">
        <v>109</v>
      </c>
      <c r="C49" s="216">
        <v>3</v>
      </c>
      <c r="D49" s="218">
        <v>4139.5</v>
      </c>
      <c r="E49" s="137">
        <v>253.16</v>
      </c>
      <c r="F49" s="222">
        <v>27.050000000000004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47"/>
  <sheetViews>
    <sheetView zoomScale="80" zoomScaleNormal="80" workbookViewId="0">
      <pane xSplit="3" ySplit="8" topLeftCell="D9" activePane="bottomRight" state="frozen"/>
      <selection pane="topRight" activeCell="C1" sqref="C1"/>
      <selection pane="bottomLeft" activeCell="A6" sqref="A6"/>
      <selection pane="bottomRight" activeCell="T106" sqref="T106"/>
    </sheetView>
  </sheetViews>
  <sheetFormatPr defaultColWidth="11.54296875" defaultRowHeight="14.5" x14ac:dyDescent="0.35"/>
  <cols>
    <col min="2" max="3" width="11.54296875" style="173"/>
    <col min="4" max="4" width="11.54296875" style="174"/>
    <col min="5" max="6" width="11.54296875" style="173"/>
    <col min="7" max="8" width="11.54296875" style="188"/>
    <col min="9" max="9" width="11.54296875" style="148"/>
    <col min="10" max="10" width="15.54296875" customWidth="1"/>
    <col min="18" max="29" width="11.54296875" style="13"/>
  </cols>
  <sheetData>
    <row r="1" spans="1:23" ht="29" x14ac:dyDescent="0.35">
      <c r="A1" s="203" t="s">
        <v>115</v>
      </c>
      <c r="F1" s="195"/>
      <c r="G1" s="196" t="s">
        <v>75</v>
      </c>
      <c r="H1" s="196" t="s">
        <v>33</v>
      </c>
      <c r="I1" s="197" t="s">
        <v>113</v>
      </c>
      <c r="J1" s="190"/>
      <c r="K1" s="197" t="s">
        <v>107</v>
      </c>
      <c r="L1" s="197" t="s">
        <v>122</v>
      </c>
      <c r="M1" s="197" t="s">
        <v>37</v>
      </c>
      <c r="N1" s="197" t="s">
        <v>123</v>
      </c>
      <c r="O1" s="197" t="s">
        <v>37</v>
      </c>
    </row>
    <row r="2" spans="1:23" x14ac:dyDescent="0.35">
      <c r="F2" s="195"/>
      <c r="G2" s="198" t="s">
        <v>120</v>
      </c>
      <c r="H2" s="198" t="s">
        <v>121</v>
      </c>
      <c r="I2" s="199" t="s">
        <v>120</v>
      </c>
      <c r="J2" s="205"/>
      <c r="K2" s="209">
        <v>1</v>
      </c>
      <c r="L2" s="210">
        <v>6.4290150857730373</v>
      </c>
      <c r="M2" s="210">
        <v>2.0383153032243033</v>
      </c>
      <c r="N2" s="210">
        <v>99.147519840207281</v>
      </c>
      <c r="O2" s="210">
        <v>24.428081553514691</v>
      </c>
      <c r="P2" s="27"/>
      <c r="Q2" s="27"/>
      <c r="R2" s="26"/>
      <c r="S2" s="26"/>
      <c r="T2" s="26"/>
      <c r="U2" s="26"/>
    </row>
    <row r="3" spans="1:23" x14ac:dyDescent="0.35">
      <c r="F3" s="195" t="s">
        <v>39</v>
      </c>
      <c r="G3" s="200">
        <f>+AVERAGE(G10:G147)*1000</f>
        <v>70.308631967633204</v>
      </c>
      <c r="H3" s="200">
        <f>+AVERAGE(H10:H147)*1000</f>
        <v>99.345411378120261</v>
      </c>
      <c r="I3" s="200">
        <f>+AVERAGE(I10:I147)*1000</f>
        <v>6.6379259718268466</v>
      </c>
      <c r="J3" s="206"/>
      <c r="K3" s="211">
        <v>2</v>
      </c>
      <c r="L3" s="210">
        <v>6.5913484289474908</v>
      </c>
      <c r="M3" s="210">
        <v>1.8881506902427823</v>
      </c>
      <c r="N3" s="210">
        <v>99.278189671259298</v>
      </c>
      <c r="O3" s="210">
        <v>19.784730179478792</v>
      </c>
      <c r="P3" s="27"/>
      <c r="Q3" s="27"/>
      <c r="R3" s="26"/>
      <c r="S3" s="26"/>
      <c r="T3" s="26"/>
      <c r="U3" s="26"/>
    </row>
    <row r="4" spans="1:23" x14ac:dyDescent="0.35">
      <c r="F4" s="195" t="s">
        <v>76</v>
      </c>
      <c r="G4" s="201">
        <f>+_xlfn.STDEV.S(G10:G147)*1000</f>
        <v>26.722444621091462</v>
      </c>
      <c r="H4" s="201">
        <f>+_xlfn.STDEV.S(H10:H147)*1000</f>
        <v>23.619463140635563</v>
      </c>
      <c r="I4" s="201">
        <f>+_xlfn.STDEV.S(I10:I147)*1000</f>
        <v>1.9624170388777149</v>
      </c>
      <c r="J4" s="207"/>
      <c r="K4" s="212">
        <v>3</v>
      </c>
      <c r="L4" s="210">
        <v>6.893414400760018</v>
      </c>
      <c r="M4" s="210">
        <v>1.907509604602575</v>
      </c>
      <c r="N4" s="210">
        <v>99.610524622894232</v>
      </c>
      <c r="O4" s="210">
        <v>25.946649696012955</v>
      </c>
      <c r="P4" s="27"/>
      <c r="Q4" s="27"/>
      <c r="R4" s="26"/>
      <c r="S4" s="26"/>
      <c r="T4" s="26"/>
      <c r="U4" s="26"/>
    </row>
    <row r="5" spans="1:23" x14ac:dyDescent="0.35">
      <c r="F5" s="195" t="s">
        <v>77</v>
      </c>
      <c r="G5" s="202">
        <f>+G4/G3*100</f>
        <v>38.007345432909609</v>
      </c>
      <c r="H5" s="202">
        <f>+H4/H3*100</f>
        <v>23.77509218894582</v>
      </c>
      <c r="I5" s="202">
        <f>+I4/I3*100</f>
        <v>29.563707808835826</v>
      </c>
      <c r="J5" s="208"/>
      <c r="K5" s="208"/>
    </row>
    <row r="6" spans="1:23" x14ac:dyDescent="0.35">
      <c r="G6" s="187"/>
      <c r="H6" s="187"/>
      <c r="J6" s="97"/>
      <c r="K6" s="97"/>
    </row>
    <row r="7" spans="1:23" x14ac:dyDescent="0.35">
      <c r="D7" s="174" t="s">
        <v>3</v>
      </c>
      <c r="E7" s="173" t="s">
        <v>24</v>
      </c>
      <c r="F7" s="174" t="s">
        <v>24</v>
      </c>
      <c r="G7" s="188" t="s">
        <v>101</v>
      </c>
      <c r="H7" s="188" t="s">
        <v>114</v>
      </c>
      <c r="I7" s="148" t="s">
        <v>101</v>
      </c>
      <c r="J7" s="13" t="s">
        <v>133</v>
      </c>
    </row>
    <row r="8" spans="1:23" x14ac:dyDescent="0.35">
      <c r="A8" t="s">
        <v>107</v>
      </c>
      <c r="B8" s="173" t="s">
        <v>62</v>
      </c>
      <c r="C8" s="173" t="s">
        <v>18</v>
      </c>
      <c r="D8" s="174" t="s">
        <v>71</v>
      </c>
      <c r="E8" s="173" t="s">
        <v>72</v>
      </c>
      <c r="F8" s="175" t="s">
        <v>73</v>
      </c>
      <c r="G8" s="189" t="s">
        <v>75</v>
      </c>
      <c r="H8" s="189" t="s">
        <v>33</v>
      </c>
      <c r="I8" s="190" t="s">
        <v>113</v>
      </c>
      <c r="J8" s="13" t="s">
        <v>134</v>
      </c>
    </row>
    <row r="9" spans="1:23" x14ac:dyDescent="0.35">
      <c r="A9" s="137"/>
      <c r="B9" s="186">
        <v>42873</v>
      </c>
      <c r="C9" s="170">
        <v>0</v>
      </c>
      <c r="D9" s="170">
        <v>459.6</v>
      </c>
      <c r="E9" s="184">
        <v>15.27</v>
      </c>
      <c r="F9" s="170">
        <v>1.4079999999999999</v>
      </c>
      <c r="G9" s="191">
        <f>+E9/D9</f>
        <v>3.3224543080939944E-2</v>
      </c>
      <c r="H9" s="191">
        <f>+F9/E9</f>
        <v>9.2206941715782573E-2</v>
      </c>
      <c r="I9" s="192">
        <f>+F9/D9</f>
        <v>3.0635335073977369E-3</v>
      </c>
    </row>
    <row r="10" spans="1:23" x14ac:dyDescent="0.35">
      <c r="A10" t="s">
        <v>106</v>
      </c>
      <c r="B10" s="178">
        <v>42884</v>
      </c>
      <c r="C10" s="176">
        <v>11</v>
      </c>
      <c r="D10" s="176">
        <v>460.2</v>
      </c>
      <c r="E10" s="173">
        <v>13.19</v>
      </c>
      <c r="F10" s="176">
        <v>1.5000000000000009</v>
      </c>
      <c r="G10" s="193">
        <f>+E10/D10</f>
        <v>2.8661451542807474E-2</v>
      </c>
      <c r="H10" s="193">
        <f>+F10/E10</f>
        <v>0.11372251705837763</v>
      </c>
      <c r="I10" s="194">
        <f t="shared" ref="I10:I71" si="0">+F10/D10</f>
        <v>3.2594524119947867E-3</v>
      </c>
      <c r="J10" s="265">
        <v>0</v>
      </c>
      <c r="K10" s="15"/>
      <c r="R10" s="21"/>
      <c r="S10" s="43"/>
      <c r="U10" s="94"/>
      <c r="V10" s="94"/>
      <c r="W10" s="94"/>
    </row>
    <row r="11" spans="1:23" x14ac:dyDescent="0.35">
      <c r="B11" s="178">
        <v>42898</v>
      </c>
      <c r="C11" s="176">
        <v>25</v>
      </c>
      <c r="D11" s="179">
        <v>1080.0999999999999</v>
      </c>
      <c r="E11" s="173">
        <v>40.47</v>
      </c>
      <c r="F11" s="177">
        <v>3.63</v>
      </c>
      <c r="G11" s="193">
        <f t="shared" ref="G11:G72" si="1">+E11/D11</f>
        <v>3.7468752893250627E-2</v>
      </c>
      <c r="H11" s="193">
        <f t="shared" ref="H11:H72" si="2">+F11/E11</f>
        <v>8.9696071163825053E-2</v>
      </c>
      <c r="I11" s="194">
        <f t="shared" si="0"/>
        <v>3.3607999259327843E-3</v>
      </c>
      <c r="J11" s="265">
        <v>52.399999999999991</v>
      </c>
      <c r="K11" s="15"/>
      <c r="R11" s="21"/>
      <c r="S11" s="43"/>
      <c r="U11" s="94"/>
      <c r="V11" s="94"/>
      <c r="W11" s="94"/>
    </row>
    <row r="12" spans="1:23" x14ac:dyDescent="0.35">
      <c r="B12" s="178">
        <v>42905</v>
      </c>
      <c r="C12" s="176">
        <v>32</v>
      </c>
      <c r="D12" s="179">
        <v>849.4</v>
      </c>
      <c r="E12" s="173">
        <v>39.35</v>
      </c>
      <c r="F12" s="177">
        <v>3.4900000000000011</v>
      </c>
      <c r="G12" s="193">
        <f t="shared" si="1"/>
        <v>4.6326818931010129E-2</v>
      </c>
      <c r="H12" s="193">
        <f t="shared" si="2"/>
        <v>8.8691232528589611E-2</v>
      </c>
      <c r="I12" s="194">
        <f t="shared" si="0"/>
        <v>4.1087826701200862E-3</v>
      </c>
      <c r="J12" s="265">
        <v>7.8000000000000007</v>
      </c>
      <c r="R12" s="21"/>
      <c r="S12" s="43"/>
      <c r="U12" s="94"/>
      <c r="V12" s="94"/>
      <c r="W12" s="94"/>
    </row>
    <row r="13" spans="1:23" x14ac:dyDescent="0.35">
      <c r="B13" s="178">
        <v>42912</v>
      </c>
      <c r="C13" s="176">
        <v>39</v>
      </c>
      <c r="D13" s="179">
        <v>1524.6</v>
      </c>
      <c r="E13" s="173">
        <v>82.78</v>
      </c>
      <c r="F13" s="177">
        <v>6.73</v>
      </c>
      <c r="G13" s="193">
        <f t="shared" si="1"/>
        <v>5.429620884166339E-2</v>
      </c>
      <c r="H13" s="193">
        <f t="shared" si="2"/>
        <v>8.1299830877023443E-2</v>
      </c>
      <c r="I13" s="194">
        <f t="shared" si="0"/>
        <v>4.4142725960907786E-3</v>
      </c>
      <c r="J13" s="265">
        <v>93.2</v>
      </c>
      <c r="R13" s="21"/>
      <c r="S13" s="43"/>
      <c r="U13" s="94"/>
      <c r="V13" s="94"/>
      <c r="W13" s="94"/>
    </row>
    <row r="14" spans="1:23" x14ac:dyDescent="0.35">
      <c r="B14" s="178">
        <v>42919</v>
      </c>
      <c r="C14" s="176">
        <v>46</v>
      </c>
      <c r="D14" s="179">
        <v>1919.2</v>
      </c>
      <c r="E14" s="173">
        <v>91.08</v>
      </c>
      <c r="F14" s="177">
        <v>7.3000000000000007</v>
      </c>
      <c r="G14" s="193">
        <f t="shared" si="1"/>
        <v>4.7457273864110042E-2</v>
      </c>
      <c r="H14" s="193">
        <f t="shared" si="2"/>
        <v>8.0149319279754078E-2</v>
      </c>
      <c r="I14" s="194">
        <f t="shared" si="0"/>
        <v>3.8036681950812841E-3</v>
      </c>
      <c r="J14" s="265">
        <v>120</v>
      </c>
      <c r="R14" s="21"/>
      <c r="S14" s="43"/>
      <c r="U14" s="94"/>
      <c r="V14" s="94"/>
      <c r="W14" s="94"/>
    </row>
    <row r="15" spans="1:23" x14ac:dyDescent="0.35">
      <c r="B15" s="178">
        <v>42926</v>
      </c>
      <c r="C15" s="176">
        <v>53</v>
      </c>
      <c r="D15" s="179">
        <v>1405</v>
      </c>
      <c r="E15" s="173">
        <v>73.64</v>
      </c>
      <c r="F15" s="177">
        <v>6.6999999999999993</v>
      </c>
      <c r="G15" s="193">
        <f t="shared" si="1"/>
        <v>5.2412811387900354E-2</v>
      </c>
      <c r="H15" s="193">
        <f t="shared" si="2"/>
        <v>9.0983161325366643E-2</v>
      </c>
      <c r="I15" s="194">
        <f t="shared" si="0"/>
        <v>4.7686832740213517E-3</v>
      </c>
      <c r="J15" s="265">
        <v>100.19999999999999</v>
      </c>
      <c r="R15" s="21"/>
      <c r="S15" s="43"/>
      <c r="U15" s="94"/>
      <c r="V15" s="94"/>
      <c r="W15" s="94"/>
    </row>
    <row r="16" spans="1:23" x14ac:dyDescent="0.35">
      <c r="B16" s="178">
        <v>42933</v>
      </c>
      <c r="C16" s="176">
        <v>60</v>
      </c>
      <c r="D16" s="179">
        <v>2501.6999999999998</v>
      </c>
      <c r="E16" s="173">
        <v>131.6</v>
      </c>
      <c r="F16" s="177">
        <v>12.600000000000001</v>
      </c>
      <c r="G16" s="193">
        <f t="shared" si="1"/>
        <v>5.2604229124195552E-2</v>
      </c>
      <c r="H16" s="193">
        <f t="shared" si="2"/>
        <v>9.5744680851063843E-2</v>
      </c>
      <c r="I16" s="194">
        <f t="shared" si="0"/>
        <v>5.0365751289123406E-3</v>
      </c>
      <c r="J16" s="265">
        <v>252.50000000000006</v>
      </c>
      <c r="R16" s="21"/>
      <c r="S16" s="43"/>
      <c r="U16" s="94"/>
      <c r="V16" s="94"/>
      <c r="W16" s="94"/>
    </row>
    <row r="17" spans="2:23" x14ac:dyDescent="0.35">
      <c r="B17" s="178">
        <v>42940</v>
      </c>
      <c r="C17" s="176">
        <v>67</v>
      </c>
      <c r="D17" s="179">
        <v>2551.3000000000002</v>
      </c>
      <c r="E17" s="173">
        <v>114.03</v>
      </c>
      <c r="F17" s="177">
        <v>12.830000000000002</v>
      </c>
      <c r="G17" s="193">
        <f t="shared" si="1"/>
        <v>4.4694861443185824E-2</v>
      </c>
      <c r="H17" s="193">
        <f t="shared" si="2"/>
        <v>0.11251425063579762</v>
      </c>
      <c r="I17" s="194">
        <f t="shared" si="0"/>
        <v>5.0288088425508564E-3</v>
      </c>
      <c r="J17" s="265">
        <v>97.1</v>
      </c>
      <c r="R17" s="21"/>
      <c r="S17" s="43"/>
      <c r="U17" s="94"/>
      <c r="V17" s="94"/>
      <c r="W17" s="94"/>
    </row>
    <row r="18" spans="2:23" x14ac:dyDescent="0.35">
      <c r="B18" s="178">
        <v>42947</v>
      </c>
      <c r="C18" s="176">
        <v>74</v>
      </c>
      <c r="D18" s="179">
        <v>2469.6999999999998</v>
      </c>
      <c r="E18" s="173">
        <v>90.89</v>
      </c>
      <c r="F18" s="177">
        <v>11.810000000000002</v>
      </c>
      <c r="G18" s="193">
        <f t="shared" si="1"/>
        <v>3.6802040733692351E-2</v>
      </c>
      <c r="H18" s="193">
        <f t="shared" si="2"/>
        <v>0.12993728683023437</v>
      </c>
      <c r="I18" s="194">
        <f t="shared" si="0"/>
        <v>4.7819573227517523E-3</v>
      </c>
      <c r="J18" s="265">
        <v>98.6</v>
      </c>
      <c r="R18" s="21"/>
      <c r="S18" s="43"/>
      <c r="U18" s="94"/>
      <c r="V18" s="94"/>
      <c r="W18" s="94"/>
    </row>
    <row r="19" spans="2:23" x14ac:dyDescent="0.35">
      <c r="B19" s="178">
        <v>42954</v>
      </c>
      <c r="C19" s="176">
        <v>81</v>
      </c>
      <c r="D19" s="179">
        <v>3083.2</v>
      </c>
      <c r="E19" s="173">
        <v>126.03</v>
      </c>
      <c r="F19" s="177">
        <v>15.83</v>
      </c>
      <c r="G19" s="193">
        <f t="shared" si="1"/>
        <v>4.0876362221069024E-2</v>
      </c>
      <c r="H19" s="193">
        <f t="shared" si="2"/>
        <v>0.12560501467904467</v>
      </c>
      <c r="I19" s="194">
        <f t="shared" si="0"/>
        <v>5.1342760768033216E-3</v>
      </c>
      <c r="J19" s="265">
        <v>383.60000000000008</v>
      </c>
      <c r="R19" s="21"/>
      <c r="S19" s="43"/>
      <c r="U19" s="94"/>
      <c r="V19" s="94"/>
      <c r="W19" s="94"/>
    </row>
    <row r="20" spans="2:23" x14ac:dyDescent="0.35">
      <c r="B20" s="178">
        <v>42961</v>
      </c>
      <c r="C20" s="176">
        <v>88</v>
      </c>
      <c r="D20" s="179">
        <v>1997.2</v>
      </c>
      <c r="E20" s="173">
        <v>56.4</v>
      </c>
      <c r="F20" s="177">
        <v>8.5300000000000011</v>
      </c>
      <c r="G20" s="193">
        <f t="shared" si="1"/>
        <v>2.8239535349489284E-2</v>
      </c>
      <c r="H20" s="193">
        <f t="shared" si="2"/>
        <v>0.15124113475177306</v>
      </c>
      <c r="I20" s="194">
        <f t="shared" si="0"/>
        <v>4.2709793711195676E-3</v>
      </c>
      <c r="J20" s="265">
        <v>53.699999999999996</v>
      </c>
      <c r="R20" s="21"/>
      <c r="S20" s="43"/>
      <c r="U20" s="94"/>
      <c r="V20" s="94"/>
      <c r="W20" s="94"/>
    </row>
    <row r="21" spans="2:23" x14ac:dyDescent="0.35">
      <c r="B21" s="178">
        <v>42968</v>
      </c>
      <c r="C21" s="176">
        <v>95</v>
      </c>
      <c r="D21" s="179">
        <v>3904.1000000000008</v>
      </c>
      <c r="E21" s="173">
        <v>155.18</v>
      </c>
      <c r="F21" s="177">
        <v>18.5</v>
      </c>
      <c r="G21" s="193">
        <f t="shared" si="1"/>
        <v>3.9747957275684531E-2</v>
      </c>
      <c r="H21" s="193">
        <f t="shared" si="2"/>
        <v>0.11921639386518881</v>
      </c>
      <c r="I21" s="194">
        <f t="shared" si="0"/>
        <v>4.7386081299147041E-3</v>
      </c>
      <c r="J21" s="265">
        <v>167.99999999999997</v>
      </c>
      <c r="R21" s="21"/>
      <c r="S21" s="43"/>
      <c r="U21" s="94"/>
      <c r="V21" s="94"/>
      <c r="W21" s="94"/>
    </row>
    <row r="22" spans="2:23" x14ac:dyDescent="0.35">
      <c r="B22" s="178">
        <v>42975</v>
      </c>
      <c r="C22" s="176">
        <v>102</v>
      </c>
      <c r="D22" s="179">
        <v>4239.2</v>
      </c>
      <c r="E22" s="173">
        <v>192.09</v>
      </c>
      <c r="F22" s="177">
        <v>22.490000000000006</v>
      </c>
      <c r="G22" s="193">
        <f t="shared" si="1"/>
        <v>4.5312794866956031E-2</v>
      </c>
      <c r="H22" s="193">
        <f t="shared" si="2"/>
        <v>0.11708053516580771</v>
      </c>
      <c r="I22" s="194">
        <f t="shared" si="0"/>
        <v>5.3052462728816769E-3</v>
      </c>
      <c r="J22" s="265">
        <v>267.60000000000002</v>
      </c>
      <c r="R22" s="21"/>
      <c r="S22" s="43"/>
      <c r="U22" s="94"/>
      <c r="V22" s="94"/>
      <c r="W22" s="94"/>
    </row>
    <row r="23" spans="2:23" x14ac:dyDescent="0.35">
      <c r="B23" s="178">
        <v>42982</v>
      </c>
      <c r="C23" s="176">
        <v>109</v>
      </c>
      <c r="D23" s="179">
        <v>4234.3</v>
      </c>
      <c r="E23" s="173">
        <v>223.48</v>
      </c>
      <c r="F23" s="177">
        <v>25.37</v>
      </c>
      <c r="G23" s="193">
        <f t="shared" si="1"/>
        <v>5.2778499397775305E-2</v>
      </c>
      <c r="H23" s="193">
        <f t="shared" si="2"/>
        <v>0.11352246286021121</v>
      </c>
      <c r="I23" s="194">
        <f t="shared" si="0"/>
        <v>5.9915452377016275E-3</v>
      </c>
      <c r="J23" s="265">
        <v>340.6</v>
      </c>
      <c r="R23" s="21"/>
      <c r="S23" s="43"/>
      <c r="U23" s="94"/>
      <c r="V23" s="94"/>
      <c r="W23" s="94"/>
    </row>
    <row r="24" spans="2:23" x14ac:dyDescent="0.35">
      <c r="B24" s="178">
        <v>42996</v>
      </c>
      <c r="C24" s="176">
        <v>123</v>
      </c>
      <c r="D24" s="179">
        <v>2931.8</v>
      </c>
      <c r="E24" s="173">
        <v>185.41</v>
      </c>
      <c r="F24" s="177">
        <v>18.5</v>
      </c>
      <c r="G24" s="193">
        <f t="shared" si="1"/>
        <v>6.3241012347363387E-2</v>
      </c>
      <c r="H24" s="193">
        <f t="shared" si="2"/>
        <v>9.9778868453697211E-2</v>
      </c>
      <c r="I24" s="194">
        <f t="shared" si="0"/>
        <v>6.3101166518862127E-3</v>
      </c>
      <c r="J24" s="265">
        <v>146.20000000000002</v>
      </c>
      <c r="R24" s="21"/>
      <c r="S24" s="43"/>
      <c r="U24" s="94"/>
      <c r="V24" s="94"/>
      <c r="W24" s="94"/>
    </row>
    <row r="25" spans="2:23" x14ac:dyDescent="0.35">
      <c r="B25" s="178">
        <v>43010</v>
      </c>
      <c r="C25" s="176">
        <v>137</v>
      </c>
      <c r="D25" s="179">
        <v>2408.4</v>
      </c>
      <c r="E25" s="173">
        <v>147.6</v>
      </c>
      <c r="F25" s="177">
        <v>11.230000000000002</v>
      </c>
      <c r="G25" s="193">
        <f t="shared" si="1"/>
        <v>6.1285500747384147E-2</v>
      </c>
      <c r="H25" s="193">
        <f t="shared" si="2"/>
        <v>7.6084010840108421E-2</v>
      </c>
      <c r="I25" s="194">
        <f t="shared" si="0"/>
        <v>4.6628467032054487E-3</v>
      </c>
      <c r="J25" s="265">
        <v>78.8</v>
      </c>
      <c r="R25" s="21"/>
      <c r="S25" s="43"/>
      <c r="U25" s="94"/>
      <c r="V25" s="94"/>
      <c r="W25" s="94"/>
    </row>
    <row r="26" spans="2:23" x14ac:dyDescent="0.35">
      <c r="B26" s="178">
        <v>43038</v>
      </c>
      <c r="C26" s="176">
        <v>165</v>
      </c>
      <c r="D26" s="179">
        <v>3457.6</v>
      </c>
      <c r="E26" s="173">
        <v>183.62</v>
      </c>
      <c r="F26" s="177">
        <v>18.500000000000004</v>
      </c>
      <c r="G26" s="193">
        <f t="shared" si="1"/>
        <v>5.310620083294771E-2</v>
      </c>
      <c r="H26" s="193">
        <f t="shared" si="2"/>
        <v>0.10075155211850563</v>
      </c>
      <c r="I26" s="194">
        <f t="shared" si="0"/>
        <v>5.3505321610365581E-3</v>
      </c>
      <c r="J26" s="265">
        <v>54</v>
      </c>
      <c r="R26" s="21"/>
      <c r="S26" s="43"/>
      <c r="U26" s="94"/>
      <c r="V26" s="94"/>
      <c r="W26" s="94"/>
    </row>
    <row r="27" spans="2:23" x14ac:dyDescent="0.35">
      <c r="B27" s="178">
        <v>43066</v>
      </c>
      <c r="C27" s="176">
        <v>193</v>
      </c>
      <c r="D27" s="179">
        <v>3843.1</v>
      </c>
      <c r="E27" s="173">
        <v>246.59</v>
      </c>
      <c r="F27" s="177">
        <v>24.35</v>
      </c>
      <c r="G27" s="193">
        <f t="shared" si="1"/>
        <v>6.4164346491113952E-2</v>
      </c>
      <c r="H27" s="193">
        <f t="shared" si="2"/>
        <v>9.8746907822701652E-2</v>
      </c>
      <c r="I27" s="194">
        <f t="shared" si="0"/>
        <v>6.3360308084619192E-3</v>
      </c>
      <c r="J27" s="265">
        <v>8.3000000000000007</v>
      </c>
      <c r="R27" s="21"/>
      <c r="S27" s="43"/>
      <c r="U27" s="94"/>
      <c r="V27" s="94"/>
      <c r="W27" s="94"/>
    </row>
    <row r="28" spans="2:23" x14ac:dyDescent="0.35">
      <c r="B28" s="178">
        <v>43087</v>
      </c>
      <c r="C28" s="176">
        <v>214</v>
      </c>
      <c r="D28" s="179">
        <v>1255.3299999999997</v>
      </c>
      <c r="E28" s="173">
        <v>105.89999999999999</v>
      </c>
      <c r="F28" s="177">
        <v>7.8879999999999981</v>
      </c>
      <c r="G28" s="193">
        <f t="shared" si="1"/>
        <v>8.4360287733106054E-2</v>
      </c>
      <c r="H28" s="193">
        <f t="shared" si="2"/>
        <v>7.4485363550519351E-2</v>
      </c>
      <c r="I28" s="194">
        <f t="shared" si="0"/>
        <v>6.2836067010268214E-3</v>
      </c>
      <c r="J28" s="265">
        <v>5</v>
      </c>
      <c r="R28" s="21"/>
      <c r="S28" s="43"/>
      <c r="U28" s="94"/>
      <c r="V28" s="94"/>
      <c r="W28" s="94"/>
    </row>
    <row r="29" spans="2:23" x14ac:dyDescent="0.35">
      <c r="B29" s="178">
        <v>43129</v>
      </c>
      <c r="C29" s="176">
        <v>256</v>
      </c>
      <c r="D29" s="179">
        <v>1245.8999999999996</v>
      </c>
      <c r="E29" s="173">
        <v>72.260000000000005</v>
      </c>
      <c r="F29" s="177">
        <v>6.0700000000000012</v>
      </c>
      <c r="G29" s="193">
        <f t="shared" si="1"/>
        <v>5.799823420820293E-2</v>
      </c>
      <c r="H29" s="193">
        <f t="shared" si="2"/>
        <v>8.4002214226404665E-2</v>
      </c>
      <c r="I29" s="194">
        <f t="shared" si="0"/>
        <v>4.8719800947106531E-3</v>
      </c>
      <c r="J29" s="265">
        <v>3.1</v>
      </c>
      <c r="R29" s="21"/>
      <c r="S29" s="43"/>
      <c r="U29" s="94"/>
      <c r="V29" s="94"/>
      <c r="W29" s="94"/>
    </row>
    <row r="30" spans="2:23" x14ac:dyDescent="0.35">
      <c r="B30" s="178">
        <v>43185</v>
      </c>
      <c r="C30" s="176">
        <v>312</v>
      </c>
      <c r="D30" s="179">
        <v>2818.0000000000014</v>
      </c>
      <c r="E30" s="173">
        <v>281.14</v>
      </c>
      <c r="F30" s="177">
        <v>19.940000000000005</v>
      </c>
      <c r="G30" s="193">
        <f t="shared" si="1"/>
        <v>9.9765791341376808E-2</v>
      </c>
      <c r="H30" s="193">
        <f t="shared" si="2"/>
        <v>7.0925517535747329E-2</v>
      </c>
      <c r="I30" s="194">
        <f t="shared" si="0"/>
        <v>7.0759403832505305E-3</v>
      </c>
      <c r="J30" s="265">
        <v>0</v>
      </c>
      <c r="R30" s="21"/>
      <c r="S30" s="43"/>
      <c r="U30" s="94"/>
      <c r="V30" s="94"/>
      <c r="W30" s="94"/>
    </row>
    <row r="31" spans="2:23" x14ac:dyDescent="0.35">
      <c r="B31" s="178">
        <v>43220</v>
      </c>
      <c r="C31" s="176">
        <v>347</v>
      </c>
      <c r="D31" s="179">
        <v>581.39999999999975</v>
      </c>
      <c r="E31" s="173">
        <v>40.56</v>
      </c>
      <c r="F31" s="177">
        <v>4.0300000000000011</v>
      </c>
      <c r="G31" s="193">
        <f t="shared" si="1"/>
        <v>6.9762641898864844E-2</v>
      </c>
      <c r="H31" s="193">
        <f t="shared" si="2"/>
        <v>9.9358974358974381E-2</v>
      </c>
      <c r="I31" s="194">
        <f t="shared" si="0"/>
        <v>6.9315445476436236E-3</v>
      </c>
      <c r="J31" s="265">
        <v>27.5</v>
      </c>
      <c r="R31" s="21"/>
      <c r="S31" s="43"/>
      <c r="U31" s="94"/>
      <c r="V31" s="94"/>
      <c r="W31" s="94"/>
    </row>
    <row r="32" spans="2:23" x14ac:dyDescent="0.35">
      <c r="B32" s="178">
        <v>43234</v>
      </c>
      <c r="C32" s="176">
        <v>361</v>
      </c>
      <c r="D32" s="179">
        <v>3571.7000000000003</v>
      </c>
      <c r="E32" s="173">
        <v>249.12</v>
      </c>
      <c r="F32" s="177">
        <v>22.249999999999996</v>
      </c>
      <c r="G32" s="193">
        <f t="shared" si="1"/>
        <v>6.9748299129266167E-2</v>
      </c>
      <c r="H32" s="193">
        <f t="shared" si="2"/>
        <v>8.9314386640976226E-2</v>
      </c>
      <c r="I32" s="194">
        <f t="shared" si="0"/>
        <v>6.2295265559817441E-3</v>
      </c>
      <c r="J32" s="265">
        <v>310.5</v>
      </c>
      <c r="R32" s="21"/>
      <c r="S32" s="43"/>
      <c r="U32" s="94"/>
      <c r="V32" s="94"/>
      <c r="W32" s="94"/>
    </row>
    <row r="33" spans="2:23" x14ac:dyDescent="0.35">
      <c r="B33" s="178">
        <v>43242</v>
      </c>
      <c r="C33" s="176">
        <v>369</v>
      </c>
      <c r="D33" s="179">
        <v>2554.6999999999998</v>
      </c>
      <c r="E33" s="173">
        <v>190.42000000000002</v>
      </c>
      <c r="F33" s="177">
        <v>17.740000000000002</v>
      </c>
      <c r="G33" s="193">
        <f t="shared" si="1"/>
        <v>7.4537127647081855E-2</v>
      </c>
      <c r="H33" s="193">
        <f t="shared" si="2"/>
        <v>9.3162482932465082E-2</v>
      </c>
      <c r="I33" s="194">
        <f t="shared" si="0"/>
        <v>6.9440638822562345E-3</v>
      </c>
      <c r="J33" s="265">
        <v>107.5</v>
      </c>
      <c r="R33" s="21"/>
      <c r="S33" s="43"/>
      <c r="U33" s="94"/>
      <c r="V33" s="94"/>
      <c r="W33" s="94"/>
    </row>
    <row r="34" spans="2:23" x14ac:dyDescent="0.35">
      <c r="B34" s="178">
        <v>43249</v>
      </c>
      <c r="C34" s="176">
        <v>376</v>
      </c>
      <c r="D34" s="179">
        <v>2321</v>
      </c>
      <c r="E34" s="173">
        <v>226.93</v>
      </c>
      <c r="F34" s="177">
        <v>14.909999999999997</v>
      </c>
      <c r="G34" s="193">
        <f t="shared" si="1"/>
        <v>9.7772511848341237E-2</v>
      </c>
      <c r="H34" s="193">
        <f t="shared" si="2"/>
        <v>6.5703080245009454E-2</v>
      </c>
      <c r="I34" s="194">
        <f t="shared" si="0"/>
        <v>6.4239551917277017E-3</v>
      </c>
      <c r="J34" s="265">
        <v>206.6</v>
      </c>
      <c r="R34" s="21"/>
      <c r="S34" s="43"/>
      <c r="U34" s="94"/>
      <c r="V34" s="94"/>
      <c r="W34" s="94"/>
    </row>
    <row r="35" spans="2:23" x14ac:dyDescent="0.35">
      <c r="B35" s="178">
        <v>43263</v>
      </c>
      <c r="C35" s="176">
        <v>390</v>
      </c>
      <c r="D35" s="179">
        <v>3457.7</v>
      </c>
      <c r="E35" s="173">
        <v>409.14</v>
      </c>
      <c r="F35" s="177">
        <v>35.53</v>
      </c>
      <c r="G35" s="193">
        <f t="shared" si="1"/>
        <v>0.11832721173034098</v>
      </c>
      <c r="H35" s="193">
        <f t="shared" si="2"/>
        <v>8.6840690228283723E-2</v>
      </c>
      <c r="I35" s="194">
        <f t="shared" si="0"/>
        <v>1.0275616739451082E-2</v>
      </c>
      <c r="J35" s="265">
        <v>248.20000000000002</v>
      </c>
      <c r="R35" s="21"/>
      <c r="S35" s="43"/>
      <c r="U35" s="94"/>
      <c r="V35" s="94"/>
      <c r="W35" s="94"/>
    </row>
    <row r="36" spans="2:23" x14ac:dyDescent="0.35">
      <c r="B36" s="178">
        <v>43270</v>
      </c>
      <c r="C36" s="176">
        <v>397</v>
      </c>
      <c r="D36" s="179">
        <v>2084.9</v>
      </c>
      <c r="E36" s="173">
        <v>146.38999999999999</v>
      </c>
      <c r="F36" s="177">
        <v>13.249999999999996</v>
      </c>
      <c r="G36" s="193">
        <f t="shared" si="1"/>
        <v>7.0214398772123349E-2</v>
      </c>
      <c r="H36" s="193">
        <f t="shared" si="2"/>
        <v>9.0511646970421467E-2</v>
      </c>
      <c r="I36" s="194">
        <f t="shared" si="0"/>
        <v>6.3552208739028233E-3</v>
      </c>
      <c r="J36" s="265">
        <v>71.900000000000006</v>
      </c>
      <c r="R36" s="21"/>
      <c r="S36" s="43"/>
      <c r="U36" s="94"/>
      <c r="V36" s="94"/>
      <c r="W36" s="94"/>
    </row>
    <row r="37" spans="2:23" x14ac:dyDescent="0.35">
      <c r="B37" s="178">
        <v>43277</v>
      </c>
      <c r="C37" s="176">
        <v>404</v>
      </c>
      <c r="D37" s="179">
        <v>3679</v>
      </c>
      <c r="E37" s="173">
        <v>390.28999999999996</v>
      </c>
      <c r="F37" s="177">
        <v>26.800000000000004</v>
      </c>
      <c r="G37" s="193">
        <f t="shared" si="1"/>
        <v>0.10608589290568088</v>
      </c>
      <c r="H37" s="193">
        <f t="shared" si="2"/>
        <v>6.8666888723769526E-2</v>
      </c>
      <c r="I37" s="194">
        <f t="shared" si="0"/>
        <v>7.2845882033161198E-3</v>
      </c>
      <c r="J37" s="265">
        <v>255.00000000000003</v>
      </c>
      <c r="R37" s="21"/>
      <c r="S37" s="43"/>
      <c r="U37" s="94"/>
      <c r="V37" s="94"/>
      <c r="W37" s="94"/>
    </row>
    <row r="38" spans="2:23" x14ac:dyDescent="0.35">
      <c r="B38" s="178">
        <v>43284</v>
      </c>
      <c r="C38" s="176">
        <v>411</v>
      </c>
      <c r="D38" s="179">
        <v>4524.1000000000004</v>
      </c>
      <c r="E38" s="173">
        <v>430.71</v>
      </c>
      <c r="F38" s="177">
        <v>45.74</v>
      </c>
      <c r="G38" s="193">
        <f t="shared" si="1"/>
        <v>9.5203465882716998E-2</v>
      </c>
      <c r="H38" s="193">
        <f t="shared" si="2"/>
        <v>0.10619674490956793</v>
      </c>
      <c r="I38" s="194">
        <f t="shared" si="0"/>
        <v>1.011029818085365E-2</v>
      </c>
      <c r="J38" s="265">
        <v>237.8</v>
      </c>
      <c r="R38" s="21"/>
      <c r="S38" s="43"/>
      <c r="U38" s="94"/>
      <c r="V38" s="94"/>
      <c r="W38" s="94"/>
    </row>
    <row r="39" spans="2:23" x14ac:dyDescent="0.35">
      <c r="B39" s="178">
        <v>43291</v>
      </c>
      <c r="C39" s="176">
        <v>418</v>
      </c>
      <c r="D39" s="179">
        <v>4091.8000000000015</v>
      </c>
      <c r="E39" s="173">
        <v>367.53</v>
      </c>
      <c r="F39" s="177">
        <v>38.480000000000004</v>
      </c>
      <c r="G39" s="193">
        <f t="shared" si="1"/>
        <v>8.9821105625885883E-2</v>
      </c>
      <c r="H39" s="193">
        <f t="shared" si="2"/>
        <v>0.10469893614126739</v>
      </c>
      <c r="I39" s="194">
        <f t="shared" si="0"/>
        <v>9.4041742020626595E-3</v>
      </c>
      <c r="J39" s="265">
        <v>138.09999999999997</v>
      </c>
      <c r="R39" s="21"/>
      <c r="S39" s="43"/>
      <c r="U39" s="94"/>
      <c r="V39" s="94"/>
      <c r="W39" s="94"/>
    </row>
    <row r="40" spans="2:23" x14ac:dyDescent="0.35">
      <c r="B40" s="178">
        <v>43298</v>
      </c>
      <c r="C40" s="176">
        <v>425</v>
      </c>
      <c r="D40" s="179">
        <v>1825.8999999999994</v>
      </c>
      <c r="E40" s="173">
        <v>124.75</v>
      </c>
      <c r="F40" s="177">
        <v>13.170000000000002</v>
      </c>
      <c r="G40" s="193">
        <f t="shared" si="1"/>
        <v>6.8322471110137492E-2</v>
      </c>
      <c r="H40" s="193">
        <f t="shared" si="2"/>
        <v>0.10557114228456915</v>
      </c>
      <c r="I40" s="194">
        <f t="shared" si="0"/>
        <v>7.2128813188016899E-3</v>
      </c>
      <c r="J40" s="265">
        <v>82.8</v>
      </c>
      <c r="R40" s="21"/>
      <c r="S40" s="43"/>
      <c r="U40" s="94"/>
      <c r="V40" s="94"/>
      <c r="W40" s="94"/>
    </row>
    <row r="41" spans="2:23" x14ac:dyDescent="0.35">
      <c r="B41" s="178">
        <v>43305</v>
      </c>
      <c r="C41" s="176">
        <v>432</v>
      </c>
      <c r="D41" s="179">
        <v>3751.4</v>
      </c>
      <c r="E41" s="173">
        <v>253.14</v>
      </c>
      <c r="F41" s="177">
        <v>30.290000000000003</v>
      </c>
      <c r="G41" s="193">
        <f t="shared" si="1"/>
        <v>6.7478807911712957E-2</v>
      </c>
      <c r="H41" s="193">
        <f t="shared" si="2"/>
        <v>0.11965710673935373</v>
      </c>
      <c r="I41" s="194">
        <f t="shared" si="0"/>
        <v>8.0743189209361837E-3</v>
      </c>
      <c r="J41" s="265">
        <v>110.20000000000002</v>
      </c>
      <c r="R41" s="21"/>
      <c r="S41" s="43"/>
      <c r="U41" s="94"/>
      <c r="V41" s="94"/>
      <c r="W41" s="94"/>
    </row>
    <row r="42" spans="2:23" x14ac:dyDescent="0.35">
      <c r="B42" s="178">
        <v>43312</v>
      </c>
      <c r="C42" s="176">
        <v>439</v>
      </c>
      <c r="D42" s="179">
        <v>3905.7999999999993</v>
      </c>
      <c r="E42" s="173">
        <v>301.03000000000003</v>
      </c>
      <c r="F42" s="177">
        <v>33.31</v>
      </c>
      <c r="G42" s="193">
        <f t="shared" si="1"/>
        <v>7.7072558758769033E-2</v>
      </c>
      <c r="H42" s="193">
        <f t="shared" si="2"/>
        <v>0.11065342324685247</v>
      </c>
      <c r="I42" s="194">
        <f t="shared" si="0"/>
        <v>8.5283424650519756E-3</v>
      </c>
      <c r="J42" s="265">
        <v>141.49999999999994</v>
      </c>
      <c r="R42" s="21"/>
      <c r="S42" s="43"/>
      <c r="U42" s="94"/>
      <c r="V42" s="94"/>
      <c r="W42" s="94"/>
    </row>
    <row r="43" spans="2:23" x14ac:dyDescent="0.35">
      <c r="B43" s="178">
        <v>43319</v>
      </c>
      <c r="C43" s="176">
        <v>446</v>
      </c>
      <c r="D43" s="179">
        <v>4904.3</v>
      </c>
      <c r="E43" s="173">
        <v>350.78</v>
      </c>
      <c r="F43" s="177">
        <v>37.67</v>
      </c>
      <c r="G43" s="193">
        <f t="shared" si="1"/>
        <v>7.1524988275594878E-2</v>
      </c>
      <c r="H43" s="193">
        <f t="shared" si="2"/>
        <v>0.10738924682136954</v>
      </c>
      <c r="I43" s="194">
        <f t="shared" si="0"/>
        <v>7.6810146198234199E-3</v>
      </c>
      <c r="J43" s="265">
        <v>81.500000000000014</v>
      </c>
      <c r="R43" s="21"/>
      <c r="S43" s="43"/>
      <c r="U43" s="94"/>
      <c r="V43" s="94"/>
      <c r="W43" s="94"/>
    </row>
    <row r="44" spans="2:23" x14ac:dyDescent="0.35">
      <c r="B44" s="178">
        <v>43326</v>
      </c>
      <c r="C44" s="176">
        <v>453</v>
      </c>
      <c r="D44" s="179">
        <v>4168.6000000000004</v>
      </c>
      <c r="E44" s="173">
        <v>349.47</v>
      </c>
      <c r="F44" s="177">
        <v>36.42</v>
      </c>
      <c r="G44" s="193">
        <f t="shared" si="1"/>
        <v>8.3833901069903558E-2</v>
      </c>
      <c r="H44" s="193">
        <f t="shared" si="2"/>
        <v>0.10421495407331101</v>
      </c>
      <c r="I44" s="194">
        <f t="shared" si="0"/>
        <v>8.7367461497864993E-3</v>
      </c>
      <c r="J44" s="265">
        <v>129.5</v>
      </c>
      <c r="R44" s="21"/>
      <c r="S44" s="43"/>
      <c r="U44" s="94"/>
      <c r="V44" s="94"/>
      <c r="W44" s="94"/>
    </row>
    <row r="45" spans="2:23" x14ac:dyDescent="0.35">
      <c r="B45" s="178">
        <v>43333</v>
      </c>
      <c r="C45" s="176">
        <v>460</v>
      </c>
      <c r="D45" s="179">
        <v>1135</v>
      </c>
      <c r="E45" s="173">
        <v>54.080000000000005</v>
      </c>
      <c r="F45" s="177">
        <v>6.02</v>
      </c>
      <c r="G45" s="193">
        <f t="shared" si="1"/>
        <v>4.7647577092511016E-2</v>
      </c>
      <c r="H45" s="193">
        <f t="shared" si="2"/>
        <v>0.11131656804733726</v>
      </c>
      <c r="I45" s="194">
        <f t="shared" si="0"/>
        <v>5.3039647577092508E-3</v>
      </c>
      <c r="J45" s="265">
        <v>18</v>
      </c>
      <c r="R45" s="21"/>
      <c r="S45" s="43"/>
      <c r="U45" s="94"/>
      <c r="V45" s="94"/>
      <c r="W45" s="94"/>
    </row>
    <row r="46" spans="2:23" x14ac:dyDescent="0.35">
      <c r="B46" s="178">
        <v>43340</v>
      </c>
      <c r="C46" s="176">
        <v>467</v>
      </c>
      <c r="D46" s="179">
        <v>2297.8000000000006</v>
      </c>
      <c r="E46" s="173">
        <v>164.75</v>
      </c>
      <c r="F46" s="177">
        <v>23.87</v>
      </c>
      <c r="G46" s="193">
        <f t="shared" si="1"/>
        <v>7.1699016450517863E-2</v>
      </c>
      <c r="H46" s="193">
        <f t="shared" si="2"/>
        <v>0.14488619119878604</v>
      </c>
      <c r="I46" s="194">
        <f t="shared" si="0"/>
        <v>1.0388197406214638E-2</v>
      </c>
      <c r="J46" s="265">
        <v>100.7</v>
      </c>
      <c r="R46" s="21"/>
      <c r="S46" s="43"/>
      <c r="U46" s="94"/>
      <c r="V46" s="94"/>
      <c r="W46" s="94"/>
    </row>
    <row r="47" spans="2:23" x14ac:dyDescent="0.35">
      <c r="B47" s="178">
        <v>43347</v>
      </c>
      <c r="C47" s="176">
        <v>474</v>
      </c>
      <c r="D47" s="179">
        <v>1745.9</v>
      </c>
      <c r="E47" s="173">
        <v>221.15000000000003</v>
      </c>
      <c r="F47" s="177">
        <v>22.150000000000006</v>
      </c>
      <c r="G47" s="193">
        <f t="shared" si="1"/>
        <v>0.12666819405464233</v>
      </c>
      <c r="H47" s="193">
        <f t="shared" si="2"/>
        <v>0.10015826362197605</v>
      </c>
      <c r="I47" s="194">
        <f t="shared" si="0"/>
        <v>1.2686866372644484E-2</v>
      </c>
      <c r="J47" s="265">
        <v>84.300000000000011</v>
      </c>
      <c r="R47" s="21"/>
      <c r="S47" s="43"/>
      <c r="U47" s="94"/>
      <c r="V47" s="94"/>
      <c r="W47" s="94"/>
    </row>
    <row r="48" spans="2:23" x14ac:dyDescent="0.35">
      <c r="B48" s="178">
        <v>43361</v>
      </c>
      <c r="C48" s="176">
        <v>488</v>
      </c>
      <c r="D48" s="179">
        <v>3164.8</v>
      </c>
      <c r="E48" s="173">
        <v>201.81</v>
      </c>
      <c r="F48" s="177">
        <v>18.97</v>
      </c>
      <c r="G48" s="193">
        <f t="shared" si="1"/>
        <v>6.3767062689585444E-2</v>
      </c>
      <c r="H48" s="193">
        <f t="shared" si="2"/>
        <v>9.399930627818244E-2</v>
      </c>
      <c r="I48" s="194">
        <f t="shared" si="0"/>
        <v>5.994059656218402E-3</v>
      </c>
      <c r="J48" s="265">
        <v>128.9</v>
      </c>
      <c r="R48" s="21"/>
      <c r="S48" s="43"/>
      <c r="U48" s="94"/>
      <c r="V48" s="94"/>
      <c r="W48" s="94"/>
    </row>
    <row r="49" spans="1:23" x14ac:dyDescent="0.35">
      <c r="B49" s="178">
        <v>43375</v>
      </c>
      <c r="C49" s="176">
        <v>502</v>
      </c>
      <c r="D49" s="179">
        <v>3357.6</v>
      </c>
      <c r="E49" s="173">
        <v>230.25</v>
      </c>
      <c r="F49" s="177">
        <v>22.180000000000007</v>
      </c>
      <c r="G49" s="193">
        <f t="shared" si="1"/>
        <v>6.8575768406004295E-2</v>
      </c>
      <c r="H49" s="193">
        <f t="shared" si="2"/>
        <v>9.6330076004343138E-2</v>
      </c>
      <c r="I49" s="194">
        <f t="shared" si="0"/>
        <v>6.605908982606626E-3</v>
      </c>
      <c r="J49" s="265">
        <v>106.8</v>
      </c>
      <c r="R49" s="21"/>
      <c r="S49" s="43"/>
      <c r="U49" s="94"/>
      <c r="V49" s="94"/>
      <c r="W49" s="94"/>
    </row>
    <row r="50" spans="1:23" x14ac:dyDescent="0.35">
      <c r="B50" s="178">
        <v>43403</v>
      </c>
      <c r="C50" s="176">
        <v>530</v>
      </c>
      <c r="D50" s="179">
        <v>2774.4</v>
      </c>
      <c r="E50" s="173">
        <v>108.58</v>
      </c>
      <c r="F50" s="177">
        <v>10.32</v>
      </c>
      <c r="G50" s="193">
        <f t="shared" si="1"/>
        <v>3.9136389850057671E-2</v>
      </c>
      <c r="H50" s="193">
        <f t="shared" si="2"/>
        <v>9.5045128016209249E-2</v>
      </c>
      <c r="I50" s="194">
        <f t="shared" si="0"/>
        <v>3.7197231833910036E-3</v>
      </c>
      <c r="J50" s="265">
        <v>8.6999999999999993</v>
      </c>
      <c r="R50" s="21"/>
      <c r="S50" s="43"/>
      <c r="U50" s="94"/>
      <c r="V50" s="94"/>
      <c r="W50" s="94"/>
    </row>
    <row r="51" spans="1:23" x14ac:dyDescent="0.35">
      <c r="B51" s="180">
        <v>43431</v>
      </c>
      <c r="C51" s="167">
        <v>558</v>
      </c>
      <c r="D51" s="156">
        <v>2921.4999999999995</v>
      </c>
      <c r="E51" s="173">
        <v>191.9</v>
      </c>
      <c r="F51" s="181">
        <v>16.439999999999998</v>
      </c>
      <c r="G51" s="193">
        <f t="shared" si="1"/>
        <v>6.5685435563922659E-2</v>
      </c>
      <c r="H51" s="193">
        <f t="shared" si="2"/>
        <v>8.566961959353829E-2</v>
      </c>
      <c r="I51" s="194">
        <f t="shared" si="0"/>
        <v>5.6272462775971248E-3</v>
      </c>
      <c r="J51" s="265">
        <v>16.899999999999999</v>
      </c>
      <c r="R51" s="21"/>
      <c r="S51" s="43"/>
      <c r="U51" s="37"/>
      <c r="V51" s="37"/>
      <c r="W51" s="37"/>
    </row>
    <row r="52" spans="1:23" x14ac:dyDescent="0.35">
      <c r="B52" s="180">
        <v>43515</v>
      </c>
      <c r="C52" s="167">
        <v>642</v>
      </c>
      <c r="D52" s="156">
        <v>2149.5</v>
      </c>
      <c r="E52" s="173">
        <v>169.99</v>
      </c>
      <c r="F52" s="181">
        <v>12.409999999999997</v>
      </c>
      <c r="G52" s="193">
        <f t="shared" si="1"/>
        <v>7.9083507792509888E-2</v>
      </c>
      <c r="H52" s="193">
        <f t="shared" si="2"/>
        <v>7.3004294370257045E-2</v>
      </c>
      <c r="I52" s="194">
        <f t="shared" si="0"/>
        <v>5.7734356827169094E-3</v>
      </c>
      <c r="J52" s="265">
        <v>0</v>
      </c>
      <c r="R52" s="43"/>
      <c r="U52" s="37"/>
      <c r="V52" s="37"/>
      <c r="W52" s="37"/>
    </row>
    <row r="53" spans="1:23" x14ac:dyDescent="0.35">
      <c r="B53" s="180">
        <v>43543</v>
      </c>
      <c r="C53" s="167">
        <v>670</v>
      </c>
      <c r="D53" s="156">
        <v>922.5</v>
      </c>
      <c r="E53" s="182">
        <v>108.23</v>
      </c>
      <c r="F53" s="181">
        <v>8.2800000000000011</v>
      </c>
      <c r="G53" s="193">
        <f t="shared" si="1"/>
        <v>0.11732249322493225</v>
      </c>
      <c r="H53" s="193">
        <f t="shared" si="2"/>
        <v>7.6503742030860217E-2</v>
      </c>
      <c r="I53" s="194">
        <f t="shared" si="0"/>
        <v>8.975609756097562E-3</v>
      </c>
      <c r="J53" s="265">
        <v>0</v>
      </c>
      <c r="R53" s="43"/>
      <c r="U53" s="37"/>
      <c r="V53" s="37"/>
      <c r="W53" s="37"/>
    </row>
    <row r="54" spans="1:23" x14ac:dyDescent="0.35">
      <c r="B54" s="180">
        <v>43578</v>
      </c>
      <c r="C54" s="167">
        <v>705</v>
      </c>
      <c r="D54" s="156">
        <v>2331.6</v>
      </c>
      <c r="E54" s="182">
        <v>233.89</v>
      </c>
      <c r="F54" s="181">
        <v>18.720000000000002</v>
      </c>
      <c r="G54" s="193">
        <f t="shared" si="1"/>
        <v>0.10031308972379482</v>
      </c>
      <c r="H54" s="193">
        <f t="shared" si="2"/>
        <v>8.0037624524349066E-2</v>
      </c>
      <c r="I54" s="194">
        <f t="shared" si="0"/>
        <v>8.0288214101904287E-3</v>
      </c>
      <c r="J54" s="265">
        <v>9.5</v>
      </c>
      <c r="R54" s="43"/>
      <c r="U54" s="37"/>
      <c r="V54" s="37"/>
      <c r="W54" s="37"/>
    </row>
    <row r="55" spans="1:23" x14ac:dyDescent="0.35">
      <c r="A55" s="137"/>
      <c r="B55" s="183">
        <v>43606</v>
      </c>
      <c r="C55" s="170">
        <v>733</v>
      </c>
      <c r="D55" s="165">
        <v>969</v>
      </c>
      <c r="E55" s="184">
        <v>50.86</v>
      </c>
      <c r="F55" s="185">
        <v>7.3099999999999987</v>
      </c>
      <c r="G55" s="191">
        <f t="shared" ref="G55" si="3">+E55/D55</f>
        <v>5.2487100103199173E-2</v>
      </c>
      <c r="H55" s="191">
        <f t="shared" ref="H55" si="4">+F55/E55</f>
        <v>0.14372788045615412</v>
      </c>
      <c r="I55" s="192">
        <f t="shared" si="0"/>
        <v>7.5438596491228058E-3</v>
      </c>
      <c r="J55" s="265">
        <v>40.5</v>
      </c>
      <c r="R55" s="43"/>
    </row>
    <row r="56" spans="1:23" x14ac:dyDescent="0.35">
      <c r="A56" t="s">
        <v>108</v>
      </c>
      <c r="B56" s="178">
        <v>42884</v>
      </c>
      <c r="C56" s="176">
        <v>11</v>
      </c>
      <c r="D56" s="179">
        <v>383.7</v>
      </c>
      <c r="E56" s="173">
        <v>16.28</v>
      </c>
      <c r="F56" s="177">
        <v>1.5099999999999998</v>
      </c>
      <c r="G56" s="193">
        <f t="shared" si="1"/>
        <v>4.2428980974719838E-2</v>
      </c>
      <c r="H56" s="193">
        <f t="shared" si="2"/>
        <v>9.2751842751842728E-2</v>
      </c>
      <c r="I56" s="194">
        <f t="shared" si="0"/>
        <v>3.9353661714881414E-3</v>
      </c>
      <c r="J56" s="265">
        <v>0</v>
      </c>
      <c r="K56" s="15"/>
      <c r="L56" s="15"/>
      <c r="R56" s="43"/>
    </row>
    <row r="57" spans="1:23" x14ac:dyDescent="0.35">
      <c r="B57" s="178">
        <v>42898</v>
      </c>
      <c r="C57" s="176">
        <v>25</v>
      </c>
      <c r="D57" s="179">
        <v>563.20000000000005</v>
      </c>
      <c r="E57" s="173">
        <v>23.6</v>
      </c>
      <c r="F57" s="177">
        <v>2.2399999999999993</v>
      </c>
      <c r="G57" s="193">
        <f t="shared" si="1"/>
        <v>4.1903409090909088E-2</v>
      </c>
      <c r="H57" s="193">
        <f t="shared" si="2"/>
        <v>9.4915254237288096E-2</v>
      </c>
      <c r="I57" s="194">
        <f t="shared" si="0"/>
        <v>3.977272727272726E-3</v>
      </c>
      <c r="J57" s="265">
        <v>27.9</v>
      </c>
      <c r="K57" s="15"/>
      <c r="L57" s="15"/>
      <c r="R57" s="43"/>
    </row>
    <row r="58" spans="1:23" x14ac:dyDescent="0.35">
      <c r="B58" s="178">
        <v>42905</v>
      </c>
      <c r="C58" s="176">
        <v>32</v>
      </c>
      <c r="D58" s="179">
        <v>788.9</v>
      </c>
      <c r="E58" s="173">
        <v>25.21</v>
      </c>
      <c r="F58" s="177">
        <v>4.3100000000000005</v>
      </c>
      <c r="G58" s="193">
        <f t="shared" si="1"/>
        <v>3.1955887945240208E-2</v>
      </c>
      <c r="H58" s="193">
        <f t="shared" si="2"/>
        <v>0.17096390321301072</v>
      </c>
      <c r="I58" s="194">
        <f t="shared" si="0"/>
        <v>5.4633033337558633E-3</v>
      </c>
      <c r="J58" s="265">
        <v>122.5</v>
      </c>
      <c r="R58" s="43"/>
    </row>
    <row r="59" spans="1:23" x14ac:dyDescent="0.35">
      <c r="B59" s="178">
        <v>42912</v>
      </c>
      <c r="C59" s="176">
        <v>39</v>
      </c>
      <c r="D59" s="179">
        <v>1100.2</v>
      </c>
      <c r="E59" s="173">
        <v>48.93</v>
      </c>
      <c r="F59" s="177">
        <v>4.99</v>
      </c>
      <c r="G59" s="193">
        <f t="shared" si="1"/>
        <v>4.4473732048718413E-2</v>
      </c>
      <c r="H59" s="193">
        <f t="shared" si="2"/>
        <v>0.10198242387083589</v>
      </c>
      <c r="I59" s="194">
        <f t="shared" si="0"/>
        <v>4.5355389929103802E-3</v>
      </c>
      <c r="J59" s="265">
        <v>148.89999999999998</v>
      </c>
      <c r="R59" s="43"/>
    </row>
    <row r="60" spans="1:23" x14ac:dyDescent="0.35">
      <c r="B60" s="178">
        <v>42919</v>
      </c>
      <c r="C60" s="176">
        <v>46</v>
      </c>
      <c r="D60" s="179">
        <v>1319</v>
      </c>
      <c r="E60" s="173">
        <v>59.01</v>
      </c>
      <c r="F60" s="177">
        <v>5.07</v>
      </c>
      <c r="G60" s="193">
        <f t="shared" si="1"/>
        <v>4.473843821076573E-2</v>
      </c>
      <c r="H60" s="193">
        <f t="shared" si="2"/>
        <v>8.5917641077783435E-2</v>
      </c>
      <c r="I60" s="194">
        <f t="shared" si="0"/>
        <v>3.8438210765731617E-3</v>
      </c>
      <c r="J60" s="265">
        <v>195.20000000000002</v>
      </c>
      <c r="R60" s="43"/>
    </row>
    <row r="61" spans="1:23" x14ac:dyDescent="0.35">
      <c r="B61" s="178">
        <v>42926</v>
      </c>
      <c r="C61" s="176">
        <v>53</v>
      </c>
      <c r="D61" s="179">
        <v>1843.8</v>
      </c>
      <c r="E61" s="173">
        <v>98.02</v>
      </c>
      <c r="F61" s="177">
        <v>8.0999999999999979</v>
      </c>
      <c r="G61" s="193">
        <f t="shared" si="1"/>
        <v>5.3161948150558629E-2</v>
      </c>
      <c r="H61" s="193">
        <f t="shared" si="2"/>
        <v>8.2636196694552119E-2</v>
      </c>
      <c r="I61" s="194">
        <f t="shared" si="0"/>
        <v>4.3931012040351438E-3</v>
      </c>
      <c r="J61" s="265">
        <v>245.10000000000008</v>
      </c>
      <c r="R61" s="43"/>
    </row>
    <row r="62" spans="1:23" x14ac:dyDescent="0.35">
      <c r="B62" s="178">
        <v>42933</v>
      </c>
      <c r="C62" s="176">
        <v>60</v>
      </c>
      <c r="D62" s="179">
        <v>2138.8000000000002</v>
      </c>
      <c r="E62" s="173">
        <v>112.43</v>
      </c>
      <c r="F62" s="177">
        <v>11.309999999999999</v>
      </c>
      <c r="G62" s="193">
        <f t="shared" si="1"/>
        <v>5.2566859921451277E-2</v>
      </c>
      <c r="H62" s="193">
        <f t="shared" si="2"/>
        <v>0.10059592635417591</v>
      </c>
      <c r="I62" s="194">
        <f t="shared" si="0"/>
        <v>5.2880119693285944E-3</v>
      </c>
      <c r="J62" s="265">
        <v>138.4</v>
      </c>
      <c r="R62" s="43"/>
    </row>
    <row r="63" spans="1:23" x14ac:dyDescent="0.35">
      <c r="B63" s="178">
        <v>42940</v>
      </c>
      <c r="C63" s="176">
        <v>67</v>
      </c>
      <c r="D63" s="179">
        <v>2034.7</v>
      </c>
      <c r="E63" s="173">
        <v>81.459999999999994</v>
      </c>
      <c r="F63" s="177">
        <v>9.18</v>
      </c>
      <c r="G63" s="193">
        <f t="shared" si="1"/>
        <v>4.0035386051997836E-2</v>
      </c>
      <c r="H63" s="193">
        <f t="shared" si="2"/>
        <v>0.11269334642769457</v>
      </c>
      <c r="I63" s="194">
        <f t="shared" si="0"/>
        <v>4.5117216297242838E-3</v>
      </c>
      <c r="J63" s="265">
        <v>255.10000000000002</v>
      </c>
      <c r="R63" s="43"/>
    </row>
    <row r="64" spans="1:23" x14ac:dyDescent="0.35">
      <c r="B64" s="178">
        <v>42947</v>
      </c>
      <c r="C64" s="176">
        <v>74</v>
      </c>
      <c r="D64" s="179">
        <v>1920.3</v>
      </c>
      <c r="E64" s="173">
        <v>67.069999999999993</v>
      </c>
      <c r="F64" s="177">
        <v>9.360000000000003</v>
      </c>
      <c r="G64" s="193">
        <f t="shared" si="1"/>
        <v>3.4926834348799667E-2</v>
      </c>
      <c r="H64" s="193">
        <f t="shared" si="2"/>
        <v>0.13955568808707328</v>
      </c>
      <c r="I64" s="194">
        <f t="shared" si="0"/>
        <v>4.8742384002499629E-3</v>
      </c>
      <c r="J64" s="265">
        <v>287.29999999999995</v>
      </c>
      <c r="R64" s="43"/>
    </row>
    <row r="65" spans="2:18" x14ac:dyDescent="0.35">
      <c r="B65" s="178">
        <v>42954</v>
      </c>
      <c r="C65" s="176">
        <v>81</v>
      </c>
      <c r="D65" s="179">
        <v>3394.7</v>
      </c>
      <c r="E65" s="173">
        <v>123.04</v>
      </c>
      <c r="F65" s="177">
        <v>18.079999999999998</v>
      </c>
      <c r="G65" s="193">
        <f t="shared" si="1"/>
        <v>3.624473443897841E-2</v>
      </c>
      <c r="H65" s="193">
        <f t="shared" si="2"/>
        <v>0.14694408322496746</v>
      </c>
      <c r="I65" s="194">
        <f t="shared" si="0"/>
        <v>5.3259492738680879E-3</v>
      </c>
      <c r="J65" s="265">
        <v>396.2</v>
      </c>
      <c r="R65" s="43"/>
    </row>
    <row r="66" spans="2:18" x14ac:dyDescent="0.35">
      <c r="B66" s="178">
        <v>42961</v>
      </c>
      <c r="C66" s="176">
        <v>88</v>
      </c>
      <c r="D66" s="179">
        <v>2402.1</v>
      </c>
      <c r="E66" s="173">
        <v>63.22</v>
      </c>
      <c r="F66" s="177">
        <v>10.59</v>
      </c>
      <c r="G66" s="193">
        <f t="shared" si="1"/>
        <v>2.6318637858540446E-2</v>
      </c>
      <c r="H66" s="193">
        <f t="shared" si="2"/>
        <v>0.16751028155646946</v>
      </c>
      <c r="I66" s="194">
        <f t="shared" si="0"/>
        <v>4.4086424378668668E-3</v>
      </c>
      <c r="J66" s="265">
        <v>285.59999999999997</v>
      </c>
      <c r="R66" s="43"/>
    </row>
    <row r="67" spans="2:18" x14ac:dyDescent="0.35">
      <c r="B67" s="178">
        <v>42968</v>
      </c>
      <c r="C67" s="176">
        <v>95</v>
      </c>
      <c r="D67" s="179">
        <v>3425.5</v>
      </c>
      <c r="E67" s="173">
        <v>148.96</v>
      </c>
      <c r="F67" s="177">
        <v>15.799999999999997</v>
      </c>
      <c r="G67" s="193">
        <f t="shared" si="1"/>
        <v>4.3485622536855936E-2</v>
      </c>
      <c r="H67" s="193">
        <f t="shared" si="2"/>
        <v>0.10606874328678838</v>
      </c>
      <c r="I67" s="194">
        <f t="shared" si="0"/>
        <v>4.6124653335279514E-3</v>
      </c>
      <c r="J67" s="265">
        <v>313</v>
      </c>
      <c r="R67" s="43"/>
    </row>
    <row r="68" spans="2:18" x14ac:dyDescent="0.35">
      <c r="B68" s="178">
        <v>42975</v>
      </c>
      <c r="C68" s="176">
        <v>102</v>
      </c>
      <c r="D68" s="179">
        <v>1931.4</v>
      </c>
      <c r="E68" s="173">
        <v>84.14</v>
      </c>
      <c r="F68" s="177">
        <v>8.98</v>
      </c>
      <c r="G68" s="193">
        <f t="shared" si="1"/>
        <v>4.3564253909081495E-2</v>
      </c>
      <c r="H68" s="193">
        <f t="shared" si="2"/>
        <v>0.10672688376515332</v>
      </c>
      <c r="I68" s="194">
        <f t="shared" si="0"/>
        <v>4.6494770632701668E-3</v>
      </c>
      <c r="J68" s="265">
        <v>113.79999999999998</v>
      </c>
      <c r="R68" s="43"/>
    </row>
    <row r="69" spans="2:18" x14ac:dyDescent="0.35">
      <c r="B69" s="178">
        <v>42982</v>
      </c>
      <c r="C69" s="176">
        <v>109</v>
      </c>
      <c r="D69" s="179">
        <v>3628</v>
      </c>
      <c r="E69" s="173">
        <v>186.13</v>
      </c>
      <c r="F69" s="177">
        <v>20.21</v>
      </c>
      <c r="G69" s="193">
        <f t="shared" si="1"/>
        <v>5.1303748621830209E-2</v>
      </c>
      <c r="H69" s="193">
        <f t="shared" si="2"/>
        <v>0.10858002471390964</v>
      </c>
      <c r="I69" s="194">
        <f t="shared" si="0"/>
        <v>5.5705622932745317E-3</v>
      </c>
      <c r="J69" s="265">
        <v>220.49999999999997</v>
      </c>
      <c r="R69" s="43"/>
    </row>
    <row r="70" spans="2:18" x14ac:dyDescent="0.35">
      <c r="B70" s="178">
        <v>42996</v>
      </c>
      <c r="C70" s="176">
        <v>123</v>
      </c>
      <c r="D70" s="179">
        <v>2730.2</v>
      </c>
      <c r="E70" s="173">
        <v>190.16</v>
      </c>
      <c r="F70" s="177">
        <v>18.73</v>
      </c>
      <c r="G70" s="193">
        <f t="shared" si="1"/>
        <v>6.9650575049446925E-2</v>
      </c>
      <c r="H70" s="193">
        <f t="shared" si="2"/>
        <v>9.8496003365586879E-2</v>
      </c>
      <c r="I70" s="194">
        <f t="shared" si="0"/>
        <v>6.8603032744853866E-3</v>
      </c>
      <c r="J70" s="265">
        <v>248.4</v>
      </c>
      <c r="R70" s="43"/>
    </row>
    <row r="71" spans="2:18" x14ac:dyDescent="0.35">
      <c r="B71" s="178">
        <v>43010</v>
      </c>
      <c r="C71" s="176">
        <v>137</v>
      </c>
      <c r="D71" s="179">
        <v>2850.4</v>
      </c>
      <c r="E71" s="173">
        <v>223.47</v>
      </c>
      <c r="F71" s="177">
        <v>19.269999999999996</v>
      </c>
      <c r="G71" s="193">
        <f t="shared" si="1"/>
        <v>7.8399522873982594E-2</v>
      </c>
      <c r="H71" s="193">
        <f t="shared" si="2"/>
        <v>8.6230813979505064E-2</v>
      </c>
      <c r="I71" s="194">
        <f t="shared" si="0"/>
        <v>6.7604546730283457E-3</v>
      </c>
      <c r="J71" s="265">
        <v>151.89999999999998</v>
      </c>
      <c r="R71" s="43"/>
    </row>
    <row r="72" spans="2:18" x14ac:dyDescent="0.35">
      <c r="B72" s="178">
        <v>43038</v>
      </c>
      <c r="C72" s="176">
        <v>165</v>
      </c>
      <c r="D72" s="179">
        <v>2114</v>
      </c>
      <c r="E72" s="173">
        <v>162.44999999999999</v>
      </c>
      <c r="F72" s="177">
        <v>14.02</v>
      </c>
      <c r="G72" s="193">
        <f t="shared" si="1"/>
        <v>7.6844843897824019E-2</v>
      </c>
      <c r="H72" s="193">
        <f t="shared" si="2"/>
        <v>8.6303477993228683E-2</v>
      </c>
      <c r="I72" s="194">
        <f t="shared" ref="I72:I134" si="5">+F72/D72</f>
        <v>6.6319772942289501E-3</v>
      </c>
      <c r="J72" s="265">
        <v>84.1</v>
      </c>
      <c r="R72" s="43"/>
    </row>
    <row r="73" spans="2:18" x14ac:dyDescent="0.35">
      <c r="B73" s="178">
        <v>43066</v>
      </c>
      <c r="C73" s="176">
        <v>193</v>
      </c>
      <c r="D73" s="179">
        <v>3042.9</v>
      </c>
      <c r="E73" s="173">
        <v>269.46000000000004</v>
      </c>
      <c r="F73" s="177">
        <v>23.93</v>
      </c>
      <c r="G73" s="193">
        <f t="shared" ref="G73:G135" si="6">+E73/D73</f>
        <v>8.855368234250223E-2</v>
      </c>
      <c r="H73" s="193">
        <f t="shared" ref="H73:H135" si="7">+F73/E73</f>
        <v>8.880724411786535E-2</v>
      </c>
      <c r="I73" s="194">
        <f t="shared" si="5"/>
        <v>7.864208485326497E-3</v>
      </c>
      <c r="J73" s="265">
        <v>70.7</v>
      </c>
      <c r="R73" s="43"/>
    </row>
    <row r="74" spans="2:18" x14ac:dyDescent="0.35">
      <c r="B74" s="178">
        <v>43087</v>
      </c>
      <c r="C74" s="176">
        <v>214</v>
      </c>
      <c r="D74" s="179">
        <v>3504.6</v>
      </c>
      <c r="E74" s="173">
        <v>288.99</v>
      </c>
      <c r="F74" s="177">
        <v>25.776000000000007</v>
      </c>
      <c r="G74" s="193">
        <f t="shared" si="6"/>
        <v>8.2460195172059589E-2</v>
      </c>
      <c r="H74" s="193">
        <f t="shared" si="7"/>
        <v>8.9193397695422005E-2</v>
      </c>
      <c r="I74" s="194">
        <f t="shared" si="5"/>
        <v>7.354904982023628E-3</v>
      </c>
      <c r="J74" s="265">
        <v>20.300000000000004</v>
      </c>
      <c r="R74" s="43"/>
    </row>
    <row r="75" spans="2:18" x14ac:dyDescent="0.35">
      <c r="B75" s="178">
        <v>43129</v>
      </c>
      <c r="C75" s="176">
        <v>256</v>
      </c>
      <c r="D75" s="179">
        <v>2132.1</v>
      </c>
      <c r="E75" s="173">
        <v>156.11000000000001</v>
      </c>
      <c r="F75" s="177">
        <v>17.46</v>
      </c>
      <c r="G75" s="193">
        <f t="shared" si="6"/>
        <v>7.3218892172036962E-2</v>
      </c>
      <c r="H75" s="193">
        <f t="shared" si="7"/>
        <v>0.11184421241432323</v>
      </c>
      <c r="I75" s="194">
        <f t="shared" si="5"/>
        <v>8.1891093288307317E-3</v>
      </c>
      <c r="J75" s="265">
        <v>5</v>
      </c>
      <c r="R75" s="43"/>
    </row>
    <row r="76" spans="2:18" x14ac:dyDescent="0.35">
      <c r="B76" s="178">
        <v>43185</v>
      </c>
      <c r="C76" s="176">
        <v>312</v>
      </c>
      <c r="D76" s="179">
        <v>2178.8000000000002</v>
      </c>
      <c r="E76" s="173">
        <v>310.83</v>
      </c>
      <c r="F76" s="177">
        <v>21.75</v>
      </c>
      <c r="G76" s="193">
        <f t="shared" si="6"/>
        <v>0.14266109785202863</v>
      </c>
      <c r="H76" s="193">
        <f t="shared" si="7"/>
        <v>6.9973940739310875E-2</v>
      </c>
      <c r="I76" s="194">
        <f t="shared" si="5"/>
        <v>9.9825592069028822E-3</v>
      </c>
      <c r="J76" s="265">
        <v>12.5</v>
      </c>
      <c r="R76" s="43"/>
    </row>
    <row r="77" spans="2:18" x14ac:dyDescent="0.35">
      <c r="B77" s="178">
        <v>43220</v>
      </c>
      <c r="C77" s="176">
        <v>347</v>
      </c>
      <c r="D77" s="179">
        <v>3415.3999999999987</v>
      </c>
      <c r="E77" s="173">
        <v>199.65999999999997</v>
      </c>
      <c r="F77" s="177">
        <v>18.28</v>
      </c>
      <c r="G77" s="193">
        <f t="shared" si="6"/>
        <v>5.8458745681325773E-2</v>
      </c>
      <c r="H77" s="193">
        <f t="shared" si="7"/>
        <v>9.1555644595812904E-2</v>
      </c>
      <c r="I77" s="194">
        <f t="shared" si="5"/>
        <v>5.3522281431164749E-3</v>
      </c>
      <c r="J77" s="265">
        <v>256</v>
      </c>
      <c r="R77" s="43"/>
    </row>
    <row r="78" spans="2:18" x14ac:dyDescent="0.35">
      <c r="B78" s="178">
        <v>43234</v>
      </c>
      <c r="C78" s="176">
        <v>361</v>
      </c>
      <c r="D78" s="179">
        <v>3151.7999999999988</v>
      </c>
      <c r="E78" s="173">
        <v>251.83</v>
      </c>
      <c r="F78" s="177">
        <v>24.099999999999998</v>
      </c>
      <c r="G78" s="193">
        <f t="shared" si="6"/>
        <v>7.990037438923793E-2</v>
      </c>
      <c r="H78" s="193">
        <f t="shared" si="7"/>
        <v>9.5699479807806839E-2</v>
      </c>
      <c r="I78" s="194">
        <f t="shared" si="5"/>
        <v>7.6464242654990817E-3</v>
      </c>
      <c r="J78" s="265">
        <v>145.79999999999998</v>
      </c>
      <c r="R78" s="43"/>
    </row>
    <row r="79" spans="2:18" x14ac:dyDescent="0.35">
      <c r="B79" s="178">
        <v>43242</v>
      </c>
      <c r="C79" s="176">
        <v>369</v>
      </c>
      <c r="D79" s="179">
        <v>3333.7000000000003</v>
      </c>
      <c r="E79" s="173">
        <v>183.56</v>
      </c>
      <c r="F79" s="177">
        <v>18.909999999999997</v>
      </c>
      <c r="G79" s="193">
        <f t="shared" si="6"/>
        <v>5.5061943186249511E-2</v>
      </c>
      <c r="H79" s="193">
        <f t="shared" si="7"/>
        <v>0.10301808672913487</v>
      </c>
      <c r="I79" s="194">
        <f t="shared" si="5"/>
        <v>5.6723760386357489E-3</v>
      </c>
      <c r="J79" s="265">
        <v>437.5</v>
      </c>
      <c r="R79" s="43"/>
    </row>
    <row r="80" spans="2:18" x14ac:dyDescent="0.35">
      <c r="B80" s="178">
        <v>43249</v>
      </c>
      <c r="C80" s="176">
        <v>376</v>
      </c>
      <c r="D80" s="179">
        <v>3749.5000000000005</v>
      </c>
      <c r="E80" s="173">
        <v>499.25</v>
      </c>
      <c r="F80" s="177">
        <v>28.109999999999992</v>
      </c>
      <c r="G80" s="193">
        <f t="shared" si="6"/>
        <v>0.13315108681157486</v>
      </c>
      <c r="H80" s="193">
        <f t="shared" si="7"/>
        <v>5.6304456685027524E-2</v>
      </c>
      <c r="I80" s="194">
        <f t="shared" si="5"/>
        <v>7.4969995999466564E-3</v>
      </c>
      <c r="J80" s="265">
        <v>332.79999999999995</v>
      </c>
      <c r="R80" s="43"/>
    </row>
    <row r="81" spans="2:18" x14ac:dyDescent="0.35">
      <c r="B81" s="178">
        <v>43263</v>
      </c>
      <c r="C81" s="176">
        <v>390</v>
      </c>
      <c r="D81" s="179">
        <v>2780.8</v>
      </c>
      <c r="E81" s="173">
        <v>328.38</v>
      </c>
      <c r="F81" s="177">
        <v>29.66</v>
      </c>
      <c r="G81" s="193">
        <f t="shared" si="6"/>
        <v>0.11808831990794015</v>
      </c>
      <c r="H81" s="193">
        <f t="shared" si="7"/>
        <v>9.032218770936111E-2</v>
      </c>
      <c r="I81" s="194">
        <f t="shared" si="5"/>
        <v>1.0665995397008054E-2</v>
      </c>
      <c r="J81" s="265">
        <v>180.5</v>
      </c>
      <c r="R81" s="43"/>
    </row>
    <row r="82" spans="2:18" x14ac:dyDescent="0.35">
      <c r="B82" s="178">
        <v>43270</v>
      </c>
      <c r="C82" s="176">
        <v>397</v>
      </c>
      <c r="D82" s="179">
        <v>3149.8</v>
      </c>
      <c r="E82" s="173">
        <v>361.29999999999995</v>
      </c>
      <c r="F82" s="177">
        <v>32.31</v>
      </c>
      <c r="G82" s="193">
        <f t="shared" si="6"/>
        <v>0.1147056955997206</v>
      </c>
      <c r="H82" s="193">
        <f t="shared" si="7"/>
        <v>8.9427068917796865E-2</v>
      </c>
      <c r="I82" s="194">
        <f t="shared" si="5"/>
        <v>1.0257794145660042E-2</v>
      </c>
      <c r="J82" s="265">
        <v>194.69999999999996</v>
      </c>
      <c r="R82" s="43"/>
    </row>
    <row r="83" spans="2:18" x14ac:dyDescent="0.35">
      <c r="B83" s="178">
        <v>43277</v>
      </c>
      <c r="C83" s="176">
        <v>404</v>
      </c>
      <c r="D83" s="179">
        <v>4580.8</v>
      </c>
      <c r="E83" s="173">
        <v>572.09999999999991</v>
      </c>
      <c r="F83" s="177">
        <v>46.33</v>
      </c>
      <c r="G83" s="193">
        <f t="shared" si="6"/>
        <v>0.12489084876004189</v>
      </c>
      <c r="H83" s="193">
        <f t="shared" si="7"/>
        <v>8.09823457437511E-2</v>
      </c>
      <c r="I83" s="194">
        <f t="shared" si="5"/>
        <v>1.0113953894516241E-2</v>
      </c>
      <c r="J83" s="265">
        <v>448.00000000000006</v>
      </c>
      <c r="R83" s="43"/>
    </row>
    <row r="84" spans="2:18" x14ac:dyDescent="0.35">
      <c r="B84" s="178">
        <v>43284</v>
      </c>
      <c r="C84" s="176">
        <v>411</v>
      </c>
      <c r="D84" s="179">
        <v>3099.6</v>
      </c>
      <c r="E84" s="173">
        <v>214.73000000000002</v>
      </c>
      <c r="F84" s="177">
        <v>25.189999999999998</v>
      </c>
      <c r="G84" s="193">
        <f t="shared" si="6"/>
        <v>6.9276680862046719E-2</v>
      </c>
      <c r="H84" s="193">
        <f t="shared" si="7"/>
        <v>0.11731011037116376</v>
      </c>
      <c r="I84" s="194">
        <f t="shared" si="5"/>
        <v>8.126855078074589E-3</v>
      </c>
      <c r="J84" s="265">
        <v>150.89999999999998</v>
      </c>
      <c r="R84" s="43"/>
    </row>
    <row r="85" spans="2:18" x14ac:dyDescent="0.35">
      <c r="B85" s="178">
        <v>43291</v>
      </c>
      <c r="C85" s="176">
        <v>418</v>
      </c>
      <c r="D85" s="179">
        <v>2402</v>
      </c>
      <c r="E85" s="173">
        <v>217.8</v>
      </c>
      <c r="F85" s="177">
        <v>22.679999999999996</v>
      </c>
      <c r="G85" s="193">
        <f t="shared" si="6"/>
        <v>9.0674437968359708E-2</v>
      </c>
      <c r="H85" s="193">
        <f t="shared" si="7"/>
        <v>0.10413223140495866</v>
      </c>
      <c r="I85" s="194">
        <f t="shared" si="5"/>
        <v>9.4421315570358023E-3</v>
      </c>
      <c r="J85" s="265">
        <v>168.3</v>
      </c>
      <c r="R85" s="43"/>
    </row>
    <row r="86" spans="2:18" x14ac:dyDescent="0.35">
      <c r="B86" s="178">
        <v>43298</v>
      </c>
      <c r="C86" s="176">
        <v>425</v>
      </c>
      <c r="D86" s="179">
        <v>1558</v>
      </c>
      <c r="E86" s="173">
        <v>132.23000000000002</v>
      </c>
      <c r="F86" s="177">
        <v>13.129999999999995</v>
      </c>
      <c r="G86" s="193">
        <f t="shared" si="6"/>
        <v>8.4871630295250328E-2</v>
      </c>
      <c r="H86" s="193">
        <f t="shared" si="7"/>
        <v>9.9296680027225248E-2</v>
      </c>
      <c r="I86" s="194">
        <f t="shared" si="5"/>
        <v>8.4274711168164287E-3</v>
      </c>
      <c r="J86" s="265">
        <v>87</v>
      </c>
      <c r="R86" s="43"/>
    </row>
    <row r="87" spans="2:18" x14ac:dyDescent="0.35">
      <c r="B87" s="178">
        <v>43305</v>
      </c>
      <c r="C87" s="176">
        <v>432</v>
      </c>
      <c r="D87" s="179">
        <v>4154.2</v>
      </c>
      <c r="E87" s="173">
        <v>329.38</v>
      </c>
      <c r="F87" s="177">
        <v>36.159999999999997</v>
      </c>
      <c r="G87" s="193">
        <f t="shared" si="6"/>
        <v>7.928843098550864E-2</v>
      </c>
      <c r="H87" s="193">
        <f t="shared" si="7"/>
        <v>0.10978201469427408</v>
      </c>
      <c r="I87" s="194">
        <f t="shared" si="5"/>
        <v>8.7044436955370456E-3</v>
      </c>
      <c r="J87" s="265">
        <v>207.2</v>
      </c>
      <c r="R87" s="43"/>
    </row>
    <row r="88" spans="2:18" x14ac:dyDescent="0.35">
      <c r="B88" s="178">
        <v>43312</v>
      </c>
      <c r="C88" s="176">
        <v>439</v>
      </c>
      <c r="D88" s="179">
        <v>3133.4</v>
      </c>
      <c r="E88" s="173">
        <v>276.54000000000002</v>
      </c>
      <c r="F88" s="177">
        <v>29.990000000000006</v>
      </c>
      <c r="G88" s="193">
        <f t="shared" si="6"/>
        <v>8.8255569030446165E-2</v>
      </c>
      <c r="H88" s="193">
        <f t="shared" si="7"/>
        <v>0.10844724090547481</v>
      </c>
      <c r="I88" s="194">
        <f t="shared" si="5"/>
        <v>9.5710729558945561E-3</v>
      </c>
      <c r="J88" s="265">
        <v>194.6</v>
      </c>
      <c r="R88" s="43"/>
    </row>
    <row r="89" spans="2:18" x14ac:dyDescent="0.35">
      <c r="B89" s="178">
        <v>43319</v>
      </c>
      <c r="C89" s="176">
        <v>446</v>
      </c>
      <c r="D89" s="179">
        <v>2189.3000000000002</v>
      </c>
      <c r="E89" s="173">
        <v>134.37</v>
      </c>
      <c r="F89" s="177">
        <v>15.2</v>
      </c>
      <c r="G89" s="193">
        <f t="shared" si="6"/>
        <v>6.1375782213492894E-2</v>
      </c>
      <c r="H89" s="193">
        <f t="shared" si="7"/>
        <v>0.11312048820421224</v>
      </c>
      <c r="I89" s="194">
        <f t="shared" si="5"/>
        <v>6.9428584479057226E-3</v>
      </c>
      <c r="J89" s="265">
        <v>40.300000000000004</v>
      </c>
      <c r="R89" s="43"/>
    </row>
    <row r="90" spans="2:18" x14ac:dyDescent="0.35">
      <c r="B90" s="178">
        <v>43326</v>
      </c>
      <c r="C90" s="176">
        <v>453</v>
      </c>
      <c r="D90" s="179">
        <v>3979</v>
      </c>
      <c r="E90" s="173">
        <v>238.14</v>
      </c>
      <c r="F90" s="177">
        <v>24.64</v>
      </c>
      <c r="G90" s="193">
        <f t="shared" si="6"/>
        <v>5.9849208343804972E-2</v>
      </c>
      <c r="H90" s="193">
        <f t="shared" si="7"/>
        <v>0.10346854791299237</v>
      </c>
      <c r="I90" s="194">
        <f t="shared" si="5"/>
        <v>6.1925106810756473E-3</v>
      </c>
      <c r="J90" s="265">
        <v>116.7</v>
      </c>
      <c r="R90" s="43"/>
    </row>
    <row r="91" spans="2:18" x14ac:dyDescent="0.35">
      <c r="B91" s="178">
        <v>43333</v>
      </c>
      <c r="C91" s="176">
        <v>460</v>
      </c>
      <c r="D91" s="179">
        <v>2598.5000000000009</v>
      </c>
      <c r="E91" s="173">
        <v>177.42</v>
      </c>
      <c r="F91" s="177">
        <v>17.929999999999996</v>
      </c>
      <c r="G91" s="193">
        <f t="shared" si="6"/>
        <v>6.8277852607273398E-2</v>
      </c>
      <c r="H91" s="193">
        <f t="shared" si="7"/>
        <v>0.10105963251042722</v>
      </c>
      <c r="I91" s="194">
        <f t="shared" si="5"/>
        <v>6.9001346930921649E-3</v>
      </c>
      <c r="J91" s="265">
        <v>85.699999999999989</v>
      </c>
      <c r="R91" s="43"/>
    </row>
    <row r="92" spans="2:18" x14ac:dyDescent="0.35">
      <c r="B92" s="178">
        <v>43340</v>
      </c>
      <c r="C92" s="176">
        <v>467</v>
      </c>
      <c r="D92" s="179">
        <v>3632.8999999999996</v>
      </c>
      <c r="E92" s="173">
        <v>287.36</v>
      </c>
      <c r="F92" s="177">
        <v>26.57</v>
      </c>
      <c r="G92" s="193">
        <f t="shared" si="6"/>
        <v>7.9099342123372524E-2</v>
      </c>
      <c r="H92" s="193">
        <f t="shared" si="7"/>
        <v>9.2462416481069037E-2</v>
      </c>
      <c r="I92" s="194">
        <f t="shared" si="5"/>
        <v>7.3137163147898379E-3</v>
      </c>
      <c r="J92" s="265">
        <v>250.1</v>
      </c>
      <c r="R92" s="43"/>
    </row>
    <row r="93" spans="2:18" x14ac:dyDescent="0.35">
      <c r="B93" s="178">
        <v>43347</v>
      </c>
      <c r="C93" s="176">
        <v>474</v>
      </c>
      <c r="D93" s="179">
        <v>4247.8000000000029</v>
      </c>
      <c r="E93" s="173">
        <v>321.76</v>
      </c>
      <c r="F93" s="177">
        <v>27.849999999999994</v>
      </c>
      <c r="G93" s="193">
        <f t="shared" si="6"/>
        <v>7.5747445736616542E-2</v>
      </c>
      <c r="H93" s="193">
        <f t="shared" si="7"/>
        <v>8.6555196419691685E-2</v>
      </c>
      <c r="I93" s="194">
        <f t="shared" si="5"/>
        <v>6.5563350440227828E-3</v>
      </c>
      <c r="J93" s="265">
        <v>187.39999999999998</v>
      </c>
      <c r="R93" s="43"/>
    </row>
    <row r="94" spans="2:18" x14ac:dyDescent="0.35">
      <c r="B94" s="178">
        <v>43361</v>
      </c>
      <c r="C94" s="176">
        <v>488</v>
      </c>
      <c r="D94" s="179">
        <v>1539</v>
      </c>
      <c r="E94" s="173">
        <v>109.9</v>
      </c>
      <c r="F94" s="177">
        <v>10.809999999999995</v>
      </c>
      <c r="G94" s="193">
        <f t="shared" si="6"/>
        <v>7.1410006497725803E-2</v>
      </c>
      <c r="H94" s="193">
        <f t="shared" si="7"/>
        <v>9.8362147406733338E-2</v>
      </c>
      <c r="I94" s="194">
        <f t="shared" si="5"/>
        <v>7.0240415854450908E-3</v>
      </c>
      <c r="J94" s="265">
        <v>64</v>
      </c>
      <c r="R94" s="43"/>
    </row>
    <row r="95" spans="2:18" x14ac:dyDescent="0.35">
      <c r="B95" s="178">
        <v>43375</v>
      </c>
      <c r="C95" s="176">
        <v>502</v>
      </c>
      <c r="D95" s="179">
        <v>2778.4</v>
      </c>
      <c r="E95" s="173">
        <v>167.12</v>
      </c>
      <c r="F95" s="177">
        <v>17.32</v>
      </c>
      <c r="G95" s="193">
        <f t="shared" si="6"/>
        <v>6.0149726461272673E-2</v>
      </c>
      <c r="H95" s="193">
        <f t="shared" si="7"/>
        <v>0.10363810435615127</v>
      </c>
      <c r="I95" s="194">
        <f t="shared" si="5"/>
        <v>6.233803627987331E-3</v>
      </c>
      <c r="J95" s="265">
        <v>166.60000000000005</v>
      </c>
      <c r="R95" s="43"/>
    </row>
    <row r="96" spans="2:18" x14ac:dyDescent="0.35">
      <c r="B96" s="178">
        <v>43403</v>
      </c>
      <c r="C96" s="176">
        <v>530</v>
      </c>
      <c r="D96" s="179">
        <v>4223.3999999999996</v>
      </c>
      <c r="E96" s="173">
        <v>324.34000000000003</v>
      </c>
      <c r="F96" s="177">
        <v>32.46</v>
      </c>
      <c r="G96" s="193">
        <f t="shared" si="6"/>
        <v>7.6795946393900666E-2</v>
      </c>
      <c r="H96" s="193">
        <f t="shared" si="7"/>
        <v>0.10008016279213171</v>
      </c>
      <c r="I96" s="194">
        <f t="shared" si="5"/>
        <v>7.6857508168773981E-3</v>
      </c>
      <c r="J96" s="265">
        <v>65.900000000000006</v>
      </c>
      <c r="R96" s="43"/>
    </row>
    <row r="97" spans="1:18" x14ac:dyDescent="0.35">
      <c r="B97" s="180">
        <v>43431</v>
      </c>
      <c r="C97" s="167">
        <v>558</v>
      </c>
      <c r="D97" s="156">
        <v>3685.3160000000003</v>
      </c>
      <c r="E97" s="173">
        <v>291.90000000000003</v>
      </c>
      <c r="F97" s="181">
        <v>29.549999999999997</v>
      </c>
      <c r="G97" s="193">
        <f t="shared" si="6"/>
        <v>7.9206233603848361E-2</v>
      </c>
      <c r="H97" s="193">
        <f t="shared" si="7"/>
        <v>0.10123329907502568</v>
      </c>
      <c r="I97" s="194">
        <f t="shared" si="5"/>
        <v>8.0183083350247285E-3</v>
      </c>
      <c r="J97" s="265">
        <v>65</v>
      </c>
      <c r="R97" s="43"/>
    </row>
    <row r="98" spans="1:18" x14ac:dyDescent="0.35">
      <c r="B98" s="180">
        <v>43515</v>
      </c>
      <c r="C98" s="167">
        <v>642</v>
      </c>
      <c r="D98" s="156">
        <v>1809.5</v>
      </c>
      <c r="E98" s="173">
        <v>204.85000000000002</v>
      </c>
      <c r="F98" s="181">
        <v>10.519999999999996</v>
      </c>
      <c r="G98" s="193">
        <f t="shared" si="6"/>
        <v>0.11320806852721747</v>
      </c>
      <c r="H98" s="193">
        <f t="shared" si="7"/>
        <v>5.135464974371489E-2</v>
      </c>
      <c r="I98" s="194">
        <f t="shared" si="5"/>
        <v>5.8137607073777261E-3</v>
      </c>
      <c r="J98" s="265">
        <v>0</v>
      </c>
      <c r="R98" s="43"/>
    </row>
    <row r="99" spans="1:18" x14ac:dyDescent="0.35">
      <c r="B99" s="180">
        <v>43543</v>
      </c>
      <c r="C99" s="167">
        <v>670</v>
      </c>
      <c r="D99" s="156">
        <v>1455</v>
      </c>
      <c r="E99" s="182">
        <v>141.19</v>
      </c>
      <c r="F99" s="181">
        <v>5.2800000000000011</v>
      </c>
      <c r="G99" s="193">
        <f t="shared" si="6"/>
        <v>9.7037800687285222E-2</v>
      </c>
      <c r="H99" s="193">
        <f t="shared" si="7"/>
        <v>3.7396416176783069E-2</v>
      </c>
      <c r="I99" s="194">
        <f t="shared" si="5"/>
        <v>3.6288659793814442E-3</v>
      </c>
      <c r="J99" s="265">
        <v>0</v>
      </c>
      <c r="R99" s="43"/>
    </row>
    <row r="100" spans="1:18" x14ac:dyDescent="0.35">
      <c r="B100" s="180">
        <v>43578</v>
      </c>
      <c r="C100" s="167">
        <v>705</v>
      </c>
      <c r="D100" s="156">
        <v>2141</v>
      </c>
      <c r="E100" s="182">
        <v>188.99</v>
      </c>
      <c r="F100" s="181">
        <v>11.54</v>
      </c>
      <c r="G100" s="193">
        <f t="shared" si="6"/>
        <v>8.8271835590845407E-2</v>
      </c>
      <c r="H100" s="193">
        <f t="shared" si="7"/>
        <v>6.1061431821789504E-2</v>
      </c>
      <c r="I100" s="194">
        <f t="shared" si="5"/>
        <v>5.3900046707146187E-3</v>
      </c>
      <c r="J100" s="265">
        <v>6</v>
      </c>
      <c r="R100" s="43"/>
    </row>
    <row r="101" spans="1:18" x14ac:dyDescent="0.35">
      <c r="A101" s="137"/>
      <c r="B101" s="183">
        <v>43606</v>
      </c>
      <c r="C101" s="170">
        <v>733</v>
      </c>
      <c r="D101" s="165">
        <v>4205.3999999999996</v>
      </c>
      <c r="E101" s="184">
        <v>180.91</v>
      </c>
      <c r="F101" s="185">
        <v>20.990000000000002</v>
      </c>
      <c r="G101" s="191">
        <f t="shared" ref="G101" si="8">+E101/D101</f>
        <v>4.3018500023778952E-2</v>
      </c>
      <c r="H101" s="191">
        <f t="shared" ref="H101" si="9">+F101/E101</f>
        <v>0.11602454259023826</v>
      </c>
      <c r="I101" s="192">
        <f t="shared" si="5"/>
        <v>4.9912017881771067E-3</v>
      </c>
      <c r="J101" s="265">
        <v>367</v>
      </c>
      <c r="R101" s="43"/>
    </row>
    <row r="102" spans="1:18" x14ac:dyDescent="0.35">
      <c r="A102" t="s">
        <v>109</v>
      </c>
      <c r="B102" s="178">
        <v>42884</v>
      </c>
      <c r="C102" s="176">
        <v>11</v>
      </c>
      <c r="D102" s="179">
        <v>622.1</v>
      </c>
      <c r="E102" s="173">
        <v>16.170000000000002</v>
      </c>
      <c r="F102" s="177">
        <v>2.04</v>
      </c>
      <c r="G102" s="193">
        <f t="shared" si="6"/>
        <v>2.5992605690403472E-2</v>
      </c>
      <c r="H102" s="193">
        <f t="shared" si="7"/>
        <v>0.12615955473098328</v>
      </c>
      <c r="I102" s="194">
        <f t="shared" si="5"/>
        <v>3.2792155601993247E-3</v>
      </c>
      <c r="J102" s="265">
        <v>0</v>
      </c>
      <c r="K102" s="15"/>
      <c r="L102" s="15"/>
      <c r="R102" s="43"/>
    </row>
    <row r="103" spans="1:18" x14ac:dyDescent="0.35">
      <c r="B103" s="178">
        <v>42898</v>
      </c>
      <c r="C103" s="176">
        <v>25</v>
      </c>
      <c r="D103" s="179">
        <v>876.9</v>
      </c>
      <c r="E103" s="173">
        <v>33.5</v>
      </c>
      <c r="F103" s="177">
        <v>3.46</v>
      </c>
      <c r="G103" s="193">
        <f t="shared" si="6"/>
        <v>3.8202759721747068E-2</v>
      </c>
      <c r="H103" s="193">
        <f t="shared" si="7"/>
        <v>0.10328358208955224</v>
      </c>
      <c r="I103" s="194">
        <f t="shared" si="5"/>
        <v>3.9457178697685025E-3</v>
      </c>
      <c r="J103" s="265">
        <v>46.3</v>
      </c>
      <c r="K103" s="15"/>
      <c r="L103" s="15"/>
      <c r="R103" s="43"/>
    </row>
    <row r="104" spans="1:18" x14ac:dyDescent="0.35">
      <c r="B104" s="178">
        <v>42905</v>
      </c>
      <c r="C104" s="176">
        <v>32</v>
      </c>
      <c r="D104" s="179">
        <v>879.4</v>
      </c>
      <c r="E104" s="173">
        <v>21.32</v>
      </c>
      <c r="F104" s="177">
        <v>2.7299999999999995</v>
      </c>
      <c r="G104" s="193">
        <f t="shared" si="6"/>
        <v>2.4243802592676826E-2</v>
      </c>
      <c r="H104" s="193">
        <f t="shared" si="7"/>
        <v>0.12804878048780485</v>
      </c>
      <c r="I104" s="194">
        <f t="shared" si="5"/>
        <v>3.1043893563793491E-3</v>
      </c>
      <c r="J104" s="265">
        <v>21.1</v>
      </c>
      <c r="R104" s="43"/>
    </row>
    <row r="105" spans="1:18" x14ac:dyDescent="0.35">
      <c r="B105" s="178">
        <v>42912</v>
      </c>
      <c r="C105" s="176">
        <v>39</v>
      </c>
      <c r="D105" s="179">
        <v>967.3</v>
      </c>
      <c r="E105" s="173">
        <v>47.13</v>
      </c>
      <c r="F105" s="177">
        <v>4.3899999999999997</v>
      </c>
      <c r="G105" s="193">
        <f t="shared" si="6"/>
        <v>4.8723250284296499E-2</v>
      </c>
      <c r="H105" s="193">
        <f t="shared" si="7"/>
        <v>9.3146615743687655E-2</v>
      </c>
      <c r="I105" s="194">
        <f t="shared" si="5"/>
        <v>4.5384058720148871E-3</v>
      </c>
      <c r="J105" s="265">
        <v>67.800000000000011</v>
      </c>
      <c r="R105" s="43"/>
    </row>
    <row r="106" spans="1:18" x14ac:dyDescent="0.35">
      <c r="B106" s="178">
        <v>42919</v>
      </c>
      <c r="C106" s="176">
        <v>46</v>
      </c>
      <c r="D106" s="179">
        <v>1412</v>
      </c>
      <c r="E106" s="173">
        <v>63.3</v>
      </c>
      <c r="F106" s="177">
        <v>6.1300000000000026</v>
      </c>
      <c r="G106" s="193">
        <f t="shared" si="6"/>
        <v>4.4830028328611896E-2</v>
      </c>
      <c r="H106" s="193">
        <f t="shared" si="7"/>
        <v>9.6840442338072721E-2</v>
      </c>
      <c r="I106" s="194">
        <f t="shared" si="5"/>
        <v>4.3413597733711062E-3</v>
      </c>
      <c r="J106" s="265">
        <v>58.5</v>
      </c>
      <c r="R106" s="43"/>
    </row>
    <row r="107" spans="1:18" x14ac:dyDescent="0.35">
      <c r="B107" s="178">
        <v>42926</v>
      </c>
      <c r="C107" s="176">
        <v>53</v>
      </c>
      <c r="D107" s="179">
        <v>1463.2</v>
      </c>
      <c r="E107" s="173">
        <v>61.71</v>
      </c>
      <c r="F107" s="177">
        <v>5.7900000000000027</v>
      </c>
      <c r="G107" s="193">
        <f t="shared" si="6"/>
        <v>4.2174685620557678E-2</v>
      </c>
      <c r="H107" s="193">
        <f t="shared" si="7"/>
        <v>9.3825960136120601E-2</v>
      </c>
      <c r="I107" s="194">
        <f t="shared" si="5"/>
        <v>3.9570803717878644E-3</v>
      </c>
      <c r="J107" s="265">
        <v>80.400000000000006</v>
      </c>
      <c r="R107" s="43"/>
    </row>
    <row r="108" spans="1:18" x14ac:dyDescent="0.35">
      <c r="B108" s="178">
        <v>42933</v>
      </c>
      <c r="C108" s="176">
        <v>60</v>
      </c>
      <c r="D108" s="179">
        <v>1867.1</v>
      </c>
      <c r="E108" s="173">
        <v>99.79</v>
      </c>
      <c r="F108" s="177">
        <v>9.11</v>
      </c>
      <c r="G108" s="193">
        <f t="shared" si="6"/>
        <v>5.3446521343259605E-2</v>
      </c>
      <c r="H108" s="193">
        <f t="shared" si="7"/>
        <v>9.1291712596452537E-2</v>
      </c>
      <c r="I108" s="194">
        <f t="shared" si="5"/>
        <v>4.8792244657490224E-3</v>
      </c>
      <c r="J108" s="265">
        <v>125.80000000000001</v>
      </c>
      <c r="R108" s="43"/>
    </row>
    <row r="109" spans="1:18" x14ac:dyDescent="0.35">
      <c r="B109" s="178">
        <v>42940</v>
      </c>
      <c r="C109" s="176">
        <v>67</v>
      </c>
      <c r="D109" s="179">
        <v>2714.3</v>
      </c>
      <c r="E109" s="173">
        <v>102.76</v>
      </c>
      <c r="F109" s="177">
        <v>12.799999999999997</v>
      </c>
      <c r="G109" s="193">
        <f t="shared" si="6"/>
        <v>3.7858748111852039E-2</v>
      </c>
      <c r="H109" s="193">
        <f t="shared" si="7"/>
        <v>0.12456208641494741</v>
      </c>
      <c r="I109" s="194">
        <f t="shared" si="5"/>
        <v>4.7157646538702417E-3</v>
      </c>
      <c r="J109" s="265">
        <v>516.9</v>
      </c>
      <c r="R109" s="43"/>
    </row>
    <row r="110" spans="1:18" x14ac:dyDescent="0.35">
      <c r="B110" s="178">
        <v>42947</v>
      </c>
      <c r="C110" s="176">
        <v>74</v>
      </c>
      <c r="D110" s="179">
        <v>3077.3</v>
      </c>
      <c r="E110" s="173">
        <v>134.4</v>
      </c>
      <c r="F110" s="177">
        <v>16.799999999999997</v>
      </c>
      <c r="G110" s="193">
        <f t="shared" si="6"/>
        <v>4.3674649855392711E-2</v>
      </c>
      <c r="H110" s="193">
        <f t="shared" si="7"/>
        <v>0.12499999999999997</v>
      </c>
      <c r="I110" s="194">
        <f t="shared" si="5"/>
        <v>5.459331231924088E-3</v>
      </c>
      <c r="J110" s="265">
        <v>504.69999999999993</v>
      </c>
      <c r="R110" s="43"/>
    </row>
    <row r="111" spans="1:18" x14ac:dyDescent="0.35">
      <c r="B111" s="178">
        <v>42954</v>
      </c>
      <c r="C111" s="176">
        <v>81</v>
      </c>
      <c r="D111" s="179">
        <v>2958</v>
      </c>
      <c r="E111" s="173">
        <v>103.28</v>
      </c>
      <c r="F111" s="177">
        <v>13.6</v>
      </c>
      <c r="G111" s="193">
        <f t="shared" si="6"/>
        <v>3.491548343475321E-2</v>
      </c>
      <c r="H111" s="193">
        <f t="shared" si="7"/>
        <v>0.13168086754453912</v>
      </c>
      <c r="I111" s="194">
        <f t="shared" si="5"/>
        <v>4.5977011494252873E-3</v>
      </c>
      <c r="J111" s="265">
        <v>530.6</v>
      </c>
      <c r="R111" s="43"/>
    </row>
    <row r="112" spans="1:18" x14ac:dyDescent="0.35">
      <c r="B112" s="178">
        <v>42961</v>
      </c>
      <c r="C112" s="176">
        <v>88</v>
      </c>
      <c r="D112" s="179">
        <v>3106.1999999999994</v>
      </c>
      <c r="E112" s="173">
        <v>94.81</v>
      </c>
      <c r="F112" s="177">
        <v>18</v>
      </c>
      <c r="G112" s="193">
        <f t="shared" si="6"/>
        <v>3.0522825317107725E-2</v>
      </c>
      <c r="H112" s="193">
        <f t="shared" si="7"/>
        <v>0.18985339099251133</v>
      </c>
      <c r="I112" s="194">
        <f t="shared" si="5"/>
        <v>5.7948618891249769E-3</v>
      </c>
      <c r="J112" s="265">
        <v>461.6</v>
      </c>
      <c r="R112" s="43"/>
    </row>
    <row r="113" spans="2:18" x14ac:dyDescent="0.35">
      <c r="B113" s="178">
        <v>42968</v>
      </c>
      <c r="C113" s="176">
        <v>95</v>
      </c>
      <c r="D113" s="179">
        <v>3519.5</v>
      </c>
      <c r="E113" s="173">
        <v>225.37</v>
      </c>
      <c r="F113" s="177">
        <v>20.29</v>
      </c>
      <c r="G113" s="193">
        <f t="shared" si="6"/>
        <v>6.4034664014774825E-2</v>
      </c>
      <c r="H113" s="193">
        <f t="shared" si="7"/>
        <v>9.0029728890269334E-2</v>
      </c>
      <c r="I113" s="194">
        <f t="shared" si="5"/>
        <v>5.7650234408296629E-3</v>
      </c>
      <c r="J113" s="265">
        <v>346.6</v>
      </c>
      <c r="R113" s="43"/>
    </row>
    <row r="114" spans="2:18" x14ac:dyDescent="0.35">
      <c r="B114" s="178">
        <v>42975</v>
      </c>
      <c r="C114" s="176">
        <v>102</v>
      </c>
      <c r="D114" s="179">
        <v>2746</v>
      </c>
      <c r="E114" s="173">
        <v>113.14</v>
      </c>
      <c r="F114" s="177">
        <v>13.160000000000004</v>
      </c>
      <c r="G114" s="193">
        <f t="shared" si="6"/>
        <v>4.1201747997086674E-2</v>
      </c>
      <c r="H114" s="193">
        <f t="shared" si="7"/>
        <v>0.11631606858759062</v>
      </c>
      <c r="I114" s="194">
        <f t="shared" si="5"/>
        <v>4.7924253459577584E-3</v>
      </c>
      <c r="J114" s="265">
        <v>289.90000000000009</v>
      </c>
      <c r="R114" s="43"/>
    </row>
    <row r="115" spans="2:18" x14ac:dyDescent="0.35">
      <c r="B115" s="178">
        <v>42982</v>
      </c>
      <c r="C115" s="176">
        <v>109</v>
      </c>
      <c r="D115" s="179">
        <v>4139.5</v>
      </c>
      <c r="E115" s="173">
        <v>253.16</v>
      </c>
      <c r="F115" s="177">
        <v>27.050000000000004</v>
      </c>
      <c r="G115" s="193">
        <f t="shared" si="6"/>
        <v>6.1157144582679068E-2</v>
      </c>
      <c r="H115" s="193">
        <f t="shared" si="7"/>
        <v>0.10684942328961923</v>
      </c>
      <c r="I115" s="194">
        <f t="shared" si="5"/>
        <v>6.5346056286991194E-3</v>
      </c>
      <c r="J115" s="265">
        <v>409.00000000000006</v>
      </c>
      <c r="R115" s="43"/>
    </row>
    <row r="116" spans="2:18" x14ac:dyDescent="0.35">
      <c r="B116" s="178">
        <v>42996</v>
      </c>
      <c r="C116" s="176">
        <v>123</v>
      </c>
      <c r="D116" s="179">
        <v>3573.5</v>
      </c>
      <c r="E116" s="173">
        <v>277.91000000000003</v>
      </c>
      <c r="F116" s="177">
        <v>26.509999999999998</v>
      </c>
      <c r="G116" s="193">
        <f t="shared" si="6"/>
        <v>7.7769693577724924E-2</v>
      </c>
      <c r="H116" s="193">
        <f t="shared" si="7"/>
        <v>9.5390594077219226E-2</v>
      </c>
      <c r="I116" s="194">
        <f t="shared" si="5"/>
        <v>7.4184972715824818E-3</v>
      </c>
      <c r="J116" s="265">
        <v>270.2</v>
      </c>
      <c r="R116" s="43"/>
    </row>
    <row r="117" spans="2:18" x14ac:dyDescent="0.35">
      <c r="B117" s="178">
        <v>43010</v>
      </c>
      <c r="C117" s="176">
        <v>137</v>
      </c>
      <c r="D117" s="179">
        <v>5083.1000000000004</v>
      </c>
      <c r="E117" s="173">
        <v>383.99</v>
      </c>
      <c r="F117" s="177">
        <v>33.799999999999997</v>
      </c>
      <c r="G117" s="193">
        <f t="shared" si="6"/>
        <v>7.5542483917294567E-2</v>
      </c>
      <c r="H117" s="193">
        <f t="shared" si="7"/>
        <v>8.8023125602229219E-2</v>
      </c>
      <c r="I117" s="194">
        <f t="shared" si="5"/>
        <v>6.6494855501563997E-3</v>
      </c>
      <c r="J117" s="265">
        <v>510.80000000000013</v>
      </c>
      <c r="R117" s="43"/>
    </row>
    <row r="118" spans="2:18" x14ac:dyDescent="0.35">
      <c r="B118" s="178">
        <v>43038</v>
      </c>
      <c r="C118" s="176">
        <v>165</v>
      </c>
      <c r="D118" s="179">
        <v>2936.7</v>
      </c>
      <c r="E118" s="173">
        <v>229.52</v>
      </c>
      <c r="F118" s="177">
        <v>19.239999999999998</v>
      </c>
      <c r="G118" s="193">
        <f t="shared" si="6"/>
        <v>7.8155753056151467E-2</v>
      </c>
      <c r="H118" s="193">
        <f t="shared" si="7"/>
        <v>8.3827117462530493E-2</v>
      </c>
      <c r="I118" s="194">
        <f t="shared" si="5"/>
        <v>6.5515714918105358E-3</v>
      </c>
      <c r="J118" s="265">
        <v>99.199999999999989</v>
      </c>
      <c r="R118" s="43"/>
    </row>
    <row r="119" spans="2:18" x14ac:dyDescent="0.35">
      <c r="B119" s="178">
        <v>43066</v>
      </c>
      <c r="C119" s="176">
        <v>193</v>
      </c>
      <c r="D119" s="179">
        <v>2532.3000000000002</v>
      </c>
      <c r="E119" s="173">
        <v>146.16</v>
      </c>
      <c r="F119" s="177">
        <v>16.880000000000003</v>
      </c>
      <c r="G119" s="193">
        <f t="shared" si="6"/>
        <v>5.7718279824665319E-2</v>
      </c>
      <c r="H119" s="193">
        <f t="shared" si="7"/>
        <v>0.11548987411056379</v>
      </c>
      <c r="I119" s="194">
        <f t="shared" si="5"/>
        <v>6.665876870828891E-3</v>
      </c>
      <c r="J119" s="265">
        <v>13.100000000000001</v>
      </c>
      <c r="R119" s="43"/>
    </row>
    <row r="120" spans="2:18" x14ac:dyDescent="0.35">
      <c r="B120" s="178">
        <v>43087</v>
      </c>
      <c r="C120" s="176">
        <v>214</v>
      </c>
      <c r="D120" s="179">
        <v>2212.1999999999994</v>
      </c>
      <c r="E120" s="173">
        <v>183.42</v>
      </c>
      <c r="F120" s="177">
        <v>16.963000000000001</v>
      </c>
      <c r="G120" s="193">
        <f t="shared" si="6"/>
        <v>8.291293734743696E-2</v>
      </c>
      <c r="H120" s="193">
        <f t="shared" si="7"/>
        <v>9.248173590666231E-2</v>
      </c>
      <c r="I120" s="194">
        <f t="shared" si="5"/>
        <v>7.6679323750113038E-3</v>
      </c>
      <c r="J120" s="265">
        <v>16.5</v>
      </c>
      <c r="R120" s="43"/>
    </row>
    <row r="121" spans="2:18" x14ac:dyDescent="0.35">
      <c r="B121" s="178">
        <v>43129</v>
      </c>
      <c r="C121" s="176">
        <v>256</v>
      </c>
      <c r="D121" s="179">
        <v>1839.7999999999995</v>
      </c>
      <c r="E121" s="173">
        <v>119.84</v>
      </c>
      <c r="F121" s="177">
        <v>11.34</v>
      </c>
      <c r="G121" s="193">
        <f t="shared" si="6"/>
        <v>6.5137514947276903E-2</v>
      </c>
      <c r="H121" s="193">
        <f t="shared" si="7"/>
        <v>9.4626168224299062E-2</v>
      </c>
      <c r="I121" s="194">
        <f t="shared" si="5"/>
        <v>6.1637134471138185E-3</v>
      </c>
      <c r="J121" s="265">
        <v>46.000000000000007</v>
      </c>
      <c r="R121" s="43"/>
    </row>
    <row r="122" spans="2:18" x14ac:dyDescent="0.35">
      <c r="B122" s="178">
        <v>43185</v>
      </c>
      <c r="C122" s="176">
        <v>312</v>
      </c>
      <c r="D122" s="179">
        <v>1629.0999999999997</v>
      </c>
      <c r="E122" s="173">
        <v>182.66</v>
      </c>
      <c r="F122" s="177">
        <v>13.059999999999999</v>
      </c>
      <c r="G122" s="193">
        <f t="shared" si="6"/>
        <v>0.11212325824074644</v>
      </c>
      <c r="H122" s="193">
        <f t="shared" si="7"/>
        <v>7.1498959816051672E-2</v>
      </c>
      <c r="I122" s="194">
        <f t="shared" si="5"/>
        <v>8.0166963353999147E-3</v>
      </c>
      <c r="J122" s="265">
        <v>8</v>
      </c>
      <c r="R122" s="43"/>
    </row>
    <row r="123" spans="2:18" x14ac:dyDescent="0.35">
      <c r="B123" s="178">
        <v>43220</v>
      </c>
      <c r="C123" s="176">
        <v>347</v>
      </c>
      <c r="D123" s="179">
        <v>3509.6999999999985</v>
      </c>
      <c r="E123" s="173">
        <v>324.08999999999997</v>
      </c>
      <c r="F123" s="177">
        <v>28.54</v>
      </c>
      <c r="G123" s="193">
        <f t="shared" si="6"/>
        <v>9.2341225745790276E-2</v>
      </c>
      <c r="H123" s="193">
        <f t="shared" si="7"/>
        <v>8.8061958098059182E-2</v>
      </c>
      <c r="I123" s="194">
        <f t="shared" si="5"/>
        <v>8.1317491523492068E-3</v>
      </c>
      <c r="J123" s="265">
        <v>469.50000000000006</v>
      </c>
      <c r="R123" s="43"/>
    </row>
    <row r="124" spans="2:18" x14ac:dyDescent="0.35">
      <c r="B124" s="178">
        <v>43234</v>
      </c>
      <c r="C124" s="176">
        <v>361</v>
      </c>
      <c r="D124" s="179">
        <v>3330.6999999999994</v>
      </c>
      <c r="E124" s="173">
        <v>240.34000000000003</v>
      </c>
      <c r="F124" s="177">
        <v>23.430000000000003</v>
      </c>
      <c r="G124" s="193">
        <f t="shared" si="6"/>
        <v>7.2159005614435431E-2</v>
      </c>
      <c r="H124" s="193">
        <f t="shared" si="7"/>
        <v>9.7486893567446123E-2</v>
      </c>
      <c r="I124" s="194">
        <f t="shared" si="5"/>
        <v>7.0345573002672133E-3</v>
      </c>
      <c r="J124" s="265">
        <v>160.29999999999998</v>
      </c>
      <c r="R124" s="43"/>
    </row>
    <row r="125" spans="2:18" x14ac:dyDescent="0.35">
      <c r="B125" s="178">
        <v>43242</v>
      </c>
      <c r="C125" s="176">
        <v>369</v>
      </c>
      <c r="D125" s="179">
        <v>2447.5</v>
      </c>
      <c r="E125" s="173">
        <v>180.8</v>
      </c>
      <c r="F125" s="177">
        <v>18.629999999999995</v>
      </c>
      <c r="G125" s="193">
        <f t="shared" si="6"/>
        <v>7.3871297242083758E-2</v>
      </c>
      <c r="H125" s="193">
        <f t="shared" si="7"/>
        <v>0.10304203539823005</v>
      </c>
      <c r="I125" s="194">
        <f t="shared" si="5"/>
        <v>7.6118488253319695E-3</v>
      </c>
      <c r="J125" s="265">
        <v>155.6</v>
      </c>
      <c r="R125" s="43"/>
    </row>
    <row r="126" spans="2:18" x14ac:dyDescent="0.35">
      <c r="B126" s="178">
        <v>43249</v>
      </c>
      <c r="C126" s="176">
        <v>376</v>
      </c>
      <c r="D126" s="179">
        <v>4272.5999999999995</v>
      </c>
      <c r="E126" s="173">
        <v>601.31000000000006</v>
      </c>
      <c r="F126" s="177">
        <v>39.78</v>
      </c>
      <c r="G126" s="193">
        <f t="shared" si="6"/>
        <v>0.14073631980527082</v>
      </c>
      <c r="H126" s="193">
        <f t="shared" si="7"/>
        <v>6.6155560359880919E-2</v>
      </c>
      <c r="I126" s="194">
        <f t="shared" si="5"/>
        <v>9.3104900997050995E-3</v>
      </c>
      <c r="J126" s="265">
        <v>617.00000000000023</v>
      </c>
      <c r="R126" s="43"/>
    </row>
    <row r="127" spans="2:18" x14ac:dyDescent="0.35">
      <c r="B127" s="178">
        <v>43263</v>
      </c>
      <c r="C127" s="176">
        <v>390</v>
      </c>
      <c r="D127" s="179">
        <v>4122.8</v>
      </c>
      <c r="E127" s="173">
        <v>377.66</v>
      </c>
      <c r="F127" s="177">
        <v>30.09</v>
      </c>
      <c r="G127" s="193">
        <f t="shared" si="6"/>
        <v>9.1602794217522071E-2</v>
      </c>
      <c r="H127" s="193">
        <f t="shared" si="7"/>
        <v>7.9674839802997402E-2</v>
      </c>
      <c r="I127" s="194">
        <f t="shared" si="5"/>
        <v>7.2984379547880078E-3</v>
      </c>
      <c r="J127" s="265">
        <v>487.30000000000007</v>
      </c>
      <c r="R127" s="43"/>
    </row>
    <row r="128" spans="2:18" x14ac:dyDescent="0.35">
      <c r="B128" s="178">
        <v>43270</v>
      </c>
      <c r="C128" s="176">
        <v>397</v>
      </c>
      <c r="D128" s="179">
        <v>2942.8000000000015</v>
      </c>
      <c r="E128" s="173">
        <v>355.04</v>
      </c>
      <c r="F128" s="177">
        <v>31.88</v>
      </c>
      <c r="G128" s="193">
        <f t="shared" si="6"/>
        <v>0.1206470028544243</v>
      </c>
      <c r="H128" s="193">
        <f t="shared" si="7"/>
        <v>8.9792699414150509E-2</v>
      </c>
      <c r="I128" s="194">
        <f t="shared" si="5"/>
        <v>1.0833220062525481E-2</v>
      </c>
      <c r="J128" s="265">
        <v>434.8</v>
      </c>
      <c r="R128" s="43"/>
    </row>
    <row r="129" spans="2:18" x14ac:dyDescent="0.35">
      <c r="B129" s="178">
        <v>43277</v>
      </c>
      <c r="C129" s="176">
        <v>404</v>
      </c>
      <c r="D129" s="179">
        <v>5527.1</v>
      </c>
      <c r="E129" s="173">
        <v>591.42999999999995</v>
      </c>
      <c r="F129" s="177">
        <v>45.21</v>
      </c>
      <c r="G129" s="193">
        <f t="shared" si="6"/>
        <v>0.10700548207920969</v>
      </c>
      <c r="H129" s="193">
        <f t="shared" si="7"/>
        <v>7.644184434337116E-2</v>
      </c>
      <c r="I129" s="194">
        <f t="shared" si="5"/>
        <v>8.1796964049863398E-3</v>
      </c>
      <c r="J129" s="265">
        <v>571.80000000000041</v>
      </c>
      <c r="R129" s="43"/>
    </row>
    <row r="130" spans="2:18" x14ac:dyDescent="0.35">
      <c r="B130" s="178">
        <v>43284</v>
      </c>
      <c r="C130" s="176">
        <v>411</v>
      </c>
      <c r="D130" s="179">
        <v>5642.6</v>
      </c>
      <c r="E130" s="173">
        <v>510.65</v>
      </c>
      <c r="F130" s="177">
        <v>53.179999999999993</v>
      </c>
      <c r="G130" s="193">
        <f t="shared" si="6"/>
        <v>9.0499060716690879E-2</v>
      </c>
      <c r="H130" s="193">
        <f t="shared" si="7"/>
        <v>0.1041417800842064</v>
      </c>
      <c r="I130" s="194">
        <f t="shared" si="5"/>
        <v>9.4247332789848624E-3</v>
      </c>
      <c r="J130" s="265">
        <v>387.90000000000003</v>
      </c>
    </row>
    <row r="131" spans="2:18" x14ac:dyDescent="0.35">
      <c r="B131" s="178">
        <v>43291</v>
      </c>
      <c r="C131" s="176">
        <v>418</v>
      </c>
      <c r="D131" s="179">
        <v>4341.8</v>
      </c>
      <c r="E131" s="173">
        <v>514.28</v>
      </c>
      <c r="F131" s="177">
        <v>46.08</v>
      </c>
      <c r="G131" s="193">
        <f t="shared" si="6"/>
        <v>0.11844856971762863</v>
      </c>
      <c r="H131" s="193">
        <f t="shared" si="7"/>
        <v>8.9600995566617408E-2</v>
      </c>
      <c r="I131" s="194">
        <f t="shared" si="5"/>
        <v>1.0613109770141415E-2</v>
      </c>
      <c r="J131" s="265">
        <v>315.19999999999993</v>
      </c>
    </row>
    <row r="132" spans="2:18" x14ac:dyDescent="0.35">
      <c r="B132" s="178">
        <v>43298</v>
      </c>
      <c r="C132" s="176">
        <v>425</v>
      </c>
      <c r="D132" s="179">
        <v>5312.7999999999965</v>
      </c>
      <c r="E132" s="173">
        <v>367.95</v>
      </c>
      <c r="F132" s="177">
        <v>35.309999999999995</v>
      </c>
      <c r="G132" s="193">
        <f t="shared" si="6"/>
        <v>6.9257265472067508E-2</v>
      </c>
      <c r="H132" s="193">
        <f t="shared" si="7"/>
        <v>9.5964125560538113E-2</v>
      </c>
      <c r="I132" s="194">
        <f t="shared" si="5"/>
        <v>6.6462129197410059E-3</v>
      </c>
      <c r="J132" s="265">
        <v>145.20000000000002</v>
      </c>
    </row>
    <row r="133" spans="2:18" x14ac:dyDescent="0.35">
      <c r="B133" s="178">
        <v>43305</v>
      </c>
      <c r="C133" s="176">
        <v>432</v>
      </c>
      <c r="D133" s="179">
        <v>5423.5</v>
      </c>
      <c r="E133" s="173">
        <v>469.78999999999996</v>
      </c>
      <c r="F133" s="177">
        <v>52.550000000000004</v>
      </c>
      <c r="G133" s="193">
        <f t="shared" si="6"/>
        <v>8.6621185581266705E-2</v>
      </c>
      <c r="H133" s="193">
        <f t="shared" si="7"/>
        <v>0.11185848996360077</v>
      </c>
      <c r="I133" s="194">
        <f t="shared" si="5"/>
        <v>9.6893150179773214E-3</v>
      </c>
      <c r="J133" s="265">
        <v>302.49999999999994</v>
      </c>
    </row>
    <row r="134" spans="2:18" x14ac:dyDescent="0.35">
      <c r="B134" s="178">
        <v>43312</v>
      </c>
      <c r="C134" s="176">
        <v>439</v>
      </c>
      <c r="D134" s="179">
        <v>2998.2999999999997</v>
      </c>
      <c r="E134" s="173">
        <v>271.45999999999998</v>
      </c>
      <c r="F134" s="177">
        <v>28.419999999999995</v>
      </c>
      <c r="G134" s="193">
        <f t="shared" si="6"/>
        <v>9.0537971517193075E-2</v>
      </c>
      <c r="H134" s="193">
        <f t="shared" si="7"/>
        <v>0.10469314079422382</v>
      </c>
      <c r="I134" s="194">
        <f t="shared" si="5"/>
        <v>9.4787045992729205E-3</v>
      </c>
      <c r="J134" s="265">
        <v>239.3</v>
      </c>
    </row>
    <row r="135" spans="2:18" x14ac:dyDescent="0.35">
      <c r="B135" s="178">
        <v>43319</v>
      </c>
      <c r="C135" s="176">
        <v>446</v>
      </c>
      <c r="D135" s="179">
        <v>4291.8</v>
      </c>
      <c r="E135" s="173">
        <v>373.74</v>
      </c>
      <c r="F135" s="177">
        <v>36.910000000000004</v>
      </c>
      <c r="G135" s="193">
        <f t="shared" si="6"/>
        <v>8.7082343072836577E-2</v>
      </c>
      <c r="H135" s="193">
        <f t="shared" si="7"/>
        <v>9.8758495210574199E-2</v>
      </c>
      <c r="I135" s="194">
        <f t="shared" ref="I135:I147" si="10">+F135/D135</f>
        <v>8.6001211612843093E-3</v>
      </c>
      <c r="J135" s="265">
        <v>120.7</v>
      </c>
    </row>
    <row r="136" spans="2:18" x14ac:dyDescent="0.35">
      <c r="B136" s="178">
        <v>43326</v>
      </c>
      <c r="C136" s="176">
        <v>453</v>
      </c>
      <c r="D136" s="179">
        <v>4448.5</v>
      </c>
      <c r="E136" s="173">
        <v>327.65999999999997</v>
      </c>
      <c r="F136" s="177">
        <v>30.770000000000003</v>
      </c>
      <c r="G136" s="193">
        <f t="shared" ref="G136:G145" si="11">+E136/D136</f>
        <v>7.3656288636619077E-2</v>
      </c>
      <c r="H136" s="193">
        <f t="shared" ref="H136:H145" si="12">+F136/E136</f>
        <v>9.3908319599584955E-2</v>
      </c>
      <c r="I136" s="194">
        <f t="shared" si="10"/>
        <v>6.9169382938069016E-3</v>
      </c>
      <c r="J136" s="265">
        <v>296.30000000000013</v>
      </c>
    </row>
    <row r="137" spans="2:18" x14ac:dyDescent="0.35">
      <c r="B137" s="178">
        <v>43333</v>
      </c>
      <c r="C137" s="176">
        <v>460</v>
      </c>
      <c r="D137" s="179">
        <v>3797.8999999999996</v>
      </c>
      <c r="E137" s="173">
        <v>270.88</v>
      </c>
      <c r="F137" s="177">
        <v>27.799999999999997</v>
      </c>
      <c r="G137" s="193">
        <f t="shared" si="11"/>
        <v>7.1323626214486957E-2</v>
      </c>
      <c r="H137" s="193">
        <f t="shared" si="12"/>
        <v>0.10262847017129355</v>
      </c>
      <c r="I137" s="194">
        <f t="shared" si="10"/>
        <v>7.3198346454619659E-3</v>
      </c>
      <c r="J137" s="265">
        <v>71.400000000000006</v>
      </c>
    </row>
    <row r="138" spans="2:18" x14ac:dyDescent="0.35">
      <c r="B138" s="178">
        <v>43340</v>
      </c>
      <c r="C138" s="176">
        <v>467</v>
      </c>
      <c r="D138" s="179">
        <v>4166</v>
      </c>
      <c r="E138" s="173">
        <v>307.62</v>
      </c>
      <c r="F138" s="177">
        <v>28.670000000000005</v>
      </c>
      <c r="G138" s="193">
        <f t="shared" si="11"/>
        <v>7.3840614498319732E-2</v>
      </c>
      <c r="H138" s="193">
        <f t="shared" si="12"/>
        <v>9.3199401859436981E-2</v>
      </c>
      <c r="I138" s="194">
        <f t="shared" si="10"/>
        <v>6.8819011041766692E-3</v>
      </c>
      <c r="J138" s="265">
        <v>128.59999999999997</v>
      </c>
    </row>
    <row r="139" spans="2:18" x14ac:dyDescent="0.35">
      <c r="B139" s="178">
        <v>43347</v>
      </c>
      <c r="C139" s="176">
        <v>474</v>
      </c>
      <c r="D139" s="179">
        <v>3296.1</v>
      </c>
      <c r="E139" s="173">
        <v>280.62</v>
      </c>
      <c r="F139" s="177">
        <v>26.350000000000005</v>
      </c>
      <c r="G139" s="193">
        <f t="shared" si="11"/>
        <v>8.5136980067352333E-2</v>
      </c>
      <c r="H139" s="193">
        <f t="shared" si="12"/>
        <v>9.3899223148742092E-2</v>
      </c>
      <c r="I139" s="194">
        <f t="shared" si="10"/>
        <v>7.9942962895543229E-3</v>
      </c>
      <c r="J139" s="265">
        <v>211.99999999999997</v>
      </c>
    </row>
    <row r="140" spans="2:18" x14ac:dyDescent="0.35">
      <c r="B140" s="178">
        <v>43361</v>
      </c>
      <c r="C140" s="176">
        <v>488</v>
      </c>
      <c r="D140" s="179">
        <v>5527.6</v>
      </c>
      <c r="E140" s="173">
        <v>332.78999999999996</v>
      </c>
      <c r="F140" s="177">
        <v>33.100000000000009</v>
      </c>
      <c r="G140" s="193">
        <f t="shared" si="11"/>
        <v>6.0205152326506972E-2</v>
      </c>
      <c r="H140" s="193">
        <f t="shared" si="12"/>
        <v>9.9462123260915331E-2</v>
      </c>
      <c r="I140" s="194">
        <f t="shared" si="10"/>
        <v>5.9881322816412201E-3</v>
      </c>
      <c r="J140" s="265">
        <v>203.3</v>
      </c>
    </row>
    <row r="141" spans="2:18" x14ac:dyDescent="0.35">
      <c r="B141" s="178">
        <v>43375</v>
      </c>
      <c r="C141" s="176">
        <v>502</v>
      </c>
      <c r="D141" s="179">
        <v>3483.5</v>
      </c>
      <c r="E141" s="173">
        <v>316.02999999999997</v>
      </c>
      <c r="F141" s="177">
        <v>32.010000000000005</v>
      </c>
      <c r="G141" s="193">
        <f t="shared" si="11"/>
        <v>9.0721975025118404E-2</v>
      </c>
      <c r="H141" s="193">
        <f t="shared" si="12"/>
        <v>0.10128785241907416</v>
      </c>
      <c r="I141" s="194">
        <f t="shared" si="10"/>
        <v>9.1890340175111249E-3</v>
      </c>
      <c r="J141" s="265">
        <v>96.9</v>
      </c>
    </row>
    <row r="142" spans="2:18" x14ac:dyDescent="0.35">
      <c r="B142" s="178">
        <v>43403</v>
      </c>
      <c r="C142" s="176">
        <v>530</v>
      </c>
      <c r="D142" s="179">
        <v>3963.8</v>
      </c>
      <c r="E142" s="173">
        <v>349.66</v>
      </c>
      <c r="F142" s="177">
        <v>28</v>
      </c>
      <c r="G142" s="193">
        <f t="shared" si="11"/>
        <v>8.8213330642312932E-2</v>
      </c>
      <c r="H142" s="193">
        <f t="shared" si="12"/>
        <v>8.0077789853000056E-2</v>
      </c>
      <c r="I142" s="194">
        <f t="shared" si="10"/>
        <v>7.0639285534083449E-3</v>
      </c>
      <c r="J142" s="265">
        <v>119.5</v>
      </c>
    </row>
    <row r="143" spans="2:18" x14ac:dyDescent="0.35">
      <c r="B143" s="180">
        <v>43431</v>
      </c>
      <c r="C143" s="167">
        <v>558</v>
      </c>
      <c r="D143" s="156">
        <v>2532.3000000000002</v>
      </c>
      <c r="E143" s="173">
        <v>184.35</v>
      </c>
      <c r="F143" s="181">
        <v>16.119999999999997</v>
      </c>
      <c r="G143" s="193">
        <f t="shared" si="11"/>
        <v>7.279943134699679E-2</v>
      </c>
      <c r="H143" s="193">
        <f t="shared" si="12"/>
        <v>8.7442365066449673E-2</v>
      </c>
      <c r="I143" s="194">
        <f t="shared" si="10"/>
        <v>6.3657544524740343E-3</v>
      </c>
      <c r="J143" s="265">
        <v>64.5</v>
      </c>
    </row>
    <row r="144" spans="2:18" x14ac:dyDescent="0.35">
      <c r="B144" s="180">
        <v>43515</v>
      </c>
      <c r="C144" s="167">
        <v>642</v>
      </c>
      <c r="D144" s="156">
        <v>2031.5</v>
      </c>
      <c r="E144" s="173">
        <v>233.45999999999998</v>
      </c>
      <c r="F144" s="181">
        <v>17.759999999999998</v>
      </c>
      <c r="G144" s="193">
        <f t="shared" si="11"/>
        <v>0.11492000984494215</v>
      </c>
      <c r="H144" s="193">
        <f t="shared" si="12"/>
        <v>7.6072988948856335E-2</v>
      </c>
      <c r="I144" s="194">
        <f t="shared" si="10"/>
        <v>8.7423086389367445E-3</v>
      </c>
      <c r="J144" s="265">
        <v>7</v>
      </c>
    </row>
    <row r="145" spans="2:10" x14ac:dyDescent="0.35">
      <c r="B145" s="180">
        <v>43543</v>
      </c>
      <c r="C145" s="167">
        <v>670</v>
      </c>
      <c r="D145" s="156">
        <v>2490.5</v>
      </c>
      <c r="E145" s="182">
        <v>291.62</v>
      </c>
      <c r="F145" s="181">
        <v>21.400000000000006</v>
      </c>
      <c r="G145" s="193">
        <f t="shared" si="11"/>
        <v>0.11709295322224453</v>
      </c>
      <c r="H145" s="193">
        <f t="shared" si="12"/>
        <v>7.338316987860917E-2</v>
      </c>
      <c r="I145" s="194">
        <f t="shared" si="10"/>
        <v>8.5926520778960066E-3</v>
      </c>
      <c r="J145" s="265">
        <v>0</v>
      </c>
    </row>
    <row r="146" spans="2:10" x14ac:dyDescent="0.35">
      <c r="B146" s="180">
        <v>43578</v>
      </c>
      <c r="C146" s="167">
        <v>705</v>
      </c>
      <c r="D146" s="156">
        <v>1318.5</v>
      </c>
      <c r="E146" s="182">
        <v>118.05</v>
      </c>
      <c r="F146" s="181">
        <v>6.9400000000000013</v>
      </c>
      <c r="G146" s="193">
        <f>+E19/D146</f>
        <v>9.5585893060295787E-2</v>
      </c>
      <c r="H146" s="193">
        <f>+F146/E49</f>
        <v>3.0141150922909886E-2</v>
      </c>
      <c r="I146" s="194">
        <f t="shared" si="10"/>
        <v>5.2635570724307934E-3</v>
      </c>
      <c r="J146" s="265">
        <v>13.5</v>
      </c>
    </row>
    <row r="147" spans="2:10" x14ac:dyDescent="0.35">
      <c r="B147" s="180">
        <v>43606</v>
      </c>
      <c r="C147" s="167">
        <v>733</v>
      </c>
      <c r="D147" s="156">
        <v>2230.5</v>
      </c>
      <c r="E147" s="173">
        <v>158.44</v>
      </c>
      <c r="F147" s="181">
        <v>20.270000000000003</v>
      </c>
      <c r="G147" s="193">
        <f>+E20/D147</f>
        <v>2.5285810356422325E-2</v>
      </c>
      <c r="H147" s="193">
        <f>+F147/E50</f>
        <v>0.18668263031865909</v>
      </c>
      <c r="I147" s="194">
        <f t="shared" si="10"/>
        <v>9.0876485093028484E-3</v>
      </c>
      <c r="J147" s="265">
        <v>252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98"/>
  <sheetViews>
    <sheetView zoomScale="80" zoomScaleNormal="80" zoomScaleSheetLayoutView="70" workbookViewId="0">
      <pane xSplit="3" ySplit="4" topLeftCell="N5" activePane="bottomRight" state="frozen"/>
      <selection pane="topRight" activeCell="D1" sqref="D1"/>
      <selection pane="bottomLeft" activeCell="A5" sqref="A5"/>
      <selection pane="bottomRight" activeCell="AL6" sqref="AL6"/>
    </sheetView>
  </sheetViews>
  <sheetFormatPr defaultColWidth="11.54296875" defaultRowHeight="14.5" x14ac:dyDescent="0.35"/>
  <cols>
    <col min="1" max="1" width="10" customWidth="1"/>
    <col min="2" max="2" width="10.1796875" customWidth="1"/>
    <col min="3" max="3" width="8.54296875" style="3" customWidth="1"/>
    <col min="4" max="4" width="8.81640625" style="3" customWidth="1"/>
    <col min="5" max="7" width="10" style="3" customWidth="1"/>
    <col min="8" max="8" width="10.1796875" style="3" customWidth="1"/>
    <col min="9" max="12" width="8.54296875" style="3" customWidth="1"/>
    <col min="13" max="13" width="11.54296875" style="3"/>
    <col min="14" max="15" width="10.1796875" style="3" customWidth="1"/>
    <col min="16" max="30" width="8.54296875" style="3" customWidth="1"/>
    <col min="31" max="31" width="11.54296875" style="3" bestFit="1" customWidth="1"/>
    <col min="32" max="32" width="12.1796875" style="3" bestFit="1" customWidth="1"/>
    <col min="33" max="33" width="11.54296875" style="3"/>
    <col min="34" max="35" width="11.54296875" style="3" bestFit="1" customWidth="1"/>
    <col min="36" max="36" width="11.54296875" style="3" customWidth="1"/>
  </cols>
  <sheetData>
    <row r="1" spans="1:41" ht="23.5" x14ac:dyDescent="0.55000000000000004">
      <c r="A1" s="204" t="s">
        <v>46</v>
      </c>
      <c r="F1" s="21"/>
      <c r="G1" s="21"/>
      <c r="H1" s="21"/>
      <c r="I1" s="21"/>
      <c r="J1" s="21"/>
      <c r="K1" s="21"/>
      <c r="L1" s="21"/>
      <c r="M1" s="21"/>
      <c r="N1" s="21"/>
    </row>
    <row r="2" spans="1:41" ht="15" thickBot="1" x14ac:dyDescent="0.4">
      <c r="AJ2" s="68"/>
      <c r="AK2" s="28"/>
      <c r="AL2" s="28"/>
      <c r="AM2" s="28"/>
      <c r="AO2" s="30"/>
    </row>
    <row r="3" spans="1:41" ht="29" x14ac:dyDescent="0.35">
      <c r="A3" s="1" t="s">
        <v>0</v>
      </c>
      <c r="B3" s="5" t="s">
        <v>18</v>
      </c>
      <c r="C3" s="5" t="s">
        <v>45</v>
      </c>
      <c r="D3" s="5" t="s">
        <v>15</v>
      </c>
      <c r="E3" s="5" t="s">
        <v>6</v>
      </c>
      <c r="F3" s="5" t="s">
        <v>7</v>
      </c>
      <c r="G3" s="5" t="s">
        <v>8</v>
      </c>
      <c r="H3" s="5" t="s">
        <v>5</v>
      </c>
      <c r="I3" s="5" t="s">
        <v>42</v>
      </c>
      <c r="J3" s="5" t="s">
        <v>43</v>
      </c>
      <c r="K3" s="5" t="s">
        <v>44</v>
      </c>
      <c r="L3" s="75" t="s">
        <v>116</v>
      </c>
      <c r="M3" s="5" t="s">
        <v>29</v>
      </c>
      <c r="N3" s="5" t="s">
        <v>25</v>
      </c>
      <c r="O3" s="5" t="s">
        <v>26</v>
      </c>
      <c r="P3" s="5" t="s">
        <v>27</v>
      </c>
      <c r="Q3" s="5" t="s">
        <v>47</v>
      </c>
      <c r="R3" s="5" t="s">
        <v>48</v>
      </c>
      <c r="S3" s="5" t="s">
        <v>49</v>
      </c>
      <c r="T3" s="5" t="s">
        <v>50</v>
      </c>
      <c r="U3" s="66" t="s">
        <v>51</v>
      </c>
      <c r="V3" s="5" t="s">
        <v>78</v>
      </c>
      <c r="W3" s="5" t="s">
        <v>57</v>
      </c>
      <c r="X3" s="5" t="s">
        <v>58</v>
      </c>
      <c r="Y3" s="5" t="s">
        <v>59</v>
      </c>
      <c r="Z3" s="5" t="s">
        <v>79</v>
      </c>
      <c r="AA3" s="5" t="s">
        <v>80</v>
      </c>
      <c r="AB3" s="5" t="s">
        <v>81</v>
      </c>
      <c r="AC3" s="5" t="s">
        <v>82</v>
      </c>
      <c r="AD3" s="66" t="s">
        <v>83</v>
      </c>
      <c r="AE3" s="5" t="s">
        <v>19</v>
      </c>
      <c r="AF3" s="5" t="s">
        <v>20</v>
      </c>
      <c r="AG3" s="5" t="s">
        <v>21</v>
      </c>
      <c r="AH3" s="5" t="s">
        <v>22</v>
      </c>
      <c r="AI3" s="75" t="s">
        <v>23</v>
      </c>
      <c r="AJ3" s="77" t="s">
        <v>52</v>
      </c>
      <c r="AL3" s="6" t="s">
        <v>53</v>
      </c>
      <c r="AM3" s="6" t="s">
        <v>12</v>
      </c>
    </row>
    <row r="4" spans="1:41" ht="15" thickBot="1" x14ac:dyDescent="0.4">
      <c r="A4" s="2"/>
      <c r="B4" s="4"/>
      <c r="C4" s="4"/>
      <c r="D4" s="4" t="s">
        <v>3</v>
      </c>
      <c r="E4" s="4" t="s">
        <v>3</v>
      </c>
      <c r="F4" s="4" t="s">
        <v>3</v>
      </c>
      <c r="G4" s="4" t="s">
        <v>3</v>
      </c>
      <c r="H4" s="4" t="s">
        <v>3</v>
      </c>
      <c r="I4" s="4"/>
      <c r="J4" s="4"/>
      <c r="K4" s="4"/>
      <c r="L4" s="67"/>
      <c r="M4" s="4" t="s">
        <v>24</v>
      </c>
      <c r="N4" s="4" t="s">
        <v>24</v>
      </c>
      <c r="O4" s="4" t="s">
        <v>24</v>
      </c>
      <c r="P4" s="4" t="s">
        <v>24</v>
      </c>
      <c r="Q4" s="4"/>
      <c r="R4" s="4"/>
      <c r="S4" s="4"/>
      <c r="T4" s="4"/>
      <c r="U4" s="67"/>
      <c r="V4" s="125" t="s">
        <v>24</v>
      </c>
      <c r="W4" s="4" t="s">
        <v>24</v>
      </c>
      <c r="X4" s="4" t="s">
        <v>24</v>
      </c>
      <c r="Y4" s="4" t="s">
        <v>24</v>
      </c>
      <c r="Z4" s="4"/>
      <c r="AA4" s="4"/>
      <c r="AB4" s="4"/>
      <c r="AC4" s="4"/>
      <c r="AD4" s="67"/>
      <c r="AE4" s="4"/>
      <c r="AF4" s="4"/>
      <c r="AG4" s="4"/>
      <c r="AH4" s="4"/>
      <c r="AI4" s="67"/>
      <c r="AJ4" s="78"/>
      <c r="AK4" s="28"/>
      <c r="AL4" s="68" t="s">
        <v>11</v>
      </c>
      <c r="AM4" s="68" t="s">
        <v>54</v>
      </c>
      <c r="AO4" s="96"/>
    </row>
    <row r="5" spans="1:41" x14ac:dyDescent="0.35">
      <c r="A5" s="19">
        <v>42898</v>
      </c>
      <c r="B5" s="21">
        <f>+VALUE(A5)</f>
        <v>42898</v>
      </c>
      <c r="C5" s="8"/>
      <c r="D5" s="8">
        <v>30</v>
      </c>
      <c r="L5" s="71"/>
      <c r="M5" s="7">
        <v>1.36</v>
      </c>
      <c r="U5" s="71"/>
      <c r="V5">
        <v>0.18499999999999983</v>
      </c>
      <c r="W5" s="85"/>
      <c r="X5" s="85"/>
      <c r="Y5" s="85"/>
      <c r="Z5" s="81"/>
      <c r="AA5" s="81"/>
      <c r="AB5" s="81"/>
      <c r="AC5" s="81"/>
      <c r="AD5" s="81"/>
      <c r="AE5" s="115">
        <v>203.93333333333331</v>
      </c>
      <c r="AF5" s="116">
        <v>7.5</v>
      </c>
      <c r="AG5" s="116">
        <v>4.6500000000000004</v>
      </c>
      <c r="AH5" s="116">
        <v>19.966666666666669</v>
      </c>
      <c r="AI5" s="117"/>
      <c r="AJ5" s="79"/>
      <c r="AK5" s="53">
        <v>42898</v>
      </c>
      <c r="AL5" s="81"/>
      <c r="AM5" s="81"/>
    </row>
    <row r="6" spans="1:41" x14ac:dyDescent="0.35">
      <c r="A6" s="19">
        <v>42926</v>
      </c>
      <c r="B6" s="21">
        <f t="shared" ref="B6:B22" si="0">+VALUE(A6)</f>
        <v>42926</v>
      </c>
      <c r="C6" s="21">
        <f>+B6-B5</f>
        <v>28</v>
      </c>
      <c r="D6" s="7">
        <v>30</v>
      </c>
      <c r="E6" s="8">
        <v>203</v>
      </c>
      <c r="F6" s="8">
        <v>219</v>
      </c>
      <c r="G6" s="8">
        <v>223</v>
      </c>
      <c r="H6" s="20">
        <f>+AVERAGE(E6:G6)</f>
        <v>215</v>
      </c>
      <c r="I6" s="55">
        <f t="shared" ref="I6:K9" si="1">+(LN(E6)-LN($D5))/($A6-$A5)</f>
        <v>6.8286021334986846E-2</v>
      </c>
      <c r="J6" s="55">
        <f t="shared" si="1"/>
        <v>7.0995512434083766E-2</v>
      </c>
      <c r="K6" s="55">
        <f t="shared" si="1"/>
        <v>7.1641942492784411E-2</v>
      </c>
      <c r="L6" s="72">
        <f>+AVERAGE(I6:K6)</f>
        <v>7.0307825420618336E-2</v>
      </c>
      <c r="M6" s="7">
        <v>1.25</v>
      </c>
      <c r="N6" s="8">
        <v>5.93</v>
      </c>
      <c r="O6" s="8">
        <v>6.629999999999999</v>
      </c>
      <c r="P6" s="8">
        <v>9.4199999999999982</v>
      </c>
      <c r="Q6" s="54">
        <f>+AVERAGE(N6:P6)</f>
        <v>7.3266666666666653</v>
      </c>
      <c r="R6" s="55">
        <f>+(LN(N6)-LN($M5))/($A6-$A5)</f>
        <v>5.2590696902202617E-2</v>
      </c>
      <c r="S6" s="55">
        <f t="shared" ref="S6:T6" si="2">+(LN(O6)-LN($M5))/($A6-$A5)</f>
        <v>5.6575718016064647E-2</v>
      </c>
      <c r="T6" s="55">
        <f t="shared" si="2"/>
        <v>6.9119656744296806E-2</v>
      </c>
      <c r="U6" s="72">
        <f t="shared" ref="U6:U9" si="3">+AVERAGE(R6:T6)</f>
        <v>5.9428690554188014E-2</v>
      </c>
      <c r="V6">
        <v>0.12500000000000178</v>
      </c>
      <c r="W6" s="143">
        <v>0.46999999999999886</v>
      </c>
      <c r="X6" s="143">
        <v>0.57000000000000028</v>
      </c>
      <c r="Y6" s="143">
        <v>0.7099999999999973</v>
      </c>
      <c r="Z6" s="54">
        <f>+AVERAGE(W6:Y6)</f>
        <v>0.58333333333333215</v>
      </c>
      <c r="AA6" s="55">
        <f t="shared" ref="AA6:AC9" si="4">+(LN(W6)-LN($V5))/($A6-$A5)</f>
        <v>3.3299173915206356E-2</v>
      </c>
      <c r="AB6" s="55">
        <f t="shared" si="4"/>
        <v>4.0188590562509723E-2</v>
      </c>
      <c r="AC6" s="55">
        <f t="shared" si="4"/>
        <v>4.8032469462751193E-2</v>
      </c>
      <c r="AD6" s="72">
        <f t="shared" ref="AD6" si="5">+AVERAGE(AA6:AC6)</f>
        <v>4.0506744646822419E-2</v>
      </c>
      <c r="AE6" s="118">
        <v>229</v>
      </c>
      <c r="AF6" s="24">
        <v>7.4666666666666659</v>
      </c>
      <c r="AG6" s="24">
        <v>5.7766666666666673</v>
      </c>
      <c r="AH6" s="24">
        <v>22.766666666666669</v>
      </c>
      <c r="AI6" s="76">
        <v>4.7300000000000004</v>
      </c>
      <c r="AJ6" s="80">
        <f>+AVERAGE(AH5:AH6)</f>
        <v>21.366666666666667</v>
      </c>
      <c r="AK6" s="53">
        <v>42926</v>
      </c>
      <c r="AL6" s="20">
        <v>18.700486111111115</v>
      </c>
      <c r="AM6" s="20" t="e">
        <v>#DIV/0!</v>
      </c>
    </row>
    <row r="7" spans="1:41" x14ac:dyDescent="0.35">
      <c r="A7" s="19">
        <v>42954</v>
      </c>
      <c r="B7" s="21">
        <f t="shared" si="0"/>
        <v>42954</v>
      </c>
      <c r="C7" s="21">
        <f t="shared" ref="C7:C22" si="6">+B7-B6</f>
        <v>28</v>
      </c>
      <c r="D7" s="7">
        <v>30</v>
      </c>
      <c r="E7" s="8">
        <v>63.7</v>
      </c>
      <c r="F7" s="8">
        <v>120</v>
      </c>
      <c r="G7" s="8">
        <v>179</v>
      </c>
      <c r="H7" s="20">
        <f>+AVERAGE(E7:G7)</f>
        <v>120.89999999999999</v>
      </c>
      <c r="I7" s="55">
        <f t="shared" si="1"/>
        <v>2.6892399318427209E-2</v>
      </c>
      <c r="J7" s="55">
        <f t="shared" si="1"/>
        <v>4.9510512897138939E-2</v>
      </c>
      <c r="K7" s="55">
        <f t="shared" si="1"/>
        <v>6.3792443720664269E-2</v>
      </c>
      <c r="L7" s="72">
        <f t="shared" ref="L7:L22" si="7">+AVERAGE(I7:K7)</f>
        <v>4.6731785312076807E-2</v>
      </c>
      <c r="M7" s="7">
        <v>0.56499999999999995</v>
      </c>
      <c r="N7" s="8">
        <v>1.3900000000000001</v>
      </c>
      <c r="O7" s="8">
        <v>3.8299999999999996</v>
      </c>
      <c r="P7" s="8">
        <v>6.15</v>
      </c>
      <c r="Q7" s="54">
        <f t="shared" ref="Q7:Q11" si="8">+AVERAGE(N7:P7)</f>
        <v>3.7900000000000005</v>
      </c>
      <c r="R7" s="55">
        <f t="shared" ref="R7:R9" si="9">+(LN(N7)-LN($M6))/($A7-$A6)</f>
        <v>3.7914355652996679E-3</v>
      </c>
      <c r="S7" s="55">
        <f t="shared" ref="S7:S10" si="10">+(LN(O7)-LN($M6))/($A7-$A6)</f>
        <v>3.9990044709940886E-2</v>
      </c>
      <c r="T7" s="55">
        <f t="shared" ref="T7:T11" si="11">+(LN(P7)-LN($M6))/($A7-$A6)</f>
        <v>5.6903876089436319E-2</v>
      </c>
      <c r="U7" s="72">
        <f t="shared" si="3"/>
        <v>3.3561785454892294E-2</v>
      </c>
      <c r="V7">
        <v>5.5500000000000105E-2</v>
      </c>
      <c r="W7" s="143">
        <v>8.9999999999999858E-2</v>
      </c>
      <c r="X7" s="143">
        <v>0.27499999999999991</v>
      </c>
      <c r="Y7" s="143">
        <v>0.51499999999999968</v>
      </c>
      <c r="Z7" s="54">
        <f t="shared" ref="Z7:Z11" si="12">+AVERAGE(W7:Y7)</f>
        <v>0.29333333333333317</v>
      </c>
      <c r="AA7" s="55">
        <f t="shared" si="4"/>
        <v>-1.1732288106144715E-2</v>
      </c>
      <c r="AB7" s="55">
        <f t="shared" si="4"/>
        <v>2.8159191441580553E-2</v>
      </c>
      <c r="AC7" s="55">
        <f t="shared" si="4"/>
        <v>5.0566184405764998E-2</v>
      </c>
      <c r="AD7" s="72">
        <f t="shared" ref="AD7:AD9" si="13">+AVERAGE(AA7:AC7)</f>
        <v>2.2331029247066942E-2</v>
      </c>
      <c r="AE7" s="118">
        <v>215.56666666666669</v>
      </c>
      <c r="AF7" s="24">
        <v>7.6333333333333337</v>
      </c>
      <c r="AG7" s="24">
        <v>7.4666666666666659</v>
      </c>
      <c r="AH7" s="24">
        <v>20.066666666666666</v>
      </c>
      <c r="AI7" s="76">
        <v>1.36</v>
      </c>
      <c r="AJ7" s="80">
        <f t="shared" ref="AJ7:AJ20" si="14">+AVERAGE(AH6:AH7)</f>
        <v>21.416666666666668</v>
      </c>
      <c r="AK7" s="53">
        <v>42954</v>
      </c>
      <c r="AL7" s="20">
        <v>17.874503968253965</v>
      </c>
      <c r="AM7" s="20">
        <v>15016.344866666668</v>
      </c>
    </row>
    <row r="8" spans="1:41" x14ac:dyDescent="0.35">
      <c r="A8" s="19">
        <v>42982</v>
      </c>
      <c r="B8" s="21">
        <f t="shared" si="0"/>
        <v>42982</v>
      </c>
      <c r="C8" s="21">
        <f t="shared" si="6"/>
        <v>28</v>
      </c>
      <c r="D8" s="7">
        <v>30</v>
      </c>
      <c r="E8" s="8">
        <v>233</v>
      </c>
      <c r="F8" s="8">
        <v>231</v>
      </c>
      <c r="G8" s="8">
        <v>213</v>
      </c>
      <c r="H8" s="20">
        <f>+AVERAGE(E8:G8)</f>
        <v>225.66666666666666</v>
      </c>
      <c r="I8" s="55">
        <f t="shared" si="1"/>
        <v>7.320860971084088E-2</v>
      </c>
      <c r="J8" s="55">
        <f t="shared" si="1"/>
        <v>7.2900726030701343E-2</v>
      </c>
      <c r="K8" s="55">
        <f t="shared" si="1"/>
        <v>7.0003385144545363E-2</v>
      </c>
      <c r="L8" s="72">
        <f t="shared" si="7"/>
        <v>7.2037573628695853E-2</v>
      </c>
      <c r="M8" s="7">
        <v>1.4100000000000001</v>
      </c>
      <c r="N8" s="8">
        <v>7.4700000000000006</v>
      </c>
      <c r="O8" s="8">
        <v>9.94</v>
      </c>
      <c r="P8" s="8">
        <v>7.31</v>
      </c>
      <c r="Q8" s="54">
        <f t="shared" si="8"/>
        <v>8.24</v>
      </c>
      <c r="R8" s="55">
        <f t="shared" si="9"/>
        <v>9.2208019535015076E-2</v>
      </c>
      <c r="S8" s="55">
        <f t="shared" si="10"/>
        <v>0.1024105917322921</v>
      </c>
      <c r="T8" s="55">
        <f t="shared" si="11"/>
        <v>9.1434743628477991E-2</v>
      </c>
      <c r="U8" s="72">
        <f t="shared" si="3"/>
        <v>9.535111829859505E-2</v>
      </c>
      <c r="V8">
        <v>9.5000000000000195E-2</v>
      </c>
      <c r="W8" s="143">
        <v>0.54</v>
      </c>
      <c r="X8" s="143">
        <v>0.8149999999999995</v>
      </c>
      <c r="Y8" s="143">
        <v>0.50499999999999989</v>
      </c>
      <c r="Z8" s="54">
        <f t="shared" si="12"/>
        <v>0.61999999999999977</v>
      </c>
      <c r="AA8" s="55">
        <f t="shared" si="4"/>
        <v>8.1256647100211771E-2</v>
      </c>
      <c r="AB8" s="55">
        <f t="shared" si="4"/>
        <v>9.5957324731731131E-2</v>
      </c>
      <c r="AC8" s="55">
        <f t="shared" si="4"/>
        <v>7.8863407447248887E-2</v>
      </c>
      <c r="AD8" s="72">
        <f t="shared" si="13"/>
        <v>8.5359126426397258E-2</v>
      </c>
      <c r="AE8" s="118">
        <v>129.03333333333333</v>
      </c>
      <c r="AF8" s="24">
        <v>8.0666666666666682</v>
      </c>
      <c r="AG8" s="24">
        <v>8.2333333333333325</v>
      </c>
      <c r="AH8" s="24">
        <v>16.966666666666669</v>
      </c>
      <c r="AI8" s="76">
        <v>1.8566666666666667</v>
      </c>
      <c r="AJ8" s="80">
        <f t="shared" si="14"/>
        <v>18.516666666666666</v>
      </c>
      <c r="AK8" s="53">
        <v>42982</v>
      </c>
      <c r="AL8" s="20">
        <v>16.640476190476189</v>
      </c>
      <c r="AM8" s="20">
        <v>14144.892857142859</v>
      </c>
    </row>
    <row r="9" spans="1:41" x14ac:dyDescent="0.35">
      <c r="A9" s="19">
        <v>43010</v>
      </c>
      <c r="B9" s="21">
        <f t="shared" si="0"/>
        <v>43010</v>
      </c>
      <c r="C9" s="21">
        <f t="shared" si="6"/>
        <v>28</v>
      </c>
      <c r="D9" s="7">
        <v>30</v>
      </c>
      <c r="E9" s="8">
        <v>22.7</v>
      </c>
      <c r="F9" s="8">
        <v>36.299999999999997</v>
      </c>
      <c r="G9" s="8">
        <v>47</v>
      </c>
      <c r="H9" s="20">
        <f>+AVERAGE(E9:G9)</f>
        <v>35.333333333333336</v>
      </c>
      <c r="I9" s="55">
        <f t="shared" si="1"/>
        <v>-9.9583020419570876E-3</v>
      </c>
      <c r="J9" s="55">
        <f t="shared" si="1"/>
        <v>6.8078699860231974E-3</v>
      </c>
      <c r="K9" s="55">
        <f t="shared" si="1"/>
        <v>1.6033936430282249E-2</v>
      </c>
      <c r="L9" s="72">
        <f t="shared" si="7"/>
        <v>4.2945014581161197E-3</v>
      </c>
      <c r="M9" s="7">
        <v>1.8980000000000006</v>
      </c>
      <c r="N9" s="8">
        <v>0.77099999999999991</v>
      </c>
      <c r="O9" s="8">
        <v>1.1950000000000003</v>
      </c>
      <c r="P9" s="8">
        <v>2.8879999999999999</v>
      </c>
      <c r="Q9" s="54">
        <f t="shared" si="8"/>
        <v>1.6180000000000001</v>
      </c>
      <c r="R9" s="55">
        <f t="shared" si="9"/>
        <v>-2.1559164636031598E-2</v>
      </c>
      <c r="S9" s="55">
        <f t="shared" si="10"/>
        <v>-5.9086971073786711E-3</v>
      </c>
      <c r="T9" s="55">
        <f t="shared" si="11"/>
        <v>2.5606232737160808E-2</v>
      </c>
      <c r="U9" s="72">
        <f t="shared" si="3"/>
        <v>-6.2054300208315308E-4</v>
      </c>
      <c r="V9">
        <v>0.15300000000000047</v>
      </c>
      <c r="W9" s="143">
        <v>4.550000000000054E-2</v>
      </c>
      <c r="X9" s="143">
        <v>9.7500000000000142E-2</v>
      </c>
      <c r="Y9" s="143">
        <v>0.2289999999999992</v>
      </c>
      <c r="Z9" s="54">
        <f t="shared" si="12"/>
        <v>0.12399999999999996</v>
      </c>
      <c r="AA9" s="55">
        <f t="shared" si="4"/>
        <v>-2.6291591630129507E-2</v>
      </c>
      <c r="AB9" s="55">
        <f t="shared" si="4"/>
        <v>9.2769594297357843E-4</v>
      </c>
      <c r="AC9" s="55">
        <f t="shared" si="4"/>
        <v>3.1423039712631905E-2</v>
      </c>
      <c r="AD9" s="72">
        <f t="shared" si="13"/>
        <v>2.0197146751586583E-3</v>
      </c>
      <c r="AE9" s="118">
        <v>167.20000000000002</v>
      </c>
      <c r="AF9" s="24">
        <v>7.8</v>
      </c>
      <c r="AG9" s="24">
        <v>8.3566666666666674</v>
      </c>
      <c r="AH9" s="24">
        <v>15.333333333333334</v>
      </c>
      <c r="AI9" s="76">
        <v>1.1966666666666665</v>
      </c>
      <c r="AJ9" s="80">
        <f t="shared" si="14"/>
        <v>16.150000000000002</v>
      </c>
      <c r="AK9" s="53">
        <v>43010</v>
      </c>
      <c r="AL9" s="20">
        <v>13.419880952380954</v>
      </c>
      <c r="AM9" s="20">
        <v>9561.15</v>
      </c>
    </row>
    <row r="10" spans="1:41" x14ac:dyDescent="0.35">
      <c r="A10" s="19">
        <v>43038</v>
      </c>
      <c r="B10" s="21">
        <f t="shared" si="0"/>
        <v>43038</v>
      </c>
      <c r="C10" s="21">
        <f t="shared" si="6"/>
        <v>28</v>
      </c>
      <c r="D10" s="7">
        <v>30</v>
      </c>
      <c r="E10" s="7">
        <v>0</v>
      </c>
      <c r="F10" s="8">
        <v>123</v>
      </c>
      <c r="G10" s="8">
        <v>16.2</v>
      </c>
      <c r="H10" s="20">
        <f>+AVERAGE(E10:G10)</f>
        <v>46.4</v>
      </c>
      <c r="I10" s="55">
        <v>0</v>
      </c>
      <c r="J10" s="55">
        <f>+(LN(F10)-LN($D9))/($A10-$A9)</f>
        <v>5.0392391918223631E-2</v>
      </c>
      <c r="K10" s="55">
        <f>+(LN(G10)-LN($D9))/($A10-$A9)</f>
        <v>-2.2006647836564901E-2</v>
      </c>
      <c r="L10" s="72">
        <f t="shared" si="7"/>
        <v>9.4619146938862437E-3</v>
      </c>
      <c r="M10" s="7">
        <v>2.41</v>
      </c>
      <c r="N10" s="266">
        <v>0</v>
      </c>
      <c r="O10" s="8">
        <v>3.4099999999999997</v>
      </c>
      <c r="P10" s="73">
        <v>0.5</v>
      </c>
      <c r="Q10" s="54">
        <f t="shared" si="8"/>
        <v>1.3033333333333332</v>
      </c>
      <c r="R10" s="55">
        <v>0</v>
      </c>
      <c r="S10" s="55">
        <f t="shared" si="10"/>
        <v>2.0925413968131749E-2</v>
      </c>
      <c r="T10" s="55">
        <f t="shared" si="11"/>
        <v>-4.764099574098863E-2</v>
      </c>
      <c r="U10" s="72">
        <f>+AVERAGE(S10:T10)</f>
        <v>-1.3357790886428441E-2</v>
      </c>
      <c r="V10">
        <v>0.17500000000000071</v>
      </c>
      <c r="W10" s="143">
        <v>0</v>
      </c>
      <c r="X10" s="143">
        <v>0.27499999999999991</v>
      </c>
      <c r="Y10" s="144">
        <v>4.9999999999998934E-3</v>
      </c>
      <c r="Z10" s="54">
        <f t="shared" si="12"/>
        <v>9.3333333333333268E-2</v>
      </c>
      <c r="AA10" s="55">
        <v>0</v>
      </c>
      <c r="AB10" s="55">
        <f t="shared" ref="AB10" si="15">+(LN(X10)-LN($V9))/($A10-$A9)</f>
        <v>2.0940470581219013E-2</v>
      </c>
      <c r="AC10" s="55">
        <f t="shared" ref="AC10:AC11" si="16">+(LN(Y10)-LN($V9))/($A10-$A9)</f>
        <v>-0.12217857174851283</v>
      </c>
      <c r="AD10" s="72">
        <f>+AVERAGE(AB10:AC10)</f>
        <v>-5.0619050583646907E-2</v>
      </c>
      <c r="AE10" s="118">
        <v>181.4</v>
      </c>
      <c r="AF10" s="24">
        <v>8.4333333333333318</v>
      </c>
      <c r="AG10" s="24">
        <v>9.75</v>
      </c>
      <c r="AH10" s="24">
        <v>9.2666666666666675</v>
      </c>
      <c r="AI10" s="76">
        <v>1.4666666666666668</v>
      </c>
      <c r="AJ10" s="80">
        <f t="shared" si="14"/>
        <v>12.3</v>
      </c>
      <c r="AK10" s="53">
        <v>43038</v>
      </c>
      <c r="AL10" s="20">
        <v>13.019062499999999</v>
      </c>
      <c r="AM10" s="20">
        <v>5673.0214285714292</v>
      </c>
    </row>
    <row r="11" spans="1:41" x14ac:dyDescent="0.35">
      <c r="A11" s="19">
        <v>43066</v>
      </c>
      <c r="B11" s="21"/>
      <c r="C11" s="21"/>
      <c r="D11" s="7"/>
      <c r="E11" s="7"/>
      <c r="F11" s="7"/>
      <c r="G11" s="7"/>
      <c r="H11" s="20"/>
      <c r="I11" s="55"/>
      <c r="J11" s="55"/>
      <c r="K11" s="55"/>
      <c r="L11" s="72"/>
      <c r="M11" s="7"/>
      <c r="N11" s="266">
        <v>0</v>
      </c>
      <c r="O11" s="267">
        <v>0</v>
      </c>
      <c r="P11" s="73">
        <v>0.54</v>
      </c>
      <c r="Q11" s="54">
        <f t="shared" si="8"/>
        <v>0.18000000000000002</v>
      </c>
      <c r="R11" s="55">
        <v>0</v>
      </c>
      <c r="S11" s="55">
        <v>0</v>
      </c>
      <c r="T11" s="55">
        <f t="shared" si="11"/>
        <v>-5.3421888818799314E-2</v>
      </c>
      <c r="U11" s="72">
        <f>+AVERAGE(T11:T11)</f>
        <v>-5.3421888818799314E-2</v>
      </c>
      <c r="V11">
        <v>0.25499999999999989</v>
      </c>
      <c r="W11" s="143">
        <v>0</v>
      </c>
      <c r="X11" s="143">
        <v>0</v>
      </c>
      <c r="Y11" s="144">
        <v>0.17999999999999972</v>
      </c>
      <c r="Z11" s="54">
        <f t="shared" si="12"/>
        <v>5.9999999999999908E-2</v>
      </c>
      <c r="AA11" s="55">
        <v>0</v>
      </c>
      <c r="AB11" s="55">
        <v>0</v>
      </c>
      <c r="AC11" s="55">
        <f t="shared" si="16"/>
        <v>1.0061027488103874E-3</v>
      </c>
      <c r="AD11" s="72">
        <f>+AVERAGE(AC11:AC11)</f>
        <v>1.0061027488103874E-3</v>
      </c>
      <c r="AE11" s="118"/>
      <c r="AF11" s="24"/>
      <c r="AG11" s="24"/>
      <c r="AH11" s="24"/>
      <c r="AI11" s="76">
        <v>2.11</v>
      </c>
      <c r="AJ11" s="80">
        <f t="shared" si="14"/>
        <v>9.2666666666666675</v>
      </c>
      <c r="AK11" s="53"/>
      <c r="AL11" s="20"/>
      <c r="AM11" s="20"/>
    </row>
    <row r="12" spans="1:41" x14ac:dyDescent="0.35">
      <c r="A12" s="19">
        <v>43087</v>
      </c>
      <c r="B12" s="21"/>
      <c r="C12" s="21"/>
      <c r="D12" s="7"/>
      <c r="E12" s="7"/>
      <c r="F12" s="7"/>
      <c r="G12" s="7"/>
      <c r="H12" s="20"/>
      <c r="I12" s="55"/>
      <c r="J12" s="55"/>
      <c r="K12" s="55"/>
      <c r="L12" s="72"/>
      <c r="M12" s="7"/>
      <c r="N12" s="7"/>
      <c r="O12" s="7"/>
      <c r="P12" s="7"/>
      <c r="Q12" s="54"/>
      <c r="R12" s="21"/>
      <c r="S12" s="21"/>
      <c r="T12" s="21"/>
      <c r="U12" s="72"/>
      <c r="W12" s="7"/>
      <c r="X12" s="7"/>
      <c r="Y12" s="7"/>
      <c r="Z12" s="54"/>
      <c r="AA12" s="21"/>
      <c r="AB12" s="21"/>
      <c r="AC12" s="21"/>
      <c r="AD12" s="72"/>
      <c r="AE12" s="118">
        <v>134.33333333333334</v>
      </c>
      <c r="AF12" s="24">
        <v>8.9333333333333353</v>
      </c>
      <c r="AG12" s="24">
        <v>13.073333333333332</v>
      </c>
      <c r="AH12" s="24">
        <v>2.8333333333333335</v>
      </c>
      <c r="AI12" s="76">
        <v>1.3233333333333333</v>
      </c>
      <c r="AJ12" s="80">
        <f t="shared" si="14"/>
        <v>2.8333333333333335</v>
      </c>
      <c r="AK12" s="53"/>
      <c r="AL12" s="20"/>
      <c r="AM12" s="20"/>
    </row>
    <row r="13" spans="1:41" x14ac:dyDescent="0.35">
      <c r="A13" s="19">
        <f>+A14-28</f>
        <v>43157</v>
      </c>
      <c r="B13" s="21">
        <f t="shared" si="0"/>
        <v>43157</v>
      </c>
      <c r="C13" s="21"/>
      <c r="D13" s="7">
        <v>30</v>
      </c>
      <c r="E13" s="8"/>
      <c r="F13" s="8"/>
      <c r="G13" s="8"/>
      <c r="H13" s="20"/>
      <c r="I13" s="55"/>
      <c r="J13" s="55"/>
      <c r="K13" s="55"/>
      <c r="L13" s="72"/>
      <c r="M13" s="7">
        <v>3.5699999999999994</v>
      </c>
      <c r="N13" s="8"/>
      <c r="O13" s="8"/>
      <c r="P13" s="8"/>
      <c r="Q13" s="54"/>
      <c r="R13" s="21"/>
      <c r="S13" s="21"/>
      <c r="T13" s="21"/>
      <c r="U13" s="72"/>
      <c r="V13">
        <v>0.28799999999999981</v>
      </c>
      <c r="W13" s="143"/>
      <c r="X13" s="143"/>
      <c r="Y13" s="143"/>
      <c r="Z13" s="54"/>
      <c r="AA13" s="21"/>
      <c r="AB13" s="21"/>
      <c r="AC13" s="21"/>
      <c r="AD13" s="72"/>
      <c r="AE13" s="118"/>
      <c r="AF13" s="24"/>
      <c r="AG13" s="24"/>
      <c r="AH13" s="24"/>
      <c r="AI13" s="76"/>
      <c r="AJ13" s="80"/>
      <c r="AK13" s="53">
        <v>43157</v>
      </c>
      <c r="AL13" s="3"/>
      <c r="AM13" s="3"/>
    </row>
    <row r="14" spans="1:41" x14ac:dyDescent="0.35">
      <c r="A14" s="19">
        <v>43185</v>
      </c>
      <c r="B14" s="21">
        <f t="shared" si="0"/>
        <v>43185</v>
      </c>
      <c r="C14" s="21">
        <f t="shared" si="6"/>
        <v>28</v>
      </c>
      <c r="D14" s="7">
        <v>30</v>
      </c>
      <c r="E14" s="10">
        <v>21.5</v>
      </c>
      <c r="F14" s="10">
        <v>32.5</v>
      </c>
      <c r="G14" s="10">
        <v>17</v>
      </c>
      <c r="H14" s="20">
        <f t="shared" ref="H14:H22" si="17">+AVERAGE(E14:G14)</f>
        <v>23.666666666666668</v>
      </c>
      <c r="I14" s="55">
        <f t="shared" ref="I14:I22" si="18">+(LN(E14)-LN($D13))/($A14-$A13)</f>
        <v>-1.1898015947447802E-2</v>
      </c>
      <c r="J14" s="55">
        <f t="shared" ref="J14:J22" si="19">+(LN(F14)-LN($D13))/($A14-$A13)</f>
        <v>2.858668131197728E-3</v>
      </c>
      <c r="K14" s="55">
        <f t="shared" ref="K14:K22" si="20">+(LN(G14)-LN($D13))/($A14-$A13)</f>
        <v>-2.0285144200212119E-2</v>
      </c>
      <c r="L14" s="72">
        <f t="shared" si="7"/>
        <v>-9.774830672154065E-3</v>
      </c>
      <c r="M14" s="7">
        <v>2.92</v>
      </c>
      <c r="N14" s="69">
        <v>2.96</v>
      </c>
      <c r="O14" s="69">
        <v>4.9800000000000004</v>
      </c>
      <c r="P14" s="69">
        <v>5.0100000000000007</v>
      </c>
      <c r="Q14" s="54">
        <f t="shared" ref="Q14:Q22" si="21">+AVERAGE(N14:P14)</f>
        <v>4.3166666666666673</v>
      </c>
      <c r="R14" s="55">
        <f>+(LN(N14)-LN($M13))/($A14-$A13)</f>
        <v>-6.6920116948420939E-3</v>
      </c>
      <c r="S14" s="55">
        <f>+(LN(O14)-LN($M13))/($A14-$A13)</f>
        <v>1.1888010544464787E-2</v>
      </c>
      <c r="T14" s="55">
        <f>+(LN(P14)-LN($M13))/($A14-$A13)</f>
        <v>1.2102511403758074E-2</v>
      </c>
      <c r="U14" s="72">
        <f t="shared" ref="U14:U15" si="22">+AVERAGE(R14:T14)</f>
        <v>5.7661700844602558E-3</v>
      </c>
      <c r="V14">
        <v>0.46499999999999986</v>
      </c>
      <c r="W14" s="143">
        <v>0.36249999999999982</v>
      </c>
      <c r="X14" s="143">
        <v>0.66600000000000037</v>
      </c>
      <c r="Y14" s="143">
        <v>0.34500000000000042</v>
      </c>
      <c r="Z14" s="54">
        <f t="shared" ref="Z14:Z22" si="23">+AVERAGE(W14:Y14)</f>
        <v>0.45783333333333354</v>
      </c>
      <c r="AA14" s="55">
        <f t="shared" ref="AA14:AA22" si="24">+(LN(W14)-LN($V13))/($A14-$A13)</f>
        <v>8.2165712199565588E-3</v>
      </c>
      <c r="AB14" s="55">
        <f t="shared" ref="AB14:AB22" si="25">+(LN(X14)-LN($V13))/($A14-$A13)</f>
        <v>2.9940328228730162E-2</v>
      </c>
      <c r="AC14" s="55">
        <f t="shared" ref="AC14:AC22" si="26">+(LN(Y14)-LN($V13))/($A14-$A13)</f>
        <v>6.4494263176934153E-3</v>
      </c>
      <c r="AD14" s="72">
        <f t="shared" ref="AD14:AD22" si="27">+AVERAGE(AA14:AC14)</f>
        <v>1.4868775255460044E-2</v>
      </c>
      <c r="AE14" s="118">
        <v>163.16666666666666</v>
      </c>
      <c r="AF14" s="24">
        <v>8.1666666666666661</v>
      </c>
      <c r="AG14" s="24">
        <v>11.800000000000002</v>
      </c>
      <c r="AH14" s="24">
        <v>7.0333333333333341</v>
      </c>
      <c r="AI14" s="76">
        <v>4.1766666666666667</v>
      </c>
      <c r="AJ14" s="80"/>
      <c r="AK14" s="53">
        <v>43185</v>
      </c>
      <c r="AL14" s="20">
        <v>3.1273239087301605</v>
      </c>
      <c r="AM14" s="20">
        <v>7984.3499999999995</v>
      </c>
    </row>
    <row r="15" spans="1:41" x14ac:dyDescent="0.35">
      <c r="A15" s="19">
        <v>43220</v>
      </c>
      <c r="B15" s="21">
        <f t="shared" si="0"/>
        <v>43220</v>
      </c>
      <c r="C15" s="21">
        <f t="shared" si="6"/>
        <v>35</v>
      </c>
      <c r="D15" s="7">
        <v>30</v>
      </c>
      <c r="E15" s="10">
        <v>17.2</v>
      </c>
      <c r="F15" s="10">
        <v>23.6</v>
      </c>
      <c r="G15" s="10">
        <v>9.4</v>
      </c>
      <c r="H15" s="20">
        <f t="shared" si="17"/>
        <v>16.733333333333331</v>
      </c>
      <c r="I15" s="55">
        <f t="shared" si="18"/>
        <v>-1.5893942795507092E-2</v>
      </c>
      <c r="J15" s="55">
        <f t="shared" si="19"/>
        <v>-6.8557334180168817E-3</v>
      </c>
      <c r="K15" s="55">
        <f t="shared" si="20"/>
        <v>-3.3156791211034202E-2</v>
      </c>
      <c r="L15" s="72">
        <f t="shared" si="7"/>
        <v>-1.8635489141519392E-2</v>
      </c>
      <c r="M15" s="7">
        <v>4.38</v>
      </c>
      <c r="N15" s="69">
        <v>1.6199999999999997</v>
      </c>
      <c r="O15" s="69">
        <v>1.8100000000000005</v>
      </c>
      <c r="P15" s="69">
        <v>0.20000000000000018</v>
      </c>
      <c r="Q15" s="54">
        <f t="shared" si="21"/>
        <v>1.2100000000000002</v>
      </c>
      <c r="R15" s="55">
        <f t="shared" ref="R15:R22" si="28">+(LN(N15)-LN($M14))/($A15-$A14)</f>
        <v>-1.6833070486739939E-2</v>
      </c>
      <c r="S15" s="55">
        <f t="shared" ref="S15:S22" si="29">+(LN(O15)-LN($M14))/($A15-$A14)</f>
        <v>-1.3664479171498737E-2</v>
      </c>
      <c r="T15" s="55">
        <f t="shared" ref="T15:T22" si="30">+(LN(P15)-LN($M14))/($A15-$A14)</f>
        <v>-7.6600615106122552E-2</v>
      </c>
      <c r="U15" s="72">
        <f t="shared" si="22"/>
        <v>-3.5699388254787079E-2</v>
      </c>
      <c r="V15">
        <v>0.44999999999999929</v>
      </c>
      <c r="W15" s="143">
        <v>0.20499999999999963</v>
      </c>
      <c r="X15" s="143">
        <v>0.17999999999999972</v>
      </c>
      <c r="Y15" s="143">
        <v>1.4999999999999999E-2</v>
      </c>
      <c r="Z15" s="54">
        <f t="shared" si="23"/>
        <v>0.13333333333333311</v>
      </c>
      <c r="AA15" s="55">
        <f t="shared" si="24"/>
        <v>-2.3400783612827138E-2</v>
      </c>
      <c r="AB15" s="55">
        <f t="shared" si="25"/>
        <v>-2.7116587277061347E-2</v>
      </c>
      <c r="AC15" s="55">
        <f t="shared" si="26"/>
        <v>-9.8113920128147042E-2</v>
      </c>
      <c r="AD15" s="72">
        <f t="shared" si="27"/>
        <v>-4.9543763672678508E-2</v>
      </c>
      <c r="AE15" s="118">
        <v>150.63333333333333</v>
      </c>
      <c r="AF15" s="24">
        <v>7.8666666666666671</v>
      </c>
      <c r="AG15" s="24">
        <v>8.0666666666666664</v>
      </c>
      <c r="AH15" s="24">
        <v>12.4</v>
      </c>
      <c r="AI15" s="76">
        <v>2.39</v>
      </c>
      <c r="AJ15" s="80">
        <f t="shared" si="14"/>
        <v>9.7166666666666668</v>
      </c>
      <c r="AK15" s="53">
        <v>43220</v>
      </c>
      <c r="AL15" s="20">
        <v>11.227740079365081</v>
      </c>
      <c r="AM15" s="20">
        <v>12187.062857142853</v>
      </c>
    </row>
    <row r="16" spans="1:41" x14ac:dyDescent="0.35">
      <c r="A16" s="19">
        <v>43248</v>
      </c>
      <c r="B16" s="21">
        <f t="shared" si="0"/>
        <v>43248</v>
      </c>
      <c r="C16" s="21">
        <f t="shared" si="6"/>
        <v>28</v>
      </c>
      <c r="D16" s="7">
        <v>30</v>
      </c>
      <c r="E16" s="10">
        <v>176</v>
      </c>
      <c r="F16" s="10">
        <v>151</v>
      </c>
      <c r="G16" s="10">
        <v>143</v>
      </c>
      <c r="H16" s="20">
        <f t="shared" si="17"/>
        <v>156.66666666666666</v>
      </c>
      <c r="I16" s="55">
        <f t="shared" si="18"/>
        <v>6.3188807620571288E-2</v>
      </c>
      <c r="J16" s="55">
        <f t="shared" si="19"/>
        <v>5.7717230541170318E-2</v>
      </c>
      <c r="K16" s="55">
        <f t="shared" si="20"/>
        <v>5.5773116021348268E-2</v>
      </c>
      <c r="L16" s="72">
        <f t="shared" si="7"/>
        <v>5.8893051394363294E-2</v>
      </c>
      <c r="M16" s="7">
        <v>7.0600000000000005</v>
      </c>
      <c r="N16" s="69">
        <v>10.130000000000001</v>
      </c>
      <c r="O16" s="69">
        <v>16.809999999999999</v>
      </c>
      <c r="P16" s="69">
        <v>10.940000000000001</v>
      </c>
      <c r="Q16" s="54">
        <f t="shared" si="21"/>
        <v>12.626666666666665</v>
      </c>
      <c r="R16" s="55">
        <f t="shared" si="28"/>
        <v>2.9944735495437042E-2</v>
      </c>
      <c r="S16" s="55">
        <f t="shared" si="29"/>
        <v>4.8033043679720333E-2</v>
      </c>
      <c r="T16" s="55">
        <f t="shared" si="30"/>
        <v>3.2692038307338585E-2</v>
      </c>
      <c r="U16" s="72">
        <f t="shared" ref="U16:U22" si="31">+AVERAGE(R16:T16)</f>
        <v>3.688993916083199E-2</v>
      </c>
      <c r="V16">
        <v>0.30249999999999977</v>
      </c>
      <c r="W16" s="143">
        <v>0.50500000000000078</v>
      </c>
      <c r="X16" s="143">
        <v>0.60999999999999943</v>
      </c>
      <c r="Y16" s="143">
        <v>0.47500000000000142</v>
      </c>
      <c r="Z16" s="54">
        <f t="shared" si="23"/>
        <v>0.53000000000000058</v>
      </c>
      <c r="AA16" s="55">
        <f t="shared" si="24"/>
        <v>4.1182445182499127E-3</v>
      </c>
      <c r="AB16" s="55">
        <f t="shared" si="25"/>
        <v>1.0864691942964005E-2</v>
      </c>
      <c r="AC16" s="55">
        <f t="shared" si="26"/>
        <v>1.9309721882242964E-3</v>
      </c>
      <c r="AD16" s="72">
        <f t="shared" si="27"/>
        <v>5.6379695498127375E-3</v>
      </c>
      <c r="AE16" s="118">
        <v>140.9</v>
      </c>
      <c r="AF16" s="24">
        <v>7.8666666666666671</v>
      </c>
      <c r="AG16" s="24">
        <v>6.123333333333334</v>
      </c>
      <c r="AH16" s="24">
        <v>23.666666666666668</v>
      </c>
      <c r="AI16" s="76">
        <v>2.67</v>
      </c>
      <c r="AJ16" s="80">
        <f t="shared" si="14"/>
        <v>18.033333333333335</v>
      </c>
      <c r="AK16" s="53">
        <v>43248</v>
      </c>
      <c r="AL16" s="20">
        <v>15.551483403045903</v>
      </c>
      <c r="AM16" s="20">
        <v>19044.178956370655</v>
      </c>
    </row>
    <row r="17" spans="1:48" x14ac:dyDescent="0.35">
      <c r="A17" s="19">
        <v>43277</v>
      </c>
      <c r="B17" s="21">
        <f t="shared" si="0"/>
        <v>43277</v>
      </c>
      <c r="C17" s="21">
        <f t="shared" si="6"/>
        <v>29</v>
      </c>
      <c r="D17" s="7">
        <v>30</v>
      </c>
      <c r="E17" s="10">
        <v>97</v>
      </c>
      <c r="F17" s="10">
        <v>85.4</v>
      </c>
      <c r="G17" s="10">
        <v>128</v>
      </c>
      <c r="H17" s="20">
        <f t="shared" si="17"/>
        <v>103.46666666666665</v>
      </c>
      <c r="I17" s="55">
        <f t="shared" si="18"/>
        <v>4.0465986097973354E-2</v>
      </c>
      <c r="J17" s="55">
        <f t="shared" si="19"/>
        <v>3.6074093763185135E-2</v>
      </c>
      <c r="K17" s="55">
        <f t="shared" si="20"/>
        <v>5.0028720077843494E-2</v>
      </c>
      <c r="L17" s="72">
        <f t="shared" si="7"/>
        <v>4.2189599979667335E-2</v>
      </c>
      <c r="M17" s="7">
        <v>2.8</v>
      </c>
      <c r="N17" s="69">
        <v>13.379999999999999</v>
      </c>
      <c r="O17" s="69">
        <v>5.01</v>
      </c>
      <c r="P17" s="69">
        <v>17.5</v>
      </c>
      <c r="Q17" s="54">
        <f t="shared" si="21"/>
        <v>11.963333333333333</v>
      </c>
      <c r="R17" s="55">
        <f t="shared" si="28"/>
        <v>2.2045379420514884E-2</v>
      </c>
      <c r="S17" s="55">
        <f t="shared" si="29"/>
        <v>-1.1827901255461289E-2</v>
      </c>
      <c r="T17" s="55">
        <f t="shared" si="30"/>
        <v>3.1301925152562679E-2</v>
      </c>
      <c r="U17" s="72">
        <f t="shared" si="31"/>
        <v>1.3839801105872093E-2</v>
      </c>
      <c r="V17">
        <v>0.375</v>
      </c>
      <c r="W17" s="143">
        <v>0.44999999999999929</v>
      </c>
      <c r="X17" s="143">
        <v>0.34500000000000064</v>
      </c>
      <c r="Y17" s="143">
        <v>0.76500000000000057</v>
      </c>
      <c r="Z17" s="54">
        <f t="shared" si="23"/>
        <v>0.52000000000000013</v>
      </c>
      <c r="AA17" s="55">
        <f t="shared" si="24"/>
        <v>1.3695389837705811E-2</v>
      </c>
      <c r="AB17" s="55">
        <f t="shared" si="25"/>
        <v>4.5332117089815927E-3</v>
      </c>
      <c r="AC17" s="55">
        <f t="shared" si="26"/>
        <v>3.1992915736401423E-2</v>
      </c>
      <c r="AD17" s="72">
        <f t="shared" si="27"/>
        <v>1.6740505761029607E-2</v>
      </c>
      <c r="AE17" s="118">
        <v>147.56666666666663</v>
      </c>
      <c r="AF17" s="24">
        <v>7.4333333333333336</v>
      </c>
      <c r="AG17" s="24">
        <v>7.416666666666667</v>
      </c>
      <c r="AH17" s="24">
        <v>17.733333333333331</v>
      </c>
      <c r="AI17" s="76">
        <v>4.5399999999999991</v>
      </c>
      <c r="AJ17" s="80">
        <f t="shared" si="14"/>
        <v>20.7</v>
      </c>
      <c r="AK17" s="53">
        <v>43277</v>
      </c>
      <c r="AL17" s="20">
        <v>17.987018678160922</v>
      </c>
      <c r="AM17" s="20">
        <v>16309.765448275863</v>
      </c>
    </row>
    <row r="18" spans="1:48" x14ac:dyDescent="0.35">
      <c r="A18" s="19">
        <v>43305</v>
      </c>
      <c r="B18" s="21">
        <f t="shared" si="0"/>
        <v>43305</v>
      </c>
      <c r="C18" s="21">
        <f t="shared" si="6"/>
        <v>28</v>
      </c>
      <c r="D18" s="7">
        <v>30</v>
      </c>
      <c r="E18" s="10">
        <v>62.7</v>
      </c>
      <c r="F18" s="10">
        <v>103</v>
      </c>
      <c r="G18" s="10">
        <v>177</v>
      </c>
      <c r="H18" s="20">
        <f t="shared" si="17"/>
        <v>114.23333333333333</v>
      </c>
      <c r="I18" s="55">
        <f t="shared" si="18"/>
        <v>2.6327288070597126E-2</v>
      </c>
      <c r="J18" s="55">
        <f t="shared" si="19"/>
        <v>4.4054700234552872E-2</v>
      </c>
      <c r="K18" s="55">
        <f t="shared" si="20"/>
        <v>6.3391155389702622E-2</v>
      </c>
      <c r="L18" s="72">
        <f t="shared" si="7"/>
        <v>4.4591047898284199E-2</v>
      </c>
      <c r="M18" s="7">
        <v>6.09</v>
      </c>
      <c r="N18" s="69">
        <v>3.9999999999999996</v>
      </c>
      <c r="O18" s="69">
        <v>8.6</v>
      </c>
      <c r="P18" s="69">
        <v>11.67</v>
      </c>
      <c r="Q18" s="54">
        <f t="shared" si="21"/>
        <v>8.09</v>
      </c>
      <c r="R18" s="55">
        <f t="shared" si="28"/>
        <v>1.2738390854954731E-2</v>
      </c>
      <c r="S18" s="55">
        <f t="shared" si="29"/>
        <v>4.0076528074225133E-2</v>
      </c>
      <c r="T18" s="55">
        <f t="shared" si="30"/>
        <v>5.0978643897046656E-2</v>
      </c>
      <c r="U18" s="72">
        <f t="shared" si="31"/>
        <v>3.4597854275408839E-2</v>
      </c>
      <c r="V18">
        <v>0.27</v>
      </c>
      <c r="W18" s="143">
        <v>0.25</v>
      </c>
      <c r="X18" s="143">
        <v>0.62000000000000011</v>
      </c>
      <c r="Y18" s="143">
        <v>0.76500000000000012</v>
      </c>
      <c r="Z18" s="54">
        <f t="shared" si="23"/>
        <v>0.54500000000000004</v>
      </c>
      <c r="AA18" s="55">
        <f t="shared" si="24"/>
        <v>-1.4480896718148728E-2</v>
      </c>
      <c r="AB18" s="55">
        <f t="shared" si="25"/>
        <v>1.7956909002454519E-2</v>
      </c>
      <c r="AC18" s="55">
        <f t="shared" si="26"/>
        <v>2.5462493137718756E-2</v>
      </c>
      <c r="AD18" s="72">
        <f t="shared" si="27"/>
        <v>9.6461684740081818E-3</v>
      </c>
      <c r="AE18" s="118">
        <v>151.5</v>
      </c>
      <c r="AF18" s="24">
        <v>7.7333333333333334</v>
      </c>
      <c r="AG18" s="24">
        <v>5.0566666666666666</v>
      </c>
      <c r="AH18" s="24">
        <v>23.866666666666664</v>
      </c>
      <c r="AI18" s="76">
        <v>3.8133333333333339</v>
      </c>
      <c r="AJ18" s="80">
        <f t="shared" si="14"/>
        <v>20.799999999999997</v>
      </c>
      <c r="AK18" s="53">
        <v>43305</v>
      </c>
      <c r="AL18" s="20">
        <v>20.375126488095244</v>
      </c>
      <c r="AM18" s="20">
        <v>23386.073442857149</v>
      </c>
    </row>
    <row r="19" spans="1:48" x14ac:dyDescent="0.35">
      <c r="A19" s="19">
        <v>43333</v>
      </c>
      <c r="B19" s="21">
        <f t="shared" si="0"/>
        <v>43333</v>
      </c>
      <c r="C19" s="21">
        <f t="shared" si="6"/>
        <v>28</v>
      </c>
      <c r="D19" s="7">
        <v>30</v>
      </c>
      <c r="E19" s="10">
        <v>148</v>
      </c>
      <c r="F19" s="10">
        <v>129</v>
      </c>
      <c r="G19" s="10">
        <v>144</v>
      </c>
      <c r="H19" s="20">
        <f t="shared" si="17"/>
        <v>140.33333333333334</v>
      </c>
      <c r="I19" s="55">
        <f t="shared" si="18"/>
        <v>5.7000531860784256E-2</v>
      </c>
      <c r="J19" s="55">
        <f t="shared" si="19"/>
        <v>5.2093393667839875E-2</v>
      </c>
      <c r="K19" s="55">
        <f t="shared" si="20"/>
        <v>5.6021997068351613E-2</v>
      </c>
      <c r="L19" s="72">
        <f t="shared" si="7"/>
        <v>5.5038640865658579E-2</v>
      </c>
      <c r="M19" s="7">
        <v>4.0299999999999994</v>
      </c>
      <c r="N19" s="69">
        <v>10.200000000000001</v>
      </c>
      <c r="O19" s="69">
        <v>10.69</v>
      </c>
      <c r="P19" s="69">
        <v>9.879999999999999</v>
      </c>
      <c r="Q19" s="54">
        <f t="shared" si="21"/>
        <v>10.256666666666666</v>
      </c>
      <c r="R19" s="55">
        <f t="shared" si="28"/>
        <v>1.8419272806015002E-2</v>
      </c>
      <c r="S19" s="55">
        <f t="shared" si="29"/>
        <v>2.0095022975541006E-2</v>
      </c>
      <c r="T19" s="55">
        <f t="shared" si="30"/>
        <v>1.7280872501356102E-2</v>
      </c>
      <c r="U19" s="72">
        <f t="shared" si="31"/>
        <v>1.8598389427637366E-2</v>
      </c>
      <c r="V19">
        <v>0.36999999999999966</v>
      </c>
      <c r="W19" s="143">
        <v>0.44500000000000028</v>
      </c>
      <c r="X19" s="143">
        <v>0.55000000000000027</v>
      </c>
      <c r="Y19" s="143">
        <v>0.44999999999999973</v>
      </c>
      <c r="Z19" s="54">
        <f t="shared" si="23"/>
        <v>0.48166666666666674</v>
      </c>
      <c r="AA19" s="55">
        <f t="shared" si="24"/>
        <v>1.7844725827423785E-2</v>
      </c>
      <c r="AB19" s="55">
        <f t="shared" si="25"/>
        <v>2.5410582829576509E-2</v>
      </c>
      <c r="AC19" s="55">
        <f t="shared" si="26"/>
        <v>1.8243772277356789E-2</v>
      </c>
      <c r="AD19" s="72">
        <f t="shared" si="27"/>
        <v>2.0499693644785693E-2</v>
      </c>
      <c r="AE19" s="118">
        <v>157.1</v>
      </c>
      <c r="AF19" s="24">
        <v>7.7</v>
      </c>
      <c r="AG19" s="24">
        <v>6.3999999999999995</v>
      </c>
      <c r="AH19" s="24">
        <v>20.5</v>
      </c>
      <c r="AI19" s="76">
        <v>2.12</v>
      </c>
      <c r="AJ19" s="80">
        <f t="shared" si="14"/>
        <v>22.18333333333333</v>
      </c>
      <c r="AK19" s="53">
        <v>43333</v>
      </c>
      <c r="AL19" s="20">
        <v>21.807578632683491</v>
      </c>
      <c r="AM19" s="20">
        <v>17256.441227229148</v>
      </c>
    </row>
    <row r="20" spans="1:48" x14ac:dyDescent="0.35">
      <c r="A20" s="19">
        <v>43361</v>
      </c>
      <c r="B20" s="21">
        <f t="shared" si="0"/>
        <v>43361</v>
      </c>
      <c r="C20" s="21">
        <f t="shared" si="6"/>
        <v>28</v>
      </c>
      <c r="D20" s="7">
        <v>30</v>
      </c>
      <c r="E20" s="10">
        <v>208</v>
      </c>
      <c r="F20" s="10">
        <v>153</v>
      </c>
      <c r="G20" s="10">
        <v>185</v>
      </c>
      <c r="H20" s="20">
        <f t="shared" si="17"/>
        <v>182</v>
      </c>
      <c r="I20" s="55">
        <f t="shared" si="18"/>
        <v>6.9155024929970083E-2</v>
      </c>
      <c r="J20" s="55">
        <f t="shared" si="19"/>
        <v>5.8187162133224279E-2</v>
      </c>
      <c r="K20" s="55">
        <f t="shared" si="20"/>
        <v>6.4969944407720318E-2</v>
      </c>
      <c r="L20" s="72">
        <f t="shared" si="7"/>
        <v>6.4104043823638227E-2</v>
      </c>
      <c r="M20" s="48">
        <v>2.5450000000000004</v>
      </c>
      <c r="N20" s="69">
        <v>14.409999999999998</v>
      </c>
      <c r="O20" s="69">
        <v>11.25</v>
      </c>
      <c r="P20" s="69">
        <v>12.27</v>
      </c>
      <c r="Q20" s="54">
        <f t="shared" si="21"/>
        <v>12.643333333333331</v>
      </c>
      <c r="R20" s="55">
        <f t="shared" si="28"/>
        <v>4.5505572644744252E-2</v>
      </c>
      <c r="S20" s="55">
        <f t="shared" si="29"/>
        <v>3.6664348310422777E-2</v>
      </c>
      <c r="T20" s="55">
        <f t="shared" si="30"/>
        <v>3.9763960098722448E-2</v>
      </c>
      <c r="U20" s="72">
        <f t="shared" si="31"/>
        <v>4.0644627017963161E-2</v>
      </c>
      <c r="V20">
        <v>0.2370000000000001</v>
      </c>
      <c r="W20" s="143">
        <v>0.90500000000000025</v>
      </c>
      <c r="X20" s="143">
        <v>0.73</v>
      </c>
      <c r="Y20" s="143">
        <v>0.78000000000000025</v>
      </c>
      <c r="Z20" s="54">
        <f t="shared" si="23"/>
        <v>0.80500000000000016</v>
      </c>
      <c r="AA20" s="55">
        <f t="shared" si="24"/>
        <v>3.1943997787916324E-2</v>
      </c>
      <c r="AB20" s="55">
        <f t="shared" si="25"/>
        <v>2.4269340303720268E-2</v>
      </c>
      <c r="AC20" s="55">
        <f t="shared" si="26"/>
        <v>2.6635389787334589E-2</v>
      </c>
      <c r="AD20" s="72">
        <f t="shared" si="27"/>
        <v>2.7616242626323728E-2</v>
      </c>
      <c r="AE20" s="118">
        <v>159.63333333333333</v>
      </c>
      <c r="AF20" s="24">
        <v>7.666666666666667</v>
      </c>
      <c r="AG20" s="24">
        <v>8</v>
      </c>
      <c r="AH20" s="24">
        <v>16.5</v>
      </c>
      <c r="AI20" s="76">
        <v>1.6766666666666667</v>
      </c>
      <c r="AJ20" s="80">
        <f t="shared" si="14"/>
        <v>18.5</v>
      </c>
      <c r="AK20" s="53">
        <v>43361</v>
      </c>
      <c r="AL20" s="20">
        <v>16.117234623015875</v>
      </c>
      <c r="AM20" s="20">
        <v>12648.749999999998</v>
      </c>
    </row>
    <row r="21" spans="1:48" x14ac:dyDescent="0.35">
      <c r="A21" s="19">
        <v>43389</v>
      </c>
      <c r="B21" s="21">
        <f t="shared" si="0"/>
        <v>43389</v>
      </c>
      <c r="C21" s="21">
        <f t="shared" si="6"/>
        <v>28</v>
      </c>
      <c r="D21" s="7">
        <v>30</v>
      </c>
      <c r="E21" s="10">
        <v>102</v>
      </c>
      <c r="F21" s="10">
        <v>40</v>
      </c>
      <c r="G21" s="10">
        <v>78</v>
      </c>
      <c r="H21" s="20">
        <f t="shared" si="17"/>
        <v>73.333333333333329</v>
      </c>
      <c r="I21" s="55">
        <f t="shared" si="18"/>
        <v>4.3706265415075544E-2</v>
      </c>
      <c r="J21" s="55">
        <f t="shared" si="19"/>
        <v>1.0274359730420743E-2</v>
      </c>
      <c r="K21" s="55">
        <f t="shared" si="20"/>
        <v>3.4125408750979865E-2</v>
      </c>
      <c r="L21" s="72">
        <f t="shared" si="7"/>
        <v>2.9368677965492047E-2</v>
      </c>
      <c r="M21" s="142">
        <v>2.8980000000000001</v>
      </c>
      <c r="N21" s="69">
        <v>5.3570000000000002</v>
      </c>
      <c r="O21" s="69">
        <v>2.9540000000000002</v>
      </c>
      <c r="P21" s="69">
        <v>3.7879999999999998</v>
      </c>
      <c r="Q21" s="54">
        <f t="shared" si="21"/>
        <v>4.0330000000000004</v>
      </c>
      <c r="R21" s="55">
        <f t="shared" si="28"/>
        <v>2.6581195246297755E-2</v>
      </c>
      <c r="S21" s="55">
        <f t="shared" si="29"/>
        <v>5.322483360953637E-3</v>
      </c>
      <c r="T21" s="55">
        <f t="shared" si="30"/>
        <v>1.4203840190048056E-2</v>
      </c>
      <c r="U21" s="72">
        <f t="shared" si="31"/>
        <v>1.536917293243315E-2</v>
      </c>
      <c r="V21">
        <v>0.42800000000000038</v>
      </c>
      <c r="W21" s="143">
        <v>0.54199999999999982</v>
      </c>
      <c r="X21" s="143">
        <v>0.28799999999999981</v>
      </c>
      <c r="Y21" s="143">
        <v>0.32549999999999946</v>
      </c>
      <c r="Z21" s="54">
        <f t="shared" si="23"/>
        <v>0.38516666666666638</v>
      </c>
      <c r="AA21" s="55">
        <f t="shared" si="24"/>
        <v>2.954306643944694E-2</v>
      </c>
      <c r="AB21" s="55">
        <f t="shared" si="25"/>
        <v>6.960726392886204E-3</v>
      </c>
      <c r="AC21" s="55">
        <f t="shared" si="26"/>
        <v>1.1332225732624672E-2</v>
      </c>
      <c r="AD21" s="72">
        <f t="shared" si="27"/>
        <v>1.5945339521652606E-2</v>
      </c>
      <c r="AE21" s="118">
        <v>167.93333333333331</v>
      </c>
      <c r="AF21" s="24">
        <v>7.7166666666666659</v>
      </c>
      <c r="AG21" s="24">
        <v>10.436666666666666</v>
      </c>
      <c r="AH21" s="24">
        <v>8.2833333333333332</v>
      </c>
      <c r="AI21" s="76">
        <v>1.4816666666666667</v>
      </c>
      <c r="AJ21" s="80"/>
      <c r="AK21" s="53">
        <v>43389</v>
      </c>
      <c r="AL21" s="20">
        <v>12.886681547619048</v>
      </c>
      <c r="AM21" s="20">
        <v>10485.449999999999</v>
      </c>
    </row>
    <row r="22" spans="1:48" s="28" customFormat="1" ht="15" thickBot="1" x14ac:dyDescent="0.4">
      <c r="A22" s="31">
        <v>43431</v>
      </c>
      <c r="B22" s="32">
        <f t="shared" si="0"/>
        <v>43431</v>
      </c>
      <c r="C22" s="32">
        <f t="shared" si="6"/>
        <v>42</v>
      </c>
      <c r="D22" s="64">
        <v>30</v>
      </c>
      <c r="E22" s="11">
        <v>38.5</v>
      </c>
      <c r="F22" s="11">
        <v>39</v>
      </c>
      <c r="G22" s="11">
        <v>75.5</v>
      </c>
      <c r="H22" s="65">
        <f t="shared" si="17"/>
        <v>51</v>
      </c>
      <c r="I22" s="50">
        <f t="shared" si="18"/>
        <v>5.9395442769424583E-3</v>
      </c>
      <c r="J22" s="50">
        <f t="shared" si="19"/>
        <v>6.2467682016069245E-3</v>
      </c>
      <c r="K22" s="50">
        <f t="shared" si="20"/>
        <v>2.1974649395067224E-2</v>
      </c>
      <c r="L22" s="82">
        <f t="shared" si="7"/>
        <v>1.1386987291205535E-2</v>
      </c>
      <c r="M22" s="83"/>
      <c r="N22" s="70">
        <v>4.4309999999999992</v>
      </c>
      <c r="O22" s="70">
        <v>6.7850000000000001</v>
      </c>
      <c r="P22" s="70">
        <v>5.5789999999999997</v>
      </c>
      <c r="Q22" s="74">
        <f t="shared" si="21"/>
        <v>5.5983333333333327</v>
      </c>
      <c r="R22" s="50">
        <f t="shared" si="28"/>
        <v>1.0109629721877657E-2</v>
      </c>
      <c r="S22" s="50">
        <f t="shared" si="29"/>
        <v>2.0254605937817662E-2</v>
      </c>
      <c r="T22" s="50">
        <f t="shared" si="30"/>
        <v>1.5594969165830965E-2</v>
      </c>
      <c r="U22" s="82">
        <f t="shared" si="31"/>
        <v>1.5319734941842094E-2</v>
      </c>
      <c r="V22" s="124"/>
      <c r="W22" s="145">
        <v>0.36999999999999966</v>
      </c>
      <c r="X22" s="145">
        <v>0.64750000000000019</v>
      </c>
      <c r="Y22" s="145">
        <v>0.35250000000000004</v>
      </c>
      <c r="Z22" s="74">
        <f t="shared" si="23"/>
        <v>0.45666666666666661</v>
      </c>
      <c r="AA22" s="50">
        <f t="shared" si="24"/>
        <v>-3.4671473796078199E-3</v>
      </c>
      <c r="AB22" s="50">
        <f t="shared" si="25"/>
        <v>9.8570380474260807E-3</v>
      </c>
      <c r="AC22" s="50">
        <f t="shared" si="26"/>
        <v>-4.6207755554636756E-3</v>
      </c>
      <c r="AD22" s="82">
        <f t="shared" si="27"/>
        <v>5.8970503745152858E-4</v>
      </c>
      <c r="AE22" s="119">
        <v>173.43333333333331</v>
      </c>
      <c r="AF22" s="120">
        <v>6.7333333333333343</v>
      </c>
      <c r="AG22" s="120">
        <v>12.299999999999999</v>
      </c>
      <c r="AH22" s="120">
        <v>4.6000000000000005</v>
      </c>
      <c r="AI22" s="121">
        <v>0.47</v>
      </c>
      <c r="AJ22" s="84"/>
      <c r="AK22" s="56">
        <v>43431</v>
      </c>
      <c r="AL22" s="65">
        <v>6.3553025793650795</v>
      </c>
      <c r="AM22" s="65">
        <v>3831.5571428571434</v>
      </c>
      <c r="AO22"/>
      <c r="AP22"/>
      <c r="AQ22"/>
      <c r="AR22"/>
      <c r="AS22"/>
      <c r="AT22"/>
      <c r="AU22"/>
      <c r="AV22"/>
    </row>
    <row r="23" spans="1:48" x14ac:dyDescent="0.35">
      <c r="AO23" s="98"/>
      <c r="AP23" s="114"/>
      <c r="AQ23" s="114"/>
      <c r="AR23" s="114"/>
      <c r="AS23" s="114"/>
      <c r="AT23" s="114"/>
    </row>
    <row r="24" spans="1:48" x14ac:dyDescent="0.35">
      <c r="C24" s="223" t="s">
        <v>41</v>
      </c>
      <c r="I24" s="18">
        <f>+MAX(I6:I22)</f>
        <v>7.320860971084088E-2</v>
      </c>
      <c r="J24" s="18">
        <f t="shared" ref="J24:L24" si="32">+MAX(J6:J22)</f>
        <v>7.2900726030701343E-2</v>
      </c>
      <c r="K24" s="18">
        <f t="shared" si="32"/>
        <v>7.1641942492784411E-2</v>
      </c>
      <c r="L24" s="18">
        <f t="shared" si="32"/>
        <v>7.2037573628695853E-2</v>
      </c>
      <c r="R24" s="18">
        <f t="shared" ref="R24:U24" si="33">+MAX(R6:R22)</f>
        <v>9.2208019535015076E-2</v>
      </c>
      <c r="S24" s="18">
        <f t="shared" si="33"/>
        <v>0.1024105917322921</v>
      </c>
      <c r="T24" s="18">
        <f t="shared" si="33"/>
        <v>9.1434743628477991E-2</v>
      </c>
      <c r="U24" s="18">
        <f t="shared" si="33"/>
        <v>9.535111829859505E-2</v>
      </c>
      <c r="AA24" s="18">
        <f t="shared" ref="AA24:AD24" si="34">+MAX(AA6:AA22)</f>
        <v>8.1256647100211771E-2</v>
      </c>
      <c r="AB24" s="18">
        <f t="shared" si="34"/>
        <v>9.5957324731731131E-2</v>
      </c>
      <c r="AC24" s="18">
        <f t="shared" si="34"/>
        <v>7.8863407447248887E-2</v>
      </c>
      <c r="AD24" s="18">
        <f t="shared" si="34"/>
        <v>8.5359126426397258E-2</v>
      </c>
      <c r="AO24" s="98"/>
      <c r="AP24" s="114"/>
      <c r="AQ24" s="114"/>
      <c r="AR24" s="114"/>
      <c r="AS24" s="114"/>
      <c r="AT24" s="114"/>
    </row>
    <row r="25" spans="1:48" x14ac:dyDescent="0.35">
      <c r="AO25" s="98"/>
      <c r="AP25" s="114"/>
      <c r="AQ25" s="114"/>
      <c r="AR25" s="114"/>
      <c r="AS25" s="114"/>
      <c r="AT25" s="114"/>
    </row>
    <row r="26" spans="1:48" x14ac:dyDescent="0.35">
      <c r="AO26" s="98"/>
      <c r="AP26" s="114"/>
      <c r="AQ26" s="114"/>
      <c r="AR26" s="114"/>
      <c r="AS26" s="114"/>
      <c r="AT26" s="114"/>
    </row>
    <row r="27" spans="1:48" x14ac:dyDescent="0.35">
      <c r="AO27" s="98"/>
      <c r="AP27" s="114"/>
      <c r="AQ27" s="114"/>
      <c r="AR27" s="114"/>
      <c r="AS27" s="114"/>
      <c r="AT27" s="114"/>
    </row>
    <row r="28" spans="1:48" x14ac:dyDescent="0.35">
      <c r="AO28" s="98"/>
      <c r="AP28" s="114"/>
      <c r="AQ28" s="114"/>
      <c r="AR28" s="114"/>
      <c r="AS28" s="114"/>
      <c r="AT28" s="114"/>
    </row>
    <row r="29" spans="1:48" x14ac:dyDescent="0.35">
      <c r="AO29" s="98"/>
      <c r="AP29" s="114"/>
      <c r="AQ29" s="114"/>
      <c r="AR29" s="114"/>
      <c r="AS29" s="114"/>
      <c r="AT29" s="114"/>
    </row>
    <row r="30" spans="1:48" x14ac:dyDescent="0.35">
      <c r="AO30" s="98"/>
      <c r="AP30" s="114"/>
      <c r="AQ30" s="114"/>
      <c r="AR30" s="114"/>
      <c r="AS30" s="114"/>
      <c r="AT30" s="114"/>
    </row>
    <row r="31" spans="1:48" x14ac:dyDescent="0.35">
      <c r="AO31" s="98"/>
      <c r="AP31" s="114"/>
      <c r="AQ31" s="114"/>
      <c r="AR31" s="114"/>
      <c r="AS31" s="114"/>
      <c r="AT31" s="114"/>
    </row>
    <row r="97" hidden="1" x14ac:dyDescent="0.35"/>
    <row r="98" hidden="1" x14ac:dyDescent="0.35"/>
  </sheetData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82"/>
  <sheetViews>
    <sheetView zoomScale="70" zoomScaleNormal="70" workbookViewId="0">
      <pane xSplit="1" ySplit="22" topLeftCell="B23" activePane="bottomRight" state="frozen"/>
      <selection pane="topRight" activeCell="B1" sqref="B1"/>
      <selection pane="bottomLeft" activeCell="A23" sqref="A23"/>
      <selection pane="bottomRight" activeCell="Y55" sqref="Y55"/>
    </sheetView>
  </sheetViews>
  <sheetFormatPr defaultColWidth="10.90625" defaultRowHeight="14.5" x14ac:dyDescent="0.35"/>
  <cols>
    <col min="5" max="5" width="11.453125" style="86"/>
    <col min="9" max="9" width="11.453125" style="86"/>
    <col min="13" max="13" width="11.453125" style="86"/>
    <col min="17" max="17" width="11.453125" style="86"/>
    <col min="18" max="20" width="11.453125" style="97"/>
    <col min="21" max="21" width="11.453125" style="86"/>
  </cols>
  <sheetData>
    <row r="1" spans="1:1" x14ac:dyDescent="0.35">
      <c r="A1" s="203" t="s">
        <v>130</v>
      </c>
    </row>
    <row r="3" spans="1:1" x14ac:dyDescent="0.35">
      <c r="A3" s="30" t="s">
        <v>61</v>
      </c>
    </row>
    <row r="21" spans="1:21" s="246" customFormat="1" ht="15.5" x14ac:dyDescent="0.35">
      <c r="B21" s="289" t="s">
        <v>19</v>
      </c>
      <c r="C21" s="289"/>
      <c r="D21" s="289"/>
      <c r="E21" s="290"/>
      <c r="F21" s="291" t="s">
        <v>20</v>
      </c>
      <c r="G21" s="289"/>
      <c r="H21" s="289"/>
      <c r="I21" s="290"/>
      <c r="J21" s="291" t="s">
        <v>21</v>
      </c>
      <c r="K21" s="289"/>
      <c r="L21" s="289"/>
      <c r="M21" s="290"/>
      <c r="N21" s="291" t="s">
        <v>22</v>
      </c>
      <c r="O21" s="289"/>
      <c r="P21" s="289"/>
      <c r="Q21" s="290"/>
      <c r="R21" s="291" t="s">
        <v>129</v>
      </c>
      <c r="S21" s="292"/>
      <c r="T21" s="292"/>
      <c r="U21" s="290"/>
    </row>
    <row r="22" spans="1:21" s="217" customFormat="1" x14ac:dyDescent="0.35">
      <c r="A22" s="245" t="s">
        <v>62</v>
      </c>
      <c r="B22" s="217" t="s">
        <v>98</v>
      </c>
      <c r="C22" s="217" t="s">
        <v>99</v>
      </c>
      <c r="D22" s="217" t="s">
        <v>100</v>
      </c>
      <c r="E22" s="245" t="s">
        <v>30</v>
      </c>
      <c r="F22" s="217" t="s">
        <v>98</v>
      </c>
      <c r="G22" s="217" t="s">
        <v>99</v>
      </c>
      <c r="H22" s="217" t="s">
        <v>100</v>
      </c>
      <c r="I22" s="245" t="s">
        <v>30</v>
      </c>
      <c r="J22" s="217" t="s">
        <v>98</v>
      </c>
      <c r="K22" s="217" t="s">
        <v>99</v>
      </c>
      <c r="L22" s="217" t="s">
        <v>100</v>
      </c>
      <c r="M22" s="245" t="s">
        <v>30</v>
      </c>
      <c r="N22" s="217" t="s">
        <v>98</v>
      </c>
      <c r="O22" s="217" t="s">
        <v>99</v>
      </c>
      <c r="P22" s="217" t="s">
        <v>100</v>
      </c>
      <c r="Q22" s="245" t="s">
        <v>30</v>
      </c>
      <c r="R22" s="217" t="s">
        <v>98</v>
      </c>
      <c r="S22" s="217" t="s">
        <v>99</v>
      </c>
      <c r="T22" s="217" t="s">
        <v>100</v>
      </c>
      <c r="U22" s="245" t="s">
        <v>30</v>
      </c>
    </row>
    <row r="23" spans="1:21" x14ac:dyDescent="0.35">
      <c r="A23" s="247">
        <v>42884</v>
      </c>
      <c r="B23" s="29">
        <v>191.3</v>
      </c>
      <c r="C23" s="242">
        <v>191</v>
      </c>
      <c r="D23" s="242">
        <v>192.4</v>
      </c>
      <c r="E23" s="243">
        <f>+AVERAGE(B23:D23)</f>
        <v>191.56666666666669</v>
      </c>
      <c r="F23">
        <v>7.9</v>
      </c>
      <c r="G23" s="213">
        <v>7.7</v>
      </c>
      <c r="H23" s="213">
        <v>7.8</v>
      </c>
      <c r="I23" s="243">
        <f>+AVERAGE(F23:H23)</f>
        <v>7.8000000000000007</v>
      </c>
      <c r="J23">
        <v>5.42</v>
      </c>
      <c r="K23" s="213">
        <v>5.09</v>
      </c>
      <c r="L23" s="213">
        <v>5.05</v>
      </c>
      <c r="M23" s="243">
        <f>+AVERAGE(J23:L23)</f>
        <v>5.1866666666666665</v>
      </c>
      <c r="N23">
        <v>22.7</v>
      </c>
      <c r="O23" s="213">
        <v>22.8</v>
      </c>
      <c r="P23" s="213">
        <v>22.8</v>
      </c>
      <c r="Q23" s="243">
        <f>+AVERAGE(N23:P23)</f>
        <v>22.766666666666666</v>
      </c>
      <c r="S23" s="244"/>
      <c r="T23" s="244"/>
      <c r="U23" s="243"/>
    </row>
    <row r="24" spans="1:21" x14ac:dyDescent="0.35">
      <c r="A24" s="247">
        <v>42898</v>
      </c>
      <c r="B24" s="29">
        <v>203.9</v>
      </c>
      <c r="C24" s="242">
        <v>203.6</v>
      </c>
      <c r="D24" s="242">
        <v>204.3</v>
      </c>
      <c r="E24" s="243">
        <f t="shared" ref="E24:E69" si="0">+AVERAGE(B24:D24)</f>
        <v>203.93333333333331</v>
      </c>
      <c r="F24">
        <v>7.4</v>
      </c>
      <c r="G24" s="213">
        <v>7.6</v>
      </c>
      <c r="H24" s="213">
        <v>7.5</v>
      </c>
      <c r="I24" s="243">
        <f t="shared" ref="I24:I69" si="1">+AVERAGE(F24:H24)</f>
        <v>7.5</v>
      </c>
      <c r="J24">
        <v>4.53</v>
      </c>
      <c r="K24" s="213">
        <v>4.82</v>
      </c>
      <c r="L24" s="213">
        <v>4.5999999999999996</v>
      </c>
      <c r="M24" s="243">
        <f t="shared" ref="M24:M69" si="2">+AVERAGE(J24:L24)</f>
        <v>4.6500000000000004</v>
      </c>
      <c r="N24">
        <v>20</v>
      </c>
      <c r="O24" s="213">
        <v>20.100000000000001</v>
      </c>
      <c r="P24" s="213">
        <v>19.8</v>
      </c>
      <c r="Q24" s="243">
        <f t="shared" ref="Q24:Q69" si="3">+AVERAGE(N24:P24)</f>
        <v>19.966666666666669</v>
      </c>
      <c r="S24" s="244"/>
      <c r="T24" s="244"/>
      <c r="U24" s="243"/>
    </row>
    <row r="25" spans="1:21" x14ac:dyDescent="0.35">
      <c r="A25" s="247">
        <v>42905</v>
      </c>
      <c r="B25" s="29">
        <v>222</v>
      </c>
      <c r="C25" s="242">
        <v>223</v>
      </c>
      <c r="D25" s="242">
        <v>223</v>
      </c>
      <c r="E25" s="243">
        <f t="shared" si="0"/>
        <v>222.66666666666666</v>
      </c>
      <c r="F25">
        <v>7.4</v>
      </c>
      <c r="G25" s="213">
        <v>7.5</v>
      </c>
      <c r="H25" s="213">
        <v>7.5</v>
      </c>
      <c r="I25" s="243">
        <f t="shared" si="1"/>
        <v>7.4666666666666659</v>
      </c>
      <c r="J25">
        <v>4.9000000000000004</v>
      </c>
      <c r="K25" s="213">
        <v>4.9800000000000004</v>
      </c>
      <c r="L25" s="213">
        <v>4.74</v>
      </c>
      <c r="M25" s="243">
        <f t="shared" si="2"/>
        <v>4.873333333333334</v>
      </c>
      <c r="N25">
        <v>22.8</v>
      </c>
      <c r="O25" s="213">
        <v>23.2</v>
      </c>
      <c r="P25" s="213">
        <v>23</v>
      </c>
      <c r="Q25" s="243">
        <f t="shared" si="3"/>
        <v>23</v>
      </c>
      <c r="S25" s="244"/>
      <c r="T25" s="244"/>
      <c r="U25" s="243"/>
    </row>
    <row r="26" spans="1:21" x14ac:dyDescent="0.35">
      <c r="A26" s="247">
        <v>42912</v>
      </c>
      <c r="B26" s="29">
        <v>236</v>
      </c>
      <c r="C26" s="242">
        <v>239</v>
      </c>
      <c r="D26" s="242">
        <v>236</v>
      </c>
      <c r="E26" s="243">
        <f t="shared" si="0"/>
        <v>237</v>
      </c>
      <c r="F26">
        <v>7.1</v>
      </c>
      <c r="G26" s="213">
        <v>7.4</v>
      </c>
      <c r="H26" s="213">
        <v>7.6</v>
      </c>
      <c r="I26" s="243">
        <f t="shared" si="1"/>
        <v>7.3666666666666671</v>
      </c>
      <c r="J26">
        <v>6.37</v>
      </c>
      <c r="K26" s="213">
        <v>6.46</v>
      </c>
      <c r="L26" s="213">
        <v>5.98</v>
      </c>
      <c r="M26" s="243">
        <f t="shared" si="2"/>
        <v>6.2700000000000005</v>
      </c>
      <c r="N26">
        <v>19.600000000000001</v>
      </c>
      <c r="O26" s="213">
        <v>19.2</v>
      </c>
      <c r="P26" s="213">
        <v>20.7</v>
      </c>
      <c r="Q26" s="243">
        <f t="shared" si="3"/>
        <v>19.833333333333332</v>
      </c>
      <c r="R26" s="97">
        <v>3.55</v>
      </c>
      <c r="S26" s="244">
        <v>4.13</v>
      </c>
      <c r="T26" s="244">
        <v>3.83</v>
      </c>
      <c r="U26" s="243">
        <f t="shared" ref="U26:U69" si="4">+AVERAGE(R26:T26)</f>
        <v>3.8366666666666664</v>
      </c>
    </row>
    <row r="27" spans="1:21" x14ac:dyDescent="0.35">
      <c r="A27" s="247">
        <v>42919</v>
      </c>
      <c r="B27" s="29">
        <v>226</v>
      </c>
      <c r="C27" s="242">
        <v>226</v>
      </c>
      <c r="D27" s="242">
        <v>226</v>
      </c>
      <c r="E27" s="243">
        <f t="shared" si="0"/>
        <v>226</v>
      </c>
      <c r="F27">
        <v>7.5</v>
      </c>
      <c r="G27" s="213">
        <v>7.7</v>
      </c>
      <c r="H27" s="213">
        <v>7.8</v>
      </c>
      <c r="I27" s="243">
        <f t="shared" si="1"/>
        <v>7.666666666666667</v>
      </c>
      <c r="J27">
        <v>7.6</v>
      </c>
      <c r="K27" s="213">
        <v>7.67</v>
      </c>
      <c r="L27" s="213">
        <v>7.52</v>
      </c>
      <c r="M27" s="243">
        <f t="shared" si="2"/>
        <v>7.5966666666666667</v>
      </c>
      <c r="N27">
        <v>19.3</v>
      </c>
      <c r="O27" s="213">
        <v>19.3</v>
      </c>
      <c r="P27" s="213">
        <v>19.5</v>
      </c>
      <c r="Q27" s="243">
        <f t="shared" si="3"/>
        <v>19.366666666666667</v>
      </c>
      <c r="R27" s="97">
        <v>3.88</v>
      </c>
      <c r="S27" s="244">
        <v>3.94</v>
      </c>
      <c r="T27" s="244">
        <v>3.9</v>
      </c>
      <c r="U27" s="243">
        <f t="shared" si="4"/>
        <v>3.9066666666666667</v>
      </c>
    </row>
    <row r="28" spans="1:21" x14ac:dyDescent="0.35">
      <c r="A28" s="247">
        <v>42926</v>
      </c>
      <c r="B28" s="29">
        <v>229</v>
      </c>
      <c r="C28" s="242">
        <v>229</v>
      </c>
      <c r="D28" s="242">
        <v>229</v>
      </c>
      <c r="E28" s="243">
        <f t="shared" si="0"/>
        <v>229</v>
      </c>
      <c r="F28">
        <v>7.3</v>
      </c>
      <c r="G28" s="213">
        <v>7.5</v>
      </c>
      <c r="H28" s="213">
        <v>7.6</v>
      </c>
      <c r="I28" s="243">
        <f t="shared" si="1"/>
        <v>7.4666666666666659</v>
      </c>
      <c r="J28">
        <v>5.62</v>
      </c>
      <c r="K28" s="213">
        <v>5.73</v>
      </c>
      <c r="L28" s="213">
        <v>5.98</v>
      </c>
      <c r="M28" s="243">
        <f t="shared" si="2"/>
        <v>5.7766666666666673</v>
      </c>
      <c r="N28">
        <v>23.1</v>
      </c>
      <c r="O28" s="213">
        <v>22.6</v>
      </c>
      <c r="P28" s="213">
        <v>22.6</v>
      </c>
      <c r="Q28" s="243">
        <f t="shared" si="3"/>
        <v>22.766666666666669</v>
      </c>
      <c r="R28" s="97">
        <v>4.54</v>
      </c>
      <c r="S28" s="244">
        <v>4.95</v>
      </c>
      <c r="T28" s="244">
        <v>4.7</v>
      </c>
      <c r="U28" s="243">
        <f t="shared" si="4"/>
        <v>4.7300000000000004</v>
      </c>
    </row>
    <row r="29" spans="1:21" x14ac:dyDescent="0.35">
      <c r="A29" s="247">
        <v>42933</v>
      </c>
      <c r="B29" s="29">
        <v>207.4</v>
      </c>
      <c r="C29" s="242">
        <v>214.1</v>
      </c>
      <c r="D29" s="242">
        <v>216</v>
      </c>
      <c r="E29" s="243">
        <f t="shared" si="0"/>
        <v>212.5</v>
      </c>
      <c r="F29">
        <v>7.2</v>
      </c>
      <c r="G29" s="213">
        <v>7.4</v>
      </c>
      <c r="H29" s="213">
        <v>7.6</v>
      </c>
      <c r="I29" s="243">
        <f t="shared" si="1"/>
        <v>7.4000000000000012</v>
      </c>
      <c r="J29">
        <v>6.88</v>
      </c>
      <c r="K29" s="213">
        <v>9.94</v>
      </c>
      <c r="L29" s="213">
        <v>7.02</v>
      </c>
      <c r="M29" s="243">
        <f t="shared" si="2"/>
        <v>7.9466666666666663</v>
      </c>
      <c r="N29">
        <v>21</v>
      </c>
      <c r="O29" s="213">
        <v>20.9</v>
      </c>
      <c r="P29" s="213">
        <v>20.6</v>
      </c>
      <c r="Q29" s="243">
        <f t="shared" si="3"/>
        <v>20.833333333333332</v>
      </c>
      <c r="R29" s="97">
        <v>3.75</v>
      </c>
      <c r="S29" s="244">
        <v>3.93</v>
      </c>
      <c r="T29" s="244">
        <v>3.88</v>
      </c>
      <c r="U29" s="243">
        <f t="shared" si="4"/>
        <v>3.8533333333333331</v>
      </c>
    </row>
    <row r="30" spans="1:21" x14ac:dyDescent="0.35">
      <c r="A30" s="247">
        <v>42940</v>
      </c>
      <c r="B30" s="29">
        <v>207.8</v>
      </c>
      <c r="C30" s="242">
        <v>216.3</v>
      </c>
      <c r="D30" s="242">
        <v>215.8</v>
      </c>
      <c r="E30" s="243">
        <f t="shared" si="0"/>
        <v>213.30000000000004</v>
      </c>
      <c r="F30">
        <v>7.8</v>
      </c>
      <c r="G30" s="213">
        <v>7.8</v>
      </c>
      <c r="H30" s="213">
        <v>7.7</v>
      </c>
      <c r="I30" s="243">
        <f t="shared" si="1"/>
        <v>7.7666666666666666</v>
      </c>
      <c r="J30">
        <v>5.52</v>
      </c>
      <c r="K30" s="213">
        <v>5.64</v>
      </c>
      <c r="L30" s="213">
        <v>5.79</v>
      </c>
      <c r="M30" s="243">
        <f t="shared" si="2"/>
        <v>5.6499999999999995</v>
      </c>
      <c r="N30">
        <v>20.9</v>
      </c>
      <c r="O30" s="213">
        <v>20.3</v>
      </c>
      <c r="P30" s="213">
        <v>20.399999999999999</v>
      </c>
      <c r="Q30" s="243">
        <f t="shared" si="3"/>
        <v>20.533333333333335</v>
      </c>
      <c r="R30" s="97">
        <v>2.4700000000000002</v>
      </c>
      <c r="S30" s="244">
        <v>2.96</v>
      </c>
      <c r="T30" s="244">
        <v>3.12</v>
      </c>
      <c r="U30" s="243">
        <f t="shared" si="4"/>
        <v>2.85</v>
      </c>
    </row>
    <row r="31" spans="1:21" x14ac:dyDescent="0.35">
      <c r="A31" s="247">
        <v>42947</v>
      </c>
      <c r="B31" s="29">
        <v>213.7</v>
      </c>
      <c r="C31" s="242">
        <v>216.8</v>
      </c>
      <c r="D31" s="242">
        <v>218.8</v>
      </c>
      <c r="E31" s="243">
        <f t="shared" si="0"/>
        <v>216.43333333333331</v>
      </c>
      <c r="F31">
        <v>8.1999999999999993</v>
      </c>
      <c r="G31" s="213">
        <v>8.1</v>
      </c>
      <c r="H31" s="213">
        <v>7.9</v>
      </c>
      <c r="I31" s="243">
        <f t="shared" si="1"/>
        <v>8.0666666666666647</v>
      </c>
      <c r="J31">
        <v>6.09</v>
      </c>
      <c r="K31" s="213">
        <v>6.36</v>
      </c>
      <c r="L31" s="213">
        <v>6.3</v>
      </c>
      <c r="M31" s="243">
        <f t="shared" si="2"/>
        <v>6.25</v>
      </c>
      <c r="N31">
        <v>20.5</v>
      </c>
      <c r="O31" s="213">
        <v>20.6</v>
      </c>
      <c r="P31" s="213">
        <v>20</v>
      </c>
      <c r="Q31" s="243">
        <f t="shared" si="3"/>
        <v>20.366666666666667</v>
      </c>
      <c r="R31" s="97">
        <v>1.65</v>
      </c>
      <c r="S31" s="244">
        <v>3.69</v>
      </c>
      <c r="T31" s="244">
        <v>2.0099999999999998</v>
      </c>
      <c r="U31" s="243">
        <f t="shared" si="4"/>
        <v>2.4499999999999997</v>
      </c>
    </row>
    <row r="32" spans="1:21" x14ac:dyDescent="0.35">
      <c r="A32" s="247">
        <v>42954</v>
      </c>
      <c r="B32" s="29">
        <v>210.6</v>
      </c>
      <c r="C32" s="242">
        <v>220</v>
      </c>
      <c r="D32" s="242">
        <v>216.1</v>
      </c>
      <c r="E32" s="243">
        <f t="shared" si="0"/>
        <v>215.56666666666669</v>
      </c>
      <c r="F32">
        <v>7.4</v>
      </c>
      <c r="G32" s="213">
        <v>7.7</v>
      </c>
      <c r="H32" s="213">
        <v>7.8</v>
      </c>
      <c r="I32" s="243">
        <f t="shared" si="1"/>
        <v>7.6333333333333337</v>
      </c>
      <c r="J32">
        <v>7.42</v>
      </c>
      <c r="K32" s="213">
        <v>7.56</v>
      </c>
      <c r="L32" s="213">
        <v>7.42</v>
      </c>
      <c r="M32" s="243">
        <f t="shared" si="2"/>
        <v>7.4666666666666659</v>
      </c>
      <c r="N32">
        <v>20</v>
      </c>
      <c r="O32" s="213">
        <v>19.899999999999999</v>
      </c>
      <c r="P32" s="213">
        <v>20.3</v>
      </c>
      <c r="Q32" s="243">
        <f t="shared" si="3"/>
        <v>20.066666666666666</v>
      </c>
      <c r="R32" s="97">
        <v>1.53</v>
      </c>
      <c r="S32" s="244">
        <v>1.34</v>
      </c>
      <c r="T32" s="244">
        <v>1.21</v>
      </c>
      <c r="U32" s="243">
        <f t="shared" si="4"/>
        <v>1.36</v>
      </c>
    </row>
    <row r="33" spans="1:21" x14ac:dyDescent="0.35">
      <c r="A33" s="247">
        <v>42961</v>
      </c>
      <c r="B33" s="29">
        <v>213.3</v>
      </c>
      <c r="C33" s="242">
        <v>215.1</v>
      </c>
      <c r="D33" s="242">
        <v>217.2</v>
      </c>
      <c r="E33" s="243">
        <f t="shared" si="0"/>
        <v>215.19999999999996</v>
      </c>
      <c r="F33">
        <v>7.8</v>
      </c>
      <c r="G33" s="213">
        <v>7.8</v>
      </c>
      <c r="H33" s="213">
        <v>7.7</v>
      </c>
      <c r="I33" s="243">
        <f t="shared" si="1"/>
        <v>7.7666666666666666</v>
      </c>
      <c r="J33">
        <v>7.21</v>
      </c>
      <c r="K33" s="213">
        <v>7.62</v>
      </c>
      <c r="L33" s="213">
        <v>7.41</v>
      </c>
      <c r="M33" s="243">
        <f t="shared" si="2"/>
        <v>7.413333333333334</v>
      </c>
      <c r="N33">
        <v>20.100000000000001</v>
      </c>
      <c r="O33" s="213">
        <v>18.8</v>
      </c>
      <c r="P33" s="213">
        <v>19.100000000000001</v>
      </c>
      <c r="Q33" s="243">
        <f t="shared" si="3"/>
        <v>19.333333333333336</v>
      </c>
      <c r="R33" s="97">
        <v>7.85</v>
      </c>
      <c r="S33" s="244">
        <v>2.48</v>
      </c>
      <c r="T33" s="244">
        <v>1.1399999999999999</v>
      </c>
      <c r="U33" s="243">
        <f t="shared" si="4"/>
        <v>3.8233333333333337</v>
      </c>
    </row>
    <row r="34" spans="1:21" x14ac:dyDescent="0.35">
      <c r="A34" s="247">
        <v>42968</v>
      </c>
      <c r="B34" s="29">
        <v>209</v>
      </c>
      <c r="C34" s="242">
        <v>209.5</v>
      </c>
      <c r="D34" s="242">
        <v>209</v>
      </c>
      <c r="E34" s="243">
        <f t="shared" si="0"/>
        <v>209.16666666666666</v>
      </c>
      <c r="F34">
        <v>8</v>
      </c>
      <c r="G34" s="213">
        <v>8.1</v>
      </c>
      <c r="H34" s="213">
        <v>8.1</v>
      </c>
      <c r="I34" s="243">
        <f t="shared" si="1"/>
        <v>8.0666666666666682</v>
      </c>
      <c r="J34">
        <v>7.65</v>
      </c>
      <c r="K34" s="213">
        <v>7.92</v>
      </c>
      <c r="L34" s="213">
        <v>8.18</v>
      </c>
      <c r="M34" s="243">
        <f t="shared" si="2"/>
        <v>7.916666666666667</v>
      </c>
      <c r="N34">
        <v>17.8</v>
      </c>
      <c r="O34" s="213">
        <v>17.8</v>
      </c>
      <c r="P34" s="213">
        <v>17.8</v>
      </c>
      <c r="Q34" s="243">
        <f t="shared" si="3"/>
        <v>17.8</v>
      </c>
      <c r="R34" s="97">
        <v>1.1000000000000001</v>
      </c>
      <c r="S34" s="244">
        <v>0.87</v>
      </c>
      <c r="T34" s="244">
        <v>1.1200000000000001</v>
      </c>
      <c r="U34" s="243">
        <f t="shared" si="4"/>
        <v>1.03</v>
      </c>
    </row>
    <row r="35" spans="1:21" x14ac:dyDescent="0.35">
      <c r="A35" s="247">
        <v>42975</v>
      </c>
      <c r="B35" s="29">
        <v>210</v>
      </c>
      <c r="C35" s="242">
        <v>208.4</v>
      </c>
      <c r="D35" s="242">
        <v>206</v>
      </c>
      <c r="E35" s="243">
        <f t="shared" si="0"/>
        <v>208.13333333333333</v>
      </c>
      <c r="F35">
        <v>7.8</v>
      </c>
      <c r="G35" s="213">
        <v>7.8</v>
      </c>
      <c r="H35" s="213">
        <v>7.8</v>
      </c>
      <c r="I35" s="243">
        <f t="shared" si="1"/>
        <v>7.8</v>
      </c>
      <c r="J35">
        <v>7.02</v>
      </c>
      <c r="K35" s="213">
        <v>6.88</v>
      </c>
      <c r="L35" s="213">
        <v>7.02</v>
      </c>
      <c r="M35" s="243">
        <f t="shared" si="2"/>
        <v>6.9733333333333327</v>
      </c>
      <c r="N35">
        <v>19.899999999999999</v>
      </c>
      <c r="O35" s="213">
        <v>19.899999999999999</v>
      </c>
      <c r="P35" s="213">
        <v>20</v>
      </c>
      <c r="Q35" s="243">
        <f t="shared" si="3"/>
        <v>19.933333333333334</v>
      </c>
      <c r="R35" s="97">
        <v>1.55</v>
      </c>
      <c r="S35" s="244">
        <v>4.8</v>
      </c>
      <c r="T35" s="244">
        <v>1.02</v>
      </c>
      <c r="U35" s="243">
        <f t="shared" si="4"/>
        <v>2.4566666666666666</v>
      </c>
    </row>
    <row r="36" spans="1:21" x14ac:dyDescent="0.35">
      <c r="A36" s="247">
        <v>42982</v>
      </c>
      <c r="B36" s="29">
        <v>126.3</v>
      </c>
      <c r="C36" s="242">
        <v>133.9</v>
      </c>
      <c r="D36" s="242">
        <v>126.9</v>
      </c>
      <c r="E36" s="243">
        <f t="shared" si="0"/>
        <v>129.03333333333333</v>
      </c>
      <c r="F36">
        <v>8</v>
      </c>
      <c r="G36" s="213">
        <v>8.1</v>
      </c>
      <c r="H36" s="213">
        <v>8.1</v>
      </c>
      <c r="I36" s="243">
        <f t="shared" si="1"/>
        <v>8.0666666666666682</v>
      </c>
      <c r="J36">
        <v>7.82</v>
      </c>
      <c r="K36" s="213">
        <v>8.3699999999999992</v>
      </c>
      <c r="L36" s="213">
        <v>8.51</v>
      </c>
      <c r="M36" s="243">
        <f t="shared" si="2"/>
        <v>8.2333333333333325</v>
      </c>
      <c r="N36">
        <v>17.100000000000001</v>
      </c>
      <c r="O36" s="213">
        <v>16.600000000000001</v>
      </c>
      <c r="P36" s="213">
        <v>17.2</v>
      </c>
      <c r="Q36" s="243">
        <f t="shared" si="3"/>
        <v>16.966666666666669</v>
      </c>
      <c r="R36" s="97">
        <v>2.4</v>
      </c>
      <c r="S36" s="244">
        <v>1.35</v>
      </c>
      <c r="T36" s="244">
        <v>1.82</v>
      </c>
      <c r="U36" s="243">
        <f t="shared" si="4"/>
        <v>1.8566666666666667</v>
      </c>
    </row>
    <row r="37" spans="1:21" x14ac:dyDescent="0.35">
      <c r="A37" s="247">
        <v>42996</v>
      </c>
      <c r="B37" s="29">
        <v>164.5</v>
      </c>
      <c r="C37" s="242">
        <v>165.1</v>
      </c>
      <c r="D37" s="242">
        <v>163.9</v>
      </c>
      <c r="E37" s="243">
        <f t="shared" si="0"/>
        <v>164.5</v>
      </c>
      <c r="F37">
        <v>8.8000000000000007</v>
      </c>
      <c r="G37" s="213">
        <v>8.4</v>
      </c>
      <c r="H37" s="213">
        <v>8.4</v>
      </c>
      <c r="I37" s="243">
        <f t="shared" si="1"/>
        <v>8.5333333333333332</v>
      </c>
      <c r="J37">
        <v>9.51</v>
      </c>
      <c r="K37" s="213">
        <v>9.84</v>
      </c>
      <c r="L37" s="213">
        <v>9.9600000000000009</v>
      </c>
      <c r="M37" s="243">
        <f t="shared" si="2"/>
        <v>9.7700000000000014</v>
      </c>
      <c r="N37">
        <v>14.2</v>
      </c>
      <c r="O37" s="213">
        <v>13.9</v>
      </c>
      <c r="P37" s="213">
        <v>13.9</v>
      </c>
      <c r="Q37" s="243">
        <f t="shared" si="3"/>
        <v>14</v>
      </c>
      <c r="R37" s="97">
        <v>0.66</v>
      </c>
      <c r="S37" s="244">
        <v>1.1000000000000001</v>
      </c>
      <c r="T37" s="244">
        <v>1.48</v>
      </c>
      <c r="U37" s="243">
        <f t="shared" si="4"/>
        <v>1.08</v>
      </c>
    </row>
    <row r="38" spans="1:21" x14ac:dyDescent="0.35">
      <c r="A38" s="247">
        <v>43010</v>
      </c>
      <c r="B38" s="29">
        <v>169.6</v>
      </c>
      <c r="C38" s="242">
        <v>167.1</v>
      </c>
      <c r="D38" s="242">
        <v>164.9</v>
      </c>
      <c r="E38" s="243">
        <f t="shared" si="0"/>
        <v>167.20000000000002</v>
      </c>
      <c r="F38">
        <v>7.8</v>
      </c>
      <c r="G38" s="213">
        <v>7.9</v>
      </c>
      <c r="H38" s="213">
        <v>7.7</v>
      </c>
      <c r="I38" s="243">
        <f t="shared" si="1"/>
        <v>7.8</v>
      </c>
      <c r="J38">
        <v>8.25</v>
      </c>
      <c r="K38" s="213">
        <v>8.4</v>
      </c>
      <c r="L38" s="213">
        <v>8.42</v>
      </c>
      <c r="M38" s="243">
        <f t="shared" si="2"/>
        <v>8.3566666666666674</v>
      </c>
      <c r="N38">
        <v>15.2</v>
      </c>
      <c r="O38" s="213">
        <v>15.1</v>
      </c>
      <c r="P38" s="213">
        <v>15.7</v>
      </c>
      <c r="Q38" s="243">
        <f t="shared" si="3"/>
        <v>15.333333333333334</v>
      </c>
      <c r="R38" s="97">
        <v>1.74</v>
      </c>
      <c r="S38" s="244">
        <v>0.8</v>
      </c>
      <c r="T38" s="244">
        <v>1.05</v>
      </c>
      <c r="U38" s="243">
        <f t="shared" si="4"/>
        <v>1.1966666666666665</v>
      </c>
    </row>
    <row r="39" spans="1:21" x14ac:dyDescent="0.35">
      <c r="A39" s="247">
        <v>43038</v>
      </c>
      <c r="B39" s="29">
        <v>182.9</v>
      </c>
      <c r="C39" s="242">
        <v>179.7</v>
      </c>
      <c r="D39" s="242">
        <v>181.6</v>
      </c>
      <c r="E39" s="243">
        <f t="shared" si="0"/>
        <v>181.4</v>
      </c>
      <c r="F39">
        <v>8.5</v>
      </c>
      <c r="G39" s="213">
        <v>8.4</v>
      </c>
      <c r="H39" s="213">
        <v>8.4</v>
      </c>
      <c r="I39" s="243">
        <f t="shared" si="1"/>
        <v>8.4333333333333318</v>
      </c>
      <c r="J39">
        <v>9.6300000000000008</v>
      </c>
      <c r="K39" s="213">
        <v>9.76</v>
      </c>
      <c r="L39" s="213">
        <v>9.86</v>
      </c>
      <c r="M39" s="243">
        <f t="shared" si="2"/>
        <v>9.75</v>
      </c>
      <c r="N39">
        <v>9.3000000000000007</v>
      </c>
      <c r="O39" s="213">
        <v>9.1999999999999993</v>
      </c>
      <c r="P39" s="213">
        <v>9.3000000000000007</v>
      </c>
      <c r="Q39" s="243">
        <f t="shared" si="3"/>
        <v>9.2666666666666675</v>
      </c>
      <c r="R39" s="97">
        <v>1.46</v>
      </c>
      <c r="S39" s="244">
        <v>1.02</v>
      </c>
      <c r="T39" s="244">
        <v>1.92</v>
      </c>
      <c r="U39" s="243">
        <f t="shared" si="4"/>
        <v>1.4666666666666668</v>
      </c>
    </row>
    <row r="40" spans="1:21" x14ac:dyDescent="0.35">
      <c r="A40" s="247">
        <v>43066</v>
      </c>
      <c r="B40" s="29"/>
      <c r="C40" s="242"/>
      <c r="D40" s="242"/>
      <c r="E40" s="243"/>
      <c r="G40" s="213"/>
      <c r="H40" s="213"/>
      <c r="I40" s="243"/>
      <c r="K40" s="213"/>
      <c r="L40" s="213"/>
      <c r="M40" s="243"/>
      <c r="O40" s="213"/>
      <c r="P40" s="213"/>
      <c r="Q40" s="243"/>
      <c r="R40" s="97">
        <v>1.98</v>
      </c>
      <c r="S40" s="244">
        <v>2.02</v>
      </c>
      <c r="T40" s="244">
        <v>2.33</v>
      </c>
      <c r="U40" s="243">
        <f t="shared" si="4"/>
        <v>2.11</v>
      </c>
    </row>
    <row r="41" spans="1:21" x14ac:dyDescent="0.35">
      <c r="A41" s="247">
        <v>43087</v>
      </c>
      <c r="B41" s="29">
        <v>133.5</v>
      </c>
      <c r="C41" s="242">
        <v>134.80000000000001</v>
      </c>
      <c r="D41" s="242">
        <v>134.69999999999999</v>
      </c>
      <c r="E41" s="243">
        <f t="shared" si="0"/>
        <v>134.33333333333334</v>
      </c>
      <c r="F41">
        <v>9.4</v>
      </c>
      <c r="G41" s="213">
        <v>8.8000000000000007</v>
      </c>
      <c r="H41" s="213">
        <v>8.6</v>
      </c>
      <c r="I41" s="243">
        <f t="shared" si="1"/>
        <v>8.9333333333333353</v>
      </c>
      <c r="J41">
        <v>12.87</v>
      </c>
      <c r="K41" s="213">
        <v>13.15</v>
      </c>
      <c r="L41" s="213">
        <v>13.2</v>
      </c>
      <c r="M41" s="243">
        <f t="shared" si="2"/>
        <v>13.073333333333332</v>
      </c>
      <c r="N41">
        <v>3.1</v>
      </c>
      <c r="O41" s="213">
        <v>2.7</v>
      </c>
      <c r="P41" s="213">
        <v>2.7</v>
      </c>
      <c r="Q41" s="243">
        <f t="shared" si="3"/>
        <v>2.8333333333333335</v>
      </c>
      <c r="R41" s="97">
        <v>0.69</v>
      </c>
      <c r="S41" s="244">
        <v>1.53</v>
      </c>
      <c r="T41" s="244">
        <v>1.75</v>
      </c>
      <c r="U41" s="243">
        <f t="shared" si="4"/>
        <v>1.3233333333333333</v>
      </c>
    </row>
    <row r="42" spans="1:21" x14ac:dyDescent="0.35">
      <c r="A42" s="247">
        <v>43129</v>
      </c>
      <c r="B42" s="29">
        <v>148.80000000000001</v>
      </c>
      <c r="C42" s="242">
        <v>150.4</v>
      </c>
      <c r="D42" s="242">
        <v>150.30000000000001</v>
      </c>
      <c r="E42" s="243">
        <f t="shared" si="0"/>
        <v>149.83333333333334</v>
      </c>
      <c r="F42">
        <v>7.7</v>
      </c>
      <c r="G42" s="213">
        <v>7.7</v>
      </c>
      <c r="H42" s="213">
        <v>7.5</v>
      </c>
      <c r="I42" s="243">
        <f t="shared" si="1"/>
        <v>7.6333333333333329</v>
      </c>
      <c r="J42">
        <v>11</v>
      </c>
      <c r="K42" s="213">
        <v>11</v>
      </c>
      <c r="L42" s="213">
        <v>11.1</v>
      </c>
      <c r="M42" s="243">
        <f t="shared" si="2"/>
        <v>11.033333333333333</v>
      </c>
      <c r="N42">
        <v>8.3000000000000007</v>
      </c>
      <c r="O42" s="213">
        <v>7.8</v>
      </c>
      <c r="P42" s="213">
        <v>7.8</v>
      </c>
      <c r="Q42" s="243">
        <f t="shared" si="3"/>
        <v>7.9666666666666677</v>
      </c>
      <c r="R42" s="97">
        <v>2.12</v>
      </c>
      <c r="S42" s="244">
        <v>4.53</v>
      </c>
      <c r="T42" s="244">
        <v>2.25</v>
      </c>
      <c r="U42" s="243">
        <f t="shared" si="4"/>
        <v>2.9666666666666668</v>
      </c>
    </row>
    <row r="43" spans="1:21" x14ac:dyDescent="0.35">
      <c r="A43" s="247">
        <v>43185</v>
      </c>
      <c r="B43" s="29">
        <v>161.69999999999999</v>
      </c>
      <c r="C43" s="242">
        <v>163</v>
      </c>
      <c r="D43" s="242">
        <v>164.8</v>
      </c>
      <c r="E43" s="243">
        <f t="shared" si="0"/>
        <v>163.16666666666666</v>
      </c>
      <c r="F43">
        <v>8.1</v>
      </c>
      <c r="G43" s="213">
        <v>8.1</v>
      </c>
      <c r="H43" s="213">
        <v>8.3000000000000007</v>
      </c>
      <c r="I43" s="243">
        <f t="shared" si="1"/>
        <v>8.1666666666666661</v>
      </c>
      <c r="J43">
        <v>11.3</v>
      </c>
      <c r="K43" s="213">
        <v>11.8</v>
      </c>
      <c r="L43" s="213">
        <v>12.3</v>
      </c>
      <c r="M43" s="243">
        <f t="shared" si="2"/>
        <v>11.800000000000002</v>
      </c>
      <c r="N43">
        <v>7.1</v>
      </c>
      <c r="O43" s="213">
        <v>7.1</v>
      </c>
      <c r="P43" s="213">
        <v>6.9</v>
      </c>
      <c r="Q43" s="243">
        <f t="shared" si="3"/>
        <v>7.0333333333333341</v>
      </c>
      <c r="R43" s="97">
        <v>4.46</v>
      </c>
      <c r="S43" s="244">
        <v>4.34</v>
      </c>
      <c r="T43" s="244">
        <v>3.73</v>
      </c>
      <c r="U43" s="243">
        <f t="shared" si="4"/>
        <v>4.1766666666666667</v>
      </c>
    </row>
    <row r="44" spans="1:21" x14ac:dyDescent="0.35">
      <c r="A44" s="247">
        <v>43220</v>
      </c>
      <c r="B44" s="29">
        <v>151.30000000000001</v>
      </c>
      <c r="C44" s="242">
        <v>150.69999999999999</v>
      </c>
      <c r="D44" s="242">
        <v>149.9</v>
      </c>
      <c r="E44" s="243">
        <f t="shared" si="0"/>
        <v>150.63333333333333</v>
      </c>
      <c r="F44">
        <v>8.1</v>
      </c>
      <c r="G44" s="213">
        <v>7.7</v>
      </c>
      <c r="H44" s="213">
        <v>7.8</v>
      </c>
      <c r="I44" s="243">
        <f t="shared" si="1"/>
        <v>7.8666666666666671</v>
      </c>
      <c r="J44">
        <v>8.6999999999999993</v>
      </c>
      <c r="K44" s="213">
        <v>7.7</v>
      </c>
      <c r="L44" s="213">
        <v>7.8</v>
      </c>
      <c r="M44" s="243">
        <f t="shared" si="2"/>
        <v>8.0666666666666664</v>
      </c>
      <c r="N44">
        <v>12.4</v>
      </c>
      <c r="O44" s="213">
        <v>12.4</v>
      </c>
      <c r="P44" s="213">
        <v>12.4</v>
      </c>
      <c r="Q44" s="243">
        <f t="shared" si="3"/>
        <v>12.4</v>
      </c>
      <c r="R44" s="97">
        <v>2.6</v>
      </c>
      <c r="S44" s="244">
        <v>2.77</v>
      </c>
      <c r="T44" s="244">
        <v>1.8</v>
      </c>
      <c r="U44" s="243">
        <f t="shared" si="4"/>
        <v>2.39</v>
      </c>
    </row>
    <row r="45" spans="1:21" x14ac:dyDescent="0.35">
      <c r="A45" s="247">
        <v>43234</v>
      </c>
      <c r="B45" s="29">
        <v>148.19999999999999</v>
      </c>
      <c r="C45" s="242">
        <v>145.6</v>
      </c>
      <c r="D45" s="242">
        <v>146.5</v>
      </c>
      <c r="E45" s="243">
        <f t="shared" si="0"/>
        <v>146.76666666666665</v>
      </c>
      <c r="F45">
        <v>7.8</v>
      </c>
      <c r="G45" s="213">
        <v>7.8</v>
      </c>
      <c r="H45" s="213">
        <v>7.9</v>
      </c>
      <c r="I45" s="243">
        <f t="shared" si="1"/>
        <v>7.833333333333333</v>
      </c>
      <c r="K45" s="213"/>
      <c r="L45" s="213"/>
      <c r="M45" s="243"/>
      <c r="N45">
        <v>17.399999999999999</v>
      </c>
      <c r="O45" s="213">
        <v>17.2</v>
      </c>
      <c r="P45" s="213">
        <v>17.2</v>
      </c>
      <c r="Q45" s="243">
        <f t="shared" si="3"/>
        <v>17.266666666666666</v>
      </c>
      <c r="R45" s="97">
        <v>2.5</v>
      </c>
      <c r="S45" s="244">
        <v>2.23</v>
      </c>
      <c r="T45" s="244">
        <v>2.31</v>
      </c>
      <c r="U45" s="243">
        <f t="shared" si="4"/>
        <v>2.3466666666666671</v>
      </c>
    </row>
    <row r="46" spans="1:21" x14ac:dyDescent="0.35">
      <c r="A46" s="247">
        <v>43235</v>
      </c>
      <c r="B46" s="29">
        <v>145.69999999999999</v>
      </c>
      <c r="C46" s="242">
        <v>145.69999999999999</v>
      </c>
      <c r="D46" s="242">
        <v>146.4</v>
      </c>
      <c r="E46" s="243">
        <f t="shared" si="0"/>
        <v>145.93333333333331</v>
      </c>
      <c r="F46">
        <v>7.4</v>
      </c>
      <c r="G46" s="213">
        <v>7.4</v>
      </c>
      <c r="H46" s="213">
        <v>7.4</v>
      </c>
      <c r="I46" s="243">
        <f t="shared" si="1"/>
        <v>7.4000000000000012</v>
      </c>
      <c r="J46">
        <v>7</v>
      </c>
      <c r="K46" s="213">
        <v>6.8</v>
      </c>
      <c r="L46" s="213">
        <v>7.1</v>
      </c>
      <c r="M46" s="243">
        <f t="shared" si="2"/>
        <v>6.9666666666666659</v>
      </c>
      <c r="N46">
        <v>19</v>
      </c>
      <c r="O46" s="213">
        <v>19.100000000000001</v>
      </c>
      <c r="P46" s="213">
        <v>19</v>
      </c>
      <c r="Q46" s="243">
        <f t="shared" si="3"/>
        <v>19.033333333333335</v>
      </c>
      <c r="S46" s="244"/>
      <c r="T46" s="244"/>
      <c r="U46" s="243"/>
    </row>
    <row r="47" spans="1:21" x14ac:dyDescent="0.35">
      <c r="A47" s="247">
        <v>43242</v>
      </c>
      <c r="B47" s="29">
        <v>144.30000000000001</v>
      </c>
      <c r="C47" s="242">
        <v>139.6</v>
      </c>
      <c r="D47" s="242">
        <v>138.30000000000001</v>
      </c>
      <c r="E47" s="243">
        <f t="shared" si="0"/>
        <v>140.73333333333332</v>
      </c>
      <c r="F47">
        <v>8.1999999999999993</v>
      </c>
      <c r="G47" s="213">
        <v>8.4</v>
      </c>
      <c r="H47" s="213">
        <v>8.6999999999999993</v>
      </c>
      <c r="I47" s="243">
        <f t="shared" si="1"/>
        <v>8.4333333333333336</v>
      </c>
      <c r="J47">
        <v>7.98</v>
      </c>
      <c r="K47" s="213">
        <v>7.85</v>
      </c>
      <c r="L47" s="213">
        <v>8.01</v>
      </c>
      <c r="M47" s="243">
        <f t="shared" si="2"/>
        <v>7.9466666666666663</v>
      </c>
      <c r="N47">
        <v>19.399999999999999</v>
      </c>
      <c r="O47" s="213">
        <v>19.100000000000001</v>
      </c>
      <c r="P47" s="213">
        <v>19.3</v>
      </c>
      <c r="Q47" s="243">
        <f t="shared" si="3"/>
        <v>19.266666666666666</v>
      </c>
      <c r="R47" s="97">
        <v>2.4900000000000002</v>
      </c>
      <c r="S47" s="244">
        <v>1.58</v>
      </c>
      <c r="T47" s="244">
        <v>1.1000000000000001</v>
      </c>
      <c r="U47" s="243">
        <f t="shared" si="4"/>
        <v>1.7233333333333334</v>
      </c>
    </row>
    <row r="48" spans="1:21" x14ac:dyDescent="0.35">
      <c r="A48" s="247">
        <v>43249</v>
      </c>
      <c r="B48" s="29">
        <v>143.5</v>
      </c>
      <c r="C48" s="242">
        <v>139.6</v>
      </c>
      <c r="D48" s="242">
        <v>139.6</v>
      </c>
      <c r="E48" s="243">
        <f t="shared" si="0"/>
        <v>140.9</v>
      </c>
      <c r="F48">
        <v>7.7</v>
      </c>
      <c r="G48" s="213">
        <v>7.9</v>
      </c>
      <c r="H48" s="213">
        <v>8</v>
      </c>
      <c r="I48" s="243">
        <f t="shared" si="1"/>
        <v>7.8666666666666671</v>
      </c>
      <c r="J48">
        <v>5.8</v>
      </c>
      <c r="K48" s="213">
        <v>5.94</v>
      </c>
      <c r="L48" s="213">
        <v>6.63</v>
      </c>
      <c r="M48" s="243">
        <f t="shared" si="2"/>
        <v>6.123333333333334</v>
      </c>
      <c r="N48">
        <v>25.1</v>
      </c>
      <c r="O48" s="213">
        <v>22.3</v>
      </c>
      <c r="P48" s="213">
        <v>23.6</v>
      </c>
      <c r="Q48" s="243">
        <f t="shared" si="3"/>
        <v>23.666666666666668</v>
      </c>
      <c r="R48" s="97">
        <v>3.44</v>
      </c>
      <c r="S48" s="244">
        <v>2.64</v>
      </c>
      <c r="T48" s="244">
        <v>1.93</v>
      </c>
      <c r="U48" s="243">
        <f t="shared" si="4"/>
        <v>2.67</v>
      </c>
    </row>
    <row r="49" spans="1:21" x14ac:dyDescent="0.35">
      <c r="A49" s="247">
        <v>43263</v>
      </c>
      <c r="B49" s="29">
        <v>141.1</v>
      </c>
      <c r="C49" s="242">
        <v>139.1</v>
      </c>
      <c r="D49" s="242">
        <v>139.19999999999999</v>
      </c>
      <c r="E49" s="243">
        <f t="shared" si="0"/>
        <v>139.79999999999998</v>
      </c>
      <c r="F49">
        <v>7.5</v>
      </c>
      <c r="G49" s="213">
        <v>7.5</v>
      </c>
      <c r="H49" s="213">
        <v>7.5</v>
      </c>
      <c r="I49" s="243">
        <f t="shared" si="1"/>
        <v>7.5</v>
      </c>
      <c r="J49">
        <v>5.88</v>
      </c>
      <c r="K49" s="213">
        <v>5.61</v>
      </c>
      <c r="L49" s="213">
        <v>5.73</v>
      </c>
      <c r="M49" s="243">
        <f t="shared" si="2"/>
        <v>5.7399999999999993</v>
      </c>
      <c r="N49">
        <v>19.8</v>
      </c>
      <c r="O49" s="213">
        <v>20.100000000000001</v>
      </c>
      <c r="P49" s="213">
        <v>20.3</v>
      </c>
      <c r="Q49" s="243">
        <f t="shared" si="3"/>
        <v>20.066666666666666</v>
      </c>
      <c r="R49" s="97">
        <v>1.91</v>
      </c>
      <c r="S49" s="244">
        <v>2.4</v>
      </c>
      <c r="T49" s="244">
        <v>2.61</v>
      </c>
      <c r="U49" s="243">
        <f t="shared" si="4"/>
        <v>2.3066666666666666</v>
      </c>
    </row>
    <row r="50" spans="1:21" x14ac:dyDescent="0.35">
      <c r="A50" s="247">
        <v>43270</v>
      </c>
      <c r="B50" s="29">
        <v>153.30000000000001</v>
      </c>
      <c r="C50" s="242">
        <v>153.4</v>
      </c>
      <c r="D50" s="242">
        <v>150.6</v>
      </c>
      <c r="E50" s="243">
        <f t="shared" si="0"/>
        <v>152.43333333333337</v>
      </c>
      <c r="F50">
        <v>7.5</v>
      </c>
      <c r="G50" s="213">
        <v>7.4</v>
      </c>
      <c r="H50" s="213">
        <v>7.6</v>
      </c>
      <c r="I50" s="243">
        <f t="shared" si="1"/>
        <v>7.5</v>
      </c>
      <c r="J50">
        <v>5.81</v>
      </c>
      <c r="K50" s="213">
        <v>5.2</v>
      </c>
      <c r="L50" s="213">
        <v>6.43</v>
      </c>
      <c r="M50" s="243">
        <f t="shared" si="2"/>
        <v>5.8133333333333326</v>
      </c>
      <c r="N50">
        <v>17.2</v>
      </c>
      <c r="O50" s="213">
        <v>17.5</v>
      </c>
      <c r="P50" s="213">
        <v>17.2</v>
      </c>
      <c r="Q50" s="243">
        <f t="shared" si="3"/>
        <v>17.3</v>
      </c>
      <c r="R50" s="97">
        <v>1.95</v>
      </c>
      <c r="S50" s="244">
        <v>5.8</v>
      </c>
      <c r="T50" s="244">
        <v>5.4</v>
      </c>
      <c r="U50" s="243">
        <f t="shared" si="4"/>
        <v>4.3833333333333337</v>
      </c>
    </row>
    <row r="51" spans="1:21" x14ac:dyDescent="0.35">
      <c r="A51" s="247">
        <v>43277</v>
      </c>
      <c r="B51" s="29">
        <v>148.1</v>
      </c>
      <c r="C51" s="242">
        <v>147.69999999999999</v>
      </c>
      <c r="D51" s="242">
        <v>146.9</v>
      </c>
      <c r="E51" s="243">
        <f t="shared" si="0"/>
        <v>147.56666666666663</v>
      </c>
      <c r="F51">
        <v>7.5</v>
      </c>
      <c r="G51" s="213">
        <v>7.4</v>
      </c>
      <c r="H51" s="213">
        <v>7.4</v>
      </c>
      <c r="I51" s="243">
        <f t="shared" si="1"/>
        <v>7.4333333333333336</v>
      </c>
      <c r="J51">
        <v>7.94</v>
      </c>
      <c r="K51" s="213">
        <v>7.18</v>
      </c>
      <c r="L51" s="213">
        <v>7.13</v>
      </c>
      <c r="M51" s="243">
        <f t="shared" si="2"/>
        <v>7.416666666666667</v>
      </c>
      <c r="N51">
        <v>18.899999999999999</v>
      </c>
      <c r="O51" s="213">
        <v>16.899999999999999</v>
      </c>
      <c r="P51" s="213">
        <v>17.399999999999999</v>
      </c>
      <c r="Q51" s="243">
        <f t="shared" si="3"/>
        <v>17.733333333333331</v>
      </c>
      <c r="R51" s="97">
        <v>3.17</v>
      </c>
      <c r="S51" s="244">
        <v>6.39</v>
      </c>
      <c r="T51" s="244">
        <v>4.0599999999999996</v>
      </c>
      <c r="U51" s="243">
        <f t="shared" si="4"/>
        <v>4.5399999999999991</v>
      </c>
    </row>
    <row r="52" spans="1:21" x14ac:dyDescent="0.35">
      <c r="A52" s="247">
        <v>43284</v>
      </c>
      <c r="B52" s="29">
        <v>145.19999999999999</v>
      </c>
      <c r="C52" s="242">
        <v>143</v>
      </c>
      <c r="D52" s="242">
        <v>140.80000000000001</v>
      </c>
      <c r="E52" s="243">
        <f t="shared" si="0"/>
        <v>143</v>
      </c>
      <c r="F52">
        <v>7.6</v>
      </c>
      <c r="G52" s="213">
        <v>7.5</v>
      </c>
      <c r="H52" s="213">
        <v>7.5</v>
      </c>
      <c r="I52" s="243">
        <f t="shared" si="1"/>
        <v>7.5333333333333341</v>
      </c>
      <c r="J52">
        <v>5.34</v>
      </c>
      <c r="K52" s="213">
        <v>4.6900000000000004</v>
      </c>
      <c r="L52" s="213">
        <v>5.62</v>
      </c>
      <c r="M52" s="243">
        <f t="shared" si="2"/>
        <v>5.2166666666666677</v>
      </c>
      <c r="N52">
        <v>18.7</v>
      </c>
      <c r="O52" s="213">
        <v>21.1</v>
      </c>
      <c r="P52" s="213">
        <v>20.5</v>
      </c>
      <c r="Q52" s="243">
        <f t="shared" si="3"/>
        <v>20.099999999999998</v>
      </c>
      <c r="R52" s="97">
        <v>2.4900000000000002</v>
      </c>
      <c r="S52" s="244">
        <v>3.41</v>
      </c>
      <c r="T52" s="244">
        <v>2.79</v>
      </c>
      <c r="U52" s="243">
        <f t="shared" si="4"/>
        <v>2.8966666666666669</v>
      </c>
    </row>
    <row r="53" spans="1:21" x14ac:dyDescent="0.35">
      <c r="A53" s="247">
        <v>43291</v>
      </c>
      <c r="B53" s="29">
        <v>147.1</v>
      </c>
      <c r="C53" s="242">
        <v>150</v>
      </c>
      <c r="D53" s="242">
        <v>148.69999999999999</v>
      </c>
      <c r="E53" s="243">
        <f t="shared" si="0"/>
        <v>148.6</v>
      </c>
      <c r="F53">
        <v>7.9</v>
      </c>
      <c r="G53" s="213">
        <v>8.1</v>
      </c>
      <c r="H53" s="213">
        <v>8.4</v>
      </c>
      <c r="I53" s="243">
        <f t="shared" si="1"/>
        <v>8.1333333333333329</v>
      </c>
      <c r="J53">
        <v>5.26</v>
      </c>
      <c r="K53" s="213">
        <v>4.74</v>
      </c>
      <c r="L53" s="213">
        <v>5.68</v>
      </c>
      <c r="M53" s="243">
        <f t="shared" si="2"/>
        <v>5.2266666666666666</v>
      </c>
      <c r="N53">
        <v>17.399999999999999</v>
      </c>
      <c r="O53" s="213">
        <v>17.600000000000001</v>
      </c>
      <c r="P53" s="213">
        <v>17.2</v>
      </c>
      <c r="Q53" s="243">
        <f t="shared" si="3"/>
        <v>17.400000000000002</v>
      </c>
      <c r="R53" s="97">
        <v>6.62</v>
      </c>
      <c r="S53" s="244">
        <v>2.66</v>
      </c>
      <c r="T53" s="244">
        <v>3.84</v>
      </c>
      <c r="U53" s="243">
        <f t="shared" si="4"/>
        <v>4.373333333333334</v>
      </c>
    </row>
    <row r="54" spans="1:21" x14ac:dyDescent="0.35">
      <c r="A54" s="247">
        <v>43298</v>
      </c>
      <c r="B54" s="29">
        <v>151.4</v>
      </c>
      <c r="C54" s="242">
        <v>153.6</v>
      </c>
      <c r="D54" s="242">
        <v>152.19999999999999</v>
      </c>
      <c r="E54" s="243">
        <f t="shared" si="0"/>
        <v>152.4</v>
      </c>
      <c r="F54">
        <v>8.1</v>
      </c>
      <c r="G54" s="213">
        <v>7.9</v>
      </c>
      <c r="H54" s="213">
        <v>8</v>
      </c>
      <c r="I54" s="243">
        <f t="shared" si="1"/>
        <v>8</v>
      </c>
      <c r="J54">
        <v>4.93</v>
      </c>
      <c r="K54" s="213">
        <v>4.4400000000000004</v>
      </c>
      <c r="L54" s="213">
        <v>5.9</v>
      </c>
      <c r="M54" s="243">
        <f t="shared" si="2"/>
        <v>5.0900000000000007</v>
      </c>
      <c r="N54">
        <v>22.7</v>
      </c>
      <c r="O54" s="213">
        <v>23.1</v>
      </c>
      <c r="P54" s="213">
        <v>22.5</v>
      </c>
      <c r="Q54" s="243">
        <f t="shared" si="3"/>
        <v>22.766666666666666</v>
      </c>
      <c r="S54" s="244"/>
      <c r="T54" s="244"/>
      <c r="U54" s="243"/>
    </row>
    <row r="55" spans="1:21" x14ac:dyDescent="0.35">
      <c r="A55" s="247">
        <v>43305</v>
      </c>
      <c r="B55" s="29">
        <v>154.30000000000001</v>
      </c>
      <c r="C55" s="242">
        <v>154.5</v>
      </c>
      <c r="D55" s="242">
        <v>145.69999999999999</v>
      </c>
      <c r="E55" s="243">
        <f t="shared" si="0"/>
        <v>151.5</v>
      </c>
      <c r="F55">
        <v>7.8</v>
      </c>
      <c r="G55" s="213">
        <v>7.7</v>
      </c>
      <c r="H55" s="213">
        <v>7.7</v>
      </c>
      <c r="I55" s="243">
        <f t="shared" si="1"/>
        <v>7.7333333333333334</v>
      </c>
      <c r="J55">
        <v>5.07</v>
      </c>
      <c r="K55" s="213">
        <v>4.59</v>
      </c>
      <c r="L55" s="213">
        <v>5.51</v>
      </c>
      <c r="M55" s="243">
        <f t="shared" si="2"/>
        <v>5.0566666666666666</v>
      </c>
      <c r="N55">
        <v>24.3</v>
      </c>
      <c r="O55" s="213">
        <v>23.9</v>
      </c>
      <c r="P55" s="213">
        <v>23.4</v>
      </c>
      <c r="Q55" s="243">
        <f t="shared" si="3"/>
        <v>23.866666666666664</v>
      </c>
      <c r="R55" s="97">
        <v>4.09</v>
      </c>
      <c r="S55" s="244">
        <v>5.55</v>
      </c>
      <c r="T55" s="244">
        <v>1.8</v>
      </c>
      <c r="U55" s="243">
        <f t="shared" si="4"/>
        <v>3.8133333333333339</v>
      </c>
    </row>
    <row r="56" spans="1:21" x14ac:dyDescent="0.35">
      <c r="A56" s="247">
        <v>43312</v>
      </c>
      <c r="B56" s="29">
        <v>160.1</v>
      </c>
      <c r="C56" s="242">
        <v>161</v>
      </c>
      <c r="D56" s="242">
        <v>159.4</v>
      </c>
      <c r="E56" s="243">
        <f t="shared" si="0"/>
        <v>160.16666666666666</v>
      </c>
      <c r="F56">
        <v>7.7</v>
      </c>
      <c r="G56" s="213">
        <v>7.8</v>
      </c>
      <c r="H56" s="213">
        <v>8</v>
      </c>
      <c r="I56" s="243">
        <f t="shared" si="1"/>
        <v>7.833333333333333</v>
      </c>
      <c r="J56">
        <v>5.17</v>
      </c>
      <c r="K56" s="213">
        <v>4.3600000000000003</v>
      </c>
      <c r="L56" s="213">
        <v>5.15</v>
      </c>
      <c r="M56" s="243">
        <f t="shared" si="2"/>
        <v>4.8933333333333335</v>
      </c>
      <c r="N56">
        <v>23.9</v>
      </c>
      <c r="O56" s="213">
        <v>23</v>
      </c>
      <c r="P56" s="213">
        <v>22.4</v>
      </c>
      <c r="Q56" s="243">
        <f t="shared" si="3"/>
        <v>23.099999999999998</v>
      </c>
      <c r="R56" s="97">
        <v>2.11</v>
      </c>
      <c r="S56" s="244">
        <v>2.04</v>
      </c>
      <c r="T56" s="244">
        <v>3.84</v>
      </c>
      <c r="U56" s="243">
        <f t="shared" si="4"/>
        <v>2.6633333333333336</v>
      </c>
    </row>
    <row r="57" spans="1:21" x14ac:dyDescent="0.35">
      <c r="A57" s="247">
        <v>43319</v>
      </c>
      <c r="B57" s="29">
        <v>158.9</v>
      </c>
      <c r="C57" s="242">
        <v>156.80000000000001</v>
      </c>
      <c r="D57" s="242">
        <v>155</v>
      </c>
      <c r="E57" s="243">
        <f t="shared" si="0"/>
        <v>156.9</v>
      </c>
      <c r="F57">
        <v>7.8</v>
      </c>
      <c r="G57" s="213">
        <v>7.6</v>
      </c>
      <c r="H57" s="213">
        <v>7.5</v>
      </c>
      <c r="I57" s="243">
        <f t="shared" si="1"/>
        <v>7.6333333333333329</v>
      </c>
      <c r="J57">
        <v>4.84</v>
      </c>
      <c r="K57" s="213">
        <v>4.4400000000000004</v>
      </c>
      <c r="L57" s="213">
        <v>5.09</v>
      </c>
      <c r="M57" s="243">
        <f t="shared" si="2"/>
        <v>4.79</v>
      </c>
      <c r="N57">
        <v>22.3</v>
      </c>
      <c r="O57" s="213">
        <v>22.6</v>
      </c>
      <c r="P57" s="213">
        <v>23.3</v>
      </c>
      <c r="Q57" s="243">
        <f t="shared" si="3"/>
        <v>22.733333333333334</v>
      </c>
      <c r="R57" s="97">
        <v>1.91</v>
      </c>
      <c r="S57" s="244">
        <v>2.48</v>
      </c>
      <c r="T57" s="244">
        <v>1.5</v>
      </c>
      <c r="U57" s="243">
        <f t="shared" si="4"/>
        <v>1.9633333333333332</v>
      </c>
    </row>
    <row r="58" spans="1:21" x14ac:dyDescent="0.35">
      <c r="A58" s="247">
        <v>43326</v>
      </c>
      <c r="B58" s="29">
        <v>155.9</v>
      </c>
      <c r="C58" s="242">
        <v>152</v>
      </c>
      <c r="D58" s="242">
        <v>152.30000000000001</v>
      </c>
      <c r="E58" s="243">
        <f t="shared" si="0"/>
        <v>153.4</v>
      </c>
      <c r="F58">
        <v>7.6</v>
      </c>
      <c r="G58" s="213">
        <v>7.6</v>
      </c>
      <c r="H58" s="213">
        <v>7.8</v>
      </c>
      <c r="I58" s="243">
        <f t="shared" si="1"/>
        <v>7.666666666666667</v>
      </c>
      <c r="J58">
        <v>6.2</v>
      </c>
      <c r="K58" s="213">
        <v>6.15</v>
      </c>
      <c r="L58" s="213">
        <v>6.42</v>
      </c>
      <c r="M58" s="243">
        <f t="shared" si="2"/>
        <v>6.2566666666666677</v>
      </c>
      <c r="N58">
        <v>19.600000000000001</v>
      </c>
      <c r="O58" s="213">
        <v>19.5</v>
      </c>
      <c r="P58" s="213">
        <v>19.399999999999999</v>
      </c>
      <c r="Q58" s="243">
        <f t="shared" si="3"/>
        <v>19.5</v>
      </c>
      <c r="R58" s="97">
        <v>1.2</v>
      </c>
      <c r="S58" s="244">
        <v>1.43</v>
      </c>
      <c r="T58" s="244">
        <v>1.03</v>
      </c>
      <c r="U58" s="243">
        <f t="shared" si="4"/>
        <v>1.22</v>
      </c>
    </row>
    <row r="59" spans="1:21" x14ac:dyDescent="0.35">
      <c r="A59" s="247">
        <v>43333</v>
      </c>
      <c r="B59" s="29">
        <v>163.6</v>
      </c>
      <c r="C59" s="242">
        <v>156.69999999999999</v>
      </c>
      <c r="D59" s="242">
        <v>151</v>
      </c>
      <c r="E59" s="243">
        <f t="shared" si="0"/>
        <v>157.1</v>
      </c>
      <c r="F59">
        <v>7.9</v>
      </c>
      <c r="G59" s="213">
        <v>7.6</v>
      </c>
      <c r="H59" s="213">
        <v>7.6</v>
      </c>
      <c r="I59" s="243">
        <f t="shared" si="1"/>
        <v>7.7</v>
      </c>
      <c r="J59">
        <v>6.39</v>
      </c>
      <c r="K59" s="213">
        <v>6.27</v>
      </c>
      <c r="L59" s="213">
        <v>6.54</v>
      </c>
      <c r="M59" s="243">
        <f t="shared" si="2"/>
        <v>6.3999999999999995</v>
      </c>
      <c r="N59">
        <v>20.5</v>
      </c>
      <c r="O59" s="213">
        <v>20.5</v>
      </c>
      <c r="P59" s="213">
        <v>20.5</v>
      </c>
      <c r="Q59" s="243">
        <f t="shared" si="3"/>
        <v>20.5</v>
      </c>
      <c r="R59" s="97">
        <v>1.24</v>
      </c>
      <c r="S59" s="244">
        <v>4.49</v>
      </c>
      <c r="T59" s="244">
        <v>0.63</v>
      </c>
      <c r="U59" s="243">
        <f t="shared" si="4"/>
        <v>2.12</v>
      </c>
    </row>
    <row r="60" spans="1:21" x14ac:dyDescent="0.35">
      <c r="A60" s="247">
        <v>43340</v>
      </c>
      <c r="B60" s="29">
        <v>160.69999999999999</v>
      </c>
      <c r="C60" s="242">
        <v>151.19999999999999</v>
      </c>
      <c r="D60" s="242">
        <v>143.80000000000001</v>
      </c>
      <c r="E60" s="243">
        <f t="shared" si="0"/>
        <v>151.9</v>
      </c>
      <c r="F60">
        <v>7.6</v>
      </c>
      <c r="G60" s="213">
        <v>7.6</v>
      </c>
      <c r="H60" s="213">
        <v>7.7</v>
      </c>
      <c r="I60" s="243">
        <f t="shared" si="1"/>
        <v>7.6333333333333329</v>
      </c>
      <c r="J60">
        <v>7.45</v>
      </c>
      <c r="K60" s="213">
        <v>7.86</v>
      </c>
      <c r="L60" s="213">
        <v>7.92</v>
      </c>
      <c r="M60" s="243">
        <f t="shared" si="2"/>
        <v>7.7433333333333332</v>
      </c>
      <c r="N60">
        <v>17.2</v>
      </c>
      <c r="O60" s="213">
        <v>17.3</v>
      </c>
      <c r="P60" s="213">
        <v>17.399999999999999</v>
      </c>
      <c r="Q60" s="243">
        <f t="shared" si="3"/>
        <v>17.3</v>
      </c>
      <c r="R60" s="97">
        <v>0.61</v>
      </c>
      <c r="S60" s="244">
        <v>0.17</v>
      </c>
      <c r="T60" s="244">
        <v>0.3</v>
      </c>
      <c r="U60" s="243">
        <f t="shared" si="4"/>
        <v>0.36000000000000004</v>
      </c>
    </row>
    <row r="61" spans="1:21" x14ac:dyDescent="0.35">
      <c r="A61" s="247">
        <v>43347</v>
      </c>
      <c r="B61" s="29">
        <v>156.19999999999999</v>
      </c>
      <c r="C61" s="242">
        <v>145.69999999999999</v>
      </c>
      <c r="D61" s="242">
        <v>139.80000000000001</v>
      </c>
      <c r="E61" s="243">
        <f t="shared" si="0"/>
        <v>147.23333333333332</v>
      </c>
      <c r="F61">
        <v>7.7</v>
      </c>
      <c r="G61" s="213">
        <v>7.8</v>
      </c>
      <c r="H61" s="213">
        <v>7.7</v>
      </c>
      <c r="I61" s="243">
        <f t="shared" si="1"/>
        <v>7.7333333333333334</v>
      </c>
      <c r="J61">
        <v>8.39</v>
      </c>
      <c r="K61" s="213">
        <v>8.4600000000000009</v>
      </c>
      <c r="L61" s="213">
        <v>8.2200000000000006</v>
      </c>
      <c r="M61" s="243">
        <f t="shared" si="2"/>
        <v>8.3566666666666674</v>
      </c>
      <c r="N61">
        <v>19.8</v>
      </c>
      <c r="O61" s="213">
        <v>19.600000000000001</v>
      </c>
      <c r="P61" s="213">
        <v>19.100000000000001</v>
      </c>
      <c r="Q61" s="243">
        <f t="shared" si="3"/>
        <v>19.500000000000004</v>
      </c>
      <c r="R61" s="97">
        <v>0.72</v>
      </c>
      <c r="S61" s="244">
        <v>1.37</v>
      </c>
      <c r="T61" s="244">
        <v>1.46</v>
      </c>
      <c r="U61" s="243">
        <f t="shared" si="4"/>
        <v>1.1833333333333333</v>
      </c>
    </row>
    <row r="62" spans="1:21" x14ac:dyDescent="0.35">
      <c r="A62" s="247">
        <v>43361</v>
      </c>
      <c r="B62" s="29">
        <v>165.3</v>
      </c>
      <c r="C62" s="242">
        <v>165.5</v>
      </c>
      <c r="D62" s="242">
        <v>148.1</v>
      </c>
      <c r="E62" s="243">
        <f t="shared" si="0"/>
        <v>159.63333333333333</v>
      </c>
      <c r="F62">
        <v>7.6</v>
      </c>
      <c r="G62" s="213">
        <v>7.6</v>
      </c>
      <c r="H62" s="213">
        <v>7.8</v>
      </c>
      <c r="I62" s="243">
        <f t="shared" si="1"/>
        <v>7.666666666666667</v>
      </c>
      <c r="J62">
        <v>7.79</v>
      </c>
      <c r="K62" s="213">
        <v>7.86</v>
      </c>
      <c r="L62" s="213">
        <v>8.35</v>
      </c>
      <c r="M62" s="243">
        <f t="shared" si="2"/>
        <v>8</v>
      </c>
      <c r="N62">
        <v>16.399999999999999</v>
      </c>
      <c r="O62" s="213">
        <v>16.899999999999999</v>
      </c>
      <c r="P62" s="213">
        <v>16.2</v>
      </c>
      <c r="Q62" s="243">
        <f t="shared" si="3"/>
        <v>16.5</v>
      </c>
      <c r="R62" s="97">
        <v>2.92</v>
      </c>
      <c r="S62" s="244">
        <v>0.99</v>
      </c>
      <c r="T62" s="244">
        <v>1.1200000000000001</v>
      </c>
      <c r="U62" s="243">
        <f t="shared" si="4"/>
        <v>1.6766666666666667</v>
      </c>
    </row>
    <row r="63" spans="1:21" x14ac:dyDescent="0.35">
      <c r="A63" s="247">
        <v>43375</v>
      </c>
      <c r="B63" s="29">
        <v>160.9</v>
      </c>
      <c r="C63" s="242">
        <v>156.19999999999999</v>
      </c>
      <c r="D63" s="242">
        <v>148</v>
      </c>
      <c r="E63" s="243">
        <f t="shared" si="0"/>
        <v>155.03333333333333</v>
      </c>
      <c r="F63">
        <v>7.5</v>
      </c>
      <c r="G63" s="213">
        <v>7.5</v>
      </c>
      <c r="H63" s="213">
        <v>7.7</v>
      </c>
      <c r="I63" s="243">
        <f t="shared" si="1"/>
        <v>7.5666666666666664</v>
      </c>
      <c r="J63">
        <v>9.82</v>
      </c>
      <c r="K63" s="213">
        <v>9.8000000000000007</v>
      </c>
      <c r="L63" s="213">
        <v>10.11</v>
      </c>
      <c r="M63" s="243">
        <f t="shared" si="2"/>
        <v>9.91</v>
      </c>
      <c r="N63">
        <v>10</v>
      </c>
      <c r="O63" s="213">
        <v>10.5</v>
      </c>
      <c r="P63" s="213">
        <v>10.3</v>
      </c>
      <c r="Q63" s="243">
        <f t="shared" si="3"/>
        <v>10.266666666666667</v>
      </c>
      <c r="R63" s="97">
        <v>0.59</v>
      </c>
      <c r="S63" s="244">
        <v>0.67</v>
      </c>
      <c r="T63" s="244">
        <v>0.43</v>
      </c>
      <c r="U63" s="243">
        <f t="shared" si="4"/>
        <v>0.56333333333333335</v>
      </c>
    </row>
    <row r="64" spans="1:21" x14ac:dyDescent="0.35">
      <c r="A64" s="247">
        <v>43403</v>
      </c>
      <c r="B64" s="29">
        <v>184.2</v>
      </c>
      <c r="C64" s="242">
        <v>183.5</v>
      </c>
      <c r="D64" s="242">
        <v>174.8</v>
      </c>
      <c r="E64" s="243">
        <f t="shared" si="0"/>
        <v>180.83333333333334</v>
      </c>
      <c r="F64">
        <v>8</v>
      </c>
      <c r="G64" s="213">
        <v>7.8</v>
      </c>
      <c r="H64" s="213">
        <v>7.8</v>
      </c>
      <c r="I64" s="243">
        <f t="shared" si="1"/>
        <v>7.8666666666666671</v>
      </c>
      <c r="J64">
        <v>10.68</v>
      </c>
      <c r="K64" s="213">
        <v>10.61</v>
      </c>
      <c r="L64" s="213">
        <v>11.6</v>
      </c>
      <c r="M64" s="243">
        <f t="shared" si="2"/>
        <v>10.963333333333333</v>
      </c>
      <c r="N64">
        <v>6.5</v>
      </c>
      <c r="O64" s="213">
        <v>6.2</v>
      </c>
      <c r="P64" s="213">
        <v>6.2</v>
      </c>
      <c r="Q64" s="243">
        <f t="shared" si="3"/>
        <v>6.3</v>
      </c>
      <c r="R64" s="97">
        <v>1.18</v>
      </c>
      <c r="S64" s="244">
        <v>1.96</v>
      </c>
      <c r="T64" s="244">
        <v>4.0599999999999996</v>
      </c>
      <c r="U64" s="243">
        <f t="shared" si="4"/>
        <v>2.4</v>
      </c>
    </row>
    <row r="65" spans="1:21" x14ac:dyDescent="0.35">
      <c r="A65" s="247">
        <v>43431</v>
      </c>
      <c r="B65" s="29">
        <v>174.3</v>
      </c>
      <c r="C65" s="242">
        <v>174.8</v>
      </c>
      <c r="D65" s="242">
        <v>171.2</v>
      </c>
      <c r="E65" s="243">
        <f t="shared" si="0"/>
        <v>173.43333333333331</v>
      </c>
      <c r="F65">
        <v>7.1</v>
      </c>
      <c r="G65" s="213">
        <v>6.7</v>
      </c>
      <c r="H65" s="213">
        <v>6.4</v>
      </c>
      <c r="I65" s="243">
        <f t="shared" si="1"/>
        <v>6.7333333333333343</v>
      </c>
      <c r="J65">
        <v>12.59</v>
      </c>
      <c r="K65" s="213">
        <v>12.41</v>
      </c>
      <c r="L65" s="213">
        <v>11.9</v>
      </c>
      <c r="M65" s="243">
        <f t="shared" si="2"/>
        <v>12.299999999999999</v>
      </c>
      <c r="N65">
        <v>4.3</v>
      </c>
      <c r="O65" s="213">
        <v>4.3</v>
      </c>
      <c r="P65" s="213">
        <v>5.2</v>
      </c>
      <c r="Q65" s="243">
        <f t="shared" si="3"/>
        <v>4.6000000000000005</v>
      </c>
      <c r="R65" s="97">
        <v>0.2</v>
      </c>
      <c r="S65" s="244">
        <v>0.77</v>
      </c>
      <c r="T65" s="244">
        <v>0.44</v>
      </c>
      <c r="U65" s="243">
        <f t="shared" si="4"/>
        <v>0.47</v>
      </c>
    </row>
    <row r="66" spans="1:21" x14ac:dyDescent="0.35">
      <c r="A66" s="247">
        <v>43515</v>
      </c>
      <c r="B66" s="29">
        <v>147.69999999999999</v>
      </c>
      <c r="C66" s="242">
        <v>148</v>
      </c>
      <c r="D66" s="242">
        <v>147.5</v>
      </c>
      <c r="E66" s="243">
        <f t="shared" si="0"/>
        <v>147.73333333333332</v>
      </c>
      <c r="F66">
        <v>7.7</v>
      </c>
      <c r="G66" s="213">
        <v>7.5</v>
      </c>
      <c r="H66" s="213">
        <v>7.1</v>
      </c>
      <c r="I66" s="243">
        <f t="shared" si="1"/>
        <v>7.4333333333333327</v>
      </c>
      <c r="J66">
        <v>12.3</v>
      </c>
      <c r="K66" s="213">
        <v>12.1</v>
      </c>
      <c r="L66" s="213">
        <v>12</v>
      </c>
      <c r="M66" s="243">
        <f t="shared" si="2"/>
        <v>12.133333333333333</v>
      </c>
      <c r="N66">
        <v>5.2</v>
      </c>
      <c r="O66" s="213">
        <v>5</v>
      </c>
      <c r="P66" s="213">
        <v>5.0999999999999996</v>
      </c>
      <c r="Q66" s="243">
        <f t="shared" si="3"/>
        <v>5.0999999999999996</v>
      </c>
      <c r="R66" s="97">
        <v>1.36</v>
      </c>
      <c r="S66" s="244">
        <v>1</v>
      </c>
      <c r="T66" s="244">
        <v>0.91</v>
      </c>
      <c r="U66" s="243">
        <f t="shared" si="4"/>
        <v>1.0900000000000001</v>
      </c>
    </row>
    <row r="67" spans="1:21" x14ac:dyDescent="0.35">
      <c r="A67" s="247">
        <v>43543</v>
      </c>
      <c r="B67" s="29">
        <v>116.6</v>
      </c>
      <c r="C67" s="242">
        <v>117</v>
      </c>
      <c r="D67" s="242">
        <v>117.5</v>
      </c>
      <c r="E67" s="243">
        <f t="shared" si="0"/>
        <v>117.03333333333335</v>
      </c>
      <c r="F67">
        <v>8.1999999999999993</v>
      </c>
      <c r="G67" s="213">
        <v>8</v>
      </c>
      <c r="H67" s="213">
        <v>7.4</v>
      </c>
      <c r="I67" s="243">
        <f t="shared" si="1"/>
        <v>7.8666666666666671</v>
      </c>
      <c r="J67">
        <v>11.4</v>
      </c>
      <c r="K67" s="213">
        <v>11.8</v>
      </c>
      <c r="L67" s="213">
        <v>11.7</v>
      </c>
      <c r="M67" s="243">
        <f t="shared" si="2"/>
        <v>11.633333333333335</v>
      </c>
      <c r="N67">
        <v>7</v>
      </c>
      <c r="O67" s="213">
        <v>6.2</v>
      </c>
      <c r="P67" s="213">
        <v>6.8</v>
      </c>
      <c r="Q67" s="243">
        <f t="shared" si="3"/>
        <v>6.666666666666667</v>
      </c>
      <c r="R67" s="97">
        <v>0.97</v>
      </c>
      <c r="S67" s="244">
        <v>1.1599999999999999</v>
      </c>
      <c r="T67" s="244">
        <v>0.95</v>
      </c>
      <c r="U67" s="243">
        <f t="shared" si="4"/>
        <v>1.0266666666666666</v>
      </c>
    </row>
    <row r="68" spans="1:21" x14ac:dyDescent="0.35">
      <c r="A68" s="247">
        <v>43578</v>
      </c>
      <c r="B68" s="29">
        <v>136.19999999999999</v>
      </c>
      <c r="C68" s="242">
        <v>133.6</v>
      </c>
      <c r="D68" s="242">
        <v>130.69999999999999</v>
      </c>
      <c r="E68" s="243">
        <f t="shared" si="0"/>
        <v>133.49999999999997</v>
      </c>
      <c r="F68">
        <v>8</v>
      </c>
      <c r="G68" s="213">
        <v>8.1</v>
      </c>
      <c r="H68" s="213">
        <v>8.3000000000000007</v>
      </c>
      <c r="I68" s="243">
        <f t="shared" si="1"/>
        <v>8.1333333333333346</v>
      </c>
      <c r="J68">
        <v>8.3000000000000007</v>
      </c>
      <c r="K68" s="213">
        <v>8.4</v>
      </c>
      <c r="L68" s="213">
        <v>8.4</v>
      </c>
      <c r="M68" s="243">
        <f t="shared" si="2"/>
        <v>8.3666666666666671</v>
      </c>
      <c r="N68">
        <v>14.3</v>
      </c>
      <c r="O68" s="213">
        <v>14.3</v>
      </c>
      <c r="P68" s="213">
        <v>14.9</v>
      </c>
      <c r="Q68" s="243">
        <f t="shared" si="3"/>
        <v>14.5</v>
      </c>
      <c r="R68" s="97">
        <v>5.77</v>
      </c>
      <c r="S68" s="244">
        <v>2.91</v>
      </c>
      <c r="T68" s="244">
        <v>2.9</v>
      </c>
      <c r="U68" s="243">
        <f t="shared" si="4"/>
        <v>3.86</v>
      </c>
    </row>
    <row r="69" spans="1:21" x14ac:dyDescent="0.35">
      <c r="A69" s="247">
        <v>43606</v>
      </c>
      <c r="B69" s="29">
        <v>164.5</v>
      </c>
      <c r="C69" s="242">
        <v>161.6</v>
      </c>
      <c r="D69" s="242">
        <v>156</v>
      </c>
      <c r="E69" s="243">
        <f t="shared" si="0"/>
        <v>160.70000000000002</v>
      </c>
      <c r="F69">
        <v>7.4</v>
      </c>
      <c r="G69" s="213">
        <v>7.5</v>
      </c>
      <c r="H69" s="213">
        <v>7.6</v>
      </c>
      <c r="I69" s="243">
        <f t="shared" si="1"/>
        <v>7.5</v>
      </c>
      <c r="J69">
        <v>5.8</v>
      </c>
      <c r="K69" s="213">
        <v>6</v>
      </c>
      <c r="L69" s="213">
        <v>6.4</v>
      </c>
      <c r="M69" s="243">
        <f t="shared" si="2"/>
        <v>6.0666666666666673</v>
      </c>
      <c r="N69">
        <v>15.4</v>
      </c>
      <c r="O69" s="213">
        <v>15</v>
      </c>
      <c r="P69" s="213">
        <v>15.2</v>
      </c>
      <c r="Q69" s="243">
        <f t="shared" si="3"/>
        <v>15.199999999999998</v>
      </c>
      <c r="R69" s="97">
        <v>2.58</v>
      </c>
      <c r="S69" s="244">
        <v>2.83</v>
      </c>
      <c r="T69" s="244">
        <v>2.4700000000000002</v>
      </c>
      <c r="U69" s="243">
        <f t="shared" si="4"/>
        <v>2.6266666666666669</v>
      </c>
    </row>
    <row r="70" spans="1:21" x14ac:dyDescent="0.35">
      <c r="A70" s="96"/>
      <c r="B70" s="29"/>
      <c r="C70" s="242"/>
      <c r="D70" s="242"/>
      <c r="E70" s="243"/>
      <c r="G70" s="213"/>
      <c r="H70" s="213"/>
      <c r="I70" s="243"/>
      <c r="K70" s="213"/>
      <c r="L70" s="213"/>
      <c r="M70" s="243"/>
      <c r="O70" s="213"/>
      <c r="P70" s="213"/>
      <c r="Q70" s="243"/>
      <c r="S70" s="244"/>
      <c r="T70" s="244"/>
      <c r="U70" s="243"/>
    </row>
    <row r="71" spans="1:21" s="249" customFormat="1" x14ac:dyDescent="0.35">
      <c r="A71" s="248" t="s">
        <v>30</v>
      </c>
      <c r="B71" s="249">
        <f>+AVERAGE(B23:B69)</f>
        <v>170.56304347826091</v>
      </c>
      <c r="C71" s="250">
        <f t="shared" ref="C71:U71" si="5">+AVERAGE(C23:C69)</f>
        <v>170.25869565217391</v>
      </c>
      <c r="D71" s="250">
        <f t="shared" si="5"/>
        <v>168.18695652173915</v>
      </c>
      <c r="E71" s="251">
        <f t="shared" si="5"/>
        <v>169.66956521739129</v>
      </c>
      <c r="F71" s="249">
        <f t="shared" si="5"/>
        <v>7.7826086956521738</v>
      </c>
      <c r="G71" s="250">
        <f t="shared" si="5"/>
        <v>7.7586956521739161</v>
      </c>
      <c r="H71" s="250">
        <f t="shared" si="5"/>
        <v>7.7760869565217403</v>
      </c>
      <c r="I71" s="251">
        <f t="shared" si="5"/>
        <v>7.7724637681159425</v>
      </c>
      <c r="J71" s="249">
        <f t="shared" si="5"/>
        <v>7.5431111111111102</v>
      </c>
      <c r="K71" s="250">
        <f t="shared" si="5"/>
        <v>7.5611111111111153</v>
      </c>
      <c r="L71" s="250">
        <f t="shared" si="5"/>
        <v>7.7266666666666666</v>
      </c>
      <c r="M71" s="251">
        <f t="shared" si="5"/>
        <v>7.6102962962962968</v>
      </c>
      <c r="N71" s="249">
        <f t="shared" si="5"/>
        <v>16.884782608695648</v>
      </c>
      <c r="O71" s="250">
        <f t="shared" si="5"/>
        <v>16.717391304347828</v>
      </c>
      <c r="P71" s="250">
        <f t="shared" si="5"/>
        <v>16.78478260869565</v>
      </c>
      <c r="Q71" s="251">
        <f t="shared" si="5"/>
        <v>16.795652173913041</v>
      </c>
      <c r="R71" s="252">
        <f t="shared" si="5"/>
        <v>2.4285714285714284</v>
      </c>
      <c r="S71" s="253">
        <f t="shared" si="5"/>
        <v>2.6066666666666669</v>
      </c>
      <c r="T71" s="253">
        <f t="shared" si="5"/>
        <v>2.1890476190476194</v>
      </c>
      <c r="U71" s="251">
        <f t="shared" si="5"/>
        <v>2.4080952380952385</v>
      </c>
    </row>
    <row r="72" spans="1:21" x14ac:dyDescent="0.35">
      <c r="A72" s="96" t="s">
        <v>40</v>
      </c>
      <c r="B72" s="287">
        <f>+MIN(B23:D69)</f>
        <v>116.6</v>
      </c>
      <c r="C72" s="287"/>
      <c r="D72" s="287"/>
      <c r="E72" s="288"/>
      <c r="F72" s="287">
        <f t="shared" ref="F72" si="6">+MIN(F23:H69)</f>
        <v>6.4</v>
      </c>
      <c r="G72" s="287"/>
      <c r="H72" s="287"/>
      <c r="I72" s="288"/>
      <c r="J72" s="287">
        <f t="shared" ref="J72" si="7">+MIN(J23:L69)</f>
        <v>4.3600000000000003</v>
      </c>
      <c r="K72" s="287"/>
      <c r="L72" s="287"/>
      <c r="M72" s="288"/>
      <c r="N72" s="287">
        <f t="shared" ref="N72" si="8">+MIN(N23:P69)</f>
        <v>2.7</v>
      </c>
      <c r="O72" s="287"/>
      <c r="P72" s="287"/>
      <c r="Q72" s="288"/>
      <c r="R72" s="287">
        <f t="shared" ref="R72" si="9">+MIN(R23:T69)</f>
        <v>0.17</v>
      </c>
      <c r="S72" s="287"/>
      <c r="T72" s="287"/>
      <c r="U72" s="288"/>
    </row>
    <row r="73" spans="1:21" x14ac:dyDescent="0.35">
      <c r="A73" s="96" t="s">
        <v>41</v>
      </c>
      <c r="B73" s="287">
        <f>+MAX(B23:D69)</f>
        <v>239</v>
      </c>
      <c r="C73" s="287"/>
      <c r="D73" s="287"/>
      <c r="E73" s="288"/>
      <c r="F73" s="287">
        <f t="shared" ref="F73" si="10">+MAX(F23:H69)</f>
        <v>9.4</v>
      </c>
      <c r="G73" s="287"/>
      <c r="H73" s="287"/>
      <c r="I73" s="288"/>
      <c r="J73" s="287">
        <f t="shared" ref="J73" si="11">+MAX(J23:L69)</f>
        <v>13.2</v>
      </c>
      <c r="K73" s="287"/>
      <c r="L73" s="287"/>
      <c r="M73" s="288"/>
      <c r="N73" s="287">
        <f t="shared" ref="N73" si="12">+MAX(N23:P69)</f>
        <v>25.1</v>
      </c>
      <c r="O73" s="287"/>
      <c r="P73" s="287"/>
      <c r="Q73" s="288"/>
      <c r="R73" s="287">
        <f t="shared" ref="R73" si="13">+MAX(R23:T69)</f>
        <v>7.85</v>
      </c>
      <c r="S73" s="287"/>
      <c r="T73" s="287"/>
      <c r="U73" s="288"/>
    </row>
    <row r="74" spans="1:21" x14ac:dyDescent="0.35">
      <c r="A74" s="96"/>
      <c r="B74" s="29"/>
      <c r="C74" s="242"/>
      <c r="D74" s="242"/>
      <c r="E74" s="243"/>
      <c r="G74" s="213"/>
      <c r="H74" s="213"/>
      <c r="I74" s="243"/>
      <c r="K74" s="213"/>
      <c r="L74" s="213"/>
      <c r="M74" s="243"/>
      <c r="O74" s="213"/>
      <c r="P74" s="213"/>
      <c r="Q74" s="243"/>
      <c r="S74" s="244"/>
      <c r="T74" s="244"/>
      <c r="U74" s="243"/>
    </row>
    <row r="75" spans="1:21" x14ac:dyDescent="0.35">
      <c r="A75" s="96"/>
      <c r="B75" s="29"/>
      <c r="C75" s="242"/>
      <c r="D75" s="242"/>
      <c r="E75" s="243"/>
      <c r="G75" s="213"/>
      <c r="H75" s="213"/>
      <c r="I75" s="243"/>
      <c r="K75" s="213"/>
      <c r="L75" s="213"/>
      <c r="M75" s="243"/>
      <c r="O75" s="213"/>
      <c r="P75" s="213"/>
      <c r="Q75" s="243"/>
      <c r="S75" s="244"/>
      <c r="T75" s="244"/>
      <c r="U75" s="243"/>
    </row>
    <row r="76" spans="1:21" x14ac:dyDescent="0.35">
      <c r="A76" s="96"/>
      <c r="B76" s="29"/>
      <c r="C76" s="242"/>
      <c r="D76" s="242"/>
      <c r="E76" s="243"/>
      <c r="G76" s="213"/>
      <c r="H76" s="213"/>
      <c r="I76" s="243"/>
      <c r="K76" s="213"/>
      <c r="L76" s="213"/>
      <c r="M76" s="243"/>
      <c r="O76" s="213"/>
      <c r="P76" s="213"/>
      <c r="Q76" s="243"/>
      <c r="S76" s="244"/>
      <c r="T76" s="244"/>
      <c r="U76" s="243"/>
    </row>
    <row r="77" spans="1:21" x14ac:dyDescent="0.35">
      <c r="A77" s="96"/>
      <c r="B77" s="29"/>
      <c r="C77" s="242"/>
      <c r="D77" s="242"/>
      <c r="E77" s="243"/>
      <c r="G77" s="213"/>
      <c r="H77" s="213"/>
      <c r="I77" s="243"/>
      <c r="K77" s="213"/>
      <c r="L77" s="213"/>
      <c r="M77" s="243"/>
      <c r="O77" s="213"/>
      <c r="P77" s="213"/>
      <c r="Q77" s="243"/>
      <c r="S77" s="244"/>
      <c r="T77" s="244"/>
      <c r="U77" s="243"/>
    </row>
    <row r="78" spans="1:21" x14ac:dyDescent="0.35">
      <c r="A78" s="96"/>
      <c r="B78" s="29"/>
      <c r="C78" s="242"/>
      <c r="D78" s="242"/>
      <c r="E78" s="243"/>
      <c r="G78" s="213"/>
      <c r="H78" s="213"/>
      <c r="I78" s="243"/>
      <c r="K78" s="213"/>
      <c r="L78" s="213"/>
      <c r="M78" s="243"/>
      <c r="O78" s="213"/>
      <c r="P78" s="213"/>
      <c r="Q78" s="243"/>
      <c r="S78" s="244"/>
      <c r="T78" s="244"/>
      <c r="U78" s="243"/>
    </row>
    <row r="79" spans="1:21" x14ac:dyDescent="0.35">
      <c r="A79" s="96"/>
      <c r="B79" s="29"/>
      <c r="C79" s="242"/>
      <c r="D79" s="242"/>
      <c r="E79" s="243"/>
      <c r="G79" s="213"/>
      <c r="H79" s="213"/>
      <c r="I79" s="243"/>
      <c r="K79" s="213"/>
      <c r="L79" s="213"/>
      <c r="M79" s="243"/>
      <c r="O79" s="213"/>
      <c r="P79" s="213"/>
      <c r="Q79" s="243"/>
      <c r="S79" s="244"/>
      <c r="T79" s="244"/>
      <c r="U79" s="243"/>
    </row>
    <row r="80" spans="1:21" x14ac:dyDescent="0.35">
      <c r="A80" s="96"/>
      <c r="B80" s="29"/>
      <c r="C80" s="242"/>
      <c r="D80" s="242"/>
      <c r="E80" s="243"/>
      <c r="G80" s="213"/>
      <c r="H80" s="213"/>
      <c r="I80" s="243"/>
      <c r="K80" s="213"/>
      <c r="L80" s="213"/>
      <c r="M80" s="243"/>
      <c r="O80" s="213"/>
      <c r="P80" s="213"/>
      <c r="Q80" s="243"/>
      <c r="S80" s="244"/>
      <c r="T80" s="244"/>
      <c r="U80" s="243"/>
    </row>
    <row r="81" spans="1:21" x14ac:dyDescent="0.35">
      <c r="A81" s="96"/>
      <c r="B81" s="29"/>
      <c r="C81" s="242"/>
      <c r="D81" s="242"/>
      <c r="E81" s="243"/>
      <c r="G81" s="213"/>
      <c r="H81" s="213"/>
      <c r="I81" s="243"/>
      <c r="K81" s="213"/>
      <c r="L81" s="213"/>
      <c r="M81" s="243"/>
      <c r="O81" s="213"/>
      <c r="P81" s="213"/>
      <c r="Q81" s="243"/>
      <c r="S81" s="244"/>
      <c r="T81" s="244"/>
      <c r="U81" s="243"/>
    </row>
    <row r="82" spans="1:21" x14ac:dyDescent="0.35">
      <c r="A82" s="96"/>
      <c r="B82" s="29"/>
      <c r="C82" s="242"/>
      <c r="D82" s="242"/>
      <c r="E82" s="243"/>
      <c r="G82" s="213"/>
      <c r="H82" s="213"/>
      <c r="I82" s="243"/>
      <c r="K82" s="213"/>
      <c r="L82" s="213"/>
      <c r="M82" s="243"/>
      <c r="O82" s="213"/>
      <c r="P82" s="213"/>
      <c r="Q82" s="243"/>
      <c r="S82" s="244"/>
      <c r="T82" s="244"/>
      <c r="U82" s="243"/>
    </row>
  </sheetData>
  <mergeCells count="15">
    <mergeCell ref="B21:E21"/>
    <mergeCell ref="F21:I21"/>
    <mergeCell ref="J21:M21"/>
    <mergeCell ref="N21:Q21"/>
    <mergeCell ref="R21:U21"/>
    <mergeCell ref="B73:E73"/>
    <mergeCell ref="F72:I72"/>
    <mergeCell ref="J72:M72"/>
    <mergeCell ref="N72:Q72"/>
    <mergeCell ref="R72:U72"/>
    <mergeCell ref="F73:I73"/>
    <mergeCell ref="J73:M73"/>
    <mergeCell ref="N73:Q73"/>
    <mergeCell ref="R73:U73"/>
    <mergeCell ref="B72:E72"/>
  </mergeCells>
  <pageMargins left="0.7" right="0.7" top="0.78740157499999996" bottom="0.78740157499999996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Y274"/>
  <sheetViews>
    <sheetView zoomScale="110" zoomScaleNormal="110" workbookViewId="0">
      <selection activeCell="Q27" sqref="Q27"/>
    </sheetView>
  </sheetViews>
  <sheetFormatPr defaultColWidth="11.54296875" defaultRowHeight="14.5" x14ac:dyDescent="0.35"/>
  <cols>
    <col min="1" max="1" width="11.54296875" style="103"/>
    <col min="2" max="16" width="9.81640625" style="103" customWidth="1"/>
    <col min="17" max="41" width="11.54296875" style="103"/>
    <col min="42" max="76" width="11.54296875" style="99"/>
    <col min="77" max="16384" width="11.54296875" style="91"/>
  </cols>
  <sheetData>
    <row r="1" spans="1:41" s="99" customFormat="1" x14ac:dyDescent="0.35">
      <c r="A1" s="102" t="s">
        <v>131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</row>
    <row r="2" spans="1:41" s="99" customFormat="1" x14ac:dyDescent="0.35">
      <c r="A2" s="102" t="s">
        <v>132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</row>
    <row r="3" spans="1:41" s="99" customFormat="1" x14ac:dyDescent="0.3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</row>
    <row r="4" spans="1:41" s="99" customFormat="1" x14ac:dyDescent="0.35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</row>
    <row r="5" spans="1:41" s="99" customFormat="1" x14ac:dyDescent="0.35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</row>
    <row r="6" spans="1:41" s="99" customFormat="1" x14ac:dyDescent="0.3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</row>
    <row r="7" spans="1:41" s="99" customFormat="1" x14ac:dyDescent="0.3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</row>
    <row r="8" spans="1:41" s="99" customFormat="1" x14ac:dyDescent="0.3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</row>
    <row r="9" spans="1:41" s="99" customFormat="1" x14ac:dyDescent="0.35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</row>
    <row r="10" spans="1:41" s="99" customFormat="1" x14ac:dyDescent="0.35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</row>
    <row r="11" spans="1:41" s="99" customFormat="1" x14ac:dyDescent="0.35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</row>
    <row r="12" spans="1:41" s="99" customFormat="1" x14ac:dyDescent="0.35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</row>
    <row r="13" spans="1:41" s="99" customFormat="1" x14ac:dyDescent="0.35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</row>
    <row r="14" spans="1:41" s="99" customFormat="1" x14ac:dyDescent="0.35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</row>
    <row r="15" spans="1:41" s="99" customFormat="1" x14ac:dyDescent="0.35">
      <c r="A15" s="103"/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</row>
    <row r="16" spans="1:41" s="99" customFormat="1" x14ac:dyDescent="0.35">
      <c r="A16" s="103"/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</row>
    <row r="17" spans="1:76" s="99" customFormat="1" x14ac:dyDescent="0.35">
      <c r="A17" s="103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</row>
    <row r="18" spans="1:76" s="99" customFormat="1" x14ac:dyDescent="0.35">
      <c r="A18" s="103"/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</row>
    <row r="19" spans="1:76" s="103" customFormat="1" x14ac:dyDescent="0.35">
      <c r="B19" s="146"/>
      <c r="C19" s="146"/>
      <c r="D19" s="146"/>
      <c r="E19" s="146"/>
      <c r="J19" s="102"/>
      <c r="K19" s="102"/>
      <c r="L19" s="102"/>
      <c r="M19" s="102"/>
      <c r="N19" s="102"/>
    </row>
    <row r="20" spans="1:76" s="103" customFormat="1" x14ac:dyDescent="0.35">
      <c r="J20" s="106"/>
      <c r="K20" s="106"/>
      <c r="L20" s="106"/>
      <c r="M20" s="110"/>
      <c r="N20" s="107"/>
    </row>
    <row r="21" spans="1:76" s="103" customFormat="1" x14ac:dyDescent="0.35">
      <c r="J21" s="106"/>
      <c r="K21" s="106"/>
      <c r="L21" s="106"/>
      <c r="M21" s="110"/>
      <c r="N21" s="107"/>
    </row>
    <row r="22" spans="1:76" s="103" customFormat="1" x14ac:dyDescent="0.35">
      <c r="J22" s="106"/>
      <c r="K22" s="106"/>
      <c r="L22" s="106"/>
      <c r="M22" s="110"/>
      <c r="N22" s="107"/>
    </row>
    <row r="23" spans="1:76" s="103" customFormat="1" x14ac:dyDescent="0.35">
      <c r="A23" s="90"/>
      <c r="B23" s="293" t="s">
        <v>64</v>
      </c>
      <c r="C23" s="293"/>
      <c r="D23" s="293"/>
      <c r="E23" s="294"/>
      <c r="F23" s="295" t="s">
        <v>65</v>
      </c>
      <c r="G23" s="296"/>
      <c r="H23" s="296"/>
      <c r="I23" s="297"/>
      <c r="J23" s="295" t="s">
        <v>66</v>
      </c>
      <c r="K23" s="296"/>
      <c r="L23" s="296"/>
      <c r="M23" s="297"/>
    </row>
    <row r="24" spans="1:76" s="108" customFormat="1" x14ac:dyDescent="0.35">
      <c r="A24" s="260" t="s">
        <v>62</v>
      </c>
      <c r="B24" s="217" t="s">
        <v>98</v>
      </c>
      <c r="C24" s="217" t="s">
        <v>99</v>
      </c>
      <c r="D24" s="217" t="s">
        <v>100</v>
      </c>
      <c r="E24" s="245" t="s">
        <v>30</v>
      </c>
      <c r="F24" s="257" t="s">
        <v>98</v>
      </c>
      <c r="G24" s="217" t="s">
        <v>99</v>
      </c>
      <c r="H24" s="217" t="s">
        <v>100</v>
      </c>
      <c r="I24" s="245" t="s">
        <v>30</v>
      </c>
      <c r="J24" s="257" t="s">
        <v>98</v>
      </c>
      <c r="K24" s="217" t="s">
        <v>99</v>
      </c>
      <c r="L24" s="217" t="s">
        <v>100</v>
      </c>
      <c r="M24" s="255" t="s">
        <v>30</v>
      </c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103"/>
      <c r="BM24" s="103"/>
      <c r="BN24" s="103"/>
      <c r="BO24" s="103"/>
      <c r="BP24" s="103"/>
      <c r="BQ24" s="103"/>
      <c r="BR24" s="103"/>
      <c r="BS24" s="103"/>
      <c r="BT24" s="103"/>
    </row>
    <row r="25" spans="1:76" x14ac:dyDescent="0.35">
      <c r="A25" s="261">
        <v>42915</v>
      </c>
      <c r="B25" s="100">
        <v>0.03</v>
      </c>
      <c r="C25" s="100">
        <v>0.03</v>
      </c>
      <c r="D25" s="100">
        <v>0.03</v>
      </c>
      <c r="E25" s="256">
        <f>+AVERAGE(B25:D25)</f>
        <v>0.03</v>
      </c>
      <c r="F25" s="258">
        <v>0.02</v>
      </c>
      <c r="G25" s="100">
        <v>0</v>
      </c>
      <c r="H25" s="100">
        <v>0</v>
      </c>
      <c r="I25" s="256">
        <f t="shared" ref="I25:I35" si="0">+AVERAGE(F25:H25)</f>
        <v>6.6666666666666671E-3</v>
      </c>
      <c r="J25" s="259">
        <v>1E-3</v>
      </c>
      <c r="K25" s="101">
        <v>1E-3</v>
      </c>
      <c r="L25" s="101">
        <v>1E-3</v>
      </c>
      <c r="M25" s="256">
        <f t="shared" ref="M25:M35" si="1">+AVERAGE(J25:L25)</f>
        <v>1E-3</v>
      </c>
      <c r="AL25" s="99"/>
      <c r="AM25" s="99"/>
      <c r="AN25" s="99"/>
      <c r="AO25" s="99"/>
      <c r="BU25" s="91"/>
      <c r="BV25" s="91"/>
      <c r="BW25" s="91"/>
      <c r="BX25" s="91"/>
    </row>
    <row r="26" spans="1:76" x14ac:dyDescent="0.35">
      <c r="A26" s="261">
        <v>42998</v>
      </c>
      <c r="B26" s="100">
        <v>0.01</v>
      </c>
      <c r="C26" s="100">
        <v>0</v>
      </c>
      <c r="D26" s="100">
        <v>0.01</v>
      </c>
      <c r="E26" s="256">
        <f t="shared" ref="E26:E35" si="2">+AVERAGE(B26:D26)</f>
        <v>6.6666666666666671E-3</v>
      </c>
      <c r="F26" s="258">
        <v>0</v>
      </c>
      <c r="G26" s="100">
        <v>0</v>
      </c>
      <c r="H26" s="100">
        <v>0</v>
      </c>
      <c r="I26" s="256">
        <f t="shared" si="0"/>
        <v>0</v>
      </c>
      <c r="J26" s="259">
        <v>0</v>
      </c>
      <c r="K26" s="101">
        <v>1E-3</v>
      </c>
      <c r="L26" s="101">
        <v>1E-3</v>
      </c>
      <c r="M26" s="256">
        <f t="shared" si="1"/>
        <v>6.6666666666666664E-4</v>
      </c>
      <c r="AL26" s="99"/>
      <c r="AM26" s="99"/>
      <c r="AN26" s="99"/>
      <c r="AO26" s="99"/>
      <c r="BU26" s="91"/>
      <c r="BV26" s="91"/>
      <c r="BW26" s="91"/>
      <c r="BX26" s="91"/>
    </row>
    <row r="27" spans="1:76" x14ac:dyDescent="0.35">
      <c r="A27" s="261">
        <v>43235</v>
      </c>
      <c r="B27" s="100">
        <v>0.02</v>
      </c>
      <c r="C27" s="100">
        <v>0.02</v>
      </c>
      <c r="D27" s="100">
        <v>0.02</v>
      </c>
      <c r="E27" s="256">
        <f t="shared" si="2"/>
        <v>0.02</v>
      </c>
      <c r="F27" s="258">
        <v>0.01</v>
      </c>
      <c r="G27" s="100">
        <v>0.01</v>
      </c>
      <c r="H27" s="100">
        <v>0.01</v>
      </c>
      <c r="I27" s="256">
        <f t="shared" si="0"/>
        <v>0.01</v>
      </c>
      <c r="J27" s="259">
        <v>1E-3</v>
      </c>
      <c r="K27" s="101">
        <v>1E-3</v>
      </c>
      <c r="L27" s="101">
        <v>1E-3</v>
      </c>
      <c r="M27" s="256">
        <f t="shared" si="1"/>
        <v>1E-3</v>
      </c>
      <c r="AL27" s="99"/>
      <c r="AM27" s="99"/>
      <c r="AN27" s="99"/>
      <c r="AO27" s="99"/>
      <c r="BU27" s="91"/>
      <c r="BV27" s="91"/>
      <c r="BW27" s="91"/>
      <c r="BX27" s="91"/>
    </row>
    <row r="28" spans="1:76" x14ac:dyDescent="0.35">
      <c r="A28" s="261">
        <v>43278</v>
      </c>
      <c r="B28" s="100">
        <v>0.01</v>
      </c>
      <c r="C28" s="100">
        <v>0.01</v>
      </c>
      <c r="D28" s="100">
        <v>0.02</v>
      </c>
      <c r="E28" s="256">
        <f t="shared" si="2"/>
        <v>1.3333333333333334E-2</v>
      </c>
      <c r="F28" s="258">
        <v>0</v>
      </c>
      <c r="G28" s="100">
        <v>0</v>
      </c>
      <c r="H28" s="100">
        <v>0</v>
      </c>
      <c r="I28" s="256">
        <f t="shared" si="0"/>
        <v>0</v>
      </c>
      <c r="J28" s="259">
        <v>7.0000000000000001E-3</v>
      </c>
      <c r="K28" s="101">
        <v>3.0000000000000001E-3</v>
      </c>
      <c r="L28" s="101">
        <v>1E-3</v>
      </c>
      <c r="M28" s="256">
        <f t="shared" si="1"/>
        <v>3.6666666666666666E-3</v>
      </c>
      <c r="AL28" s="99"/>
      <c r="AM28" s="99"/>
      <c r="AN28" s="99"/>
      <c r="AO28" s="99"/>
      <c r="BU28" s="91"/>
      <c r="BV28" s="91"/>
      <c r="BW28" s="91"/>
      <c r="BX28" s="91"/>
    </row>
    <row r="29" spans="1:76" x14ac:dyDescent="0.35">
      <c r="A29" s="261">
        <v>43298</v>
      </c>
      <c r="B29" s="100">
        <v>0.02</v>
      </c>
      <c r="C29" s="100">
        <v>0.02</v>
      </c>
      <c r="D29" s="100">
        <v>0.03</v>
      </c>
      <c r="E29" s="256">
        <f t="shared" si="2"/>
        <v>2.3333333333333334E-2</v>
      </c>
      <c r="F29" s="258">
        <v>0.01</v>
      </c>
      <c r="G29" s="100">
        <v>0</v>
      </c>
      <c r="H29" s="100">
        <v>0</v>
      </c>
      <c r="I29" s="256">
        <f t="shared" si="0"/>
        <v>3.3333333333333335E-3</v>
      </c>
      <c r="J29" s="259">
        <v>7.0000000000000001E-3</v>
      </c>
      <c r="K29" s="101">
        <v>8.9999999999999993E-3</v>
      </c>
      <c r="L29" s="101">
        <v>2.1000000000000001E-2</v>
      </c>
      <c r="M29" s="256">
        <f t="shared" si="1"/>
        <v>1.2333333333333335E-2</v>
      </c>
      <c r="AL29" s="99"/>
      <c r="AM29" s="99"/>
      <c r="AN29" s="99"/>
      <c r="AO29" s="99"/>
      <c r="BU29" s="91"/>
      <c r="BV29" s="91"/>
      <c r="BW29" s="91"/>
      <c r="BX29" s="91"/>
    </row>
    <row r="30" spans="1:76" x14ac:dyDescent="0.35">
      <c r="A30" s="261">
        <v>43312</v>
      </c>
      <c r="B30" s="100">
        <v>0.01</v>
      </c>
      <c r="C30" s="100">
        <v>0.01</v>
      </c>
      <c r="D30" s="100">
        <v>0.06</v>
      </c>
      <c r="E30" s="256">
        <f t="shared" si="2"/>
        <v>2.6666666666666668E-2</v>
      </c>
      <c r="F30" s="258">
        <v>0</v>
      </c>
      <c r="G30" s="100">
        <v>0.01</v>
      </c>
      <c r="H30" s="100">
        <v>0.03</v>
      </c>
      <c r="I30" s="256">
        <f t="shared" si="0"/>
        <v>1.3333333333333334E-2</v>
      </c>
      <c r="J30" s="259">
        <v>7.0000000000000001E-3</v>
      </c>
      <c r="K30" s="101">
        <v>2.1999999999999999E-2</v>
      </c>
      <c r="L30" s="101">
        <v>1.2999999999999999E-2</v>
      </c>
      <c r="M30" s="256">
        <f t="shared" si="1"/>
        <v>1.3999999999999999E-2</v>
      </c>
      <c r="AL30" s="99"/>
      <c r="AM30" s="99"/>
      <c r="AN30" s="99"/>
      <c r="AO30" s="99"/>
      <c r="BU30" s="91"/>
      <c r="BV30" s="91"/>
      <c r="BW30" s="91"/>
      <c r="BX30" s="91"/>
    </row>
    <row r="31" spans="1:76" x14ac:dyDescent="0.35">
      <c r="A31" s="261">
        <v>43326</v>
      </c>
      <c r="B31" s="100">
        <v>0.01</v>
      </c>
      <c r="C31" s="100">
        <v>0.01</v>
      </c>
      <c r="D31" s="100">
        <v>0.02</v>
      </c>
      <c r="E31" s="256">
        <f t="shared" si="2"/>
        <v>1.3333333333333334E-2</v>
      </c>
      <c r="F31" s="258">
        <v>0</v>
      </c>
      <c r="G31" s="100">
        <v>0</v>
      </c>
      <c r="H31" s="100">
        <v>0</v>
      </c>
      <c r="I31" s="256">
        <f t="shared" si="0"/>
        <v>0</v>
      </c>
      <c r="J31" s="259">
        <v>2.5000000000000001E-2</v>
      </c>
      <c r="K31" s="101">
        <v>4.0000000000000001E-3</v>
      </c>
      <c r="L31" s="101">
        <v>6.0000000000000001E-3</v>
      </c>
      <c r="M31" s="256">
        <f t="shared" si="1"/>
        <v>1.1666666666666667E-2</v>
      </c>
      <c r="AL31" s="99"/>
      <c r="AM31" s="99"/>
      <c r="AN31" s="99"/>
      <c r="AO31" s="99"/>
      <c r="BU31" s="91"/>
      <c r="BV31" s="91"/>
      <c r="BW31" s="91"/>
      <c r="BX31" s="91"/>
    </row>
    <row r="32" spans="1:76" x14ac:dyDescent="0.35">
      <c r="A32" s="261">
        <v>43340</v>
      </c>
      <c r="B32" s="100">
        <v>0.01</v>
      </c>
      <c r="C32" s="100">
        <v>0.01</v>
      </c>
      <c r="D32" s="100">
        <v>0.02</v>
      </c>
      <c r="E32" s="256">
        <f t="shared" si="2"/>
        <v>1.3333333333333334E-2</v>
      </c>
      <c r="F32" s="258">
        <v>0</v>
      </c>
      <c r="G32" s="100">
        <v>0</v>
      </c>
      <c r="H32" s="100">
        <v>0</v>
      </c>
      <c r="I32" s="256">
        <f t="shared" si="0"/>
        <v>0</v>
      </c>
      <c r="J32" s="259">
        <v>6.0000000000000001E-3</v>
      </c>
      <c r="K32" s="101">
        <v>2E-3</v>
      </c>
      <c r="L32" s="101">
        <v>4.0000000000000001E-3</v>
      </c>
      <c r="M32" s="256">
        <f t="shared" si="1"/>
        <v>4.0000000000000001E-3</v>
      </c>
      <c r="AL32" s="99"/>
      <c r="AM32" s="99"/>
      <c r="AN32" s="99"/>
      <c r="AO32" s="99"/>
      <c r="BU32" s="91"/>
      <c r="BV32" s="91"/>
      <c r="BW32" s="91"/>
      <c r="BX32" s="91"/>
    </row>
    <row r="33" spans="1:76" x14ac:dyDescent="0.35">
      <c r="A33" s="261">
        <v>43354</v>
      </c>
      <c r="B33" s="100">
        <v>0.01</v>
      </c>
      <c r="C33" s="100">
        <v>0.01</v>
      </c>
      <c r="D33" s="100">
        <v>0.01</v>
      </c>
      <c r="E33" s="256">
        <f t="shared" si="2"/>
        <v>0.01</v>
      </c>
      <c r="F33" s="258">
        <v>0.01</v>
      </c>
      <c r="G33" s="100">
        <v>0</v>
      </c>
      <c r="H33" s="100">
        <v>0</v>
      </c>
      <c r="I33" s="256">
        <f t="shared" si="0"/>
        <v>3.3333333333333335E-3</v>
      </c>
      <c r="J33" s="259">
        <v>0.02</v>
      </c>
      <c r="K33" s="101">
        <v>3.0000000000000001E-3</v>
      </c>
      <c r="L33" s="101">
        <v>8.9999999999999993E-3</v>
      </c>
      <c r="M33" s="256">
        <f t="shared" si="1"/>
        <v>1.0666666666666666E-2</v>
      </c>
      <c r="AL33" s="99"/>
      <c r="AM33" s="99"/>
      <c r="AN33" s="99"/>
      <c r="AO33" s="99"/>
      <c r="BU33" s="91"/>
      <c r="BV33" s="91"/>
      <c r="BW33" s="91"/>
      <c r="BX33" s="91"/>
    </row>
    <row r="34" spans="1:76" x14ac:dyDescent="0.35">
      <c r="A34" s="261">
        <v>43375</v>
      </c>
      <c r="B34" s="100">
        <v>0</v>
      </c>
      <c r="C34" s="100">
        <v>0</v>
      </c>
      <c r="D34" s="100">
        <v>0.01</v>
      </c>
      <c r="E34" s="256">
        <f t="shared" si="2"/>
        <v>3.3333333333333335E-3</v>
      </c>
      <c r="F34" s="258">
        <v>0</v>
      </c>
      <c r="G34" s="100">
        <v>0</v>
      </c>
      <c r="H34" s="100">
        <v>0</v>
      </c>
      <c r="I34" s="256">
        <f t="shared" si="0"/>
        <v>0</v>
      </c>
      <c r="J34" s="259">
        <v>0.01</v>
      </c>
      <c r="K34" s="101">
        <v>2E-3</v>
      </c>
      <c r="L34" s="101">
        <v>0</v>
      </c>
      <c r="M34" s="256">
        <f t="shared" si="1"/>
        <v>4.0000000000000001E-3</v>
      </c>
      <c r="AL34" s="99"/>
      <c r="AM34" s="99"/>
      <c r="AN34" s="99"/>
      <c r="AO34" s="99"/>
      <c r="BU34" s="91"/>
      <c r="BV34" s="91"/>
      <c r="BW34" s="91"/>
      <c r="BX34" s="91"/>
    </row>
    <row r="35" spans="1:76" x14ac:dyDescent="0.35">
      <c r="A35" s="261">
        <v>43579</v>
      </c>
      <c r="B35" s="100">
        <v>0.02</v>
      </c>
      <c r="C35" s="100">
        <v>0.01</v>
      </c>
      <c r="D35" s="112">
        <v>0.02</v>
      </c>
      <c r="E35" s="256">
        <f t="shared" si="2"/>
        <v>1.6666666666666666E-2</v>
      </c>
      <c r="F35" s="258">
        <v>0</v>
      </c>
      <c r="G35" s="100">
        <v>0</v>
      </c>
      <c r="H35" s="112">
        <v>0</v>
      </c>
      <c r="I35" s="256">
        <f t="shared" si="0"/>
        <v>0</v>
      </c>
      <c r="J35" s="259">
        <v>2E-3</v>
      </c>
      <c r="K35" s="101">
        <v>2E-3</v>
      </c>
      <c r="L35" s="113">
        <v>2E-3</v>
      </c>
      <c r="M35" s="256">
        <f t="shared" si="1"/>
        <v>2E-3</v>
      </c>
      <c r="N35" s="254"/>
      <c r="AL35" s="99"/>
      <c r="AM35" s="99"/>
      <c r="AN35" s="99"/>
      <c r="AO35" s="99"/>
      <c r="BU35" s="91"/>
      <c r="BV35" s="91"/>
      <c r="BW35" s="91"/>
      <c r="BX35" s="91"/>
    </row>
    <row r="36" spans="1:76" x14ac:dyDescent="0.35">
      <c r="A36" s="90"/>
      <c r="E36" s="90"/>
      <c r="J36" s="34"/>
      <c r="K36" s="34"/>
      <c r="L36" s="34"/>
      <c r="M36" s="34"/>
      <c r="N36" s="34"/>
      <c r="O36" s="34"/>
      <c r="P36" s="34"/>
      <c r="Q36" s="34"/>
      <c r="R36" s="34"/>
    </row>
    <row r="37" spans="1:76" x14ac:dyDescent="0.35">
      <c r="A37" s="248" t="s">
        <v>30</v>
      </c>
      <c r="B37" s="249">
        <f>+AVERAGE(B25:B35)</f>
        <v>1.3636363636363634E-2</v>
      </c>
      <c r="C37" s="250">
        <f t="shared" ref="C37:F37" si="3">+AVERAGE(C25:C35)</f>
        <v>1.1818181818181816E-2</v>
      </c>
      <c r="D37" s="250">
        <f t="shared" si="3"/>
        <v>2.2727272727272724E-2</v>
      </c>
      <c r="E37" s="251">
        <f t="shared" si="3"/>
        <v>1.606060606060606E-2</v>
      </c>
      <c r="F37" s="249">
        <f t="shared" si="3"/>
        <v>4.5454545454545461E-3</v>
      </c>
      <c r="G37" s="250">
        <f t="shared" ref="G37:M37" si="4">+AVERAGE(G25:G35)</f>
        <v>1.8181818181818182E-3</v>
      </c>
      <c r="H37" s="250">
        <f t="shared" si="4"/>
        <v>3.6363636363636364E-3</v>
      </c>
      <c r="I37" s="251">
        <f t="shared" si="4"/>
        <v>3.3333333333333335E-3</v>
      </c>
      <c r="J37" s="262">
        <f t="shared" si="4"/>
        <v>7.8181818181818179E-3</v>
      </c>
      <c r="K37" s="263">
        <f t="shared" si="4"/>
        <v>4.5454545454545461E-3</v>
      </c>
      <c r="L37" s="263">
        <f t="shared" si="4"/>
        <v>5.3636363636363638E-3</v>
      </c>
      <c r="M37" s="264">
        <f t="shared" si="4"/>
        <v>5.9090909090909081E-3</v>
      </c>
      <c r="N37" s="105"/>
      <c r="O37" s="105"/>
      <c r="P37" s="105"/>
      <c r="Q37" s="105"/>
      <c r="R37" s="105"/>
    </row>
    <row r="38" spans="1:76" x14ac:dyDescent="0.35">
      <c r="A38" s="247" t="s">
        <v>40</v>
      </c>
      <c r="B38" s="298">
        <f>+MIN(B25:D35)</f>
        <v>0</v>
      </c>
      <c r="C38" s="298"/>
      <c r="D38" s="298"/>
      <c r="E38" s="299"/>
      <c r="F38" s="298">
        <f t="shared" ref="F38" si="5">+MIN(F25:H35)</f>
        <v>0</v>
      </c>
      <c r="G38" s="298"/>
      <c r="H38" s="298"/>
      <c r="I38" s="299"/>
      <c r="J38" s="300">
        <f t="shared" ref="J38" si="6">+MIN(J25:L35)</f>
        <v>0</v>
      </c>
      <c r="K38" s="300"/>
      <c r="L38" s="300"/>
      <c r="M38" s="301"/>
      <c r="N38" s="105"/>
      <c r="O38" s="105"/>
      <c r="P38" s="105"/>
      <c r="Q38" s="105"/>
      <c r="R38" s="105"/>
    </row>
    <row r="39" spans="1:76" x14ac:dyDescent="0.35">
      <c r="A39" s="247" t="s">
        <v>41</v>
      </c>
      <c r="B39" s="298">
        <f>+MAX(B25:D35)</f>
        <v>0.06</v>
      </c>
      <c r="C39" s="298"/>
      <c r="D39" s="298"/>
      <c r="E39" s="299"/>
      <c r="F39" s="298">
        <f t="shared" ref="F39" si="7">+MAX(F25:H35)</f>
        <v>0.03</v>
      </c>
      <c r="G39" s="298"/>
      <c r="H39" s="298"/>
      <c r="I39" s="299"/>
      <c r="J39" s="300">
        <f t="shared" ref="J39" si="8">+MAX(J25:L35)</f>
        <v>2.5000000000000001E-2</v>
      </c>
      <c r="K39" s="300"/>
      <c r="L39" s="300"/>
      <c r="M39" s="301"/>
      <c r="N39" s="105"/>
      <c r="O39" s="105"/>
      <c r="P39" s="105"/>
      <c r="Q39" s="105"/>
      <c r="R39" s="105"/>
    </row>
    <row r="40" spans="1:76" s="93" customFormat="1" x14ac:dyDescent="0.35">
      <c r="A40" s="103"/>
      <c r="B40" s="103"/>
      <c r="C40" s="103"/>
      <c r="D40" s="103"/>
      <c r="E40" s="103"/>
      <c r="F40" s="103"/>
      <c r="G40" s="103"/>
      <c r="H40" s="103"/>
      <c r="I40" s="103"/>
      <c r="J40" s="105"/>
      <c r="K40" s="105"/>
      <c r="L40" s="105"/>
      <c r="M40" s="105"/>
      <c r="N40" s="105"/>
      <c r="O40" s="105"/>
      <c r="P40" s="105"/>
      <c r="Q40" s="105"/>
      <c r="R40" s="105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</row>
    <row r="41" spans="1:76" x14ac:dyDescent="0.35">
      <c r="J41" s="105"/>
      <c r="K41" s="105"/>
      <c r="L41" s="105"/>
      <c r="M41" s="105"/>
      <c r="N41" s="105"/>
      <c r="O41" s="105"/>
      <c r="P41" s="105"/>
      <c r="Q41" s="105"/>
      <c r="R41" s="105"/>
    </row>
    <row r="42" spans="1:76" x14ac:dyDescent="0.35">
      <c r="F42" s="226"/>
      <c r="G42" s="226"/>
      <c r="H42" s="226"/>
      <c r="I42" s="226"/>
      <c r="J42" s="105"/>
      <c r="K42" s="105"/>
      <c r="L42" s="105"/>
      <c r="M42" s="105"/>
      <c r="N42" s="105"/>
      <c r="O42" s="105"/>
      <c r="P42" s="105"/>
      <c r="Q42" s="105"/>
      <c r="R42" s="105"/>
    </row>
    <row r="43" spans="1:76" x14ac:dyDescent="0.35">
      <c r="F43" s="227"/>
      <c r="G43" s="227"/>
      <c r="H43" s="227"/>
      <c r="I43" s="227"/>
      <c r="J43" s="105"/>
      <c r="K43" s="105"/>
      <c r="L43" s="105"/>
      <c r="M43" s="105"/>
      <c r="N43" s="105"/>
      <c r="O43" s="105"/>
      <c r="P43" s="105"/>
      <c r="Q43" s="105"/>
      <c r="R43" s="105"/>
    </row>
    <row r="44" spans="1:76" x14ac:dyDescent="0.35">
      <c r="F44" s="226"/>
      <c r="G44" s="226"/>
      <c r="H44" s="226"/>
      <c r="I44" s="226"/>
      <c r="J44" s="105"/>
      <c r="K44" s="105"/>
      <c r="L44" s="105"/>
      <c r="M44" s="105"/>
      <c r="N44" s="105"/>
      <c r="O44" s="105"/>
      <c r="P44" s="105"/>
      <c r="Q44" s="105"/>
      <c r="R44" s="105"/>
    </row>
    <row r="45" spans="1:76" x14ac:dyDescent="0.35">
      <c r="J45" s="105"/>
      <c r="K45" s="105"/>
      <c r="L45" s="105"/>
      <c r="M45" s="105"/>
      <c r="N45" s="105"/>
      <c r="O45" s="105"/>
      <c r="P45" s="105"/>
      <c r="Q45" s="105"/>
      <c r="R45" s="105"/>
    </row>
    <row r="46" spans="1:76" x14ac:dyDescent="0.35">
      <c r="J46" s="105"/>
      <c r="K46" s="105"/>
      <c r="L46" s="105"/>
      <c r="M46" s="105"/>
      <c r="N46" s="105"/>
      <c r="O46" s="105"/>
      <c r="P46" s="105"/>
      <c r="Q46" s="105"/>
      <c r="R46" s="105"/>
    </row>
    <row r="48" spans="1:76" x14ac:dyDescent="0.35">
      <c r="F48" s="226"/>
      <c r="G48" s="226"/>
      <c r="H48" s="226"/>
      <c r="I48" s="226"/>
    </row>
    <row r="49" spans="1:77" x14ac:dyDescent="0.35">
      <c r="F49" s="227"/>
      <c r="G49" s="227"/>
      <c r="H49" s="227"/>
      <c r="I49" s="227"/>
    </row>
    <row r="50" spans="1:77" x14ac:dyDescent="0.35">
      <c r="F50" s="226"/>
      <c r="G50" s="226"/>
      <c r="H50" s="226"/>
      <c r="I50" s="226"/>
    </row>
    <row r="55" spans="1:77" s="92" customFormat="1" x14ac:dyDescent="0.35">
      <c r="A55" s="103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99"/>
      <c r="AQ55" s="99"/>
      <c r="AR55" s="99"/>
      <c r="AS55" s="99"/>
      <c r="AT55" s="99"/>
      <c r="AU55" s="99"/>
      <c r="AV55" s="99"/>
      <c r="AW55" s="99"/>
      <c r="AX55" s="99"/>
      <c r="AY55" s="99"/>
      <c r="AZ55" s="99"/>
      <c r="BA55" s="99"/>
      <c r="BB55" s="99"/>
      <c r="BC55" s="99"/>
      <c r="BD55" s="99"/>
      <c r="BE55" s="99"/>
      <c r="BF55" s="99"/>
      <c r="BG55" s="99"/>
      <c r="BH55" s="99"/>
      <c r="BI55" s="99"/>
      <c r="BJ55" s="99"/>
      <c r="BK55" s="99"/>
      <c r="BL55" s="99"/>
      <c r="BM55" s="99"/>
      <c r="BN55" s="99"/>
      <c r="BO55" s="99"/>
      <c r="BP55" s="99"/>
      <c r="BQ55" s="99"/>
      <c r="BR55" s="99"/>
      <c r="BS55" s="99"/>
      <c r="BT55" s="99"/>
      <c r="BU55" s="99"/>
      <c r="BV55" s="99"/>
      <c r="BW55" s="99"/>
      <c r="BX55" s="99"/>
      <c r="BY55" s="91"/>
    </row>
    <row r="56" spans="1:77" s="92" customFormat="1" x14ac:dyDescent="0.35">
      <c r="A56" s="103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  <c r="BJ56" s="99"/>
      <c r="BK56" s="99"/>
      <c r="BL56" s="99"/>
      <c r="BM56" s="99"/>
      <c r="BN56" s="99"/>
      <c r="BO56" s="99"/>
      <c r="BP56" s="99"/>
      <c r="BQ56" s="99"/>
      <c r="BR56" s="99"/>
      <c r="BS56" s="99"/>
      <c r="BT56" s="99"/>
      <c r="BU56" s="99"/>
      <c r="BV56" s="99"/>
      <c r="BW56" s="99"/>
      <c r="BX56" s="99"/>
      <c r="BY56" s="91"/>
    </row>
    <row r="57" spans="1:77" s="109" customFormat="1" x14ac:dyDescent="0.3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103"/>
      <c r="BE57" s="103"/>
      <c r="BF57" s="103"/>
      <c r="BG57" s="103"/>
      <c r="BH57" s="103"/>
      <c r="BI57" s="103"/>
      <c r="BJ57" s="103"/>
      <c r="BK57" s="103"/>
      <c r="BL57" s="103"/>
      <c r="BM57" s="103"/>
      <c r="BN57" s="103"/>
      <c r="BO57" s="103"/>
      <c r="BP57" s="103"/>
      <c r="BQ57" s="103"/>
      <c r="BR57" s="103"/>
      <c r="BS57" s="103"/>
      <c r="BT57" s="103"/>
      <c r="BU57" s="103"/>
      <c r="BV57" s="103"/>
      <c r="BW57" s="103"/>
      <c r="BX57" s="103"/>
    </row>
    <row r="58" spans="1:77" s="109" customFormat="1" x14ac:dyDescent="0.35">
      <c r="A58" s="103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  <c r="AY58" s="103"/>
      <c r="AZ58" s="103"/>
      <c r="BA58" s="103"/>
      <c r="BB58" s="103"/>
      <c r="BC58" s="103"/>
      <c r="BD58" s="103"/>
      <c r="BE58" s="103"/>
      <c r="BF58" s="103"/>
      <c r="BG58" s="103"/>
      <c r="BH58" s="103"/>
      <c r="BI58" s="103"/>
      <c r="BJ58" s="103"/>
      <c r="BK58" s="103"/>
      <c r="BL58" s="103"/>
      <c r="BM58" s="103"/>
      <c r="BN58" s="103"/>
      <c r="BO58" s="103"/>
      <c r="BP58" s="103"/>
      <c r="BQ58" s="103"/>
      <c r="BR58" s="103"/>
      <c r="BS58" s="103"/>
      <c r="BT58" s="103"/>
      <c r="BU58" s="103"/>
      <c r="BV58" s="103"/>
      <c r="BW58" s="103"/>
      <c r="BX58" s="103"/>
    </row>
    <row r="59" spans="1:77" s="109" customFormat="1" x14ac:dyDescent="0.35">
      <c r="A59" s="103"/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D59" s="103"/>
      <c r="BE59" s="103"/>
      <c r="BF59" s="103"/>
      <c r="BG59" s="103"/>
      <c r="BH59" s="103"/>
      <c r="BI59" s="103"/>
      <c r="BJ59" s="103"/>
      <c r="BK59" s="103"/>
      <c r="BL59" s="103"/>
      <c r="BM59" s="103"/>
      <c r="BN59" s="103"/>
      <c r="BO59" s="103"/>
      <c r="BP59" s="103"/>
      <c r="BQ59" s="103"/>
      <c r="BR59" s="103"/>
      <c r="BS59" s="103"/>
      <c r="BT59" s="103"/>
      <c r="BU59" s="103"/>
      <c r="BV59" s="103"/>
      <c r="BW59" s="103"/>
      <c r="BX59" s="103"/>
    </row>
    <row r="60" spans="1:77" s="109" customFormat="1" x14ac:dyDescent="0.35">
      <c r="A60" s="103"/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  <c r="AY60" s="103"/>
      <c r="AZ60" s="103"/>
      <c r="BA60" s="103"/>
      <c r="BB60" s="103"/>
      <c r="BC60" s="103"/>
      <c r="BD60" s="103"/>
      <c r="BE60" s="103"/>
      <c r="BF60" s="103"/>
      <c r="BG60" s="103"/>
      <c r="BH60" s="103"/>
      <c r="BI60" s="103"/>
      <c r="BJ60" s="103"/>
      <c r="BK60" s="103"/>
      <c r="BL60" s="103"/>
      <c r="BM60" s="103"/>
      <c r="BN60" s="103"/>
      <c r="BO60" s="103"/>
      <c r="BP60" s="103"/>
      <c r="BQ60" s="103"/>
      <c r="BR60" s="103"/>
      <c r="BS60" s="103"/>
      <c r="BT60" s="103"/>
      <c r="BU60" s="103"/>
      <c r="BV60" s="103"/>
      <c r="BW60" s="103"/>
      <c r="BX60" s="103"/>
    </row>
    <row r="61" spans="1:77" s="109" customFormat="1" x14ac:dyDescent="0.35">
      <c r="A61" s="103"/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  <c r="AY61" s="103"/>
      <c r="AZ61" s="103"/>
      <c r="BA61" s="103"/>
      <c r="BB61" s="103"/>
      <c r="BC61" s="103"/>
      <c r="BD61" s="103"/>
      <c r="BE61" s="103"/>
      <c r="BF61" s="103"/>
      <c r="BG61" s="103"/>
      <c r="BH61" s="103"/>
      <c r="BI61" s="103"/>
      <c r="BJ61" s="103"/>
      <c r="BK61" s="103"/>
      <c r="BL61" s="103"/>
      <c r="BM61" s="103"/>
      <c r="BN61" s="103"/>
      <c r="BO61" s="103"/>
      <c r="BP61" s="103"/>
      <c r="BQ61" s="103"/>
      <c r="BR61" s="103"/>
      <c r="BS61" s="103"/>
      <c r="BT61" s="103"/>
      <c r="BU61" s="103"/>
      <c r="BV61" s="103"/>
      <c r="BW61" s="103"/>
      <c r="BX61" s="103"/>
    </row>
    <row r="62" spans="1:77" s="109" customFormat="1" x14ac:dyDescent="0.35">
      <c r="A62" s="103"/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3"/>
      <c r="BB62" s="103"/>
      <c r="BC62" s="103"/>
      <c r="BD62" s="103"/>
      <c r="BE62" s="103"/>
      <c r="BF62" s="103"/>
      <c r="BG62" s="103"/>
      <c r="BH62" s="103"/>
      <c r="BI62" s="103"/>
      <c r="BJ62" s="103"/>
      <c r="BK62" s="103"/>
      <c r="BL62" s="103"/>
      <c r="BM62" s="103"/>
      <c r="BN62" s="103"/>
      <c r="BO62" s="103"/>
      <c r="BP62" s="103"/>
      <c r="BQ62" s="103"/>
      <c r="BR62" s="103"/>
      <c r="BS62" s="103"/>
      <c r="BT62" s="103"/>
      <c r="BU62" s="103"/>
      <c r="BV62" s="103"/>
      <c r="BW62" s="103"/>
      <c r="BX62" s="103"/>
    </row>
    <row r="63" spans="1:77" s="109" customFormat="1" x14ac:dyDescent="0.35">
      <c r="A63" s="103"/>
      <c r="B63" s="103"/>
      <c r="C63" s="103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  <c r="AY63" s="103"/>
      <c r="AZ63" s="103"/>
      <c r="BA63" s="103"/>
      <c r="BB63" s="103"/>
      <c r="BC63" s="103"/>
      <c r="BD63" s="103"/>
      <c r="BE63" s="103"/>
      <c r="BF63" s="103"/>
      <c r="BG63" s="103"/>
      <c r="BH63" s="103"/>
      <c r="BI63" s="103"/>
      <c r="BJ63" s="103"/>
      <c r="BK63" s="103"/>
      <c r="BL63" s="103"/>
      <c r="BM63" s="103"/>
      <c r="BN63" s="103"/>
    </row>
    <row r="64" spans="1:77" s="109" customFormat="1" x14ac:dyDescent="0.35">
      <c r="A64" s="103"/>
      <c r="B64" s="103"/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  <c r="AY64" s="103"/>
      <c r="AZ64" s="103"/>
      <c r="BA64" s="103"/>
      <c r="BB64" s="103"/>
      <c r="BC64" s="103"/>
      <c r="BD64" s="103"/>
      <c r="BE64" s="103"/>
      <c r="BF64" s="103"/>
      <c r="BG64" s="103"/>
      <c r="BH64" s="103"/>
      <c r="BI64" s="103"/>
      <c r="BJ64" s="103"/>
      <c r="BK64" s="103"/>
      <c r="BL64" s="103"/>
      <c r="BM64" s="103"/>
      <c r="BN64" s="103"/>
    </row>
    <row r="65" spans="1:76" s="109" customFormat="1" x14ac:dyDescent="0.35">
      <c r="A65" s="103"/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  <c r="AY65" s="103"/>
      <c r="AZ65" s="103"/>
      <c r="BA65" s="103"/>
      <c r="BB65" s="103"/>
      <c r="BC65" s="103"/>
      <c r="BD65" s="103"/>
      <c r="BE65" s="103"/>
      <c r="BF65" s="103"/>
      <c r="BG65" s="103"/>
      <c r="BH65" s="103"/>
      <c r="BI65" s="103"/>
      <c r="BJ65" s="103"/>
      <c r="BK65" s="103"/>
      <c r="BL65" s="103"/>
      <c r="BM65" s="103"/>
      <c r="BN65" s="103"/>
    </row>
    <row r="66" spans="1:76" s="109" customFormat="1" x14ac:dyDescent="0.35">
      <c r="A66" s="103"/>
      <c r="B66" s="103"/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  <c r="AY66" s="103"/>
      <c r="AZ66" s="103"/>
      <c r="BA66" s="103"/>
      <c r="BB66" s="103"/>
      <c r="BC66" s="103"/>
      <c r="BD66" s="103"/>
      <c r="BE66" s="103"/>
      <c r="BF66" s="103"/>
      <c r="BG66" s="103"/>
      <c r="BH66" s="103"/>
      <c r="BI66" s="103"/>
      <c r="BJ66" s="103"/>
      <c r="BK66" s="103"/>
      <c r="BL66" s="103"/>
      <c r="BM66" s="103"/>
      <c r="BN66" s="103"/>
    </row>
    <row r="67" spans="1:76" s="109" customFormat="1" x14ac:dyDescent="0.35">
      <c r="A67" s="103"/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  <c r="AY67" s="103"/>
      <c r="AZ67" s="103"/>
      <c r="BA67" s="103"/>
      <c r="BB67" s="103"/>
      <c r="BC67" s="103"/>
      <c r="BD67" s="103"/>
      <c r="BE67" s="103"/>
      <c r="BF67" s="103"/>
      <c r="BG67" s="103"/>
      <c r="BH67" s="103"/>
      <c r="BI67" s="103"/>
      <c r="BJ67" s="103"/>
      <c r="BK67" s="103"/>
      <c r="BL67" s="103"/>
      <c r="BM67" s="103"/>
      <c r="BN67" s="103"/>
    </row>
    <row r="68" spans="1:76" s="109" customFormat="1" x14ac:dyDescent="0.35">
      <c r="A68" s="103"/>
      <c r="B68" s="103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  <c r="AY68" s="103"/>
      <c r="AZ68" s="103"/>
      <c r="BA68" s="103"/>
      <c r="BB68" s="103"/>
      <c r="BC68" s="103"/>
      <c r="BD68" s="103"/>
      <c r="BE68" s="103"/>
      <c r="BF68" s="103"/>
      <c r="BG68" s="103"/>
      <c r="BH68" s="103"/>
      <c r="BI68" s="103"/>
      <c r="BJ68" s="103"/>
      <c r="BK68" s="103"/>
      <c r="BL68" s="103"/>
      <c r="BM68" s="103"/>
      <c r="BN68" s="103"/>
    </row>
    <row r="69" spans="1:76" s="109" customFormat="1" x14ac:dyDescent="0.35">
      <c r="A69" s="103"/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  <c r="AY69" s="103"/>
      <c r="AZ69" s="103"/>
      <c r="BA69" s="103"/>
      <c r="BB69" s="103"/>
      <c r="BC69" s="103"/>
      <c r="BD69" s="103"/>
      <c r="BE69" s="103"/>
      <c r="BF69" s="103"/>
      <c r="BG69" s="103"/>
      <c r="BH69" s="103"/>
      <c r="BI69" s="103"/>
      <c r="BJ69" s="103"/>
      <c r="BK69" s="103"/>
      <c r="BL69" s="103"/>
      <c r="BM69" s="103"/>
      <c r="BN69" s="103"/>
      <c r="BO69" s="103"/>
      <c r="BP69" s="103"/>
      <c r="BQ69" s="103"/>
      <c r="BR69" s="103"/>
      <c r="BS69" s="103"/>
      <c r="BT69" s="103"/>
      <c r="BU69" s="103"/>
      <c r="BV69" s="103"/>
      <c r="BW69" s="103"/>
      <c r="BX69" s="103"/>
    </row>
    <row r="70" spans="1:76" s="109" customFormat="1" x14ac:dyDescent="0.35">
      <c r="A70" s="103"/>
      <c r="B70" s="103"/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03"/>
      <c r="AV70" s="103"/>
      <c r="AW70" s="103"/>
      <c r="AX70" s="103"/>
      <c r="AY70" s="103"/>
      <c r="AZ70" s="103"/>
      <c r="BA70" s="103"/>
      <c r="BB70" s="103"/>
      <c r="BC70" s="103"/>
      <c r="BD70" s="103"/>
      <c r="BE70" s="103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 s="103"/>
      <c r="BT70" s="103"/>
      <c r="BU70" s="103"/>
      <c r="BV70" s="103"/>
      <c r="BW70" s="103"/>
      <c r="BX70" s="103"/>
    </row>
    <row r="71" spans="1:76" s="109" customFormat="1" x14ac:dyDescent="0.35">
      <c r="A71" s="103"/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03"/>
      <c r="AV71" s="103"/>
      <c r="AW71" s="103"/>
      <c r="AX71" s="103"/>
      <c r="AY71" s="103"/>
      <c r="AZ71" s="103"/>
      <c r="BA71" s="103"/>
      <c r="BB71" s="103"/>
      <c r="BC71" s="103"/>
      <c r="BD71" s="103"/>
      <c r="BE71" s="103"/>
      <c r="BF71" s="103"/>
      <c r="BG71" s="103"/>
      <c r="BH71" s="103"/>
      <c r="BI71" s="103"/>
      <c r="BJ71" s="103"/>
      <c r="BK71" s="103"/>
      <c r="BL71" s="103"/>
      <c r="BM71" s="103"/>
      <c r="BN71" s="103"/>
      <c r="BO71" s="103"/>
      <c r="BP71" s="103"/>
      <c r="BQ71" s="103"/>
      <c r="BR71" s="103"/>
      <c r="BS71" s="103"/>
      <c r="BT71" s="103"/>
      <c r="BU71" s="103"/>
      <c r="BV71" s="103"/>
      <c r="BW71" s="103"/>
      <c r="BX71" s="103"/>
    </row>
    <row r="72" spans="1:76" s="109" customFormat="1" x14ac:dyDescent="0.35">
      <c r="A72" s="103"/>
      <c r="B72" s="103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  <c r="AW72" s="103"/>
      <c r="AX72" s="103"/>
      <c r="AY72" s="103"/>
      <c r="AZ72" s="103"/>
      <c r="BA72" s="103"/>
      <c r="BB72" s="103"/>
      <c r="BC72" s="103"/>
      <c r="BD72" s="103"/>
      <c r="BE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 s="103"/>
      <c r="BT72" s="103"/>
      <c r="BU72" s="103"/>
      <c r="BV72" s="103"/>
      <c r="BW72" s="103"/>
      <c r="BX72" s="103"/>
    </row>
    <row r="73" spans="1:76" s="109" customFormat="1" x14ac:dyDescent="0.35">
      <c r="A73" s="103"/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03"/>
      <c r="AV73" s="103"/>
      <c r="AW73" s="103"/>
      <c r="AX73" s="103"/>
      <c r="AY73" s="103"/>
      <c r="AZ73" s="103"/>
      <c r="BA73" s="103"/>
      <c r="BB73" s="103"/>
      <c r="BC73" s="103"/>
      <c r="BD73" s="103"/>
      <c r="BE73" s="103"/>
      <c r="BF73" s="103"/>
      <c r="BG73" s="103"/>
      <c r="BH73" s="103"/>
      <c r="BI73" s="103"/>
      <c r="BJ73" s="103"/>
      <c r="BK73" s="103"/>
      <c r="BL73" s="103"/>
      <c r="BM73" s="103"/>
      <c r="BN73" s="103"/>
      <c r="BO73" s="103"/>
      <c r="BP73" s="103"/>
      <c r="BQ73" s="103"/>
      <c r="BR73" s="103"/>
      <c r="BS73" s="103"/>
      <c r="BT73" s="103"/>
      <c r="BU73" s="103"/>
      <c r="BV73" s="103"/>
      <c r="BW73" s="103"/>
      <c r="BX73" s="103"/>
    </row>
    <row r="74" spans="1:76" s="109" customFormat="1" x14ac:dyDescent="0.35">
      <c r="A74" s="103"/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  <c r="BD74" s="103"/>
      <c r="BE74" s="103"/>
      <c r="BF74" s="103"/>
      <c r="BG74" s="103"/>
      <c r="BH74" s="103"/>
      <c r="BI74" s="103"/>
      <c r="BJ74" s="103"/>
      <c r="BK74" s="103"/>
      <c r="BL74" s="103"/>
      <c r="BM74" s="103"/>
      <c r="BN74" s="103"/>
      <c r="BO74" s="103"/>
      <c r="BP74" s="103"/>
      <c r="BQ74" s="103"/>
      <c r="BR74" s="103"/>
      <c r="BS74" s="103"/>
      <c r="BT74" s="103"/>
      <c r="BU74" s="103"/>
      <c r="BV74" s="103"/>
      <c r="BW74" s="103"/>
      <c r="BX74" s="103"/>
    </row>
    <row r="75" spans="1:76" s="109" customFormat="1" x14ac:dyDescent="0.35">
      <c r="A75" s="103"/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  <c r="BH75" s="103"/>
      <c r="BI75" s="103"/>
      <c r="BJ75" s="103"/>
      <c r="BK75" s="103"/>
      <c r="BL75" s="103"/>
      <c r="BM75" s="103"/>
      <c r="BN75" s="103"/>
      <c r="BO75" s="103"/>
      <c r="BP75" s="103"/>
      <c r="BQ75" s="103"/>
      <c r="BR75" s="103"/>
      <c r="BS75" s="103"/>
      <c r="BT75" s="103"/>
      <c r="BU75" s="103"/>
      <c r="BV75" s="103"/>
      <c r="BW75" s="103"/>
      <c r="BX75" s="103"/>
    </row>
    <row r="76" spans="1:76" s="109" customFormat="1" x14ac:dyDescent="0.35">
      <c r="A76" s="103"/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/>
      <c r="BH76" s="103"/>
      <c r="BI76" s="103"/>
      <c r="BJ76" s="103"/>
      <c r="BK76" s="103"/>
      <c r="BL76" s="103"/>
      <c r="BM76" s="103"/>
      <c r="BN76" s="103"/>
      <c r="BO76" s="103"/>
      <c r="BP76" s="103"/>
      <c r="BQ76" s="103"/>
      <c r="BR76" s="103"/>
      <c r="BS76" s="103"/>
      <c r="BT76" s="103"/>
      <c r="BU76" s="103"/>
      <c r="BV76" s="103"/>
      <c r="BW76" s="103"/>
      <c r="BX76" s="103"/>
    </row>
    <row r="77" spans="1:76" s="109" customFormat="1" x14ac:dyDescent="0.35">
      <c r="A77" s="103"/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  <c r="BF77" s="103"/>
      <c r="BG77" s="103"/>
      <c r="BH77" s="103"/>
      <c r="BI77" s="103"/>
      <c r="BJ77" s="103"/>
      <c r="BK77" s="103"/>
      <c r="BL77" s="103"/>
      <c r="BM77" s="103"/>
      <c r="BN77" s="103"/>
      <c r="BO77" s="103"/>
      <c r="BP77" s="103"/>
      <c r="BQ77" s="103"/>
      <c r="BR77" s="103"/>
      <c r="BS77" s="103"/>
      <c r="BT77" s="103"/>
      <c r="BU77" s="103"/>
      <c r="BV77" s="103"/>
      <c r="BW77" s="103"/>
      <c r="BX77" s="103"/>
    </row>
    <row r="78" spans="1:76" s="109" customFormat="1" x14ac:dyDescent="0.35">
      <c r="A78" s="103"/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/>
      <c r="BH78" s="103"/>
      <c r="BI78" s="103"/>
      <c r="BJ78" s="103"/>
      <c r="BK78" s="103"/>
      <c r="BL78" s="103"/>
      <c r="BM78" s="103"/>
      <c r="BN78" s="103"/>
      <c r="BO78" s="103"/>
      <c r="BP78" s="103"/>
      <c r="BQ78" s="103"/>
      <c r="BR78" s="103"/>
      <c r="BS78" s="103"/>
      <c r="BT78" s="103"/>
      <c r="BU78" s="103"/>
      <c r="BV78" s="103"/>
      <c r="BW78" s="103"/>
      <c r="BX78" s="103"/>
    </row>
    <row r="79" spans="1:76" s="109" customFormat="1" x14ac:dyDescent="0.35">
      <c r="A79" s="103"/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  <c r="BF79" s="103"/>
      <c r="BG79" s="103"/>
      <c r="BH79" s="103"/>
      <c r="BI79" s="103"/>
      <c r="BJ79" s="103"/>
      <c r="BK79" s="103"/>
      <c r="BL79" s="103"/>
      <c r="BM79" s="103"/>
      <c r="BN79" s="103"/>
      <c r="BO79" s="103"/>
      <c r="BP79" s="103"/>
      <c r="BQ79" s="103"/>
      <c r="BR79" s="103"/>
      <c r="BS79" s="103"/>
      <c r="BT79" s="103"/>
      <c r="BU79" s="103"/>
      <c r="BV79" s="103"/>
      <c r="BW79" s="103"/>
      <c r="BX79" s="103"/>
    </row>
    <row r="80" spans="1:76" s="109" customFormat="1" x14ac:dyDescent="0.35">
      <c r="A80" s="103"/>
      <c r="B80" s="103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/>
      <c r="BH80" s="103"/>
      <c r="BI80" s="103"/>
      <c r="BJ80" s="103"/>
      <c r="BK80" s="103"/>
      <c r="BL80" s="103"/>
      <c r="BM80" s="103"/>
      <c r="BN80" s="103"/>
      <c r="BO80" s="103"/>
      <c r="BP80" s="103"/>
      <c r="BQ80" s="103"/>
      <c r="BR80" s="103"/>
      <c r="BS80" s="103"/>
      <c r="BT80" s="103"/>
      <c r="BU80" s="103"/>
      <c r="BV80" s="103"/>
      <c r="BW80" s="103"/>
      <c r="BX80" s="103"/>
    </row>
    <row r="81" spans="1:76" s="109" customFormat="1" x14ac:dyDescent="0.35">
      <c r="A81" s="103"/>
      <c r="B81" s="103"/>
      <c r="C81" s="103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  <c r="BH81" s="103"/>
      <c r="BI81" s="103"/>
      <c r="BJ81" s="103"/>
      <c r="BK81" s="103"/>
      <c r="BL81" s="103"/>
      <c r="BM81" s="103"/>
      <c r="BN81" s="103"/>
      <c r="BO81" s="103"/>
      <c r="BP81" s="103"/>
      <c r="BQ81" s="103"/>
      <c r="BR81" s="103"/>
      <c r="BS81" s="103"/>
      <c r="BT81" s="103"/>
      <c r="BU81" s="103"/>
      <c r="BV81" s="103"/>
      <c r="BW81" s="103"/>
      <c r="BX81" s="103"/>
    </row>
    <row r="82" spans="1:76" s="109" customFormat="1" x14ac:dyDescent="0.35">
      <c r="A82" s="103"/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  <c r="BH82" s="103"/>
      <c r="BI82" s="103"/>
      <c r="BJ82" s="103"/>
      <c r="BK82" s="103"/>
      <c r="BL82" s="103"/>
      <c r="BM82" s="103"/>
      <c r="BN82" s="103"/>
      <c r="BO82" s="103"/>
      <c r="BP82" s="103"/>
      <c r="BQ82" s="103"/>
      <c r="BR82" s="103"/>
      <c r="BS82" s="103"/>
      <c r="BT82" s="103"/>
      <c r="BU82" s="103"/>
      <c r="BV82" s="103"/>
      <c r="BW82" s="103"/>
      <c r="BX82" s="103"/>
    </row>
    <row r="83" spans="1:76" s="109" customFormat="1" x14ac:dyDescent="0.35">
      <c r="A83" s="103"/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  <c r="BH83" s="103"/>
      <c r="BI83" s="103"/>
      <c r="BJ83" s="103"/>
      <c r="BK83" s="103"/>
      <c r="BL83" s="103"/>
      <c r="BM83" s="103"/>
      <c r="BN83" s="103"/>
      <c r="BO83" s="103"/>
      <c r="BP83" s="103"/>
      <c r="BQ83" s="103"/>
      <c r="BR83" s="103"/>
      <c r="BS83" s="103"/>
      <c r="BT83" s="103"/>
      <c r="BU83" s="103"/>
      <c r="BV83" s="103"/>
      <c r="BW83" s="103"/>
      <c r="BX83" s="103"/>
    </row>
    <row r="84" spans="1:76" s="109" customFormat="1" x14ac:dyDescent="0.35">
      <c r="A84" s="103"/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/>
      <c r="BH84" s="103"/>
      <c r="BI84" s="103"/>
      <c r="BJ84" s="103"/>
      <c r="BK84" s="103"/>
      <c r="BL84" s="103"/>
      <c r="BM84" s="103"/>
      <c r="BN84" s="103"/>
      <c r="BO84" s="103"/>
      <c r="BP84" s="103"/>
      <c r="BQ84" s="103"/>
      <c r="BR84" s="103"/>
      <c r="BS84" s="103"/>
      <c r="BT84" s="103"/>
      <c r="BU84" s="103"/>
      <c r="BV84" s="103"/>
      <c r="BW84" s="103"/>
      <c r="BX84" s="103"/>
    </row>
    <row r="85" spans="1:76" s="109" customFormat="1" x14ac:dyDescent="0.35">
      <c r="A85" s="103"/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  <c r="BF85" s="103"/>
      <c r="BG85" s="103"/>
      <c r="BH85" s="103"/>
      <c r="BI85" s="103"/>
      <c r="BJ85" s="103"/>
      <c r="BK85" s="103"/>
      <c r="BL85" s="103"/>
      <c r="BM85" s="103"/>
      <c r="BN85" s="103"/>
      <c r="BO85" s="103"/>
      <c r="BP85" s="103"/>
      <c r="BQ85" s="103"/>
      <c r="BR85" s="103"/>
      <c r="BS85" s="103"/>
      <c r="BT85" s="103"/>
      <c r="BU85" s="103"/>
      <c r="BV85" s="103"/>
      <c r="BW85" s="103"/>
      <c r="BX85" s="103"/>
    </row>
    <row r="86" spans="1:76" s="109" customFormat="1" x14ac:dyDescent="0.35">
      <c r="A86" s="103"/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  <c r="BH86" s="103"/>
      <c r="BI86" s="103"/>
      <c r="BJ86" s="103"/>
      <c r="BK86" s="103"/>
      <c r="BL86" s="103"/>
      <c r="BM86" s="103"/>
      <c r="BN86" s="103"/>
      <c r="BO86" s="103"/>
      <c r="BP86" s="103"/>
      <c r="BQ86" s="103"/>
      <c r="BR86" s="103"/>
      <c r="BS86" s="103"/>
      <c r="BT86" s="103"/>
      <c r="BU86" s="103"/>
      <c r="BV86" s="103"/>
      <c r="BW86" s="103"/>
      <c r="BX86" s="103"/>
    </row>
    <row r="87" spans="1:76" s="109" customFormat="1" x14ac:dyDescent="0.35">
      <c r="A87" s="103"/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  <c r="BI87" s="103"/>
      <c r="BJ87" s="103"/>
      <c r="BK87" s="103"/>
      <c r="BL87" s="103"/>
      <c r="BM87" s="103"/>
      <c r="BN87" s="103"/>
      <c r="BO87" s="103"/>
      <c r="BP87" s="103"/>
      <c r="BQ87" s="103"/>
      <c r="BR87" s="103"/>
      <c r="BS87" s="103"/>
      <c r="BT87" s="103"/>
      <c r="BU87" s="103"/>
      <c r="BV87" s="103"/>
      <c r="BW87" s="103"/>
      <c r="BX87" s="103"/>
    </row>
    <row r="88" spans="1:76" s="109" customFormat="1" x14ac:dyDescent="0.35">
      <c r="A88" s="103"/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  <c r="BF88" s="103"/>
      <c r="BG88" s="103"/>
      <c r="BH88" s="103"/>
      <c r="BI88" s="103"/>
      <c r="BJ88" s="103"/>
      <c r="BK88" s="103"/>
      <c r="BL88" s="103"/>
      <c r="BM88" s="103"/>
      <c r="BN88" s="103"/>
      <c r="BO88" s="103"/>
      <c r="BP88" s="103"/>
      <c r="BQ88" s="103"/>
      <c r="BR88" s="103"/>
      <c r="BS88" s="103"/>
      <c r="BT88" s="103"/>
      <c r="BU88" s="103"/>
      <c r="BV88" s="103"/>
      <c r="BW88" s="103"/>
      <c r="BX88" s="103"/>
    </row>
    <row r="89" spans="1:76" s="109" customFormat="1" x14ac:dyDescent="0.35">
      <c r="A89" s="103"/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  <c r="AO89" s="103"/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  <c r="BA89" s="103"/>
      <c r="BB89" s="103"/>
      <c r="BC89" s="103"/>
      <c r="BD89" s="103"/>
      <c r="BE89" s="103"/>
      <c r="BF89" s="103"/>
      <c r="BG89" s="103"/>
      <c r="BH89" s="103"/>
      <c r="BI89" s="103"/>
      <c r="BJ89" s="103"/>
      <c r="BK89" s="103"/>
      <c r="BL89" s="103"/>
      <c r="BM89" s="103"/>
      <c r="BN89" s="103"/>
      <c r="BO89" s="103"/>
      <c r="BP89" s="103"/>
      <c r="BQ89" s="103"/>
      <c r="BR89" s="103"/>
      <c r="BS89" s="103"/>
      <c r="BT89" s="103"/>
      <c r="BU89" s="103"/>
      <c r="BV89" s="103"/>
      <c r="BW89" s="103"/>
      <c r="BX89" s="103"/>
    </row>
    <row r="90" spans="1:76" s="109" customFormat="1" x14ac:dyDescent="0.35">
      <c r="A90" s="103"/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  <c r="AW90" s="103"/>
      <c r="AX90" s="103"/>
      <c r="AY90" s="103"/>
      <c r="AZ90" s="103"/>
      <c r="BA90" s="103"/>
      <c r="BB90" s="103"/>
      <c r="BC90" s="103"/>
      <c r="BD90" s="103"/>
      <c r="BE90" s="103"/>
      <c r="BF90" s="103"/>
      <c r="BG90" s="103"/>
      <c r="BH90" s="103"/>
      <c r="BI90" s="103"/>
      <c r="BJ90" s="103"/>
      <c r="BK90" s="103"/>
      <c r="BL90" s="103"/>
      <c r="BM90" s="103"/>
      <c r="BN90" s="103"/>
      <c r="BO90" s="103"/>
      <c r="BP90" s="103"/>
      <c r="BQ90" s="103"/>
      <c r="BR90" s="103"/>
      <c r="BS90" s="103"/>
      <c r="BT90" s="103"/>
      <c r="BU90" s="103"/>
      <c r="BV90" s="103"/>
      <c r="BW90" s="103"/>
      <c r="BX90" s="103"/>
    </row>
    <row r="91" spans="1:76" s="109" customFormat="1" x14ac:dyDescent="0.35">
      <c r="A91" s="103"/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  <c r="AO91" s="103"/>
      <c r="AP91" s="103"/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  <c r="BD91" s="103"/>
      <c r="BE91" s="103"/>
      <c r="BF91" s="103"/>
      <c r="BG91" s="103"/>
      <c r="BH91" s="103"/>
      <c r="BI91" s="103"/>
      <c r="BJ91" s="103"/>
      <c r="BK91" s="103"/>
      <c r="BL91" s="103"/>
      <c r="BM91" s="103"/>
      <c r="BN91" s="103"/>
      <c r="BO91" s="103"/>
      <c r="BP91" s="103"/>
      <c r="BQ91" s="103"/>
      <c r="BR91" s="103"/>
      <c r="BS91" s="103"/>
      <c r="BT91" s="103"/>
      <c r="BU91" s="103"/>
      <c r="BV91" s="103"/>
      <c r="BW91" s="103"/>
      <c r="BX91" s="103"/>
    </row>
    <row r="92" spans="1:76" s="109" customFormat="1" x14ac:dyDescent="0.35">
      <c r="A92" s="103"/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  <c r="BD92" s="103"/>
      <c r="BE92" s="103"/>
      <c r="BF92" s="103"/>
      <c r="BG92" s="103"/>
      <c r="BH92" s="103"/>
      <c r="BI92" s="103"/>
      <c r="BJ92" s="103"/>
      <c r="BK92" s="103"/>
      <c r="BL92" s="103"/>
      <c r="BM92" s="103"/>
      <c r="BN92" s="103"/>
      <c r="BO92" s="103"/>
      <c r="BP92" s="103"/>
      <c r="BQ92" s="103"/>
      <c r="BR92" s="103"/>
      <c r="BS92" s="103"/>
      <c r="BT92" s="103"/>
      <c r="BU92" s="103"/>
      <c r="BV92" s="103"/>
      <c r="BW92" s="103"/>
      <c r="BX92" s="103"/>
    </row>
    <row r="93" spans="1:76" s="109" customFormat="1" x14ac:dyDescent="0.35">
      <c r="A93" s="103"/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  <c r="AO93" s="103"/>
      <c r="AP93" s="103"/>
      <c r="AQ93" s="103"/>
      <c r="AR93" s="103"/>
      <c r="AS93" s="103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3"/>
      <c r="BG93" s="103"/>
      <c r="BH93" s="103"/>
      <c r="BI93" s="103"/>
      <c r="BJ93" s="103"/>
      <c r="BK93" s="103"/>
      <c r="BL93" s="103"/>
      <c r="BM93" s="103"/>
      <c r="BN93" s="103"/>
      <c r="BO93" s="103"/>
      <c r="BP93" s="103"/>
      <c r="BQ93" s="103"/>
      <c r="BR93" s="103"/>
      <c r="BS93" s="103"/>
      <c r="BT93" s="103"/>
      <c r="BU93" s="103"/>
      <c r="BV93" s="103"/>
      <c r="BW93" s="103"/>
      <c r="BX93" s="103"/>
    </row>
    <row r="94" spans="1:76" s="109" customFormat="1" x14ac:dyDescent="0.35">
      <c r="A94" s="103"/>
      <c r="B94" s="103"/>
      <c r="C94" s="103"/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  <c r="AO94" s="103"/>
      <c r="AP94" s="103"/>
      <c r="AQ94" s="103"/>
      <c r="AR94" s="103"/>
      <c r="AS94" s="103"/>
      <c r="AT94" s="103"/>
      <c r="AU94" s="103"/>
      <c r="AV94" s="103"/>
      <c r="AW94" s="103"/>
      <c r="AX94" s="103"/>
      <c r="AY94" s="103"/>
      <c r="AZ94" s="103"/>
      <c r="BA94" s="103"/>
      <c r="BB94" s="103"/>
      <c r="BC94" s="103"/>
      <c r="BD94" s="103"/>
      <c r="BE94" s="103"/>
      <c r="BF94" s="103"/>
      <c r="BG94" s="103"/>
      <c r="BH94" s="103"/>
      <c r="BI94" s="103"/>
      <c r="BJ94" s="103"/>
      <c r="BK94" s="103"/>
      <c r="BL94" s="103"/>
      <c r="BM94" s="103"/>
      <c r="BN94" s="103"/>
      <c r="BO94" s="103"/>
      <c r="BP94" s="103"/>
      <c r="BQ94" s="103"/>
      <c r="BR94" s="103"/>
      <c r="BS94" s="103"/>
      <c r="BT94" s="103"/>
      <c r="BU94" s="103"/>
      <c r="BV94" s="103"/>
      <c r="BW94" s="103"/>
      <c r="BX94" s="103"/>
    </row>
    <row r="95" spans="1:76" s="109" customFormat="1" x14ac:dyDescent="0.35">
      <c r="A95" s="103"/>
      <c r="B95" s="103"/>
      <c r="C95" s="103"/>
      <c r="D95" s="103"/>
      <c r="E95" s="103"/>
      <c r="F95" s="103"/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  <c r="AQ95" s="103"/>
      <c r="AR95" s="103"/>
      <c r="AS95" s="103"/>
      <c r="AT95" s="103"/>
      <c r="AU95" s="103"/>
      <c r="AV95" s="103"/>
      <c r="AW95" s="103"/>
      <c r="AX95" s="103"/>
      <c r="AY95" s="103"/>
      <c r="AZ95" s="103"/>
      <c r="BA95" s="103"/>
      <c r="BB95" s="103"/>
      <c r="BC95" s="103"/>
      <c r="BD95" s="103"/>
      <c r="BE95" s="103"/>
      <c r="BF95" s="103"/>
      <c r="BG95" s="103"/>
      <c r="BH95" s="103"/>
      <c r="BI95" s="103"/>
      <c r="BJ95" s="103"/>
      <c r="BK95" s="103"/>
      <c r="BL95" s="103"/>
      <c r="BM95" s="103"/>
      <c r="BN95" s="103"/>
      <c r="BO95" s="103"/>
      <c r="BP95" s="103"/>
      <c r="BQ95" s="103"/>
      <c r="BR95" s="103"/>
      <c r="BS95" s="103"/>
      <c r="BT95" s="103"/>
      <c r="BU95" s="103"/>
      <c r="BV95" s="103"/>
      <c r="BW95" s="103"/>
      <c r="BX95" s="103"/>
    </row>
    <row r="96" spans="1:76" s="109" customFormat="1" x14ac:dyDescent="0.35">
      <c r="A96" s="103"/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  <c r="AO96" s="103"/>
      <c r="AP96" s="103"/>
      <c r="AQ96" s="103"/>
      <c r="AR96" s="103"/>
      <c r="AS96" s="103"/>
      <c r="AT96" s="103"/>
      <c r="AU96" s="103"/>
      <c r="AV96" s="103"/>
      <c r="AW96" s="103"/>
      <c r="AX96" s="103"/>
      <c r="AY96" s="103"/>
      <c r="AZ96" s="103"/>
      <c r="BA96" s="103"/>
      <c r="BB96" s="103"/>
      <c r="BC96" s="103"/>
      <c r="BD96" s="103"/>
      <c r="BE96" s="103"/>
      <c r="BF96" s="103"/>
      <c r="BG96" s="103"/>
      <c r="BH96" s="103"/>
      <c r="BI96" s="103"/>
      <c r="BJ96" s="103"/>
      <c r="BK96" s="103"/>
      <c r="BL96" s="103"/>
      <c r="BM96" s="103"/>
      <c r="BN96" s="103"/>
      <c r="BO96" s="103"/>
      <c r="BP96" s="103"/>
      <c r="BQ96" s="103"/>
      <c r="BR96" s="103"/>
      <c r="BS96" s="103"/>
      <c r="BT96" s="103"/>
      <c r="BU96" s="103"/>
      <c r="BV96" s="103"/>
      <c r="BW96" s="103"/>
      <c r="BX96" s="103"/>
    </row>
    <row r="97" spans="1:76" s="109" customFormat="1" x14ac:dyDescent="0.35">
      <c r="A97" s="103"/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03"/>
      <c r="AR97" s="103"/>
      <c r="AS97" s="103"/>
      <c r="AT97" s="103"/>
      <c r="AU97" s="103"/>
      <c r="AV97" s="103"/>
      <c r="AW97" s="103"/>
      <c r="AX97" s="103"/>
      <c r="AY97" s="103"/>
      <c r="AZ97" s="103"/>
      <c r="BA97" s="103"/>
      <c r="BB97" s="103"/>
      <c r="BC97" s="103"/>
      <c r="BD97" s="103"/>
      <c r="BE97" s="103"/>
      <c r="BF97" s="103"/>
      <c r="BG97" s="103"/>
      <c r="BH97" s="103"/>
      <c r="BI97" s="103"/>
      <c r="BJ97" s="103"/>
      <c r="BK97" s="103"/>
      <c r="BL97" s="103"/>
      <c r="BM97" s="103"/>
      <c r="BN97" s="103"/>
      <c r="BO97" s="103"/>
      <c r="BP97" s="103"/>
      <c r="BQ97" s="103"/>
      <c r="BR97" s="103"/>
      <c r="BS97" s="103"/>
      <c r="BT97" s="103"/>
      <c r="BU97" s="103"/>
      <c r="BV97" s="103"/>
      <c r="BW97" s="103"/>
      <c r="BX97" s="103"/>
    </row>
    <row r="98" spans="1:76" s="109" customFormat="1" x14ac:dyDescent="0.35">
      <c r="A98" s="103"/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  <c r="AO98" s="103"/>
      <c r="AP98" s="103"/>
      <c r="AQ98" s="103"/>
      <c r="AR98" s="103"/>
      <c r="AS98" s="103"/>
      <c r="AT98" s="103"/>
      <c r="AU98" s="103"/>
      <c r="AV98" s="103"/>
      <c r="AW98" s="103"/>
      <c r="AX98" s="103"/>
      <c r="AY98" s="103"/>
      <c r="AZ98" s="103"/>
      <c r="BA98" s="103"/>
      <c r="BB98" s="103"/>
      <c r="BC98" s="103"/>
      <c r="BD98" s="103"/>
      <c r="BE98" s="103"/>
      <c r="BF98" s="103"/>
      <c r="BG98" s="103"/>
      <c r="BH98" s="103"/>
      <c r="BI98" s="103"/>
      <c r="BJ98" s="103"/>
      <c r="BK98" s="103"/>
      <c r="BL98" s="103"/>
      <c r="BM98" s="103"/>
      <c r="BN98" s="103"/>
      <c r="BO98" s="103"/>
      <c r="BP98" s="103"/>
      <c r="BQ98" s="103"/>
      <c r="BR98" s="103"/>
      <c r="BS98" s="103"/>
      <c r="BT98" s="103"/>
      <c r="BU98" s="103"/>
      <c r="BV98" s="103"/>
      <c r="BW98" s="103"/>
      <c r="BX98" s="103"/>
    </row>
    <row r="99" spans="1:76" s="109" customFormat="1" x14ac:dyDescent="0.35">
      <c r="A99" s="103"/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  <c r="AO99" s="103"/>
      <c r="AP99" s="103"/>
      <c r="AQ99" s="103"/>
      <c r="AR99" s="103"/>
      <c r="AS99" s="103"/>
      <c r="AT99" s="103"/>
      <c r="AU99" s="103"/>
      <c r="AV99" s="103"/>
      <c r="AW99" s="103"/>
      <c r="AX99" s="103"/>
      <c r="AY99" s="103"/>
      <c r="AZ99" s="103"/>
      <c r="BA99" s="103"/>
      <c r="BB99" s="103"/>
      <c r="BC99" s="103"/>
      <c r="BD99" s="103"/>
      <c r="BE99" s="103"/>
      <c r="BF99" s="103"/>
      <c r="BG99" s="103"/>
      <c r="BH99" s="103"/>
      <c r="BI99" s="103"/>
      <c r="BJ99" s="103"/>
      <c r="BK99" s="103"/>
      <c r="BL99" s="103"/>
      <c r="BM99" s="103"/>
      <c r="BN99" s="103"/>
      <c r="BO99" s="103"/>
      <c r="BP99" s="103"/>
      <c r="BQ99" s="103"/>
      <c r="BR99" s="103"/>
      <c r="BS99" s="103"/>
      <c r="BT99" s="103"/>
      <c r="BU99" s="103"/>
      <c r="BV99" s="103"/>
      <c r="BW99" s="103"/>
      <c r="BX99" s="103"/>
    </row>
    <row r="100" spans="1:76" s="109" customFormat="1" x14ac:dyDescent="0.35">
      <c r="A100" s="103"/>
      <c r="B100" s="103"/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  <c r="AO100" s="103"/>
      <c r="AP100" s="103"/>
      <c r="AQ100" s="103"/>
      <c r="AR100" s="103"/>
      <c r="AS100" s="103"/>
      <c r="AT100" s="103"/>
      <c r="AU100" s="103"/>
      <c r="AV100" s="103"/>
      <c r="AW100" s="103"/>
      <c r="AX100" s="103"/>
      <c r="AY100" s="103"/>
      <c r="AZ100" s="103"/>
      <c r="BA100" s="103"/>
      <c r="BB100" s="103"/>
      <c r="BC100" s="103"/>
      <c r="BD100" s="103"/>
      <c r="BE100" s="103"/>
      <c r="BF100" s="103"/>
      <c r="BG100" s="103"/>
      <c r="BH100" s="103"/>
      <c r="BI100" s="103"/>
      <c r="BJ100" s="103"/>
      <c r="BK100" s="103"/>
      <c r="BL100" s="103"/>
      <c r="BM100" s="103"/>
      <c r="BN100" s="103"/>
      <c r="BO100" s="103"/>
      <c r="BP100" s="103"/>
      <c r="BQ100" s="103"/>
      <c r="BR100" s="103"/>
      <c r="BS100" s="103"/>
      <c r="BT100" s="103"/>
      <c r="BU100" s="103"/>
      <c r="BV100" s="103"/>
      <c r="BW100" s="103"/>
      <c r="BX100" s="103"/>
    </row>
    <row r="101" spans="1:76" s="109" customFormat="1" x14ac:dyDescent="0.35">
      <c r="A101" s="103"/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  <c r="AO101" s="103"/>
      <c r="AP101" s="103"/>
      <c r="AQ101" s="103"/>
      <c r="AR101" s="103"/>
      <c r="AS101" s="103"/>
      <c r="AT101" s="103"/>
      <c r="AU101" s="103"/>
      <c r="AV101" s="103"/>
      <c r="AW101" s="103"/>
      <c r="AX101" s="103"/>
      <c r="AY101" s="103"/>
      <c r="AZ101" s="103"/>
      <c r="BA101" s="103"/>
      <c r="BB101" s="103"/>
      <c r="BC101" s="103"/>
      <c r="BD101" s="103"/>
      <c r="BE101" s="103"/>
      <c r="BF101" s="103"/>
      <c r="BG101" s="103"/>
      <c r="BH101" s="103"/>
      <c r="BI101" s="103"/>
      <c r="BJ101" s="103"/>
      <c r="BK101" s="103"/>
      <c r="BL101" s="103"/>
      <c r="BM101" s="103"/>
      <c r="BN101" s="103"/>
      <c r="BO101" s="103"/>
      <c r="BP101" s="103"/>
      <c r="BQ101" s="103"/>
      <c r="BR101" s="103"/>
      <c r="BS101" s="103"/>
      <c r="BT101" s="103"/>
      <c r="BU101" s="103"/>
      <c r="BV101" s="103"/>
      <c r="BW101" s="103"/>
      <c r="BX101" s="103"/>
    </row>
    <row r="102" spans="1:76" s="109" customFormat="1" x14ac:dyDescent="0.35">
      <c r="A102" s="103"/>
      <c r="B102" s="103"/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/>
      <c r="BH102" s="103"/>
      <c r="BI102" s="103"/>
      <c r="BJ102" s="103"/>
      <c r="BK102" s="103"/>
      <c r="BL102" s="103"/>
      <c r="BM102" s="103"/>
      <c r="BN102" s="103"/>
      <c r="BO102" s="103"/>
      <c r="BP102" s="103"/>
      <c r="BQ102" s="103"/>
      <c r="BR102" s="103"/>
      <c r="BS102" s="103"/>
      <c r="BT102" s="103"/>
      <c r="BU102" s="103"/>
      <c r="BV102" s="103"/>
      <c r="BW102" s="103"/>
      <c r="BX102" s="103"/>
    </row>
    <row r="103" spans="1:76" s="109" customFormat="1" x14ac:dyDescent="0.35">
      <c r="A103" s="103"/>
      <c r="B103" s="103"/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  <c r="AO103" s="103"/>
      <c r="AP103" s="103"/>
      <c r="AQ103" s="103"/>
      <c r="AR103" s="103"/>
      <c r="AS103" s="103"/>
      <c r="AT103" s="103"/>
      <c r="AU103" s="103"/>
      <c r="AV103" s="103"/>
      <c r="AW103" s="103"/>
      <c r="AX103" s="103"/>
      <c r="AY103" s="103"/>
      <c r="AZ103" s="103"/>
      <c r="BA103" s="103"/>
      <c r="BB103" s="103"/>
      <c r="BC103" s="103"/>
      <c r="BD103" s="103"/>
      <c r="BE103" s="103"/>
      <c r="BF103" s="103"/>
      <c r="BG103" s="103"/>
      <c r="BH103" s="103"/>
      <c r="BI103" s="103"/>
      <c r="BJ103" s="103"/>
      <c r="BK103" s="103"/>
      <c r="BL103" s="103"/>
      <c r="BM103" s="103"/>
      <c r="BN103" s="103"/>
      <c r="BO103" s="103"/>
      <c r="BP103" s="103"/>
      <c r="BQ103" s="103"/>
      <c r="BR103" s="103"/>
      <c r="BS103" s="103"/>
      <c r="BT103" s="103"/>
      <c r="BU103" s="103"/>
      <c r="BV103" s="103"/>
      <c r="BW103" s="103"/>
      <c r="BX103" s="103"/>
    </row>
    <row r="104" spans="1:76" s="109" customFormat="1" x14ac:dyDescent="0.35">
      <c r="A104" s="103"/>
      <c r="B104" s="103"/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  <c r="AO104" s="103"/>
      <c r="AP104" s="103"/>
      <c r="AQ104" s="103"/>
      <c r="AR104" s="103"/>
      <c r="AS104" s="103"/>
      <c r="AT104" s="103"/>
      <c r="AU104" s="103"/>
      <c r="AV104" s="103"/>
      <c r="AW104" s="103"/>
      <c r="AX104" s="103"/>
      <c r="AY104" s="103"/>
      <c r="AZ104" s="103"/>
      <c r="BA104" s="103"/>
      <c r="BB104" s="103"/>
      <c r="BC104" s="103"/>
      <c r="BD104" s="103"/>
      <c r="BE104" s="103"/>
      <c r="BF104" s="103"/>
      <c r="BG104" s="103"/>
      <c r="BH104" s="103"/>
      <c r="BI104" s="103"/>
      <c r="BJ104" s="103"/>
      <c r="BK104" s="103"/>
      <c r="BL104" s="103"/>
      <c r="BM104" s="103"/>
      <c r="BN104" s="103"/>
      <c r="BO104" s="103"/>
      <c r="BP104" s="103"/>
      <c r="BQ104" s="103"/>
      <c r="BR104" s="103"/>
      <c r="BS104" s="103"/>
      <c r="BT104" s="103"/>
      <c r="BU104" s="103"/>
      <c r="BV104" s="103"/>
      <c r="BW104" s="103"/>
      <c r="BX104" s="103"/>
    </row>
    <row r="105" spans="1:76" s="109" customFormat="1" x14ac:dyDescent="0.35">
      <c r="A105" s="103"/>
      <c r="B105" s="103"/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103"/>
      <c r="AS105" s="103"/>
      <c r="AT105" s="103"/>
      <c r="AU105" s="103"/>
      <c r="AV105" s="103"/>
      <c r="AW105" s="103"/>
      <c r="AX105" s="103"/>
      <c r="AY105" s="103"/>
      <c r="AZ105" s="103"/>
      <c r="BA105" s="103"/>
      <c r="BB105" s="103"/>
      <c r="BC105" s="103"/>
      <c r="BD105" s="103"/>
      <c r="BE105" s="103"/>
      <c r="BF105" s="103"/>
      <c r="BG105" s="103"/>
      <c r="BH105" s="103"/>
      <c r="BI105" s="103"/>
      <c r="BJ105" s="103"/>
      <c r="BK105" s="103"/>
      <c r="BL105" s="103"/>
      <c r="BM105" s="103"/>
      <c r="BN105" s="103"/>
      <c r="BO105" s="103"/>
      <c r="BP105" s="103"/>
      <c r="BQ105" s="103"/>
      <c r="BR105" s="103"/>
      <c r="BS105" s="103"/>
      <c r="BT105" s="103"/>
      <c r="BU105" s="103"/>
      <c r="BV105" s="103"/>
      <c r="BW105" s="103"/>
      <c r="BX105" s="103"/>
    </row>
    <row r="106" spans="1:76" s="109" customFormat="1" x14ac:dyDescent="0.35">
      <c r="A106" s="103"/>
      <c r="B106" s="103"/>
      <c r="C106" s="103"/>
      <c r="D106" s="103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  <c r="AO106" s="103"/>
      <c r="AP106" s="103"/>
      <c r="AQ106" s="103"/>
      <c r="AR106" s="103"/>
      <c r="AS106" s="103"/>
      <c r="AT106" s="103"/>
      <c r="AU106" s="103"/>
      <c r="AV106" s="103"/>
      <c r="AW106" s="103"/>
      <c r="AX106" s="103"/>
      <c r="AY106" s="103"/>
      <c r="AZ106" s="103"/>
      <c r="BA106" s="103"/>
      <c r="BB106" s="103"/>
      <c r="BC106" s="103"/>
      <c r="BD106" s="103"/>
      <c r="BE106" s="103"/>
      <c r="BF106" s="103"/>
      <c r="BG106" s="103"/>
      <c r="BH106" s="103"/>
      <c r="BI106" s="103"/>
      <c r="BJ106" s="103"/>
      <c r="BK106" s="103"/>
      <c r="BL106" s="103"/>
      <c r="BM106" s="103"/>
      <c r="BN106" s="103"/>
      <c r="BO106" s="103"/>
      <c r="BP106" s="103"/>
      <c r="BQ106" s="103"/>
      <c r="BR106" s="103"/>
      <c r="BS106" s="103"/>
      <c r="BT106" s="103"/>
      <c r="BU106" s="103"/>
      <c r="BV106" s="103"/>
      <c r="BW106" s="103"/>
      <c r="BX106" s="103"/>
    </row>
    <row r="107" spans="1:76" s="109" customFormat="1" x14ac:dyDescent="0.35">
      <c r="A107" s="103"/>
      <c r="B107" s="103"/>
      <c r="C107" s="103"/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3"/>
      <c r="AL107" s="103"/>
      <c r="AM107" s="103"/>
      <c r="AN107" s="103"/>
      <c r="AO107" s="103"/>
      <c r="AP107" s="103"/>
      <c r="AQ107" s="103"/>
      <c r="AR107" s="103"/>
      <c r="AS107" s="103"/>
      <c r="AT107" s="103"/>
      <c r="AU107" s="103"/>
      <c r="AV107" s="103"/>
      <c r="AW107" s="103"/>
      <c r="AX107" s="103"/>
      <c r="AY107" s="103"/>
      <c r="AZ107" s="103"/>
      <c r="BA107" s="103"/>
      <c r="BB107" s="103"/>
      <c r="BC107" s="103"/>
      <c r="BD107" s="103"/>
      <c r="BE107" s="103"/>
      <c r="BF107" s="103"/>
      <c r="BG107" s="103"/>
      <c r="BH107" s="103"/>
      <c r="BI107" s="103"/>
      <c r="BJ107" s="103"/>
      <c r="BK107" s="103"/>
      <c r="BL107" s="103"/>
      <c r="BM107" s="103"/>
      <c r="BN107" s="103"/>
      <c r="BO107" s="103"/>
      <c r="BP107" s="103"/>
      <c r="BQ107" s="103"/>
      <c r="BR107" s="103"/>
      <c r="BS107" s="103"/>
      <c r="BT107" s="103"/>
      <c r="BU107" s="103"/>
      <c r="BV107" s="103"/>
      <c r="BW107" s="103"/>
      <c r="BX107" s="103"/>
    </row>
    <row r="108" spans="1:76" s="109" customFormat="1" x14ac:dyDescent="0.35">
      <c r="A108" s="103"/>
      <c r="B108" s="103"/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103"/>
      <c r="AO108" s="103"/>
      <c r="AP108" s="103"/>
      <c r="AQ108" s="103"/>
      <c r="AR108" s="103"/>
      <c r="AS108" s="103"/>
      <c r="AT108" s="103"/>
      <c r="AU108" s="103"/>
      <c r="AV108" s="103"/>
      <c r="AW108" s="103"/>
      <c r="AX108" s="103"/>
      <c r="AY108" s="103"/>
      <c r="AZ108" s="103"/>
      <c r="BA108" s="103"/>
      <c r="BB108" s="103"/>
      <c r="BC108" s="103"/>
      <c r="BD108" s="103"/>
      <c r="BE108" s="103"/>
      <c r="BF108" s="103"/>
      <c r="BG108" s="103"/>
      <c r="BH108" s="103"/>
      <c r="BI108" s="103"/>
      <c r="BJ108" s="103"/>
      <c r="BK108" s="103"/>
      <c r="BL108" s="103"/>
      <c r="BM108" s="103"/>
      <c r="BN108" s="103"/>
      <c r="BO108" s="103"/>
      <c r="BP108" s="103"/>
      <c r="BQ108" s="103"/>
      <c r="BR108" s="103"/>
      <c r="BS108" s="103"/>
      <c r="BT108" s="103"/>
      <c r="BU108" s="103"/>
      <c r="BV108" s="103"/>
      <c r="BW108" s="103"/>
      <c r="BX108" s="103"/>
    </row>
    <row r="109" spans="1:76" s="109" customFormat="1" x14ac:dyDescent="0.35">
      <c r="A109" s="103"/>
      <c r="B109" s="103"/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3"/>
      <c r="AI109" s="103"/>
      <c r="AJ109" s="103"/>
      <c r="AK109" s="103"/>
      <c r="AL109" s="103"/>
      <c r="AM109" s="103"/>
      <c r="AN109" s="103"/>
      <c r="AO109" s="103"/>
      <c r="AP109" s="103"/>
      <c r="AQ109" s="103"/>
      <c r="AR109" s="103"/>
      <c r="AS109" s="103"/>
      <c r="AT109" s="103"/>
      <c r="AU109" s="103"/>
      <c r="AV109" s="103"/>
      <c r="AW109" s="103"/>
      <c r="AX109" s="103"/>
      <c r="AY109" s="103"/>
      <c r="AZ109" s="103"/>
      <c r="BA109" s="103"/>
      <c r="BB109" s="103"/>
      <c r="BC109" s="103"/>
      <c r="BD109" s="103"/>
      <c r="BE109" s="103"/>
      <c r="BF109" s="103"/>
      <c r="BG109" s="103"/>
      <c r="BH109" s="103"/>
      <c r="BI109" s="103"/>
      <c r="BJ109" s="103"/>
      <c r="BK109" s="103"/>
      <c r="BL109" s="103"/>
      <c r="BM109" s="103"/>
      <c r="BN109" s="103"/>
      <c r="BO109" s="103"/>
      <c r="BP109" s="103"/>
      <c r="BQ109" s="103"/>
      <c r="BR109" s="103"/>
      <c r="BS109" s="103"/>
      <c r="BT109" s="103"/>
      <c r="BU109" s="103"/>
      <c r="BV109" s="103"/>
      <c r="BW109" s="103"/>
      <c r="BX109" s="103"/>
    </row>
    <row r="110" spans="1:76" s="109" customFormat="1" x14ac:dyDescent="0.35">
      <c r="A110" s="103"/>
      <c r="B110" s="103"/>
      <c r="C110" s="103"/>
      <c r="D110" s="103"/>
      <c r="E110" s="103"/>
      <c r="F110" s="103"/>
      <c r="G110" s="103"/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3"/>
      <c r="AL110" s="103"/>
      <c r="AM110" s="103"/>
      <c r="AN110" s="103"/>
      <c r="AO110" s="103"/>
      <c r="AP110" s="103"/>
      <c r="AQ110" s="103"/>
      <c r="AR110" s="103"/>
      <c r="AS110" s="103"/>
      <c r="AT110" s="103"/>
      <c r="AU110" s="103"/>
      <c r="AV110" s="103"/>
      <c r="AW110" s="103"/>
      <c r="AX110" s="103"/>
      <c r="AY110" s="103"/>
      <c r="AZ110" s="103"/>
      <c r="BA110" s="103"/>
      <c r="BB110" s="103"/>
      <c r="BC110" s="103"/>
      <c r="BD110" s="103"/>
      <c r="BE110" s="103"/>
      <c r="BF110" s="103"/>
      <c r="BG110" s="103"/>
      <c r="BH110" s="103"/>
      <c r="BI110" s="103"/>
      <c r="BJ110" s="103"/>
      <c r="BK110" s="103"/>
      <c r="BL110" s="103"/>
      <c r="BM110" s="103"/>
      <c r="BN110" s="103"/>
      <c r="BO110" s="103"/>
      <c r="BP110" s="103"/>
      <c r="BQ110" s="103"/>
      <c r="BR110" s="103"/>
      <c r="BS110" s="103"/>
      <c r="BT110" s="103"/>
      <c r="BU110" s="103"/>
      <c r="BV110" s="103"/>
      <c r="BW110" s="103"/>
      <c r="BX110" s="103"/>
    </row>
    <row r="111" spans="1:76" s="109" customFormat="1" x14ac:dyDescent="0.35">
      <c r="A111" s="103"/>
      <c r="B111" s="103"/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3"/>
      <c r="AL111" s="103"/>
      <c r="AM111" s="103"/>
      <c r="AN111" s="103"/>
      <c r="AO111" s="103"/>
      <c r="AP111" s="103"/>
      <c r="AQ111" s="103"/>
      <c r="AR111" s="103"/>
      <c r="AS111" s="103"/>
      <c r="AT111" s="103"/>
      <c r="AU111" s="103"/>
      <c r="AV111" s="103"/>
      <c r="AW111" s="103"/>
      <c r="AX111" s="103"/>
      <c r="AY111" s="103"/>
      <c r="AZ111" s="103"/>
      <c r="BA111" s="103"/>
      <c r="BB111" s="103"/>
      <c r="BC111" s="103"/>
      <c r="BD111" s="103"/>
      <c r="BE111" s="103"/>
      <c r="BF111" s="103"/>
      <c r="BG111" s="103"/>
      <c r="BH111" s="103"/>
      <c r="BI111" s="103"/>
      <c r="BJ111" s="103"/>
      <c r="BK111" s="103"/>
      <c r="BL111" s="103"/>
      <c r="BM111" s="103"/>
      <c r="BN111" s="103"/>
      <c r="BO111" s="103"/>
      <c r="BP111" s="103"/>
      <c r="BQ111" s="103"/>
      <c r="BR111" s="103"/>
      <c r="BS111" s="103"/>
      <c r="BT111" s="103"/>
      <c r="BU111" s="103"/>
      <c r="BV111" s="103"/>
      <c r="BW111" s="103"/>
      <c r="BX111" s="103"/>
    </row>
    <row r="112" spans="1:76" s="109" customFormat="1" x14ac:dyDescent="0.35">
      <c r="A112" s="103"/>
      <c r="B112" s="103"/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3"/>
      <c r="AL112" s="103"/>
      <c r="AM112" s="103"/>
      <c r="AN112" s="103"/>
      <c r="AO112" s="103"/>
      <c r="AP112" s="103"/>
      <c r="AQ112" s="103"/>
      <c r="AR112" s="103"/>
      <c r="AS112" s="103"/>
      <c r="AT112" s="103"/>
      <c r="AU112" s="103"/>
      <c r="AV112" s="103"/>
      <c r="AW112" s="103"/>
      <c r="AX112" s="103"/>
      <c r="AY112" s="103"/>
      <c r="AZ112" s="103"/>
      <c r="BA112" s="103"/>
      <c r="BB112" s="103"/>
      <c r="BC112" s="103"/>
      <c r="BD112" s="103"/>
      <c r="BE112" s="103"/>
      <c r="BF112" s="103"/>
      <c r="BG112" s="103"/>
      <c r="BH112" s="103"/>
      <c r="BI112" s="103"/>
      <c r="BJ112" s="103"/>
      <c r="BK112" s="103"/>
      <c r="BL112" s="103"/>
      <c r="BM112" s="103"/>
      <c r="BN112" s="103"/>
      <c r="BO112" s="103"/>
      <c r="BP112" s="103"/>
      <c r="BQ112" s="103"/>
      <c r="BR112" s="103"/>
      <c r="BS112" s="103"/>
      <c r="BT112" s="103"/>
      <c r="BU112" s="103"/>
      <c r="BV112" s="103"/>
      <c r="BW112" s="103"/>
      <c r="BX112" s="103"/>
    </row>
    <row r="113" spans="1:76" s="109" customFormat="1" x14ac:dyDescent="0.35">
      <c r="A113" s="103"/>
      <c r="B113" s="103"/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  <c r="AG113" s="103"/>
      <c r="AH113" s="103"/>
      <c r="AI113" s="103"/>
      <c r="AJ113" s="103"/>
      <c r="AK113" s="103"/>
      <c r="AL113" s="103"/>
      <c r="AM113" s="103"/>
      <c r="AN113" s="103"/>
      <c r="AO113" s="103"/>
      <c r="AP113" s="103"/>
      <c r="AQ113" s="103"/>
      <c r="AR113" s="103"/>
      <c r="AS113" s="103"/>
      <c r="AT113" s="103"/>
      <c r="AU113" s="103"/>
      <c r="AV113" s="103"/>
      <c r="AW113" s="103"/>
      <c r="AX113" s="103"/>
      <c r="AY113" s="103"/>
      <c r="AZ113" s="103"/>
      <c r="BA113" s="103"/>
      <c r="BB113" s="103"/>
      <c r="BC113" s="103"/>
      <c r="BD113" s="103"/>
      <c r="BE113" s="103"/>
      <c r="BF113" s="103"/>
      <c r="BG113" s="103"/>
      <c r="BH113" s="103"/>
      <c r="BI113" s="103"/>
      <c r="BJ113" s="103"/>
      <c r="BK113" s="103"/>
      <c r="BL113" s="103"/>
      <c r="BM113" s="103"/>
      <c r="BN113" s="103"/>
      <c r="BO113" s="103"/>
      <c r="BP113" s="103"/>
      <c r="BQ113" s="103"/>
      <c r="BR113" s="103"/>
      <c r="BS113" s="103"/>
      <c r="BT113" s="103"/>
      <c r="BU113" s="103"/>
      <c r="BV113" s="103"/>
      <c r="BW113" s="103"/>
      <c r="BX113" s="103"/>
    </row>
    <row r="114" spans="1:76" s="109" customFormat="1" x14ac:dyDescent="0.35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103"/>
      <c r="AO114" s="103"/>
      <c r="AP114" s="103"/>
      <c r="AQ114" s="103"/>
      <c r="AR114" s="103"/>
      <c r="AS114" s="103"/>
      <c r="AT114" s="103"/>
      <c r="AU114" s="103"/>
      <c r="AV114" s="103"/>
      <c r="AW114" s="103"/>
      <c r="AX114" s="103"/>
      <c r="AY114" s="103"/>
      <c r="AZ114" s="103"/>
      <c r="BA114" s="103"/>
      <c r="BB114" s="103"/>
      <c r="BC114" s="103"/>
      <c r="BD114" s="103"/>
      <c r="BE114" s="103"/>
      <c r="BF114" s="103"/>
      <c r="BG114" s="103"/>
      <c r="BH114" s="103"/>
      <c r="BI114" s="103"/>
      <c r="BJ114" s="103"/>
      <c r="BK114" s="103"/>
      <c r="BL114" s="103"/>
      <c r="BM114" s="103"/>
      <c r="BN114" s="103"/>
      <c r="BO114" s="103"/>
      <c r="BP114" s="103"/>
      <c r="BQ114" s="103"/>
      <c r="BR114" s="103"/>
      <c r="BS114" s="103"/>
      <c r="BT114" s="103"/>
      <c r="BU114" s="103"/>
      <c r="BV114" s="103"/>
      <c r="BW114" s="103"/>
      <c r="BX114" s="103"/>
    </row>
    <row r="115" spans="1:76" s="109" customFormat="1" x14ac:dyDescent="0.35">
      <c r="A115" s="103"/>
      <c r="B115" s="103"/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3"/>
      <c r="AH115" s="103"/>
      <c r="AI115" s="103"/>
      <c r="AJ115" s="103"/>
      <c r="AK115" s="103"/>
      <c r="AL115" s="103"/>
      <c r="AM115" s="103"/>
      <c r="AN115" s="103"/>
      <c r="AO115" s="103"/>
      <c r="AP115" s="103"/>
      <c r="AQ115" s="103"/>
      <c r="AR115" s="103"/>
      <c r="AS115" s="103"/>
      <c r="AT115" s="103"/>
      <c r="AU115" s="103"/>
      <c r="AV115" s="103"/>
      <c r="AW115" s="103"/>
      <c r="AX115" s="103"/>
      <c r="AY115" s="103"/>
      <c r="AZ115" s="103"/>
      <c r="BA115" s="103"/>
      <c r="BB115" s="103"/>
      <c r="BC115" s="103"/>
      <c r="BD115" s="103"/>
      <c r="BE115" s="103"/>
      <c r="BF115" s="103"/>
      <c r="BG115" s="103"/>
      <c r="BH115" s="103"/>
      <c r="BI115" s="103"/>
      <c r="BJ115" s="103"/>
      <c r="BK115" s="103"/>
      <c r="BL115" s="103"/>
      <c r="BM115" s="103"/>
      <c r="BN115" s="103"/>
      <c r="BO115" s="103"/>
      <c r="BP115" s="103"/>
      <c r="BQ115" s="103"/>
      <c r="BR115" s="103"/>
      <c r="BS115" s="103"/>
      <c r="BT115" s="103"/>
      <c r="BU115" s="103"/>
      <c r="BV115" s="103"/>
      <c r="BW115" s="103"/>
      <c r="BX115" s="103"/>
    </row>
    <row r="116" spans="1:76" s="109" customFormat="1" x14ac:dyDescent="0.35">
      <c r="A116" s="103"/>
      <c r="B116" s="103"/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3"/>
      <c r="AL116" s="103"/>
      <c r="AM116" s="103"/>
      <c r="AN116" s="103"/>
      <c r="AO116" s="103"/>
      <c r="AP116" s="103"/>
      <c r="AQ116" s="103"/>
      <c r="AR116" s="103"/>
      <c r="AS116" s="103"/>
      <c r="AT116" s="103"/>
      <c r="AU116" s="103"/>
      <c r="AV116" s="103"/>
      <c r="AW116" s="103"/>
      <c r="AX116" s="103"/>
      <c r="AY116" s="103"/>
      <c r="AZ116" s="103"/>
      <c r="BA116" s="103"/>
      <c r="BB116" s="103"/>
      <c r="BC116" s="103"/>
      <c r="BD116" s="103"/>
      <c r="BE116" s="103"/>
      <c r="BF116" s="103"/>
      <c r="BG116" s="103"/>
      <c r="BH116" s="103"/>
      <c r="BI116" s="103"/>
      <c r="BJ116" s="103"/>
      <c r="BK116" s="103"/>
      <c r="BL116" s="103"/>
      <c r="BM116" s="103"/>
      <c r="BN116" s="103"/>
      <c r="BO116" s="103"/>
      <c r="BP116" s="103"/>
      <c r="BQ116" s="103"/>
      <c r="BR116" s="103"/>
      <c r="BS116" s="103"/>
      <c r="BT116" s="103"/>
      <c r="BU116" s="103"/>
      <c r="BV116" s="103"/>
      <c r="BW116" s="103"/>
      <c r="BX116" s="103"/>
    </row>
    <row r="117" spans="1:76" s="109" customFormat="1" x14ac:dyDescent="0.35">
      <c r="A117" s="103"/>
      <c r="B117" s="103"/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3"/>
      <c r="AL117" s="103"/>
      <c r="AM117" s="103"/>
      <c r="AN117" s="103"/>
      <c r="AO117" s="103"/>
      <c r="AP117" s="103"/>
      <c r="AQ117" s="103"/>
      <c r="AR117" s="103"/>
      <c r="AS117" s="103"/>
      <c r="AT117" s="103"/>
      <c r="AU117" s="103"/>
      <c r="AV117" s="103"/>
      <c r="AW117" s="103"/>
      <c r="AX117" s="103"/>
      <c r="AY117" s="103"/>
      <c r="AZ117" s="103"/>
      <c r="BA117" s="103"/>
      <c r="BB117" s="103"/>
      <c r="BC117" s="103"/>
      <c r="BD117" s="103"/>
      <c r="BE117" s="103"/>
      <c r="BF117" s="103"/>
      <c r="BG117" s="103"/>
      <c r="BH117" s="103"/>
      <c r="BI117" s="103"/>
      <c r="BJ117" s="103"/>
      <c r="BK117" s="103"/>
      <c r="BL117" s="103"/>
      <c r="BM117" s="103"/>
      <c r="BN117" s="103"/>
      <c r="BO117" s="103"/>
      <c r="BP117" s="103"/>
      <c r="BQ117" s="103"/>
      <c r="BR117" s="103"/>
      <c r="BS117" s="103"/>
      <c r="BT117" s="103"/>
      <c r="BU117" s="103"/>
      <c r="BV117" s="103"/>
      <c r="BW117" s="103"/>
      <c r="BX117" s="103"/>
    </row>
    <row r="118" spans="1:76" s="109" customFormat="1" x14ac:dyDescent="0.35">
      <c r="A118" s="103"/>
      <c r="B118" s="103"/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3"/>
      <c r="AL118" s="103"/>
      <c r="AM118" s="103"/>
      <c r="AN118" s="103"/>
      <c r="AO118" s="103"/>
      <c r="AP118" s="103"/>
      <c r="AQ118" s="103"/>
      <c r="AR118" s="103"/>
      <c r="AS118" s="103"/>
      <c r="AT118" s="103"/>
      <c r="AU118" s="103"/>
      <c r="AV118" s="103"/>
      <c r="AW118" s="103"/>
      <c r="AX118" s="103"/>
      <c r="AY118" s="103"/>
      <c r="AZ118" s="103"/>
      <c r="BA118" s="103"/>
      <c r="BB118" s="103"/>
      <c r="BC118" s="103"/>
      <c r="BD118" s="103"/>
      <c r="BE118" s="103"/>
      <c r="BF118" s="103"/>
      <c r="BG118" s="103"/>
      <c r="BH118" s="103"/>
      <c r="BI118" s="103"/>
      <c r="BJ118" s="103"/>
      <c r="BK118" s="103"/>
      <c r="BL118" s="103"/>
      <c r="BM118" s="103"/>
      <c r="BN118" s="103"/>
      <c r="BO118" s="103"/>
      <c r="BP118" s="103"/>
      <c r="BQ118" s="103"/>
      <c r="BR118" s="103"/>
      <c r="BS118" s="103"/>
      <c r="BT118" s="103"/>
      <c r="BU118" s="103"/>
      <c r="BV118" s="103"/>
      <c r="BW118" s="103"/>
      <c r="BX118" s="103"/>
    </row>
    <row r="119" spans="1:76" s="109" customFormat="1" x14ac:dyDescent="0.35">
      <c r="A119" s="103"/>
      <c r="B119" s="103"/>
      <c r="C119" s="103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3"/>
      <c r="AJ119" s="103"/>
      <c r="AK119" s="103"/>
      <c r="AL119" s="103"/>
      <c r="AM119" s="103"/>
      <c r="AN119" s="103"/>
      <c r="AO119" s="103"/>
      <c r="AP119" s="103"/>
      <c r="AQ119" s="103"/>
      <c r="AR119" s="103"/>
      <c r="AS119" s="103"/>
      <c r="AT119" s="103"/>
      <c r="AU119" s="103"/>
      <c r="AV119" s="103"/>
      <c r="AW119" s="103"/>
      <c r="AX119" s="103"/>
      <c r="AY119" s="103"/>
      <c r="AZ119" s="103"/>
      <c r="BA119" s="103"/>
      <c r="BB119" s="103"/>
      <c r="BC119" s="103"/>
      <c r="BD119" s="103"/>
      <c r="BE119" s="103"/>
      <c r="BF119" s="103"/>
      <c r="BG119" s="103"/>
      <c r="BH119" s="103"/>
      <c r="BI119" s="103"/>
      <c r="BJ119" s="103"/>
      <c r="BK119" s="103"/>
      <c r="BL119" s="103"/>
      <c r="BM119" s="103"/>
      <c r="BN119" s="103"/>
      <c r="BO119" s="103"/>
      <c r="BP119" s="103"/>
      <c r="BQ119" s="103"/>
      <c r="BR119" s="103"/>
      <c r="BS119" s="103"/>
      <c r="BT119" s="103"/>
      <c r="BU119" s="103"/>
      <c r="BV119" s="103"/>
      <c r="BW119" s="103"/>
      <c r="BX119" s="103"/>
    </row>
    <row r="120" spans="1:76" s="109" customFormat="1" x14ac:dyDescent="0.35">
      <c r="A120" s="103"/>
      <c r="B120" s="103"/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3"/>
      <c r="AL120" s="103"/>
      <c r="AM120" s="103"/>
      <c r="AN120" s="103"/>
      <c r="AO120" s="103"/>
      <c r="AP120" s="103"/>
      <c r="AQ120" s="103"/>
      <c r="AR120" s="103"/>
      <c r="AS120" s="103"/>
      <c r="AT120" s="103"/>
      <c r="AU120" s="103"/>
      <c r="AV120" s="103"/>
      <c r="AW120" s="103"/>
      <c r="AX120" s="103"/>
      <c r="AY120" s="103"/>
      <c r="AZ120" s="103"/>
      <c r="BA120" s="103"/>
      <c r="BB120" s="103"/>
      <c r="BC120" s="103"/>
      <c r="BD120" s="103"/>
      <c r="BE120" s="103"/>
      <c r="BF120" s="103"/>
      <c r="BG120" s="103"/>
      <c r="BH120" s="103"/>
      <c r="BI120" s="103"/>
      <c r="BJ120" s="103"/>
      <c r="BK120" s="103"/>
      <c r="BL120" s="103"/>
      <c r="BM120" s="103"/>
      <c r="BN120" s="103"/>
      <c r="BO120" s="103"/>
      <c r="BP120" s="103"/>
      <c r="BQ120" s="103"/>
      <c r="BR120" s="103"/>
      <c r="BS120" s="103"/>
      <c r="BT120" s="103"/>
      <c r="BU120" s="103"/>
      <c r="BV120" s="103"/>
      <c r="BW120" s="103"/>
      <c r="BX120" s="103"/>
    </row>
    <row r="121" spans="1:76" s="109" customFormat="1" x14ac:dyDescent="0.35">
      <c r="A121" s="103"/>
      <c r="B121" s="103"/>
      <c r="C121" s="103"/>
      <c r="D121" s="103"/>
      <c r="E121" s="103"/>
      <c r="F121" s="103"/>
      <c r="G121" s="103"/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  <c r="AO121" s="103"/>
      <c r="AP121" s="103"/>
      <c r="AQ121" s="103"/>
      <c r="AR121" s="103"/>
      <c r="AS121" s="103"/>
      <c r="AT121" s="103"/>
      <c r="AU121" s="103"/>
      <c r="AV121" s="103"/>
      <c r="AW121" s="103"/>
      <c r="AX121" s="103"/>
      <c r="AY121" s="103"/>
      <c r="AZ121" s="103"/>
      <c r="BA121" s="103"/>
      <c r="BB121" s="103"/>
      <c r="BC121" s="103"/>
      <c r="BD121" s="103"/>
      <c r="BE121" s="103"/>
      <c r="BF121" s="103"/>
      <c r="BG121" s="103"/>
      <c r="BH121" s="103"/>
      <c r="BI121" s="103"/>
      <c r="BJ121" s="103"/>
      <c r="BK121" s="103"/>
      <c r="BL121" s="103"/>
      <c r="BM121" s="103"/>
      <c r="BN121" s="103"/>
      <c r="BO121" s="103"/>
      <c r="BP121" s="103"/>
      <c r="BQ121" s="103"/>
      <c r="BR121" s="103"/>
      <c r="BS121" s="103"/>
      <c r="BT121" s="103"/>
      <c r="BU121" s="103"/>
      <c r="BV121" s="103"/>
      <c r="BW121" s="103"/>
      <c r="BX121" s="103"/>
    </row>
    <row r="122" spans="1:76" s="109" customFormat="1" x14ac:dyDescent="0.35">
      <c r="A122" s="103"/>
      <c r="B122" s="103"/>
      <c r="C122" s="103"/>
      <c r="D122" s="103"/>
      <c r="E122" s="103"/>
      <c r="F122" s="103"/>
      <c r="G122" s="103"/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  <c r="AO122" s="103"/>
      <c r="AP122" s="103"/>
      <c r="AQ122" s="103"/>
      <c r="AR122" s="103"/>
      <c r="AS122" s="103"/>
      <c r="AT122" s="103"/>
      <c r="AU122" s="103"/>
      <c r="AV122" s="103"/>
      <c r="AW122" s="103"/>
      <c r="AX122" s="103"/>
      <c r="AY122" s="103"/>
      <c r="AZ122" s="103"/>
      <c r="BA122" s="103"/>
      <c r="BB122" s="103"/>
      <c r="BC122" s="103"/>
      <c r="BD122" s="103"/>
      <c r="BE122" s="103"/>
      <c r="BF122" s="103"/>
      <c r="BG122" s="103"/>
      <c r="BH122" s="103"/>
      <c r="BI122" s="103"/>
      <c r="BJ122" s="103"/>
      <c r="BK122" s="103"/>
      <c r="BL122" s="103"/>
      <c r="BM122" s="103"/>
      <c r="BN122" s="103"/>
      <c r="BO122" s="103"/>
      <c r="BP122" s="103"/>
      <c r="BQ122" s="103"/>
      <c r="BR122" s="103"/>
      <c r="BS122" s="103"/>
      <c r="BT122" s="103"/>
      <c r="BU122" s="103"/>
      <c r="BV122" s="103"/>
      <c r="BW122" s="103"/>
      <c r="BX122" s="103"/>
    </row>
    <row r="123" spans="1:76" s="109" customFormat="1" x14ac:dyDescent="0.35">
      <c r="A123" s="103"/>
      <c r="B123" s="103"/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  <c r="AO123" s="103"/>
      <c r="AP123" s="103"/>
      <c r="AQ123" s="103"/>
      <c r="AR123" s="103"/>
      <c r="AS123" s="103"/>
      <c r="AT123" s="103"/>
      <c r="AU123" s="103"/>
      <c r="AV123" s="103"/>
      <c r="AW123" s="103"/>
      <c r="AX123" s="103"/>
      <c r="AY123" s="103"/>
      <c r="AZ123" s="103"/>
      <c r="BA123" s="103"/>
      <c r="BB123" s="103"/>
      <c r="BC123" s="103"/>
      <c r="BD123" s="103"/>
      <c r="BE123" s="103"/>
      <c r="BF123" s="103"/>
      <c r="BG123" s="103"/>
      <c r="BH123" s="103"/>
      <c r="BI123" s="103"/>
      <c r="BJ123" s="103"/>
      <c r="BK123" s="103"/>
      <c r="BL123" s="103"/>
      <c r="BM123" s="103"/>
      <c r="BN123" s="103"/>
      <c r="BO123" s="103"/>
      <c r="BP123" s="103"/>
      <c r="BQ123" s="103"/>
      <c r="BR123" s="103"/>
      <c r="BS123" s="103"/>
      <c r="BT123" s="103"/>
      <c r="BU123" s="103"/>
      <c r="BV123" s="103"/>
      <c r="BW123" s="103"/>
      <c r="BX123" s="103"/>
    </row>
    <row r="124" spans="1:76" s="109" customFormat="1" x14ac:dyDescent="0.35">
      <c r="A124" s="103"/>
      <c r="B124" s="103"/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  <c r="AO124" s="103"/>
      <c r="AP124" s="103"/>
      <c r="AQ124" s="103"/>
      <c r="AR124" s="103"/>
      <c r="AS124" s="103"/>
      <c r="AT124" s="103"/>
      <c r="AU124" s="103"/>
      <c r="AV124" s="103"/>
      <c r="AW124" s="103"/>
      <c r="AX124" s="103"/>
      <c r="AY124" s="103"/>
      <c r="AZ124" s="103"/>
      <c r="BA124" s="103"/>
      <c r="BB124" s="103"/>
      <c r="BC124" s="103"/>
      <c r="BD124" s="103"/>
      <c r="BE124" s="103"/>
      <c r="BF124" s="103"/>
      <c r="BG124" s="103"/>
      <c r="BH124" s="103"/>
      <c r="BI124" s="103"/>
      <c r="BJ124" s="103"/>
      <c r="BK124" s="103"/>
      <c r="BL124" s="103"/>
      <c r="BM124" s="103"/>
      <c r="BN124" s="103"/>
      <c r="BO124" s="103"/>
      <c r="BP124" s="103"/>
      <c r="BQ124" s="103"/>
      <c r="BR124" s="103"/>
      <c r="BS124" s="103"/>
      <c r="BT124" s="103"/>
      <c r="BU124" s="103"/>
      <c r="BV124" s="103"/>
      <c r="BW124" s="103"/>
      <c r="BX124" s="103"/>
    </row>
    <row r="125" spans="1:76" s="109" customFormat="1" x14ac:dyDescent="0.35">
      <c r="A125" s="103"/>
      <c r="B125" s="103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  <c r="AO125" s="103"/>
      <c r="AP125" s="103"/>
      <c r="AQ125" s="103"/>
      <c r="AR125" s="103"/>
      <c r="AS125" s="103"/>
      <c r="AT125" s="103"/>
      <c r="AU125" s="103"/>
      <c r="AV125" s="103"/>
      <c r="AW125" s="103"/>
      <c r="AX125" s="103"/>
      <c r="AY125" s="103"/>
      <c r="AZ125" s="103"/>
      <c r="BA125" s="103"/>
      <c r="BB125" s="103"/>
      <c r="BC125" s="103"/>
      <c r="BD125" s="103"/>
      <c r="BE125" s="103"/>
      <c r="BF125" s="103"/>
      <c r="BG125" s="103"/>
      <c r="BH125" s="103"/>
      <c r="BI125" s="103"/>
      <c r="BJ125" s="103"/>
      <c r="BK125" s="103"/>
      <c r="BL125" s="103"/>
      <c r="BM125" s="103"/>
      <c r="BN125" s="103"/>
      <c r="BO125" s="103"/>
      <c r="BP125" s="103"/>
      <c r="BQ125" s="103"/>
      <c r="BR125" s="103"/>
      <c r="BS125" s="103"/>
      <c r="BT125" s="103"/>
      <c r="BU125" s="103"/>
      <c r="BV125" s="103"/>
      <c r="BW125" s="103"/>
      <c r="BX125" s="103"/>
    </row>
    <row r="126" spans="1:76" s="109" customFormat="1" x14ac:dyDescent="0.35">
      <c r="A126" s="103"/>
      <c r="B126" s="103"/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  <c r="AO126" s="103"/>
      <c r="AP126" s="103"/>
      <c r="AQ126" s="103"/>
      <c r="AR126" s="103"/>
      <c r="AS126" s="103"/>
      <c r="AT126" s="103"/>
      <c r="AU126" s="103"/>
      <c r="AV126" s="103"/>
      <c r="AW126" s="103"/>
      <c r="AX126" s="103"/>
      <c r="AY126" s="103"/>
      <c r="AZ126" s="103"/>
      <c r="BA126" s="103"/>
      <c r="BB126" s="103"/>
      <c r="BC126" s="103"/>
      <c r="BD126" s="103"/>
      <c r="BE126" s="103"/>
      <c r="BF126" s="103"/>
      <c r="BG126" s="103"/>
      <c r="BH126" s="103"/>
      <c r="BI126" s="103"/>
      <c r="BJ126" s="103"/>
      <c r="BK126" s="103"/>
      <c r="BL126" s="103"/>
      <c r="BM126" s="103"/>
      <c r="BN126" s="103"/>
      <c r="BO126" s="103"/>
      <c r="BP126" s="103"/>
      <c r="BQ126" s="103"/>
      <c r="BR126" s="103"/>
      <c r="BS126" s="103"/>
      <c r="BT126" s="103"/>
      <c r="BU126" s="103"/>
      <c r="BV126" s="103"/>
      <c r="BW126" s="103"/>
      <c r="BX126" s="103"/>
    </row>
    <row r="127" spans="1:76" s="109" customFormat="1" x14ac:dyDescent="0.35">
      <c r="A127" s="103"/>
      <c r="B127" s="103"/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  <c r="AO127" s="103"/>
      <c r="AP127" s="103"/>
      <c r="AQ127" s="103"/>
      <c r="AR127" s="103"/>
      <c r="AS127" s="103"/>
      <c r="AT127" s="103"/>
      <c r="AU127" s="103"/>
      <c r="AV127" s="103"/>
      <c r="AW127" s="103"/>
      <c r="AX127" s="103"/>
      <c r="AY127" s="103"/>
      <c r="AZ127" s="103"/>
      <c r="BA127" s="103"/>
      <c r="BB127" s="103"/>
      <c r="BC127" s="103"/>
      <c r="BD127" s="103"/>
      <c r="BE127" s="103"/>
      <c r="BF127" s="103"/>
      <c r="BG127" s="103"/>
      <c r="BH127" s="103"/>
      <c r="BI127" s="103"/>
      <c r="BJ127" s="103"/>
      <c r="BK127" s="103"/>
      <c r="BL127" s="103"/>
      <c r="BM127" s="103"/>
      <c r="BN127" s="103"/>
      <c r="BO127" s="103"/>
      <c r="BP127" s="103"/>
      <c r="BQ127" s="103"/>
      <c r="BR127" s="103"/>
      <c r="BS127" s="103"/>
      <c r="BT127" s="103"/>
      <c r="BU127" s="103"/>
      <c r="BV127" s="103"/>
      <c r="BW127" s="103"/>
      <c r="BX127" s="103"/>
    </row>
    <row r="128" spans="1:76" s="109" customFormat="1" x14ac:dyDescent="0.35">
      <c r="A128" s="103"/>
      <c r="B128" s="103"/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  <c r="AO128" s="103"/>
      <c r="AP128" s="103"/>
      <c r="AQ128" s="103"/>
      <c r="AR128" s="103"/>
      <c r="AS128" s="103"/>
      <c r="AT128" s="103"/>
      <c r="AU128" s="103"/>
      <c r="AV128" s="103"/>
      <c r="AW128" s="103"/>
      <c r="AX128" s="103"/>
      <c r="AY128" s="103"/>
      <c r="AZ128" s="103"/>
      <c r="BA128" s="103"/>
      <c r="BB128" s="103"/>
      <c r="BC128" s="103"/>
      <c r="BD128" s="103"/>
      <c r="BE128" s="103"/>
      <c r="BF128" s="103"/>
      <c r="BG128" s="103"/>
      <c r="BH128" s="103"/>
      <c r="BI128" s="103"/>
      <c r="BJ128" s="103"/>
      <c r="BK128" s="103"/>
      <c r="BL128" s="103"/>
      <c r="BM128" s="103"/>
      <c r="BN128" s="103"/>
      <c r="BO128" s="103"/>
      <c r="BP128" s="103"/>
      <c r="BQ128" s="103"/>
      <c r="BR128" s="103"/>
      <c r="BS128" s="103"/>
      <c r="BT128" s="103"/>
      <c r="BU128" s="103"/>
      <c r="BV128" s="103"/>
      <c r="BW128" s="103"/>
      <c r="BX128" s="103"/>
    </row>
    <row r="129" spans="1:76" s="109" customFormat="1" x14ac:dyDescent="0.35">
      <c r="A129" s="103"/>
      <c r="B129" s="103"/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103"/>
      <c r="AS129" s="103"/>
      <c r="AT129" s="103"/>
      <c r="AU129" s="103"/>
      <c r="AV129" s="103"/>
      <c r="AW129" s="103"/>
      <c r="AX129" s="103"/>
      <c r="AY129" s="103"/>
      <c r="AZ129" s="103"/>
      <c r="BA129" s="103"/>
      <c r="BB129" s="103"/>
      <c r="BC129" s="103"/>
      <c r="BD129" s="103"/>
      <c r="BE129" s="103"/>
      <c r="BF129" s="103"/>
      <c r="BG129" s="103"/>
      <c r="BH129" s="103"/>
      <c r="BI129" s="103"/>
      <c r="BJ129" s="103"/>
      <c r="BK129" s="103"/>
      <c r="BL129" s="103"/>
      <c r="BM129" s="103"/>
      <c r="BN129" s="103"/>
      <c r="BO129" s="103"/>
      <c r="BP129" s="103"/>
      <c r="BQ129" s="103"/>
      <c r="BR129" s="103"/>
      <c r="BS129" s="103"/>
      <c r="BT129" s="103"/>
      <c r="BU129" s="103"/>
      <c r="BV129" s="103"/>
      <c r="BW129" s="103"/>
      <c r="BX129" s="103"/>
    </row>
    <row r="130" spans="1:76" s="109" customFormat="1" x14ac:dyDescent="0.35">
      <c r="A130" s="103"/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  <c r="AO130" s="103"/>
      <c r="AP130" s="103"/>
      <c r="AQ130" s="103"/>
      <c r="AR130" s="103"/>
      <c r="AS130" s="103"/>
      <c r="AT130" s="103"/>
      <c r="AU130" s="103"/>
      <c r="AV130" s="103"/>
      <c r="AW130" s="103"/>
      <c r="AX130" s="103"/>
      <c r="AY130" s="103"/>
      <c r="AZ130" s="103"/>
      <c r="BA130" s="103"/>
      <c r="BB130" s="103"/>
      <c r="BC130" s="103"/>
      <c r="BD130" s="103"/>
      <c r="BE130" s="103"/>
      <c r="BF130" s="103"/>
      <c r="BG130" s="103"/>
      <c r="BH130" s="103"/>
      <c r="BI130" s="103"/>
      <c r="BJ130" s="103"/>
      <c r="BK130" s="103"/>
      <c r="BL130" s="103"/>
      <c r="BM130" s="103"/>
      <c r="BN130" s="103"/>
      <c r="BO130" s="103"/>
      <c r="BP130" s="103"/>
      <c r="BQ130" s="103"/>
      <c r="BR130" s="103"/>
      <c r="BS130" s="103"/>
      <c r="BT130" s="103"/>
      <c r="BU130" s="103"/>
      <c r="BV130" s="103"/>
      <c r="BW130" s="103"/>
      <c r="BX130" s="103"/>
    </row>
    <row r="131" spans="1:76" s="109" customFormat="1" x14ac:dyDescent="0.35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  <c r="AO131" s="103"/>
      <c r="AP131" s="103"/>
      <c r="AQ131" s="103"/>
      <c r="AR131" s="103"/>
      <c r="AS131" s="103"/>
      <c r="AT131" s="103"/>
      <c r="AU131" s="103"/>
      <c r="AV131" s="103"/>
      <c r="AW131" s="103"/>
      <c r="AX131" s="103"/>
      <c r="AY131" s="103"/>
      <c r="AZ131" s="103"/>
      <c r="BA131" s="103"/>
      <c r="BB131" s="103"/>
      <c r="BC131" s="103"/>
      <c r="BD131" s="103"/>
      <c r="BE131" s="103"/>
      <c r="BF131" s="103"/>
      <c r="BG131" s="103"/>
      <c r="BH131" s="103"/>
      <c r="BI131" s="103"/>
      <c r="BJ131" s="103"/>
      <c r="BK131" s="103"/>
      <c r="BL131" s="103"/>
      <c r="BM131" s="103"/>
      <c r="BN131" s="103"/>
      <c r="BO131" s="103"/>
      <c r="BP131" s="103"/>
      <c r="BQ131" s="103"/>
      <c r="BR131" s="103"/>
      <c r="BS131" s="103"/>
      <c r="BT131" s="103"/>
      <c r="BU131" s="103"/>
      <c r="BV131" s="103"/>
      <c r="BW131" s="103"/>
      <c r="BX131" s="103"/>
    </row>
    <row r="132" spans="1:76" s="109" customFormat="1" x14ac:dyDescent="0.35">
      <c r="A132" s="103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  <c r="AO132" s="103"/>
      <c r="AP132" s="103"/>
      <c r="AQ132" s="103"/>
      <c r="AR132" s="103"/>
      <c r="AS132" s="103"/>
      <c r="AT132" s="103"/>
      <c r="AU132" s="103"/>
      <c r="AV132" s="103"/>
      <c r="AW132" s="103"/>
      <c r="AX132" s="103"/>
      <c r="AY132" s="103"/>
      <c r="AZ132" s="103"/>
      <c r="BA132" s="103"/>
      <c r="BB132" s="103"/>
      <c r="BC132" s="103"/>
      <c r="BD132" s="103"/>
      <c r="BE132" s="103"/>
      <c r="BF132" s="103"/>
      <c r="BG132" s="103"/>
      <c r="BH132" s="103"/>
      <c r="BI132" s="103"/>
      <c r="BJ132" s="103"/>
      <c r="BK132" s="103"/>
      <c r="BL132" s="103"/>
      <c r="BM132" s="103"/>
      <c r="BN132" s="103"/>
      <c r="BO132" s="103"/>
      <c r="BP132" s="103"/>
      <c r="BQ132" s="103"/>
      <c r="BR132" s="103"/>
      <c r="BS132" s="103"/>
      <c r="BT132" s="103"/>
      <c r="BU132" s="103"/>
      <c r="BV132" s="103"/>
      <c r="BW132" s="103"/>
      <c r="BX132" s="103"/>
    </row>
    <row r="133" spans="1:76" s="109" customFormat="1" x14ac:dyDescent="0.35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  <c r="AO133" s="103"/>
      <c r="AP133" s="103"/>
      <c r="AQ133" s="103"/>
      <c r="AR133" s="103"/>
      <c r="AS133" s="103"/>
      <c r="AT133" s="103"/>
      <c r="AU133" s="103"/>
      <c r="AV133" s="103"/>
      <c r="AW133" s="103"/>
      <c r="AX133" s="103"/>
      <c r="AY133" s="103"/>
      <c r="AZ133" s="103"/>
      <c r="BA133" s="103"/>
      <c r="BB133" s="103"/>
      <c r="BC133" s="103"/>
      <c r="BD133" s="103"/>
      <c r="BE133" s="103"/>
      <c r="BF133" s="103"/>
      <c r="BG133" s="103"/>
      <c r="BH133" s="103"/>
      <c r="BI133" s="103"/>
      <c r="BJ133" s="103"/>
      <c r="BK133" s="103"/>
      <c r="BL133" s="103"/>
      <c r="BM133" s="103"/>
      <c r="BN133" s="103"/>
      <c r="BO133" s="103"/>
      <c r="BP133" s="103"/>
      <c r="BQ133" s="103"/>
      <c r="BR133" s="103"/>
      <c r="BS133" s="103"/>
      <c r="BT133" s="103"/>
      <c r="BU133" s="103"/>
      <c r="BV133" s="103"/>
      <c r="BW133" s="103"/>
      <c r="BX133" s="103"/>
    </row>
    <row r="134" spans="1:76" s="109" customFormat="1" x14ac:dyDescent="0.35">
      <c r="A134" s="103"/>
      <c r="B134" s="103"/>
      <c r="C134" s="103"/>
      <c r="D134" s="103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  <c r="AO134" s="103"/>
      <c r="AP134" s="103"/>
      <c r="AQ134" s="103"/>
      <c r="AR134" s="103"/>
      <c r="AS134" s="103"/>
      <c r="AT134" s="103"/>
      <c r="AU134" s="103"/>
      <c r="AV134" s="103"/>
      <c r="AW134" s="103"/>
      <c r="AX134" s="103"/>
      <c r="AY134" s="103"/>
      <c r="AZ134" s="103"/>
      <c r="BA134" s="103"/>
      <c r="BB134" s="103"/>
      <c r="BC134" s="103"/>
      <c r="BD134" s="103"/>
      <c r="BE134" s="103"/>
      <c r="BF134" s="103"/>
      <c r="BG134" s="103"/>
      <c r="BH134" s="103"/>
      <c r="BI134" s="103"/>
      <c r="BJ134" s="103"/>
      <c r="BK134" s="103"/>
      <c r="BL134" s="103"/>
      <c r="BM134" s="103"/>
      <c r="BN134" s="103"/>
      <c r="BO134" s="103"/>
      <c r="BP134" s="103"/>
      <c r="BQ134" s="103"/>
      <c r="BR134" s="103"/>
      <c r="BS134" s="103"/>
      <c r="BT134" s="103"/>
      <c r="BU134" s="103"/>
      <c r="BV134" s="103"/>
      <c r="BW134" s="103"/>
      <c r="BX134" s="103"/>
    </row>
    <row r="135" spans="1:76" s="109" customFormat="1" x14ac:dyDescent="0.35">
      <c r="A135" s="103"/>
      <c r="B135" s="103"/>
      <c r="C135" s="103"/>
      <c r="D135" s="103"/>
      <c r="E135" s="103"/>
      <c r="F135" s="103"/>
      <c r="G135" s="103"/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  <c r="AO135" s="103"/>
      <c r="AP135" s="103"/>
      <c r="AQ135" s="103"/>
      <c r="AR135" s="103"/>
      <c r="AS135" s="103"/>
      <c r="AT135" s="103"/>
      <c r="AU135" s="103"/>
      <c r="AV135" s="103"/>
      <c r="AW135" s="103"/>
      <c r="AX135" s="103"/>
      <c r="AY135" s="103"/>
      <c r="AZ135" s="103"/>
      <c r="BA135" s="103"/>
      <c r="BB135" s="103"/>
      <c r="BC135" s="103"/>
      <c r="BD135" s="103"/>
      <c r="BE135" s="103"/>
      <c r="BF135" s="103"/>
      <c r="BG135" s="103"/>
      <c r="BH135" s="103"/>
      <c r="BI135" s="103"/>
      <c r="BJ135" s="103"/>
      <c r="BK135" s="103"/>
      <c r="BL135" s="103"/>
      <c r="BM135" s="103"/>
      <c r="BN135" s="103"/>
      <c r="BO135" s="103"/>
      <c r="BP135" s="103"/>
      <c r="BQ135" s="103"/>
      <c r="BR135" s="103"/>
      <c r="BS135" s="103"/>
      <c r="BT135" s="103"/>
      <c r="BU135" s="103"/>
      <c r="BV135" s="103"/>
      <c r="BW135" s="103"/>
      <c r="BX135" s="103"/>
    </row>
    <row r="136" spans="1:76" s="109" customFormat="1" x14ac:dyDescent="0.35">
      <c r="A136" s="103"/>
      <c r="B136" s="103"/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  <c r="AO136" s="103"/>
      <c r="AP136" s="103"/>
      <c r="AQ136" s="103"/>
      <c r="AR136" s="103"/>
      <c r="AS136" s="103"/>
      <c r="AT136" s="103"/>
      <c r="AU136" s="103"/>
      <c r="AV136" s="103"/>
      <c r="AW136" s="103"/>
      <c r="AX136" s="103"/>
      <c r="AY136" s="103"/>
      <c r="AZ136" s="103"/>
      <c r="BA136" s="103"/>
      <c r="BB136" s="103"/>
      <c r="BC136" s="103"/>
      <c r="BD136" s="103"/>
      <c r="BE136" s="103"/>
      <c r="BF136" s="103"/>
      <c r="BG136" s="103"/>
      <c r="BH136" s="103"/>
      <c r="BI136" s="103"/>
      <c r="BJ136" s="103"/>
      <c r="BK136" s="103"/>
      <c r="BL136" s="103"/>
      <c r="BM136" s="103"/>
      <c r="BN136" s="103"/>
      <c r="BO136" s="103"/>
      <c r="BP136" s="103"/>
      <c r="BQ136" s="103"/>
      <c r="BR136" s="103"/>
      <c r="BS136" s="103"/>
      <c r="BT136" s="103"/>
      <c r="BU136" s="103"/>
      <c r="BV136" s="103"/>
      <c r="BW136" s="103"/>
      <c r="BX136" s="103"/>
    </row>
    <row r="137" spans="1:76" s="109" customFormat="1" x14ac:dyDescent="0.35">
      <c r="A137" s="103"/>
      <c r="B137" s="103"/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  <c r="AO137" s="103"/>
      <c r="AP137" s="103"/>
      <c r="AQ137" s="103"/>
      <c r="AR137" s="103"/>
      <c r="AS137" s="103"/>
      <c r="AT137" s="103"/>
      <c r="AU137" s="103"/>
      <c r="AV137" s="103"/>
      <c r="AW137" s="103"/>
      <c r="AX137" s="103"/>
      <c r="AY137" s="103"/>
      <c r="AZ137" s="103"/>
      <c r="BA137" s="103"/>
      <c r="BB137" s="103"/>
      <c r="BC137" s="103"/>
      <c r="BD137" s="103"/>
      <c r="BE137" s="103"/>
      <c r="BF137" s="103"/>
      <c r="BG137" s="103"/>
      <c r="BH137" s="103"/>
      <c r="BI137" s="103"/>
      <c r="BJ137" s="103"/>
      <c r="BK137" s="103"/>
      <c r="BL137" s="103"/>
      <c r="BM137" s="103"/>
      <c r="BN137" s="103"/>
      <c r="BO137" s="103"/>
      <c r="BP137" s="103"/>
      <c r="BQ137" s="103"/>
      <c r="BR137" s="103"/>
      <c r="BS137" s="103"/>
      <c r="BT137" s="103"/>
      <c r="BU137" s="103"/>
      <c r="BV137" s="103"/>
      <c r="BW137" s="103"/>
      <c r="BX137" s="103"/>
    </row>
    <row r="138" spans="1:76" s="109" customFormat="1" x14ac:dyDescent="0.35">
      <c r="A138" s="103"/>
      <c r="B138" s="103"/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  <c r="AO138" s="103"/>
      <c r="AP138" s="103"/>
      <c r="AQ138" s="103"/>
      <c r="AR138" s="103"/>
      <c r="AS138" s="103"/>
      <c r="AT138" s="103"/>
      <c r="AU138" s="103"/>
      <c r="AV138" s="103"/>
      <c r="AW138" s="103"/>
      <c r="AX138" s="103"/>
      <c r="AY138" s="103"/>
      <c r="AZ138" s="103"/>
      <c r="BA138" s="103"/>
      <c r="BB138" s="103"/>
      <c r="BC138" s="103"/>
      <c r="BD138" s="103"/>
      <c r="BE138" s="103"/>
      <c r="BF138" s="103"/>
      <c r="BG138" s="103"/>
      <c r="BH138" s="103"/>
      <c r="BI138" s="103"/>
      <c r="BJ138" s="103"/>
      <c r="BK138" s="103"/>
      <c r="BL138" s="103"/>
      <c r="BM138" s="103"/>
      <c r="BN138" s="103"/>
      <c r="BO138" s="103"/>
      <c r="BP138" s="103"/>
      <c r="BQ138" s="103"/>
      <c r="BR138" s="103"/>
      <c r="BS138" s="103"/>
      <c r="BT138" s="103"/>
      <c r="BU138" s="103"/>
      <c r="BV138" s="103"/>
      <c r="BW138" s="103"/>
      <c r="BX138" s="103"/>
    </row>
    <row r="139" spans="1:76" s="109" customFormat="1" x14ac:dyDescent="0.35">
      <c r="A139" s="103"/>
      <c r="B139" s="103"/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  <c r="AO139" s="103"/>
      <c r="AP139" s="103"/>
      <c r="AQ139" s="103"/>
      <c r="AR139" s="103"/>
      <c r="AS139" s="103"/>
      <c r="AT139" s="103"/>
      <c r="AU139" s="103"/>
      <c r="AV139" s="103"/>
      <c r="AW139" s="103"/>
      <c r="AX139" s="103"/>
      <c r="AY139" s="103"/>
      <c r="AZ139" s="103"/>
      <c r="BA139" s="103"/>
      <c r="BB139" s="103"/>
      <c r="BC139" s="103"/>
      <c r="BD139" s="103"/>
      <c r="BE139" s="103"/>
      <c r="BF139" s="103"/>
      <c r="BG139" s="103"/>
      <c r="BH139" s="103"/>
      <c r="BI139" s="103"/>
      <c r="BJ139" s="103"/>
      <c r="BK139" s="103"/>
      <c r="BL139" s="103"/>
      <c r="BM139" s="103"/>
      <c r="BN139" s="103"/>
      <c r="BO139" s="103"/>
      <c r="BP139" s="103"/>
      <c r="BQ139" s="103"/>
      <c r="BR139" s="103"/>
      <c r="BS139" s="103"/>
      <c r="BT139" s="103"/>
      <c r="BU139" s="103"/>
      <c r="BV139" s="103"/>
      <c r="BW139" s="103"/>
      <c r="BX139" s="103"/>
    </row>
    <row r="140" spans="1:76" s="109" customFormat="1" x14ac:dyDescent="0.35">
      <c r="A140" s="103"/>
      <c r="B140" s="103"/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  <c r="AO140" s="103"/>
      <c r="AP140" s="103"/>
      <c r="AQ140" s="103"/>
      <c r="AR140" s="103"/>
      <c r="AS140" s="103"/>
      <c r="AT140" s="103"/>
      <c r="AU140" s="103"/>
      <c r="AV140" s="103"/>
      <c r="AW140" s="103"/>
      <c r="AX140" s="103"/>
      <c r="AY140" s="103"/>
      <c r="AZ140" s="103"/>
      <c r="BA140" s="103"/>
      <c r="BB140" s="103"/>
      <c r="BC140" s="103"/>
      <c r="BD140" s="103"/>
      <c r="BE140" s="103"/>
      <c r="BF140" s="103"/>
      <c r="BG140" s="103"/>
      <c r="BH140" s="103"/>
      <c r="BI140" s="103"/>
      <c r="BJ140" s="103"/>
      <c r="BK140" s="103"/>
      <c r="BL140" s="103"/>
      <c r="BM140" s="103"/>
      <c r="BN140" s="103"/>
      <c r="BO140" s="103"/>
      <c r="BP140" s="103"/>
      <c r="BQ140" s="103"/>
      <c r="BR140" s="103"/>
      <c r="BS140" s="103"/>
      <c r="BT140" s="103"/>
      <c r="BU140" s="103"/>
      <c r="BV140" s="103"/>
      <c r="BW140" s="103"/>
      <c r="BX140" s="103"/>
    </row>
    <row r="141" spans="1:76" s="109" customFormat="1" x14ac:dyDescent="0.35">
      <c r="A141" s="103"/>
      <c r="B141" s="103"/>
      <c r="C141" s="103"/>
      <c r="D141" s="103"/>
      <c r="E141" s="103"/>
      <c r="F141" s="103"/>
      <c r="G141" s="103"/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3"/>
      <c r="AL141" s="103"/>
      <c r="AM141" s="103"/>
      <c r="AN141" s="103"/>
      <c r="AO141" s="103"/>
      <c r="AP141" s="103"/>
      <c r="AQ141" s="103"/>
      <c r="AR141" s="103"/>
      <c r="AS141" s="103"/>
      <c r="AT141" s="103"/>
      <c r="AU141" s="103"/>
      <c r="AV141" s="103"/>
      <c r="AW141" s="103"/>
      <c r="AX141" s="103"/>
      <c r="AY141" s="103"/>
      <c r="AZ141" s="103"/>
      <c r="BA141" s="103"/>
      <c r="BB141" s="103"/>
      <c r="BC141" s="103"/>
      <c r="BD141" s="103"/>
      <c r="BE141" s="103"/>
      <c r="BF141" s="103"/>
      <c r="BG141" s="103"/>
      <c r="BH141" s="103"/>
      <c r="BI141" s="103"/>
      <c r="BJ141" s="103"/>
      <c r="BK141" s="103"/>
      <c r="BL141" s="103"/>
      <c r="BM141" s="103"/>
      <c r="BN141" s="103"/>
      <c r="BO141" s="103"/>
      <c r="BP141" s="103"/>
      <c r="BQ141" s="103"/>
      <c r="BR141" s="103"/>
      <c r="BS141" s="103"/>
      <c r="BT141" s="103"/>
      <c r="BU141" s="103"/>
      <c r="BV141" s="103"/>
      <c r="BW141" s="103"/>
      <c r="BX141" s="103"/>
    </row>
    <row r="142" spans="1:76" s="109" customFormat="1" x14ac:dyDescent="0.35">
      <c r="A142" s="103"/>
      <c r="B142" s="103"/>
      <c r="C142" s="103"/>
      <c r="D142" s="103"/>
      <c r="E142" s="103"/>
      <c r="F142" s="103"/>
      <c r="G142" s="103"/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3"/>
      <c r="AJ142" s="103"/>
      <c r="AK142" s="103"/>
      <c r="AL142" s="103"/>
      <c r="AM142" s="103"/>
      <c r="AN142" s="103"/>
      <c r="AO142" s="103"/>
      <c r="AP142" s="103"/>
      <c r="AQ142" s="103"/>
      <c r="AR142" s="103"/>
      <c r="AS142" s="103"/>
      <c r="AT142" s="103"/>
      <c r="AU142" s="103"/>
      <c r="AV142" s="103"/>
      <c r="AW142" s="103"/>
      <c r="AX142" s="103"/>
      <c r="AY142" s="103"/>
      <c r="AZ142" s="103"/>
      <c r="BA142" s="103"/>
      <c r="BB142" s="103"/>
      <c r="BC142" s="103"/>
      <c r="BD142" s="103"/>
      <c r="BE142" s="103"/>
      <c r="BF142" s="103"/>
      <c r="BG142" s="103"/>
      <c r="BH142" s="103"/>
      <c r="BI142" s="103"/>
      <c r="BJ142" s="103"/>
      <c r="BK142" s="103"/>
      <c r="BL142" s="103"/>
      <c r="BM142" s="103"/>
      <c r="BN142" s="103"/>
      <c r="BO142" s="103"/>
      <c r="BP142" s="103"/>
      <c r="BQ142" s="103"/>
      <c r="BR142" s="103"/>
      <c r="BS142" s="103"/>
      <c r="BT142" s="103"/>
      <c r="BU142" s="103"/>
      <c r="BV142" s="103"/>
      <c r="BW142" s="103"/>
      <c r="BX142" s="103"/>
    </row>
    <row r="143" spans="1:76" s="109" customFormat="1" x14ac:dyDescent="0.35">
      <c r="A143" s="103"/>
      <c r="B143" s="103"/>
      <c r="C143" s="103"/>
      <c r="D143" s="103"/>
      <c r="E143" s="103"/>
      <c r="F143" s="103"/>
      <c r="G143" s="103"/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3"/>
      <c r="AJ143" s="103"/>
      <c r="AK143" s="103"/>
      <c r="AL143" s="103"/>
      <c r="AM143" s="103"/>
      <c r="AN143" s="103"/>
      <c r="AO143" s="103"/>
      <c r="AP143" s="103"/>
      <c r="AQ143" s="103"/>
      <c r="AR143" s="103"/>
      <c r="AS143" s="103"/>
      <c r="AT143" s="103"/>
      <c r="AU143" s="103"/>
      <c r="AV143" s="103"/>
      <c r="AW143" s="103"/>
      <c r="AX143" s="103"/>
      <c r="AY143" s="103"/>
      <c r="AZ143" s="103"/>
      <c r="BA143" s="103"/>
      <c r="BB143" s="103"/>
      <c r="BC143" s="103"/>
      <c r="BD143" s="103"/>
      <c r="BE143" s="103"/>
      <c r="BF143" s="103"/>
      <c r="BG143" s="103"/>
      <c r="BH143" s="103"/>
      <c r="BI143" s="103"/>
      <c r="BJ143" s="103"/>
      <c r="BK143" s="103"/>
      <c r="BL143" s="103"/>
      <c r="BM143" s="103"/>
      <c r="BN143" s="103"/>
      <c r="BO143" s="103"/>
      <c r="BP143" s="103"/>
      <c r="BQ143" s="103"/>
      <c r="BR143" s="103"/>
      <c r="BS143" s="103"/>
      <c r="BT143" s="103"/>
      <c r="BU143" s="103"/>
      <c r="BV143" s="103"/>
      <c r="BW143" s="103"/>
      <c r="BX143" s="103"/>
    </row>
    <row r="144" spans="1:76" s="109" customFormat="1" x14ac:dyDescent="0.35">
      <c r="A144" s="103"/>
      <c r="B144" s="103"/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F144" s="103"/>
      <c r="AG144" s="103"/>
      <c r="AH144" s="103"/>
      <c r="AI144" s="103"/>
      <c r="AJ144" s="103"/>
      <c r="AK144" s="103"/>
      <c r="AL144" s="103"/>
      <c r="AM144" s="103"/>
      <c r="AN144" s="103"/>
      <c r="AO144" s="103"/>
      <c r="AP144" s="103"/>
      <c r="AQ144" s="103"/>
      <c r="AR144" s="103"/>
      <c r="AS144" s="103"/>
      <c r="AT144" s="103"/>
      <c r="AU144" s="103"/>
      <c r="AV144" s="103"/>
      <c r="AW144" s="103"/>
      <c r="AX144" s="103"/>
      <c r="AY144" s="103"/>
      <c r="AZ144" s="103"/>
      <c r="BA144" s="103"/>
      <c r="BB144" s="103"/>
      <c r="BC144" s="103"/>
      <c r="BD144" s="103"/>
      <c r="BE144" s="103"/>
      <c r="BF144" s="103"/>
      <c r="BG144" s="103"/>
      <c r="BH144" s="103"/>
      <c r="BI144" s="103"/>
      <c r="BJ144" s="103"/>
      <c r="BK144" s="103"/>
      <c r="BL144" s="103"/>
      <c r="BM144" s="103"/>
      <c r="BN144" s="103"/>
      <c r="BO144" s="103"/>
      <c r="BP144" s="103"/>
      <c r="BQ144" s="103"/>
      <c r="BR144" s="103"/>
      <c r="BS144" s="103"/>
      <c r="BT144" s="103"/>
      <c r="BU144" s="103"/>
      <c r="BV144" s="103"/>
      <c r="BW144" s="103"/>
      <c r="BX144" s="103"/>
    </row>
    <row r="145" spans="1:76" s="109" customFormat="1" x14ac:dyDescent="0.35">
      <c r="A145" s="103"/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  <c r="AE145" s="103"/>
      <c r="AF145" s="103"/>
      <c r="AG145" s="103"/>
      <c r="AH145" s="103"/>
      <c r="AI145" s="103"/>
      <c r="AJ145" s="103"/>
      <c r="AK145" s="103"/>
      <c r="AL145" s="103"/>
      <c r="AM145" s="103"/>
      <c r="AN145" s="103"/>
      <c r="AO145" s="103"/>
      <c r="AP145" s="103"/>
      <c r="AQ145" s="103"/>
      <c r="AR145" s="103"/>
      <c r="AS145" s="103"/>
      <c r="AT145" s="103"/>
      <c r="AU145" s="103"/>
      <c r="AV145" s="103"/>
      <c r="AW145" s="103"/>
      <c r="AX145" s="103"/>
      <c r="AY145" s="103"/>
      <c r="AZ145" s="103"/>
      <c r="BA145" s="103"/>
      <c r="BB145" s="103"/>
      <c r="BC145" s="103"/>
      <c r="BD145" s="103"/>
      <c r="BE145" s="103"/>
      <c r="BF145" s="103"/>
      <c r="BG145" s="103"/>
      <c r="BH145" s="103"/>
      <c r="BI145" s="103"/>
      <c r="BJ145" s="103"/>
      <c r="BK145" s="103"/>
      <c r="BL145" s="103"/>
      <c r="BM145" s="103"/>
      <c r="BN145" s="103"/>
      <c r="BO145" s="103"/>
      <c r="BP145" s="103"/>
      <c r="BQ145" s="103"/>
      <c r="BR145" s="103"/>
      <c r="BS145" s="103"/>
      <c r="BT145" s="103"/>
      <c r="BU145" s="103"/>
      <c r="BV145" s="103"/>
      <c r="BW145" s="103"/>
      <c r="BX145" s="103"/>
    </row>
    <row r="146" spans="1:76" s="109" customFormat="1" x14ac:dyDescent="0.35">
      <c r="A146" s="103"/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/>
      <c r="AF146" s="103"/>
      <c r="AG146" s="103"/>
      <c r="AH146" s="103"/>
      <c r="AI146" s="103"/>
      <c r="AJ146" s="103"/>
      <c r="AK146" s="103"/>
      <c r="AL146" s="103"/>
      <c r="AM146" s="103"/>
      <c r="AN146" s="103"/>
      <c r="AO146" s="103"/>
      <c r="AP146" s="103"/>
      <c r="AQ146" s="103"/>
      <c r="AR146" s="103"/>
      <c r="AS146" s="103"/>
      <c r="AT146" s="103"/>
      <c r="AU146" s="103"/>
      <c r="AV146" s="103"/>
      <c r="AW146" s="103"/>
      <c r="AX146" s="103"/>
      <c r="AY146" s="103"/>
      <c r="AZ146" s="103"/>
      <c r="BA146" s="103"/>
      <c r="BB146" s="103"/>
      <c r="BC146" s="103"/>
      <c r="BD146" s="103"/>
      <c r="BE146" s="103"/>
      <c r="BF146" s="103"/>
      <c r="BG146" s="103"/>
      <c r="BH146" s="103"/>
      <c r="BI146" s="103"/>
      <c r="BJ146" s="103"/>
      <c r="BK146" s="103"/>
      <c r="BL146" s="103"/>
      <c r="BM146" s="103"/>
      <c r="BN146" s="103"/>
      <c r="BO146" s="103"/>
      <c r="BP146" s="103"/>
      <c r="BQ146" s="103"/>
      <c r="BR146" s="103"/>
      <c r="BS146" s="103"/>
      <c r="BT146" s="103"/>
      <c r="BU146" s="103"/>
      <c r="BV146" s="103"/>
      <c r="BW146" s="103"/>
      <c r="BX146" s="103"/>
    </row>
    <row r="147" spans="1:76" s="109" customFormat="1" x14ac:dyDescent="0.35">
      <c r="A147" s="103"/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/>
      <c r="AF147" s="103"/>
      <c r="AG147" s="103"/>
      <c r="AH147" s="103"/>
      <c r="AI147" s="103"/>
      <c r="AJ147" s="103"/>
      <c r="AK147" s="103"/>
      <c r="AL147" s="103"/>
      <c r="AM147" s="103"/>
      <c r="AN147" s="103"/>
      <c r="AO147" s="103"/>
      <c r="AP147" s="103"/>
      <c r="AQ147" s="103"/>
      <c r="AR147" s="103"/>
      <c r="AS147" s="103"/>
      <c r="AT147" s="103"/>
      <c r="AU147" s="103"/>
      <c r="AV147" s="103"/>
      <c r="AW147" s="103"/>
      <c r="AX147" s="103"/>
      <c r="AY147" s="103"/>
      <c r="AZ147" s="103"/>
      <c r="BA147" s="103"/>
      <c r="BB147" s="103"/>
      <c r="BC147" s="103"/>
      <c r="BD147" s="103"/>
      <c r="BE147" s="103"/>
      <c r="BF147" s="103"/>
      <c r="BG147" s="103"/>
      <c r="BH147" s="103"/>
      <c r="BI147" s="103"/>
      <c r="BJ147" s="103"/>
      <c r="BK147" s="103"/>
      <c r="BL147" s="103"/>
      <c r="BM147" s="103"/>
      <c r="BN147" s="103"/>
      <c r="BO147" s="103"/>
      <c r="BP147" s="103"/>
      <c r="BQ147" s="103"/>
      <c r="BR147" s="103"/>
      <c r="BS147" s="103"/>
      <c r="BT147" s="103"/>
      <c r="BU147" s="103"/>
      <c r="BV147" s="103"/>
      <c r="BW147" s="103"/>
      <c r="BX147" s="103"/>
    </row>
    <row r="148" spans="1:76" s="109" customFormat="1" x14ac:dyDescent="0.35">
      <c r="A148" s="103"/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103"/>
      <c r="AF148" s="103"/>
      <c r="AG148" s="103"/>
      <c r="AH148" s="103"/>
      <c r="AI148" s="103"/>
      <c r="AJ148" s="103"/>
      <c r="AK148" s="103"/>
      <c r="AL148" s="103"/>
      <c r="AM148" s="103"/>
      <c r="AN148" s="103"/>
      <c r="AO148" s="103"/>
      <c r="AP148" s="103"/>
      <c r="AQ148" s="103"/>
      <c r="AR148" s="103"/>
      <c r="AS148" s="103"/>
      <c r="AT148" s="103"/>
      <c r="AU148" s="103"/>
      <c r="AV148" s="103"/>
      <c r="AW148" s="103"/>
      <c r="AX148" s="103"/>
      <c r="AY148" s="103"/>
      <c r="AZ148" s="103"/>
      <c r="BA148" s="103"/>
      <c r="BB148" s="103"/>
      <c r="BC148" s="103"/>
      <c r="BD148" s="103"/>
      <c r="BE148" s="103"/>
      <c r="BF148" s="103"/>
      <c r="BG148" s="103"/>
      <c r="BH148" s="103"/>
      <c r="BI148" s="103"/>
      <c r="BJ148" s="103"/>
      <c r="BK148" s="103"/>
      <c r="BL148" s="103"/>
      <c r="BM148" s="103"/>
      <c r="BN148" s="103"/>
      <c r="BO148" s="103"/>
      <c r="BP148" s="103"/>
      <c r="BQ148" s="103"/>
      <c r="BR148" s="103"/>
      <c r="BS148" s="103"/>
      <c r="BT148" s="103"/>
      <c r="BU148" s="103"/>
      <c r="BV148" s="103"/>
      <c r="BW148" s="103"/>
      <c r="BX148" s="103"/>
    </row>
    <row r="149" spans="1:76" s="109" customFormat="1" x14ac:dyDescent="0.35">
      <c r="A149" s="103"/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103"/>
      <c r="AF149" s="103"/>
      <c r="AG149" s="103"/>
      <c r="AH149" s="103"/>
      <c r="AI149" s="103"/>
      <c r="AJ149" s="103"/>
      <c r="AK149" s="103"/>
      <c r="AL149" s="103"/>
      <c r="AM149" s="103"/>
      <c r="AN149" s="103"/>
      <c r="AO149" s="103"/>
      <c r="AP149" s="103"/>
      <c r="AQ149" s="103"/>
      <c r="AR149" s="103"/>
      <c r="AS149" s="103"/>
      <c r="AT149" s="103"/>
      <c r="AU149" s="103"/>
      <c r="AV149" s="103"/>
      <c r="AW149" s="103"/>
      <c r="AX149" s="103"/>
      <c r="AY149" s="103"/>
      <c r="AZ149" s="103"/>
      <c r="BA149" s="103"/>
      <c r="BB149" s="103"/>
      <c r="BC149" s="103"/>
      <c r="BD149" s="103"/>
      <c r="BE149" s="103"/>
      <c r="BF149" s="103"/>
      <c r="BG149" s="103"/>
      <c r="BH149" s="103"/>
      <c r="BI149" s="103"/>
      <c r="BJ149" s="103"/>
      <c r="BK149" s="103"/>
      <c r="BL149" s="103"/>
      <c r="BM149" s="103"/>
      <c r="BN149" s="103"/>
      <c r="BO149" s="103"/>
      <c r="BP149" s="103"/>
      <c r="BQ149" s="103"/>
      <c r="BR149" s="103"/>
      <c r="BS149" s="103"/>
      <c r="BT149" s="103"/>
      <c r="BU149" s="103"/>
      <c r="BV149" s="103"/>
      <c r="BW149" s="103"/>
      <c r="BX149" s="103"/>
    </row>
    <row r="150" spans="1:76" s="109" customFormat="1" x14ac:dyDescent="0.35">
      <c r="A150" s="103"/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103"/>
      <c r="AF150" s="103"/>
      <c r="AG150" s="103"/>
      <c r="AH150" s="103"/>
      <c r="AI150" s="103"/>
      <c r="AJ150" s="103"/>
      <c r="AK150" s="103"/>
      <c r="AL150" s="103"/>
      <c r="AM150" s="103"/>
      <c r="AN150" s="103"/>
      <c r="AO150" s="103"/>
      <c r="AP150" s="103"/>
      <c r="AQ150" s="103"/>
      <c r="AR150" s="103"/>
      <c r="AS150" s="103"/>
      <c r="AT150" s="103"/>
      <c r="AU150" s="103"/>
      <c r="AV150" s="103"/>
      <c r="AW150" s="103"/>
      <c r="AX150" s="103"/>
      <c r="AY150" s="103"/>
      <c r="AZ150" s="103"/>
      <c r="BA150" s="103"/>
      <c r="BB150" s="103"/>
      <c r="BC150" s="103"/>
      <c r="BD150" s="103"/>
      <c r="BE150" s="103"/>
      <c r="BF150" s="103"/>
      <c r="BG150" s="103"/>
      <c r="BH150" s="103"/>
      <c r="BI150" s="103"/>
      <c r="BJ150" s="103"/>
      <c r="BK150" s="103"/>
      <c r="BL150" s="103"/>
      <c r="BM150" s="103"/>
      <c r="BN150" s="103"/>
      <c r="BO150" s="103"/>
      <c r="BP150" s="103"/>
      <c r="BQ150" s="103"/>
      <c r="BR150" s="103"/>
      <c r="BS150" s="103"/>
      <c r="BT150" s="103"/>
      <c r="BU150" s="103"/>
      <c r="BV150" s="103"/>
      <c r="BW150" s="103"/>
      <c r="BX150" s="103"/>
    </row>
    <row r="151" spans="1:76" s="109" customFormat="1" x14ac:dyDescent="0.35">
      <c r="A151" s="103"/>
      <c r="B151" s="103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F151" s="103"/>
      <c r="AG151" s="103"/>
      <c r="AH151" s="103"/>
      <c r="AI151" s="103"/>
      <c r="AJ151" s="103"/>
      <c r="AK151" s="103"/>
      <c r="AL151" s="103"/>
      <c r="AM151" s="103"/>
      <c r="AN151" s="103"/>
      <c r="AO151" s="103"/>
      <c r="AP151" s="103"/>
      <c r="AQ151" s="103"/>
      <c r="AR151" s="103"/>
      <c r="AS151" s="103"/>
      <c r="AT151" s="103"/>
      <c r="AU151" s="103"/>
      <c r="AV151" s="103"/>
      <c r="AW151" s="103"/>
      <c r="AX151" s="103"/>
      <c r="AY151" s="103"/>
      <c r="AZ151" s="103"/>
      <c r="BA151" s="103"/>
      <c r="BB151" s="103"/>
      <c r="BC151" s="103"/>
      <c r="BD151" s="103"/>
      <c r="BE151" s="103"/>
      <c r="BF151" s="103"/>
      <c r="BG151" s="103"/>
      <c r="BH151" s="103"/>
      <c r="BI151" s="103"/>
      <c r="BJ151" s="103"/>
      <c r="BK151" s="103"/>
      <c r="BL151" s="103"/>
      <c r="BM151" s="103"/>
      <c r="BN151" s="103"/>
      <c r="BO151" s="103"/>
      <c r="BP151" s="103"/>
      <c r="BQ151" s="103"/>
      <c r="BR151" s="103"/>
      <c r="BS151" s="103"/>
      <c r="BT151" s="103"/>
      <c r="BU151" s="103"/>
      <c r="BV151" s="103"/>
      <c r="BW151" s="103"/>
      <c r="BX151" s="103"/>
    </row>
    <row r="152" spans="1:76" s="109" customFormat="1" x14ac:dyDescent="0.35">
      <c r="A152" s="103"/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103"/>
      <c r="AF152" s="103"/>
      <c r="AG152" s="103"/>
      <c r="AH152" s="103"/>
      <c r="AI152" s="103"/>
      <c r="AJ152" s="103"/>
      <c r="AK152" s="103"/>
      <c r="AL152" s="103"/>
      <c r="AM152" s="103"/>
      <c r="AN152" s="103"/>
      <c r="AO152" s="103"/>
      <c r="AP152" s="103"/>
      <c r="AQ152" s="103"/>
      <c r="AR152" s="103"/>
      <c r="AS152" s="103"/>
      <c r="AT152" s="103"/>
      <c r="AU152" s="103"/>
      <c r="AV152" s="103"/>
      <c r="AW152" s="103"/>
      <c r="AX152" s="103"/>
      <c r="AY152" s="103"/>
      <c r="AZ152" s="103"/>
      <c r="BA152" s="103"/>
      <c r="BB152" s="103"/>
      <c r="BC152" s="103"/>
      <c r="BD152" s="103"/>
      <c r="BE152" s="103"/>
      <c r="BF152" s="103"/>
      <c r="BG152" s="103"/>
      <c r="BH152" s="103"/>
      <c r="BI152" s="103"/>
      <c r="BJ152" s="103"/>
      <c r="BK152" s="103"/>
      <c r="BL152" s="103"/>
      <c r="BM152" s="103"/>
      <c r="BN152" s="103"/>
      <c r="BO152" s="103"/>
      <c r="BP152" s="103"/>
      <c r="BQ152" s="103"/>
      <c r="BR152" s="103"/>
      <c r="BS152" s="103"/>
      <c r="BT152" s="103"/>
      <c r="BU152" s="103"/>
      <c r="BV152" s="103"/>
      <c r="BW152" s="103"/>
      <c r="BX152" s="103"/>
    </row>
    <row r="153" spans="1:76" s="109" customFormat="1" x14ac:dyDescent="0.35">
      <c r="A153" s="103"/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103"/>
      <c r="AS153" s="103"/>
      <c r="AT153" s="103"/>
      <c r="AU153" s="103"/>
      <c r="AV153" s="103"/>
      <c r="AW153" s="103"/>
      <c r="AX153" s="103"/>
      <c r="AY153" s="103"/>
      <c r="AZ153" s="103"/>
      <c r="BA153" s="103"/>
      <c r="BB153" s="103"/>
      <c r="BC153" s="103"/>
      <c r="BD153" s="103"/>
      <c r="BE153" s="103"/>
      <c r="BF153" s="103"/>
      <c r="BG153" s="103"/>
      <c r="BH153" s="103"/>
      <c r="BI153" s="103"/>
      <c r="BJ153" s="103"/>
      <c r="BK153" s="103"/>
      <c r="BL153" s="103"/>
      <c r="BM153" s="103"/>
      <c r="BN153" s="103"/>
      <c r="BO153" s="103"/>
      <c r="BP153" s="103"/>
      <c r="BQ153" s="103"/>
      <c r="BR153" s="103"/>
      <c r="BS153" s="103"/>
      <c r="BT153" s="103"/>
      <c r="BU153" s="103"/>
      <c r="BV153" s="103"/>
      <c r="BW153" s="103"/>
      <c r="BX153" s="103"/>
    </row>
    <row r="154" spans="1:76" s="109" customFormat="1" x14ac:dyDescent="0.35">
      <c r="A154" s="103"/>
      <c r="B154" s="103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  <c r="AY154" s="103"/>
      <c r="AZ154" s="103"/>
      <c r="BA154" s="103"/>
      <c r="BB154" s="103"/>
      <c r="BC154" s="103"/>
      <c r="BD154" s="103"/>
      <c r="BE154" s="103"/>
      <c r="BF154" s="103"/>
      <c r="BG154" s="103"/>
      <c r="BH154" s="103"/>
      <c r="BI154" s="103"/>
      <c r="BJ154" s="103"/>
      <c r="BK154" s="103"/>
      <c r="BL154" s="103"/>
      <c r="BM154" s="103"/>
      <c r="BN154" s="103"/>
      <c r="BO154" s="103"/>
      <c r="BP154" s="103"/>
      <c r="BQ154" s="103"/>
      <c r="BR154" s="103"/>
      <c r="BS154" s="103"/>
      <c r="BT154" s="103"/>
      <c r="BU154" s="103"/>
      <c r="BV154" s="103"/>
      <c r="BW154" s="103"/>
      <c r="BX154" s="103"/>
    </row>
    <row r="155" spans="1:76" s="109" customFormat="1" x14ac:dyDescent="0.35">
      <c r="A155" s="103"/>
      <c r="B155" s="103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  <c r="AY155" s="103"/>
      <c r="AZ155" s="103"/>
      <c r="BA155" s="103"/>
      <c r="BB155" s="103"/>
      <c r="BC155" s="103"/>
      <c r="BD155" s="103"/>
      <c r="BE155" s="103"/>
      <c r="BF155" s="103"/>
      <c r="BG155" s="103"/>
      <c r="BH155" s="103"/>
      <c r="BI155" s="103"/>
      <c r="BJ155" s="103"/>
      <c r="BK155" s="103"/>
      <c r="BL155" s="103"/>
      <c r="BM155" s="103"/>
      <c r="BN155" s="103"/>
      <c r="BO155" s="103"/>
      <c r="BP155" s="103"/>
      <c r="BQ155" s="103"/>
      <c r="BR155" s="103"/>
      <c r="BS155" s="103"/>
      <c r="BT155" s="103"/>
      <c r="BU155" s="103"/>
      <c r="BV155" s="103"/>
      <c r="BW155" s="103"/>
      <c r="BX155" s="103"/>
    </row>
    <row r="156" spans="1:76" s="109" customFormat="1" x14ac:dyDescent="0.35">
      <c r="A156" s="103"/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  <c r="AY156" s="103"/>
      <c r="AZ156" s="103"/>
      <c r="BA156" s="103"/>
      <c r="BB156" s="103"/>
      <c r="BC156" s="103"/>
      <c r="BD156" s="103"/>
      <c r="BE156" s="103"/>
      <c r="BF156" s="103"/>
      <c r="BG156" s="103"/>
      <c r="BH156" s="103"/>
      <c r="BI156" s="103"/>
      <c r="BJ156" s="103"/>
      <c r="BK156" s="103"/>
      <c r="BL156" s="103"/>
      <c r="BM156" s="103"/>
      <c r="BN156" s="103"/>
      <c r="BO156" s="103"/>
      <c r="BP156" s="103"/>
      <c r="BQ156" s="103"/>
      <c r="BR156" s="103"/>
      <c r="BS156" s="103"/>
      <c r="BT156" s="103"/>
      <c r="BU156" s="103"/>
      <c r="BV156" s="103"/>
      <c r="BW156" s="103"/>
      <c r="BX156" s="103"/>
    </row>
    <row r="157" spans="1:76" s="109" customFormat="1" x14ac:dyDescent="0.35">
      <c r="A157" s="103"/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3"/>
      <c r="BJ157" s="103"/>
      <c r="BK157" s="103"/>
      <c r="BL157" s="103"/>
      <c r="BM157" s="103"/>
      <c r="BN157" s="103"/>
      <c r="BO157" s="103"/>
      <c r="BP157" s="103"/>
      <c r="BQ157" s="103"/>
      <c r="BR157" s="103"/>
      <c r="BS157" s="103"/>
      <c r="BT157" s="103"/>
      <c r="BU157" s="103"/>
      <c r="BV157" s="103"/>
      <c r="BW157" s="103"/>
      <c r="BX157" s="103"/>
    </row>
    <row r="158" spans="1:76" s="109" customFormat="1" x14ac:dyDescent="0.35">
      <c r="A158" s="103"/>
      <c r="B158" s="103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  <c r="AY158" s="103"/>
      <c r="AZ158" s="103"/>
      <c r="BA158" s="103"/>
      <c r="BB158" s="103"/>
      <c r="BC158" s="103"/>
      <c r="BD158" s="103"/>
      <c r="BE158" s="103"/>
      <c r="BF158" s="103"/>
      <c r="BG158" s="103"/>
      <c r="BH158" s="103"/>
      <c r="BI158" s="103"/>
      <c r="BJ158" s="103"/>
      <c r="BK158" s="103"/>
      <c r="BL158" s="103"/>
      <c r="BM158" s="103"/>
      <c r="BN158" s="103"/>
      <c r="BO158" s="103"/>
      <c r="BP158" s="103"/>
      <c r="BQ158" s="103"/>
      <c r="BR158" s="103"/>
      <c r="BS158" s="103"/>
      <c r="BT158" s="103"/>
      <c r="BU158" s="103"/>
      <c r="BV158" s="103"/>
      <c r="BW158" s="103"/>
      <c r="BX158" s="103"/>
    </row>
    <row r="159" spans="1:76" s="109" customFormat="1" x14ac:dyDescent="0.35">
      <c r="A159" s="103"/>
      <c r="B159" s="103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  <c r="AY159" s="103"/>
      <c r="AZ159" s="103"/>
      <c r="BA159" s="103"/>
      <c r="BB159" s="103"/>
      <c r="BC159" s="103"/>
      <c r="BD159" s="103"/>
      <c r="BE159" s="103"/>
      <c r="BF159" s="103"/>
      <c r="BG159" s="103"/>
      <c r="BH159" s="103"/>
      <c r="BI159" s="103"/>
      <c r="BJ159" s="103"/>
      <c r="BK159" s="103"/>
      <c r="BL159" s="103"/>
      <c r="BM159" s="103"/>
      <c r="BN159" s="103"/>
      <c r="BO159" s="103"/>
      <c r="BP159" s="103"/>
      <c r="BQ159" s="103"/>
      <c r="BR159" s="103"/>
      <c r="BS159" s="103"/>
      <c r="BT159" s="103"/>
      <c r="BU159" s="103"/>
      <c r="BV159" s="103"/>
      <c r="BW159" s="103"/>
      <c r="BX159" s="103"/>
    </row>
    <row r="160" spans="1:76" s="109" customFormat="1" x14ac:dyDescent="0.35">
      <c r="A160" s="103"/>
      <c r="B160" s="103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  <c r="AY160" s="103"/>
      <c r="AZ160" s="103"/>
      <c r="BA160" s="103"/>
      <c r="BB160" s="103"/>
      <c r="BC160" s="103"/>
      <c r="BD160" s="103"/>
      <c r="BE160" s="103"/>
      <c r="BF160" s="103"/>
      <c r="BG160" s="103"/>
      <c r="BH160" s="103"/>
      <c r="BI160" s="103"/>
      <c r="BJ160" s="103"/>
      <c r="BK160" s="103"/>
      <c r="BL160" s="103"/>
      <c r="BM160" s="103"/>
      <c r="BN160" s="103"/>
      <c r="BO160" s="103"/>
      <c r="BP160" s="103"/>
      <c r="BQ160" s="103"/>
      <c r="BR160" s="103"/>
      <c r="BS160" s="103"/>
      <c r="BT160" s="103"/>
      <c r="BU160" s="103"/>
      <c r="BV160" s="103"/>
      <c r="BW160" s="103"/>
      <c r="BX160" s="103"/>
    </row>
    <row r="161" spans="1:76" s="109" customFormat="1" x14ac:dyDescent="0.35">
      <c r="A161" s="103"/>
      <c r="B161" s="103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  <c r="AY161" s="103"/>
      <c r="AZ161" s="103"/>
      <c r="BA161" s="103"/>
      <c r="BB161" s="103"/>
      <c r="BC161" s="103"/>
      <c r="BD161" s="103"/>
      <c r="BE161" s="103"/>
      <c r="BF161" s="103"/>
      <c r="BG161" s="103"/>
      <c r="BH161" s="103"/>
      <c r="BI161" s="103"/>
      <c r="BJ161" s="103"/>
      <c r="BK161" s="103"/>
      <c r="BL161" s="103"/>
      <c r="BM161" s="103"/>
      <c r="BN161" s="103"/>
      <c r="BO161" s="103"/>
      <c r="BP161" s="103"/>
      <c r="BQ161" s="103"/>
      <c r="BR161" s="103"/>
      <c r="BS161" s="103"/>
      <c r="BT161" s="103"/>
      <c r="BU161" s="103"/>
      <c r="BV161" s="103"/>
      <c r="BW161" s="103"/>
      <c r="BX161" s="103"/>
    </row>
    <row r="162" spans="1:76" s="109" customFormat="1" x14ac:dyDescent="0.35">
      <c r="A162" s="103"/>
      <c r="B162" s="103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  <c r="AY162" s="103"/>
      <c r="AZ162" s="103"/>
      <c r="BA162" s="103"/>
      <c r="BB162" s="103"/>
      <c r="BC162" s="103"/>
      <c r="BD162" s="103"/>
      <c r="BE162" s="103"/>
      <c r="BF162" s="103"/>
      <c r="BG162" s="103"/>
      <c r="BH162" s="103"/>
      <c r="BI162" s="103"/>
      <c r="BJ162" s="103"/>
      <c r="BK162" s="103"/>
      <c r="BL162" s="103"/>
      <c r="BM162" s="103"/>
      <c r="BN162" s="103"/>
      <c r="BO162" s="103"/>
      <c r="BP162" s="103"/>
      <c r="BQ162" s="103"/>
      <c r="BR162" s="103"/>
      <c r="BS162" s="103"/>
      <c r="BT162" s="103"/>
      <c r="BU162" s="103"/>
      <c r="BV162" s="103"/>
      <c r="BW162" s="103"/>
      <c r="BX162" s="103"/>
    </row>
    <row r="163" spans="1:76" s="109" customFormat="1" x14ac:dyDescent="0.35">
      <c r="A163" s="103"/>
      <c r="B163" s="103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  <c r="AY163" s="103"/>
      <c r="AZ163" s="103"/>
      <c r="BA163" s="103"/>
      <c r="BB163" s="103"/>
      <c r="BC163" s="103"/>
      <c r="BD163" s="103"/>
      <c r="BE163" s="103"/>
      <c r="BF163" s="103"/>
      <c r="BG163" s="103"/>
      <c r="BH163" s="103"/>
      <c r="BI163" s="103"/>
      <c r="BJ163" s="103"/>
      <c r="BK163" s="103"/>
      <c r="BL163" s="103"/>
      <c r="BM163" s="103"/>
      <c r="BN163" s="103"/>
      <c r="BO163" s="103"/>
      <c r="BP163" s="103"/>
      <c r="BQ163" s="103"/>
      <c r="BR163" s="103"/>
      <c r="BS163" s="103"/>
      <c r="BT163" s="103"/>
      <c r="BU163" s="103"/>
      <c r="BV163" s="103"/>
      <c r="BW163" s="103"/>
      <c r="BX163" s="103"/>
    </row>
    <row r="164" spans="1:76" s="109" customFormat="1" x14ac:dyDescent="0.35">
      <c r="A164" s="103"/>
      <c r="B164" s="103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  <c r="AY164" s="103"/>
      <c r="AZ164" s="103"/>
      <c r="BA164" s="103"/>
      <c r="BB164" s="103"/>
      <c r="BC164" s="103"/>
      <c r="BD164" s="103"/>
      <c r="BE164" s="103"/>
      <c r="BF164" s="103"/>
      <c r="BG164" s="103"/>
      <c r="BH164" s="103"/>
      <c r="BI164" s="103"/>
      <c r="BJ164" s="103"/>
      <c r="BK164" s="103"/>
      <c r="BL164" s="103"/>
      <c r="BM164" s="103"/>
      <c r="BN164" s="103"/>
      <c r="BO164" s="103"/>
      <c r="BP164" s="103"/>
      <c r="BQ164" s="103"/>
      <c r="BR164" s="103"/>
      <c r="BS164" s="103"/>
      <c r="BT164" s="103"/>
      <c r="BU164" s="103"/>
      <c r="BV164" s="103"/>
      <c r="BW164" s="103"/>
      <c r="BX164" s="103"/>
    </row>
    <row r="165" spans="1:76" s="109" customFormat="1" x14ac:dyDescent="0.35">
      <c r="A165" s="103"/>
      <c r="B165" s="103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  <c r="AY165" s="103"/>
      <c r="AZ165" s="103"/>
      <c r="BA165" s="103"/>
      <c r="BB165" s="103"/>
      <c r="BC165" s="103"/>
      <c r="BD165" s="103"/>
      <c r="BE165" s="103"/>
      <c r="BF165" s="103"/>
      <c r="BG165" s="103"/>
      <c r="BH165" s="103"/>
      <c r="BI165" s="103"/>
      <c r="BJ165" s="103"/>
      <c r="BK165" s="103"/>
      <c r="BL165" s="103"/>
      <c r="BM165" s="103"/>
      <c r="BN165" s="103"/>
      <c r="BO165" s="103"/>
      <c r="BP165" s="103"/>
      <c r="BQ165" s="103"/>
      <c r="BR165" s="103"/>
      <c r="BS165" s="103"/>
      <c r="BT165" s="103"/>
      <c r="BU165" s="103"/>
      <c r="BV165" s="103"/>
      <c r="BW165" s="103"/>
      <c r="BX165" s="103"/>
    </row>
    <row r="166" spans="1:76" s="109" customFormat="1" x14ac:dyDescent="0.35">
      <c r="A166" s="103"/>
      <c r="B166" s="103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3"/>
      <c r="BJ166" s="103"/>
      <c r="BK166" s="103"/>
      <c r="BL166" s="103"/>
      <c r="BM166" s="103"/>
      <c r="BN166" s="103"/>
      <c r="BO166" s="103"/>
      <c r="BP166" s="103"/>
      <c r="BQ166" s="103"/>
      <c r="BR166" s="103"/>
      <c r="BS166" s="103"/>
      <c r="BT166" s="103"/>
      <c r="BU166" s="103"/>
      <c r="BV166" s="103"/>
      <c r="BW166" s="103"/>
      <c r="BX166" s="103"/>
    </row>
    <row r="167" spans="1:76" s="109" customFormat="1" x14ac:dyDescent="0.35">
      <c r="A167" s="103"/>
      <c r="B167" s="103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  <c r="AY167" s="103"/>
      <c r="AZ167" s="103"/>
      <c r="BA167" s="103"/>
      <c r="BB167" s="103"/>
      <c r="BC167" s="103"/>
      <c r="BD167" s="103"/>
      <c r="BE167" s="103"/>
      <c r="BF167" s="103"/>
      <c r="BG167" s="103"/>
      <c r="BH167" s="103"/>
      <c r="BI167" s="103"/>
      <c r="BJ167" s="103"/>
      <c r="BK167" s="103"/>
      <c r="BL167" s="103"/>
      <c r="BM167" s="103"/>
      <c r="BN167" s="103"/>
      <c r="BO167" s="103"/>
      <c r="BP167" s="103"/>
      <c r="BQ167" s="103"/>
      <c r="BR167" s="103"/>
      <c r="BS167" s="103"/>
      <c r="BT167" s="103"/>
      <c r="BU167" s="103"/>
      <c r="BV167" s="103"/>
      <c r="BW167" s="103"/>
      <c r="BX167" s="103"/>
    </row>
    <row r="168" spans="1:76" s="109" customFormat="1" x14ac:dyDescent="0.35">
      <c r="A168" s="103"/>
      <c r="B168" s="103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  <c r="AY168" s="103"/>
      <c r="AZ168" s="103"/>
      <c r="BA168" s="103"/>
      <c r="BB168" s="103"/>
      <c r="BC168" s="103"/>
      <c r="BD168" s="103"/>
      <c r="BE168" s="103"/>
      <c r="BF168" s="103"/>
      <c r="BG168" s="103"/>
      <c r="BH168" s="103"/>
      <c r="BI168" s="103"/>
      <c r="BJ168" s="103"/>
      <c r="BK168" s="103"/>
      <c r="BL168" s="103"/>
      <c r="BM168" s="103"/>
      <c r="BN168" s="103"/>
      <c r="BO168" s="103"/>
      <c r="BP168" s="103"/>
      <c r="BQ168" s="103"/>
      <c r="BR168" s="103"/>
      <c r="BS168" s="103"/>
      <c r="BT168" s="103"/>
      <c r="BU168" s="103"/>
      <c r="BV168" s="103"/>
      <c r="BW168" s="103"/>
      <c r="BX168" s="103"/>
    </row>
    <row r="169" spans="1:76" s="109" customFormat="1" x14ac:dyDescent="0.35">
      <c r="A169" s="103"/>
      <c r="B169" s="103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3"/>
      <c r="BJ169" s="103"/>
      <c r="BK169" s="103"/>
      <c r="BL169" s="103"/>
      <c r="BM169" s="103"/>
      <c r="BN169" s="103"/>
      <c r="BO169" s="103"/>
      <c r="BP169" s="103"/>
      <c r="BQ169" s="103"/>
      <c r="BR169" s="103"/>
      <c r="BS169" s="103"/>
      <c r="BT169" s="103"/>
      <c r="BU169" s="103"/>
      <c r="BV169" s="103"/>
      <c r="BW169" s="103"/>
      <c r="BX169" s="103"/>
    </row>
    <row r="170" spans="1:76" s="109" customFormat="1" x14ac:dyDescent="0.35">
      <c r="A170" s="103"/>
      <c r="B170" s="103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  <c r="AY170" s="103"/>
      <c r="AZ170" s="103"/>
      <c r="BA170" s="103"/>
      <c r="BB170" s="103"/>
      <c r="BC170" s="103"/>
      <c r="BD170" s="103"/>
      <c r="BE170" s="103"/>
      <c r="BF170" s="103"/>
      <c r="BG170" s="103"/>
      <c r="BH170" s="103"/>
      <c r="BI170" s="103"/>
      <c r="BJ170" s="103"/>
      <c r="BK170" s="103"/>
      <c r="BL170" s="103"/>
      <c r="BM170" s="103"/>
      <c r="BN170" s="103"/>
      <c r="BO170" s="103"/>
      <c r="BP170" s="103"/>
      <c r="BQ170" s="103"/>
      <c r="BR170" s="103"/>
      <c r="BS170" s="103"/>
      <c r="BT170" s="103"/>
      <c r="BU170" s="103"/>
      <c r="BV170" s="103"/>
      <c r="BW170" s="103"/>
      <c r="BX170" s="103"/>
    </row>
    <row r="171" spans="1:76" s="109" customFormat="1" x14ac:dyDescent="0.35">
      <c r="A171" s="103"/>
      <c r="B171" s="103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  <c r="AY171" s="103"/>
      <c r="AZ171" s="103"/>
      <c r="BA171" s="103"/>
      <c r="BB171" s="103"/>
      <c r="BC171" s="103"/>
      <c r="BD171" s="103"/>
      <c r="BE171" s="103"/>
      <c r="BF171" s="103"/>
      <c r="BG171" s="103"/>
      <c r="BH171" s="103"/>
      <c r="BI171" s="103"/>
      <c r="BJ171" s="103"/>
      <c r="BK171" s="103"/>
      <c r="BL171" s="103"/>
      <c r="BM171" s="103"/>
      <c r="BN171" s="103"/>
      <c r="BO171" s="103"/>
      <c r="BP171" s="103"/>
      <c r="BQ171" s="103"/>
      <c r="BR171" s="103"/>
      <c r="BS171" s="103"/>
      <c r="BT171" s="103"/>
      <c r="BU171" s="103"/>
      <c r="BV171" s="103"/>
      <c r="BW171" s="103"/>
      <c r="BX171" s="103"/>
    </row>
    <row r="172" spans="1:76" s="109" customFormat="1" x14ac:dyDescent="0.35">
      <c r="A172" s="103"/>
      <c r="B172" s="103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  <c r="AY172" s="103"/>
      <c r="AZ172" s="103"/>
      <c r="BA172" s="103"/>
      <c r="BB172" s="103"/>
      <c r="BC172" s="103"/>
      <c r="BD172" s="103"/>
      <c r="BE172" s="103"/>
      <c r="BF172" s="103"/>
      <c r="BG172" s="103"/>
      <c r="BH172" s="103"/>
      <c r="BI172" s="103"/>
      <c r="BJ172" s="103"/>
      <c r="BK172" s="103"/>
      <c r="BL172" s="103"/>
      <c r="BM172" s="103"/>
      <c r="BN172" s="103"/>
      <c r="BO172" s="103"/>
      <c r="BP172" s="103"/>
      <c r="BQ172" s="103"/>
      <c r="BR172" s="103"/>
      <c r="BS172" s="103"/>
      <c r="BT172" s="103"/>
      <c r="BU172" s="103"/>
      <c r="BV172" s="103"/>
      <c r="BW172" s="103"/>
      <c r="BX172" s="103"/>
    </row>
    <row r="173" spans="1:76" s="109" customFormat="1" x14ac:dyDescent="0.35">
      <c r="A173" s="103"/>
      <c r="B173" s="103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  <c r="AY173" s="103"/>
      <c r="AZ173" s="103"/>
      <c r="BA173" s="103"/>
      <c r="BB173" s="103"/>
      <c r="BC173" s="103"/>
      <c r="BD173" s="103"/>
      <c r="BE173" s="103"/>
      <c r="BF173" s="103"/>
      <c r="BG173" s="103"/>
      <c r="BH173" s="103"/>
      <c r="BI173" s="103"/>
      <c r="BJ173" s="103"/>
      <c r="BK173" s="103"/>
      <c r="BL173" s="103"/>
      <c r="BM173" s="103"/>
      <c r="BN173" s="103"/>
      <c r="BO173" s="103"/>
      <c r="BP173" s="103"/>
      <c r="BQ173" s="103"/>
      <c r="BR173" s="103"/>
      <c r="BS173" s="103"/>
      <c r="BT173" s="103"/>
      <c r="BU173" s="103"/>
      <c r="BV173" s="103"/>
      <c r="BW173" s="103"/>
      <c r="BX173" s="103"/>
    </row>
    <row r="174" spans="1:76" s="109" customFormat="1" x14ac:dyDescent="0.35">
      <c r="A174" s="103"/>
      <c r="B174" s="103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  <c r="AY174" s="103"/>
      <c r="AZ174" s="103"/>
      <c r="BA174" s="103"/>
      <c r="BB174" s="103"/>
      <c r="BC174" s="103"/>
      <c r="BD174" s="103"/>
      <c r="BE174" s="103"/>
      <c r="BF174" s="103"/>
      <c r="BG174" s="103"/>
      <c r="BH174" s="103"/>
      <c r="BI174" s="103"/>
      <c r="BJ174" s="103"/>
      <c r="BK174" s="103"/>
      <c r="BL174" s="103"/>
      <c r="BM174" s="103"/>
      <c r="BN174" s="103"/>
      <c r="BO174" s="103"/>
      <c r="BP174" s="103"/>
      <c r="BQ174" s="103"/>
      <c r="BR174" s="103"/>
      <c r="BS174" s="103"/>
      <c r="BT174" s="103"/>
      <c r="BU174" s="103"/>
      <c r="BV174" s="103"/>
      <c r="BW174" s="103"/>
      <c r="BX174" s="103"/>
    </row>
    <row r="175" spans="1:76" s="109" customFormat="1" x14ac:dyDescent="0.35">
      <c r="A175" s="103"/>
      <c r="B175" s="103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  <c r="AY175" s="103"/>
      <c r="AZ175" s="103"/>
      <c r="BA175" s="103"/>
      <c r="BB175" s="103"/>
      <c r="BC175" s="103"/>
      <c r="BD175" s="103"/>
      <c r="BE175" s="103"/>
      <c r="BF175" s="103"/>
      <c r="BG175" s="103"/>
      <c r="BH175" s="103"/>
      <c r="BI175" s="103"/>
      <c r="BJ175" s="103"/>
      <c r="BK175" s="103"/>
      <c r="BL175" s="103"/>
      <c r="BM175" s="103"/>
      <c r="BN175" s="103"/>
      <c r="BO175" s="103"/>
      <c r="BP175" s="103"/>
      <c r="BQ175" s="103"/>
      <c r="BR175" s="103"/>
      <c r="BS175" s="103"/>
      <c r="BT175" s="103"/>
      <c r="BU175" s="103"/>
      <c r="BV175" s="103"/>
      <c r="BW175" s="103"/>
      <c r="BX175" s="103"/>
    </row>
    <row r="176" spans="1:76" s="109" customFormat="1" x14ac:dyDescent="0.35">
      <c r="A176" s="103"/>
      <c r="B176" s="103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  <c r="AY176" s="103"/>
      <c r="AZ176" s="103"/>
      <c r="BA176" s="103"/>
      <c r="BB176" s="103"/>
      <c r="BC176" s="103"/>
      <c r="BD176" s="103"/>
      <c r="BE176" s="103"/>
      <c r="BF176" s="103"/>
      <c r="BG176" s="103"/>
      <c r="BH176" s="103"/>
      <c r="BI176" s="103"/>
      <c r="BJ176" s="103"/>
      <c r="BK176" s="103"/>
      <c r="BL176" s="103"/>
      <c r="BM176" s="103"/>
      <c r="BN176" s="103"/>
      <c r="BO176" s="103"/>
      <c r="BP176" s="103"/>
      <c r="BQ176" s="103"/>
      <c r="BR176" s="103"/>
      <c r="BS176" s="103"/>
      <c r="BT176" s="103"/>
      <c r="BU176" s="103"/>
      <c r="BV176" s="103"/>
      <c r="BW176" s="103"/>
      <c r="BX176" s="103"/>
    </row>
    <row r="177" spans="1:76" s="109" customFormat="1" x14ac:dyDescent="0.35">
      <c r="A177" s="103"/>
      <c r="B177" s="103"/>
      <c r="C177" s="103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03"/>
      <c r="BJ177" s="103"/>
      <c r="BK177" s="103"/>
      <c r="BL177" s="103"/>
      <c r="BM177" s="103"/>
      <c r="BN177" s="103"/>
      <c r="BO177" s="103"/>
      <c r="BP177" s="103"/>
      <c r="BQ177" s="103"/>
      <c r="BR177" s="103"/>
      <c r="BS177" s="103"/>
      <c r="BT177" s="103"/>
      <c r="BU177" s="103"/>
      <c r="BV177" s="103"/>
      <c r="BW177" s="103"/>
      <c r="BX177" s="103"/>
    </row>
    <row r="178" spans="1:76" s="109" customFormat="1" x14ac:dyDescent="0.35">
      <c r="A178" s="103"/>
      <c r="B178" s="103"/>
      <c r="C178" s="103"/>
      <c r="D178" s="103"/>
      <c r="E178" s="103"/>
      <c r="F178" s="103"/>
      <c r="G178" s="103"/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  <c r="AY178" s="103"/>
      <c r="AZ178" s="103"/>
      <c r="BA178" s="103"/>
      <c r="BB178" s="103"/>
      <c r="BC178" s="103"/>
      <c r="BD178" s="103"/>
      <c r="BE178" s="103"/>
      <c r="BF178" s="103"/>
      <c r="BG178" s="103"/>
      <c r="BH178" s="103"/>
      <c r="BI178" s="103"/>
      <c r="BJ178" s="103"/>
      <c r="BK178" s="103"/>
      <c r="BL178" s="103"/>
      <c r="BM178" s="103"/>
      <c r="BN178" s="103"/>
      <c r="BO178" s="103"/>
      <c r="BP178" s="103"/>
      <c r="BQ178" s="103"/>
      <c r="BR178" s="103"/>
      <c r="BS178" s="103"/>
      <c r="BT178" s="103"/>
      <c r="BU178" s="103"/>
      <c r="BV178" s="103"/>
      <c r="BW178" s="103"/>
      <c r="BX178" s="103"/>
    </row>
    <row r="179" spans="1:76" s="109" customFormat="1" x14ac:dyDescent="0.35">
      <c r="A179" s="103"/>
      <c r="B179" s="103"/>
      <c r="C179" s="103"/>
      <c r="D179" s="103"/>
      <c r="E179" s="103"/>
      <c r="F179" s="103"/>
      <c r="G179" s="103"/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  <c r="AY179" s="103"/>
      <c r="AZ179" s="103"/>
      <c r="BA179" s="103"/>
      <c r="BB179" s="103"/>
      <c r="BC179" s="103"/>
      <c r="BD179" s="103"/>
      <c r="BE179" s="103"/>
      <c r="BF179" s="103"/>
      <c r="BG179" s="103"/>
      <c r="BH179" s="103"/>
      <c r="BI179" s="103"/>
      <c r="BJ179" s="103"/>
      <c r="BK179" s="103"/>
      <c r="BL179" s="103"/>
      <c r="BM179" s="103"/>
      <c r="BN179" s="103"/>
      <c r="BO179" s="103"/>
      <c r="BP179" s="103"/>
      <c r="BQ179" s="103"/>
      <c r="BR179" s="103"/>
      <c r="BS179" s="103"/>
      <c r="BT179" s="103"/>
      <c r="BU179" s="103"/>
      <c r="BV179" s="103"/>
      <c r="BW179" s="103"/>
      <c r="BX179" s="103"/>
    </row>
    <row r="180" spans="1:76" s="109" customFormat="1" x14ac:dyDescent="0.35">
      <c r="A180" s="103"/>
      <c r="B180" s="103"/>
      <c r="C180" s="103"/>
      <c r="D180" s="103"/>
      <c r="E180" s="103"/>
      <c r="F180" s="103"/>
      <c r="G180" s="103"/>
      <c r="H180" s="103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  <c r="AY180" s="103"/>
      <c r="AZ180" s="103"/>
      <c r="BA180" s="103"/>
      <c r="BB180" s="103"/>
      <c r="BC180" s="103"/>
      <c r="BD180" s="103"/>
      <c r="BE180" s="103"/>
      <c r="BF180" s="103"/>
      <c r="BG180" s="103"/>
      <c r="BH180" s="103"/>
      <c r="BI180" s="103"/>
      <c r="BJ180" s="103"/>
      <c r="BK180" s="103"/>
      <c r="BL180" s="103"/>
      <c r="BM180" s="103"/>
      <c r="BN180" s="103"/>
      <c r="BO180" s="103"/>
      <c r="BP180" s="103"/>
      <c r="BQ180" s="103"/>
      <c r="BR180" s="103"/>
      <c r="BS180" s="103"/>
      <c r="BT180" s="103"/>
      <c r="BU180" s="103"/>
      <c r="BV180" s="103"/>
      <c r="BW180" s="103"/>
      <c r="BX180" s="103"/>
    </row>
    <row r="181" spans="1:76" s="109" customFormat="1" x14ac:dyDescent="0.35">
      <c r="A181" s="103"/>
      <c r="B181" s="103"/>
      <c r="C181" s="103"/>
      <c r="D181" s="103"/>
      <c r="E181" s="103"/>
      <c r="F181" s="103"/>
      <c r="G181" s="103"/>
      <c r="H181" s="103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  <c r="AY181" s="103"/>
      <c r="AZ181" s="103"/>
      <c r="BA181" s="103"/>
      <c r="BB181" s="103"/>
      <c r="BC181" s="103"/>
      <c r="BD181" s="103"/>
      <c r="BE181" s="103"/>
      <c r="BF181" s="103"/>
      <c r="BG181" s="103"/>
      <c r="BH181" s="103"/>
      <c r="BI181" s="103"/>
      <c r="BJ181" s="103"/>
      <c r="BK181" s="103"/>
      <c r="BL181" s="103"/>
      <c r="BM181" s="103"/>
      <c r="BN181" s="103"/>
      <c r="BO181" s="103"/>
      <c r="BP181" s="103"/>
      <c r="BQ181" s="103"/>
      <c r="BR181" s="103"/>
      <c r="BS181" s="103"/>
      <c r="BT181" s="103"/>
      <c r="BU181" s="103"/>
      <c r="BV181" s="103"/>
      <c r="BW181" s="103"/>
      <c r="BX181" s="103"/>
    </row>
    <row r="182" spans="1:76" s="109" customFormat="1" x14ac:dyDescent="0.35">
      <c r="A182" s="103"/>
      <c r="B182" s="103"/>
      <c r="C182" s="103"/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  <c r="AY182" s="103"/>
      <c r="AZ182" s="103"/>
      <c r="BA182" s="103"/>
      <c r="BB182" s="103"/>
      <c r="BC182" s="103"/>
      <c r="BD182" s="103"/>
      <c r="BE182" s="103"/>
      <c r="BF182" s="103"/>
      <c r="BG182" s="103"/>
      <c r="BH182" s="103"/>
      <c r="BI182" s="103"/>
      <c r="BJ182" s="103"/>
      <c r="BK182" s="103"/>
      <c r="BL182" s="103"/>
      <c r="BM182" s="103"/>
      <c r="BN182" s="103"/>
      <c r="BO182" s="103"/>
      <c r="BP182" s="103"/>
      <c r="BQ182" s="103"/>
      <c r="BR182" s="103"/>
      <c r="BS182" s="103"/>
      <c r="BT182" s="103"/>
      <c r="BU182" s="103"/>
      <c r="BV182" s="103"/>
      <c r="BW182" s="103"/>
      <c r="BX182" s="103"/>
    </row>
    <row r="183" spans="1:76" s="109" customFormat="1" x14ac:dyDescent="0.35">
      <c r="A183" s="103"/>
      <c r="B183" s="103"/>
      <c r="C183" s="103"/>
      <c r="D183" s="103"/>
      <c r="E183" s="103"/>
      <c r="F183" s="103"/>
      <c r="G183" s="103"/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  <c r="AY183" s="103"/>
      <c r="AZ183" s="103"/>
      <c r="BA183" s="103"/>
      <c r="BB183" s="103"/>
      <c r="BC183" s="103"/>
      <c r="BD183" s="103"/>
      <c r="BE183" s="103"/>
      <c r="BF183" s="103"/>
      <c r="BG183" s="103"/>
      <c r="BH183" s="103"/>
      <c r="BI183" s="103"/>
      <c r="BJ183" s="103"/>
      <c r="BK183" s="103"/>
      <c r="BL183" s="103"/>
      <c r="BM183" s="103"/>
      <c r="BN183" s="103"/>
      <c r="BO183" s="103"/>
      <c r="BP183" s="103"/>
      <c r="BQ183" s="103"/>
      <c r="BR183" s="103"/>
      <c r="BS183" s="103"/>
      <c r="BT183" s="103"/>
      <c r="BU183" s="103"/>
      <c r="BV183" s="103"/>
      <c r="BW183" s="103"/>
      <c r="BX183" s="103"/>
    </row>
    <row r="184" spans="1:76" s="109" customFormat="1" x14ac:dyDescent="0.35">
      <c r="A184" s="103"/>
      <c r="B184" s="103"/>
      <c r="C184" s="103"/>
      <c r="D184" s="103"/>
      <c r="E184" s="103"/>
      <c r="F184" s="103"/>
      <c r="G184" s="103"/>
      <c r="H184" s="103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  <c r="AY184" s="103"/>
      <c r="AZ184" s="103"/>
      <c r="BA184" s="103"/>
      <c r="BB184" s="103"/>
      <c r="BC184" s="103"/>
      <c r="BD184" s="103"/>
      <c r="BE184" s="103"/>
      <c r="BF184" s="103"/>
      <c r="BG184" s="103"/>
      <c r="BH184" s="103"/>
      <c r="BI184" s="103"/>
      <c r="BJ184" s="103"/>
      <c r="BK184" s="103"/>
      <c r="BL184" s="103"/>
      <c r="BM184" s="103"/>
      <c r="BN184" s="103"/>
      <c r="BO184" s="103"/>
      <c r="BP184" s="103"/>
      <c r="BQ184" s="103"/>
      <c r="BR184" s="103"/>
      <c r="BS184" s="103"/>
      <c r="BT184" s="103"/>
      <c r="BU184" s="103"/>
      <c r="BV184" s="103"/>
      <c r="BW184" s="103"/>
      <c r="BX184" s="103"/>
    </row>
    <row r="185" spans="1:76" s="109" customFormat="1" x14ac:dyDescent="0.35">
      <c r="A185" s="103"/>
      <c r="B185" s="103"/>
      <c r="C185" s="103"/>
      <c r="D185" s="103"/>
      <c r="E185" s="103"/>
      <c r="F185" s="103"/>
      <c r="G185" s="103"/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  <c r="AY185" s="103"/>
      <c r="AZ185" s="103"/>
      <c r="BA185" s="103"/>
      <c r="BB185" s="103"/>
      <c r="BC185" s="103"/>
      <c r="BD185" s="103"/>
      <c r="BE185" s="103"/>
      <c r="BF185" s="103"/>
      <c r="BG185" s="103"/>
      <c r="BH185" s="103"/>
      <c r="BI185" s="103"/>
      <c r="BJ185" s="103"/>
      <c r="BK185" s="103"/>
      <c r="BL185" s="103"/>
      <c r="BM185" s="103"/>
      <c r="BN185" s="103"/>
      <c r="BO185" s="103"/>
      <c r="BP185" s="103"/>
      <c r="BQ185" s="103"/>
      <c r="BR185" s="103"/>
      <c r="BS185" s="103"/>
      <c r="BT185" s="103"/>
      <c r="BU185" s="103"/>
      <c r="BV185" s="103"/>
      <c r="BW185" s="103"/>
      <c r="BX185" s="103"/>
    </row>
    <row r="186" spans="1:76" s="109" customFormat="1" x14ac:dyDescent="0.35">
      <c r="A186" s="103"/>
      <c r="B186" s="103"/>
      <c r="C186" s="103"/>
      <c r="D186" s="103"/>
      <c r="E186" s="103"/>
      <c r="F186" s="103"/>
      <c r="G186" s="103"/>
      <c r="H186" s="103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  <c r="AY186" s="103"/>
      <c r="AZ186" s="103"/>
      <c r="BA186" s="103"/>
      <c r="BB186" s="103"/>
      <c r="BC186" s="103"/>
      <c r="BD186" s="103"/>
      <c r="BE186" s="103"/>
      <c r="BF186" s="103"/>
      <c r="BG186" s="103"/>
      <c r="BH186" s="103"/>
      <c r="BI186" s="103"/>
      <c r="BJ186" s="103"/>
      <c r="BK186" s="103"/>
      <c r="BL186" s="103"/>
      <c r="BM186" s="103"/>
      <c r="BN186" s="103"/>
      <c r="BO186" s="103"/>
      <c r="BP186" s="103"/>
      <c r="BQ186" s="103"/>
      <c r="BR186" s="103"/>
      <c r="BS186" s="103"/>
      <c r="BT186" s="103"/>
      <c r="BU186" s="103"/>
      <c r="BV186" s="103"/>
      <c r="BW186" s="103"/>
      <c r="BX186" s="103"/>
    </row>
    <row r="187" spans="1:76" s="109" customFormat="1" x14ac:dyDescent="0.35">
      <c r="A187" s="103"/>
      <c r="B187" s="103"/>
      <c r="C187" s="103"/>
      <c r="D187" s="103"/>
      <c r="E187" s="103"/>
      <c r="F187" s="103"/>
      <c r="G187" s="103"/>
      <c r="H187" s="103"/>
      <c r="I187" s="103"/>
      <c r="J187" s="103"/>
      <c r="K187" s="103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  <c r="AY187" s="103"/>
      <c r="AZ187" s="103"/>
      <c r="BA187" s="103"/>
      <c r="BB187" s="103"/>
      <c r="BC187" s="103"/>
      <c r="BD187" s="103"/>
      <c r="BE187" s="103"/>
      <c r="BF187" s="103"/>
      <c r="BG187" s="103"/>
      <c r="BH187" s="103"/>
      <c r="BI187" s="103"/>
      <c r="BJ187" s="103"/>
      <c r="BK187" s="103"/>
      <c r="BL187" s="103"/>
      <c r="BM187" s="103"/>
      <c r="BN187" s="103"/>
      <c r="BO187" s="103"/>
      <c r="BP187" s="103"/>
      <c r="BQ187" s="103"/>
      <c r="BR187" s="103"/>
      <c r="BS187" s="103"/>
      <c r="BT187" s="103"/>
      <c r="BU187" s="103"/>
      <c r="BV187" s="103"/>
      <c r="BW187" s="103"/>
      <c r="BX187" s="103"/>
    </row>
    <row r="188" spans="1:76" s="109" customFormat="1" x14ac:dyDescent="0.35">
      <c r="A188" s="103"/>
      <c r="B188" s="103"/>
      <c r="C188" s="103"/>
      <c r="D188" s="103"/>
      <c r="E188" s="103"/>
      <c r="F188" s="103"/>
      <c r="G188" s="103"/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  <c r="AY188" s="103"/>
      <c r="AZ188" s="103"/>
      <c r="BA188" s="103"/>
      <c r="BB188" s="103"/>
      <c r="BC188" s="103"/>
      <c r="BD188" s="103"/>
      <c r="BE188" s="103"/>
      <c r="BF188" s="103"/>
      <c r="BG188" s="103"/>
      <c r="BH188" s="103"/>
      <c r="BI188" s="103"/>
      <c r="BJ188" s="103"/>
      <c r="BK188" s="103"/>
      <c r="BL188" s="103"/>
      <c r="BM188" s="103"/>
      <c r="BN188" s="103"/>
      <c r="BO188" s="103"/>
      <c r="BP188" s="103"/>
      <c r="BQ188" s="103"/>
      <c r="BR188" s="103"/>
      <c r="BS188" s="103"/>
      <c r="BT188" s="103"/>
      <c r="BU188" s="103"/>
      <c r="BV188" s="103"/>
      <c r="BW188" s="103"/>
      <c r="BX188" s="103"/>
    </row>
    <row r="189" spans="1:76" s="109" customFormat="1" x14ac:dyDescent="0.35">
      <c r="A189" s="103"/>
      <c r="B189" s="103"/>
      <c r="C189" s="103"/>
      <c r="D189" s="103"/>
      <c r="E189" s="103"/>
      <c r="F189" s="103"/>
      <c r="G189" s="103"/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  <c r="AY189" s="103"/>
      <c r="AZ189" s="103"/>
      <c r="BA189" s="103"/>
      <c r="BB189" s="103"/>
      <c r="BC189" s="103"/>
      <c r="BD189" s="103"/>
      <c r="BE189" s="103"/>
      <c r="BF189" s="103"/>
      <c r="BG189" s="103"/>
      <c r="BH189" s="103"/>
      <c r="BI189" s="103"/>
      <c r="BJ189" s="103"/>
      <c r="BK189" s="103"/>
      <c r="BL189" s="103"/>
      <c r="BM189" s="103"/>
      <c r="BN189" s="103"/>
      <c r="BO189" s="103"/>
      <c r="BP189" s="103"/>
      <c r="BQ189" s="103"/>
      <c r="BR189" s="103"/>
      <c r="BS189" s="103"/>
      <c r="BT189" s="103"/>
      <c r="BU189" s="103"/>
      <c r="BV189" s="103"/>
      <c r="BW189" s="103"/>
      <c r="BX189" s="103"/>
    </row>
    <row r="190" spans="1:76" s="109" customFormat="1" x14ac:dyDescent="0.35">
      <c r="A190" s="103"/>
      <c r="B190" s="103"/>
      <c r="C190" s="103"/>
      <c r="D190" s="103"/>
      <c r="E190" s="103"/>
      <c r="F190" s="103"/>
      <c r="G190" s="103"/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  <c r="AY190" s="103"/>
      <c r="AZ190" s="103"/>
      <c r="BA190" s="103"/>
      <c r="BB190" s="103"/>
      <c r="BC190" s="103"/>
      <c r="BD190" s="103"/>
      <c r="BE190" s="103"/>
      <c r="BF190" s="103"/>
      <c r="BG190" s="103"/>
      <c r="BH190" s="103"/>
      <c r="BI190" s="103"/>
      <c r="BJ190" s="103"/>
      <c r="BK190" s="103"/>
      <c r="BL190" s="103"/>
      <c r="BM190" s="103"/>
      <c r="BN190" s="103"/>
      <c r="BO190" s="103"/>
      <c r="BP190" s="103"/>
      <c r="BQ190" s="103"/>
      <c r="BR190" s="103"/>
      <c r="BS190" s="103"/>
      <c r="BT190" s="103"/>
      <c r="BU190" s="103"/>
      <c r="BV190" s="103"/>
      <c r="BW190" s="103"/>
      <c r="BX190" s="103"/>
    </row>
    <row r="191" spans="1:76" s="109" customFormat="1" x14ac:dyDescent="0.35">
      <c r="A191" s="103"/>
      <c r="B191" s="103"/>
      <c r="C191" s="103"/>
      <c r="D191" s="103"/>
      <c r="E191" s="103"/>
      <c r="F191" s="103"/>
      <c r="G191" s="103"/>
      <c r="H191" s="103"/>
      <c r="I191" s="103"/>
      <c r="J191" s="103"/>
      <c r="K191" s="103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  <c r="AY191" s="103"/>
      <c r="AZ191" s="103"/>
      <c r="BA191" s="103"/>
      <c r="BB191" s="103"/>
      <c r="BC191" s="103"/>
      <c r="BD191" s="103"/>
      <c r="BE191" s="103"/>
      <c r="BF191" s="103"/>
      <c r="BG191" s="103"/>
      <c r="BH191" s="103"/>
      <c r="BI191" s="103"/>
      <c r="BJ191" s="103"/>
      <c r="BK191" s="103"/>
      <c r="BL191" s="103"/>
      <c r="BM191" s="103"/>
      <c r="BN191" s="103"/>
      <c r="BO191" s="103"/>
      <c r="BP191" s="103"/>
      <c r="BQ191" s="103"/>
      <c r="BR191" s="103"/>
      <c r="BS191" s="103"/>
      <c r="BT191" s="103"/>
      <c r="BU191" s="103"/>
      <c r="BV191" s="103"/>
      <c r="BW191" s="103"/>
      <c r="BX191" s="103"/>
    </row>
    <row r="192" spans="1:76" s="109" customFormat="1" x14ac:dyDescent="0.35">
      <c r="A192" s="103"/>
      <c r="B192" s="103"/>
      <c r="C192" s="103"/>
      <c r="D192" s="103"/>
      <c r="E192" s="103"/>
      <c r="F192" s="103"/>
      <c r="G192" s="103"/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  <c r="AY192" s="103"/>
      <c r="AZ192" s="103"/>
      <c r="BA192" s="103"/>
      <c r="BB192" s="103"/>
      <c r="BC192" s="103"/>
      <c r="BD192" s="103"/>
      <c r="BE192" s="103"/>
      <c r="BF192" s="103"/>
      <c r="BG192" s="103"/>
      <c r="BH192" s="103"/>
      <c r="BI192" s="103"/>
      <c r="BJ192" s="103"/>
      <c r="BK192" s="103"/>
      <c r="BL192" s="103"/>
      <c r="BM192" s="103"/>
      <c r="BN192" s="103"/>
      <c r="BO192" s="103"/>
      <c r="BP192" s="103"/>
      <c r="BQ192" s="103"/>
      <c r="BR192" s="103"/>
      <c r="BS192" s="103"/>
      <c r="BT192" s="103"/>
      <c r="BU192" s="103"/>
      <c r="BV192" s="103"/>
      <c r="BW192" s="103"/>
      <c r="BX192" s="103"/>
    </row>
    <row r="193" spans="1:76" s="109" customFormat="1" x14ac:dyDescent="0.35">
      <c r="A193" s="103"/>
      <c r="B193" s="103"/>
      <c r="C193" s="103"/>
      <c r="D193" s="103"/>
      <c r="E193" s="103"/>
      <c r="F193" s="103"/>
      <c r="G193" s="103"/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  <c r="AY193" s="103"/>
      <c r="AZ193" s="103"/>
      <c r="BA193" s="103"/>
      <c r="BB193" s="103"/>
      <c r="BC193" s="103"/>
      <c r="BD193" s="103"/>
      <c r="BE193" s="103"/>
      <c r="BF193" s="103"/>
      <c r="BG193" s="103"/>
      <c r="BH193" s="103"/>
      <c r="BI193" s="103"/>
      <c r="BJ193" s="103"/>
      <c r="BK193" s="103"/>
      <c r="BL193" s="103"/>
      <c r="BM193" s="103"/>
      <c r="BN193" s="103"/>
      <c r="BO193" s="103"/>
      <c r="BP193" s="103"/>
      <c r="BQ193" s="103"/>
      <c r="BR193" s="103"/>
      <c r="BS193" s="103"/>
      <c r="BT193" s="103"/>
      <c r="BU193" s="103"/>
      <c r="BV193" s="103"/>
      <c r="BW193" s="103"/>
      <c r="BX193" s="103"/>
    </row>
    <row r="194" spans="1:76" s="109" customFormat="1" x14ac:dyDescent="0.35">
      <c r="A194" s="103"/>
      <c r="B194" s="103"/>
      <c r="C194" s="103"/>
      <c r="D194" s="103"/>
      <c r="E194" s="103"/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  <c r="AY194" s="103"/>
      <c r="AZ194" s="103"/>
      <c r="BA194" s="103"/>
      <c r="BB194" s="103"/>
      <c r="BC194" s="103"/>
      <c r="BD194" s="103"/>
      <c r="BE194" s="103"/>
      <c r="BF194" s="103"/>
      <c r="BG194" s="103"/>
      <c r="BH194" s="103"/>
      <c r="BI194" s="103"/>
      <c r="BJ194" s="103"/>
      <c r="BK194" s="103"/>
      <c r="BL194" s="103"/>
      <c r="BM194" s="103"/>
      <c r="BN194" s="103"/>
      <c r="BO194" s="103"/>
      <c r="BP194" s="103"/>
      <c r="BQ194" s="103"/>
      <c r="BR194" s="103"/>
      <c r="BS194" s="103"/>
      <c r="BT194" s="103"/>
      <c r="BU194" s="103"/>
      <c r="BV194" s="103"/>
      <c r="BW194" s="103"/>
      <c r="BX194" s="103"/>
    </row>
    <row r="195" spans="1:76" s="109" customFormat="1" x14ac:dyDescent="0.35">
      <c r="A195" s="103"/>
      <c r="B195" s="103"/>
      <c r="C195" s="103"/>
      <c r="D195" s="103"/>
      <c r="E195" s="103"/>
      <c r="F195" s="103"/>
      <c r="G195" s="103"/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  <c r="AY195" s="103"/>
      <c r="AZ195" s="103"/>
      <c r="BA195" s="103"/>
      <c r="BB195" s="103"/>
      <c r="BC195" s="103"/>
      <c r="BD195" s="103"/>
      <c r="BE195" s="103"/>
      <c r="BF195" s="103"/>
      <c r="BG195" s="103"/>
      <c r="BH195" s="103"/>
      <c r="BI195" s="103"/>
      <c r="BJ195" s="103"/>
      <c r="BK195" s="103"/>
      <c r="BL195" s="103"/>
      <c r="BM195" s="103"/>
      <c r="BN195" s="103"/>
      <c r="BO195" s="103"/>
      <c r="BP195" s="103"/>
      <c r="BQ195" s="103"/>
      <c r="BR195" s="103"/>
      <c r="BS195" s="103"/>
      <c r="BT195" s="103"/>
      <c r="BU195" s="103"/>
      <c r="BV195" s="103"/>
      <c r="BW195" s="103"/>
      <c r="BX195" s="103"/>
    </row>
    <row r="196" spans="1:76" s="109" customFormat="1" x14ac:dyDescent="0.35">
      <c r="A196" s="103"/>
      <c r="B196" s="103"/>
      <c r="C196" s="103"/>
      <c r="D196" s="103"/>
      <c r="E196" s="103"/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  <c r="AY196" s="103"/>
      <c r="AZ196" s="103"/>
      <c r="BA196" s="103"/>
      <c r="BB196" s="103"/>
      <c r="BC196" s="103"/>
      <c r="BD196" s="103"/>
      <c r="BE196" s="103"/>
      <c r="BF196" s="103"/>
      <c r="BG196" s="103"/>
      <c r="BH196" s="103"/>
      <c r="BI196" s="103"/>
      <c r="BJ196" s="103"/>
      <c r="BK196" s="103"/>
      <c r="BL196" s="103"/>
      <c r="BM196" s="103"/>
      <c r="BN196" s="103"/>
      <c r="BO196" s="103"/>
      <c r="BP196" s="103"/>
      <c r="BQ196" s="103"/>
      <c r="BR196" s="103"/>
      <c r="BS196" s="103"/>
      <c r="BT196" s="103"/>
      <c r="BU196" s="103"/>
      <c r="BV196" s="103"/>
      <c r="BW196" s="103"/>
      <c r="BX196" s="103"/>
    </row>
    <row r="197" spans="1:76" s="109" customFormat="1" x14ac:dyDescent="0.35">
      <c r="A197" s="103"/>
      <c r="B197" s="103"/>
      <c r="C197" s="103"/>
      <c r="D197" s="103"/>
      <c r="E197" s="103"/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  <c r="AY197" s="103"/>
      <c r="AZ197" s="103"/>
      <c r="BA197" s="103"/>
      <c r="BB197" s="103"/>
      <c r="BC197" s="103"/>
      <c r="BD197" s="103"/>
      <c r="BE197" s="103"/>
      <c r="BF197" s="103"/>
      <c r="BG197" s="103"/>
      <c r="BH197" s="103"/>
      <c r="BI197" s="103"/>
      <c r="BJ197" s="103"/>
      <c r="BK197" s="103"/>
      <c r="BL197" s="103"/>
      <c r="BM197" s="103"/>
      <c r="BN197" s="103"/>
      <c r="BO197" s="103"/>
      <c r="BP197" s="103"/>
      <c r="BQ197" s="103"/>
      <c r="BR197" s="103"/>
      <c r="BS197" s="103"/>
      <c r="BT197" s="103"/>
      <c r="BU197" s="103"/>
      <c r="BV197" s="103"/>
      <c r="BW197" s="103"/>
      <c r="BX197" s="103"/>
    </row>
    <row r="198" spans="1:76" s="109" customFormat="1" x14ac:dyDescent="0.35">
      <c r="A198" s="103"/>
      <c r="B198" s="103"/>
      <c r="C198" s="103"/>
      <c r="D198" s="103"/>
      <c r="E198" s="103"/>
      <c r="F198" s="103"/>
      <c r="G198" s="103"/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  <c r="AY198" s="103"/>
      <c r="AZ198" s="103"/>
      <c r="BA198" s="103"/>
      <c r="BB198" s="103"/>
      <c r="BC198" s="103"/>
      <c r="BD198" s="103"/>
      <c r="BE198" s="103"/>
      <c r="BF198" s="103"/>
      <c r="BG198" s="103"/>
      <c r="BH198" s="103"/>
      <c r="BI198" s="103"/>
      <c r="BJ198" s="103"/>
      <c r="BK198" s="103"/>
      <c r="BL198" s="103"/>
      <c r="BM198" s="103"/>
      <c r="BN198" s="103"/>
      <c r="BO198" s="103"/>
      <c r="BP198" s="103"/>
      <c r="BQ198" s="103"/>
      <c r="BR198" s="103"/>
      <c r="BS198" s="103"/>
      <c r="BT198" s="103"/>
      <c r="BU198" s="103"/>
      <c r="BV198" s="103"/>
      <c r="BW198" s="103"/>
      <c r="BX198" s="103"/>
    </row>
    <row r="199" spans="1:76" s="109" customFormat="1" x14ac:dyDescent="0.35">
      <c r="A199" s="103"/>
      <c r="B199" s="103"/>
      <c r="C199" s="103"/>
      <c r="D199" s="103"/>
      <c r="E199" s="103"/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  <c r="AY199" s="103"/>
      <c r="AZ199" s="103"/>
      <c r="BA199" s="103"/>
      <c r="BB199" s="103"/>
      <c r="BC199" s="103"/>
      <c r="BD199" s="103"/>
      <c r="BE199" s="103"/>
      <c r="BF199" s="103"/>
      <c r="BG199" s="103"/>
      <c r="BH199" s="103"/>
      <c r="BI199" s="103"/>
      <c r="BJ199" s="103"/>
      <c r="BK199" s="103"/>
      <c r="BL199" s="103"/>
      <c r="BM199" s="103"/>
      <c r="BN199" s="103"/>
      <c r="BO199" s="103"/>
      <c r="BP199" s="103"/>
      <c r="BQ199" s="103"/>
      <c r="BR199" s="103"/>
      <c r="BS199" s="103"/>
      <c r="BT199" s="103"/>
      <c r="BU199" s="103"/>
      <c r="BV199" s="103"/>
      <c r="BW199" s="103"/>
      <c r="BX199" s="103"/>
    </row>
    <row r="200" spans="1:76" s="109" customFormat="1" x14ac:dyDescent="0.35">
      <c r="A200" s="103"/>
      <c r="B200" s="103"/>
      <c r="C200" s="103"/>
      <c r="D200" s="103"/>
      <c r="E200" s="103"/>
      <c r="F200" s="103"/>
      <c r="G200" s="103"/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  <c r="AY200" s="103"/>
      <c r="AZ200" s="103"/>
      <c r="BA200" s="103"/>
      <c r="BB200" s="103"/>
      <c r="BC200" s="103"/>
      <c r="BD200" s="103"/>
      <c r="BE200" s="103"/>
      <c r="BF200" s="103"/>
      <c r="BG200" s="103"/>
      <c r="BH200" s="103"/>
      <c r="BI200" s="103"/>
      <c r="BJ200" s="103"/>
      <c r="BK200" s="103"/>
      <c r="BL200" s="103"/>
      <c r="BM200" s="103"/>
      <c r="BN200" s="103"/>
      <c r="BO200" s="103"/>
      <c r="BP200" s="103"/>
      <c r="BQ200" s="103"/>
      <c r="BR200" s="103"/>
      <c r="BS200" s="103"/>
      <c r="BT200" s="103"/>
      <c r="BU200" s="103"/>
      <c r="BV200" s="103"/>
      <c r="BW200" s="103"/>
      <c r="BX200" s="103"/>
    </row>
    <row r="201" spans="1:76" s="109" customFormat="1" x14ac:dyDescent="0.35">
      <c r="A201" s="103"/>
      <c r="B201" s="103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  <c r="AY201" s="103"/>
      <c r="AZ201" s="103"/>
      <c r="BA201" s="103"/>
      <c r="BB201" s="103"/>
      <c r="BC201" s="103"/>
      <c r="BD201" s="103"/>
      <c r="BE201" s="103"/>
      <c r="BF201" s="103"/>
      <c r="BG201" s="103"/>
      <c r="BH201" s="103"/>
      <c r="BI201" s="103"/>
      <c r="BJ201" s="103"/>
      <c r="BK201" s="103"/>
      <c r="BL201" s="103"/>
      <c r="BM201" s="103"/>
      <c r="BN201" s="103"/>
      <c r="BO201" s="103"/>
      <c r="BP201" s="103"/>
      <c r="BQ201" s="103"/>
      <c r="BR201" s="103"/>
      <c r="BS201" s="103"/>
      <c r="BT201" s="103"/>
      <c r="BU201" s="103"/>
      <c r="BV201" s="103"/>
      <c r="BW201" s="103"/>
      <c r="BX201" s="103"/>
    </row>
    <row r="202" spans="1:76" s="109" customFormat="1" x14ac:dyDescent="0.35">
      <c r="A202" s="103"/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  <c r="AY202" s="103"/>
      <c r="AZ202" s="103"/>
      <c r="BA202" s="103"/>
      <c r="BB202" s="103"/>
      <c r="BC202" s="103"/>
      <c r="BD202" s="103"/>
      <c r="BE202" s="103"/>
      <c r="BF202" s="103"/>
      <c r="BG202" s="103"/>
      <c r="BH202" s="103"/>
      <c r="BI202" s="103"/>
      <c r="BJ202" s="103"/>
      <c r="BK202" s="103"/>
      <c r="BL202" s="103"/>
      <c r="BM202" s="103"/>
      <c r="BN202" s="103"/>
      <c r="BO202" s="103"/>
      <c r="BP202" s="103"/>
      <c r="BQ202" s="103"/>
      <c r="BR202" s="103"/>
      <c r="BS202" s="103"/>
      <c r="BT202" s="103"/>
      <c r="BU202" s="103"/>
      <c r="BV202" s="103"/>
      <c r="BW202" s="103"/>
      <c r="BX202" s="103"/>
    </row>
    <row r="203" spans="1:76" s="109" customFormat="1" x14ac:dyDescent="0.35">
      <c r="A203" s="103"/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  <c r="AY203" s="103"/>
      <c r="AZ203" s="103"/>
      <c r="BA203" s="103"/>
      <c r="BB203" s="103"/>
      <c r="BC203" s="103"/>
      <c r="BD203" s="103"/>
      <c r="BE203" s="103"/>
      <c r="BF203" s="103"/>
      <c r="BG203" s="103"/>
      <c r="BH203" s="103"/>
      <c r="BI203" s="103"/>
      <c r="BJ203" s="103"/>
      <c r="BK203" s="103"/>
      <c r="BL203" s="103"/>
      <c r="BM203" s="103"/>
      <c r="BN203" s="103"/>
      <c r="BO203" s="103"/>
      <c r="BP203" s="103"/>
      <c r="BQ203" s="103"/>
      <c r="BR203" s="103"/>
      <c r="BS203" s="103"/>
      <c r="BT203" s="103"/>
      <c r="BU203" s="103"/>
      <c r="BV203" s="103"/>
      <c r="BW203" s="103"/>
      <c r="BX203" s="103"/>
    </row>
    <row r="204" spans="1:76" s="109" customFormat="1" x14ac:dyDescent="0.35">
      <c r="A204" s="103"/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  <c r="AY204" s="103"/>
      <c r="AZ204" s="103"/>
      <c r="BA204" s="103"/>
      <c r="BB204" s="103"/>
      <c r="BC204" s="103"/>
      <c r="BD204" s="103"/>
      <c r="BE204" s="103"/>
      <c r="BF204" s="103"/>
      <c r="BG204" s="103"/>
      <c r="BH204" s="103"/>
      <c r="BI204" s="103"/>
      <c r="BJ204" s="103"/>
      <c r="BK204" s="103"/>
      <c r="BL204" s="103"/>
      <c r="BM204" s="103"/>
      <c r="BN204" s="103"/>
      <c r="BO204" s="103"/>
      <c r="BP204" s="103"/>
      <c r="BQ204" s="103"/>
      <c r="BR204" s="103"/>
      <c r="BS204" s="103"/>
      <c r="BT204" s="103"/>
      <c r="BU204" s="103"/>
      <c r="BV204" s="103"/>
      <c r="BW204" s="103"/>
      <c r="BX204" s="103"/>
    </row>
    <row r="205" spans="1:76" s="109" customFormat="1" x14ac:dyDescent="0.35">
      <c r="A205" s="103"/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  <c r="Q205" s="103"/>
      <c r="R205" s="103"/>
      <c r="S205" s="103"/>
      <c r="T205" s="103"/>
      <c r="U205" s="103"/>
      <c r="V205" s="103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  <c r="AY205" s="103"/>
      <c r="AZ205" s="103"/>
      <c r="BA205" s="103"/>
      <c r="BB205" s="103"/>
      <c r="BC205" s="103"/>
      <c r="BD205" s="103"/>
      <c r="BE205" s="103"/>
      <c r="BF205" s="103"/>
      <c r="BG205" s="103"/>
      <c r="BH205" s="103"/>
      <c r="BI205" s="103"/>
      <c r="BJ205" s="103"/>
      <c r="BK205" s="103"/>
      <c r="BL205" s="103"/>
      <c r="BM205" s="103"/>
      <c r="BN205" s="103"/>
      <c r="BO205" s="103"/>
      <c r="BP205" s="103"/>
      <c r="BQ205" s="103"/>
      <c r="BR205" s="103"/>
      <c r="BS205" s="103"/>
      <c r="BT205" s="103"/>
      <c r="BU205" s="103"/>
      <c r="BV205" s="103"/>
      <c r="BW205" s="103"/>
      <c r="BX205" s="103"/>
    </row>
    <row r="206" spans="1:76" s="109" customFormat="1" x14ac:dyDescent="0.35">
      <c r="A206" s="103"/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  <c r="AY206" s="103"/>
      <c r="AZ206" s="103"/>
      <c r="BA206" s="103"/>
      <c r="BB206" s="103"/>
      <c r="BC206" s="103"/>
      <c r="BD206" s="103"/>
      <c r="BE206" s="103"/>
      <c r="BF206" s="103"/>
      <c r="BG206" s="103"/>
      <c r="BH206" s="103"/>
      <c r="BI206" s="103"/>
      <c r="BJ206" s="103"/>
      <c r="BK206" s="103"/>
      <c r="BL206" s="103"/>
      <c r="BM206" s="103"/>
      <c r="BN206" s="103"/>
      <c r="BO206" s="103"/>
      <c r="BP206" s="103"/>
      <c r="BQ206" s="103"/>
      <c r="BR206" s="103"/>
      <c r="BS206" s="103"/>
      <c r="BT206" s="103"/>
      <c r="BU206" s="103"/>
      <c r="BV206" s="103"/>
      <c r="BW206" s="103"/>
      <c r="BX206" s="103"/>
    </row>
    <row r="207" spans="1:76" s="109" customFormat="1" x14ac:dyDescent="0.35">
      <c r="A207" s="103"/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  <c r="AY207" s="103"/>
      <c r="AZ207" s="103"/>
      <c r="BA207" s="103"/>
      <c r="BB207" s="103"/>
      <c r="BC207" s="103"/>
      <c r="BD207" s="103"/>
      <c r="BE207" s="103"/>
      <c r="BF207" s="103"/>
      <c r="BG207" s="103"/>
      <c r="BH207" s="103"/>
      <c r="BI207" s="103"/>
      <c r="BJ207" s="103"/>
      <c r="BK207" s="103"/>
      <c r="BL207" s="103"/>
      <c r="BM207" s="103"/>
      <c r="BN207" s="103"/>
      <c r="BO207" s="103"/>
      <c r="BP207" s="103"/>
      <c r="BQ207" s="103"/>
      <c r="BR207" s="103"/>
      <c r="BS207" s="103"/>
      <c r="BT207" s="103"/>
      <c r="BU207" s="103"/>
      <c r="BV207" s="103"/>
      <c r="BW207" s="103"/>
      <c r="BX207" s="103"/>
    </row>
    <row r="208" spans="1:76" s="109" customFormat="1" x14ac:dyDescent="0.35">
      <c r="A208" s="103"/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  <c r="AY208" s="103"/>
      <c r="AZ208" s="103"/>
      <c r="BA208" s="103"/>
      <c r="BB208" s="103"/>
      <c r="BC208" s="103"/>
      <c r="BD208" s="103"/>
      <c r="BE208" s="103"/>
      <c r="BF208" s="103"/>
      <c r="BG208" s="103"/>
      <c r="BH208" s="103"/>
      <c r="BI208" s="103"/>
      <c r="BJ208" s="103"/>
      <c r="BK208" s="103"/>
      <c r="BL208" s="103"/>
      <c r="BM208" s="103"/>
      <c r="BN208" s="103"/>
      <c r="BO208" s="103"/>
      <c r="BP208" s="103"/>
      <c r="BQ208" s="103"/>
      <c r="BR208" s="103"/>
      <c r="BS208" s="103"/>
      <c r="BT208" s="103"/>
      <c r="BU208" s="103"/>
      <c r="BV208" s="103"/>
      <c r="BW208" s="103"/>
      <c r="BX208" s="103"/>
    </row>
    <row r="209" spans="1:76" s="109" customFormat="1" x14ac:dyDescent="0.35">
      <c r="A209" s="103"/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  <c r="AY209" s="103"/>
      <c r="AZ209" s="103"/>
      <c r="BA209" s="103"/>
      <c r="BB209" s="103"/>
      <c r="BC209" s="103"/>
      <c r="BD209" s="103"/>
      <c r="BE209" s="103"/>
      <c r="BF209" s="103"/>
      <c r="BG209" s="103"/>
      <c r="BH209" s="103"/>
      <c r="BI209" s="103"/>
      <c r="BJ209" s="103"/>
      <c r="BK209" s="103"/>
      <c r="BL209" s="103"/>
      <c r="BM209" s="103"/>
      <c r="BN209" s="103"/>
      <c r="BO209" s="103"/>
      <c r="BP209" s="103"/>
      <c r="BQ209" s="103"/>
      <c r="BR209" s="103"/>
      <c r="BS209" s="103"/>
      <c r="BT209" s="103"/>
      <c r="BU209" s="103"/>
      <c r="BV209" s="103"/>
      <c r="BW209" s="103"/>
      <c r="BX209" s="103"/>
    </row>
    <row r="210" spans="1:76" s="109" customFormat="1" x14ac:dyDescent="0.35">
      <c r="A210" s="103"/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  <c r="AY210" s="103"/>
      <c r="AZ210" s="103"/>
      <c r="BA210" s="103"/>
      <c r="BB210" s="103"/>
      <c r="BC210" s="103"/>
      <c r="BD210" s="103"/>
      <c r="BE210" s="103"/>
      <c r="BF210" s="103"/>
      <c r="BG210" s="103"/>
      <c r="BH210" s="103"/>
      <c r="BI210" s="103"/>
      <c r="BJ210" s="103"/>
      <c r="BK210" s="103"/>
      <c r="BL210" s="103"/>
      <c r="BM210" s="103"/>
      <c r="BN210" s="103"/>
      <c r="BO210" s="103"/>
      <c r="BP210" s="103"/>
      <c r="BQ210" s="103"/>
      <c r="BR210" s="103"/>
      <c r="BS210" s="103"/>
      <c r="BT210" s="103"/>
      <c r="BU210" s="103"/>
      <c r="BV210" s="103"/>
      <c r="BW210" s="103"/>
      <c r="BX210" s="103"/>
    </row>
    <row r="211" spans="1:76" s="109" customFormat="1" x14ac:dyDescent="0.35">
      <c r="A211" s="103"/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  <c r="AY211" s="103"/>
      <c r="AZ211" s="103"/>
      <c r="BA211" s="103"/>
      <c r="BB211" s="103"/>
      <c r="BC211" s="103"/>
      <c r="BD211" s="103"/>
      <c r="BE211" s="103"/>
      <c r="BF211" s="103"/>
      <c r="BG211" s="103"/>
      <c r="BH211" s="103"/>
      <c r="BI211" s="103"/>
      <c r="BJ211" s="103"/>
      <c r="BK211" s="103"/>
      <c r="BL211" s="103"/>
      <c r="BM211" s="103"/>
      <c r="BN211" s="103"/>
      <c r="BO211" s="103"/>
      <c r="BP211" s="103"/>
      <c r="BQ211" s="103"/>
      <c r="BR211" s="103"/>
      <c r="BS211" s="103"/>
      <c r="BT211" s="103"/>
      <c r="BU211" s="103"/>
      <c r="BV211" s="103"/>
      <c r="BW211" s="103"/>
      <c r="BX211" s="103"/>
    </row>
    <row r="212" spans="1:76" s="109" customFormat="1" x14ac:dyDescent="0.35">
      <c r="A212" s="103"/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103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  <c r="AY212" s="103"/>
      <c r="AZ212" s="103"/>
      <c r="BA212" s="103"/>
      <c r="BB212" s="103"/>
      <c r="BC212" s="103"/>
      <c r="BD212" s="103"/>
      <c r="BE212" s="103"/>
      <c r="BF212" s="103"/>
      <c r="BG212" s="103"/>
      <c r="BH212" s="103"/>
      <c r="BI212" s="103"/>
      <c r="BJ212" s="103"/>
      <c r="BK212" s="103"/>
      <c r="BL212" s="103"/>
      <c r="BM212" s="103"/>
      <c r="BN212" s="103"/>
      <c r="BO212" s="103"/>
      <c r="BP212" s="103"/>
      <c r="BQ212" s="103"/>
      <c r="BR212" s="103"/>
      <c r="BS212" s="103"/>
      <c r="BT212" s="103"/>
      <c r="BU212" s="103"/>
      <c r="BV212" s="103"/>
      <c r="BW212" s="103"/>
      <c r="BX212" s="103"/>
    </row>
    <row r="213" spans="1:76" s="109" customFormat="1" x14ac:dyDescent="0.35">
      <c r="A213" s="103"/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  <c r="AY213" s="103"/>
      <c r="AZ213" s="103"/>
      <c r="BA213" s="103"/>
      <c r="BB213" s="103"/>
      <c r="BC213" s="103"/>
      <c r="BD213" s="103"/>
      <c r="BE213" s="103"/>
      <c r="BF213" s="103"/>
      <c r="BG213" s="103"/>
      <c r="BH213" s="103"/>
      <c r="BI213" s="103"/>
      <c r="BJ213" s="103"/>
      <c r="BK213" s="103"/>
      <c r="BL213" s="103"/>
      <c r="BM213" s="103"/>
      <c r="BN213" s="103"/>
      <c r="BO213" s="103"/>
      <c r="BP213" s="103"/>
      <c r="BQ213" s="103"/>
      <c r="BR213" s="103"/>
      <c r="BS213" s="103"/>
      <c r="BT213" s="103"/>
      <c r="BU213" s="103"/>
      <c r="BV213" s="103"/>
      <c r="BW213" s="103"/>
      <c r="BX213" s="103"/>
    </row>
    <row r="214" spans="1:76" s="109" customFormat="1" x14ac:dyDescent="0.35">
      <c r="A214" s="103"/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  <c r="AY214" s="103"/>
      <c r="AZ214" s="103"/>
      <c r="BA214" s="103"/>
      <c r="BB214" s="103"/>
      <c r="BC214" s="103"/>
      <c r="BD214" s="103"/>
      <c r="BE214" s="103"/>
      <c r="BF214" s="103"/>
      <c r="BG214" s="103"/>
      <c r="BH214" s="103"/>
      <c r="BI214" s="103"/>
      <c r="BJ214" s="103"/>
      <c r="BK214" s="103"/>
      <c r="BL214" s="103"/>
      <c r="BM214" s="103"/>
      <c r="BN214" s="103"/>
      <c r="BO214" s="103"/>
      <c r="BP214" s="103"/>
      <c r="BQ214" s="103"/>
      <c r="BR214" s="103"/>
      <c r="BS214" s="103"/>
      <c r="BT214" s="103"/>
      <c r="BU214" s="103"/>
      <c r="BV214" s="103"/>
      <c r="BW214" s="103"/>
      <c r="BX214" s="103"/>
    </row>
    <row r="215" spans="1:76" s="109" customFormat="1" x14ac:dyDescent="0.35">
      <c r="A215" s="103"/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  <c r="Q215" s="103"/>
      <c r="R215" s="103"/>
      <c r="S215" s="103"/>
      <c r="T215" s="103"/>
      <c r="U215" s="103"/>
      <c r="V215" s="103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  <c r="AY215" s="103"/>
      <c r="AZ215" s="103"/>
      <c r="BA215" s="103"/>
      <c r="BB215" s="103"/>
      <c r="BC215" s="103"/>
      <c r="BD215" s="103"/>
      <c r="BE215" s="103"/>
      <c r="BF215" s="103"/>
      <c r="BG215" s="103"/>
      <c r="BH215" s="103"/>
      <c r="BI215" s="103"/>
      <c r="BJ215" s="103"/>
      <c r="BK215" s="103"/>
      <c r="BL215" s="103"/>
      <c r="BM215" s="103"/>
      <c r="BN215" s="103"/>
      <c r="BO215" s="103"/>
      <c r="BP215" s="103"/>
      <c r="BQ215" s="103"/>
      <c r="BR215" s="103"/>
      <c r="BS215" s="103"/>
      <c r="BT215" s="103"/>
      <c r="BU215" s="103"/>
      <c r="BV215" s="103"/>
      <c r="BW215" s="103"/>
      <c r="BX215" s="103"/>
    </row>
    <row r="216" spans="1:76" s="109" customFormat="1" x14ac:dyDescent="0.35">
      <c r="A216" s="103"/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  <c r="AY216" s="103"/>
      <c r="AZ216" s="103"/>
      <c r="BA216" s="103"/>
      <c r="BB216" s="103"/>
      <c r="BC216" s="103"/>
      <c r="BD216" s="103"/>
      <c r="BE216" s="103"/>
      <c r="BF216" s="103"/>
      <c r="BG216" s="103"/>
      <c r="BH216" s="103"/>
      <c r="BI216" s="103"/>
      <c r="BJ216" s="103"/>
      <c r="BK216" s="103"/>
      <c r="BL216" s="103"/>
      <c r="BM216" s="103"/>
      <c r="BN216" s="103"/>
      <c r="BO216" s="103"/>
      <c r="BP216" s="103"/>
      <c r="BQ216" s="103"/>
      <c r="BR216" s="103"/>
      <c r="BS216" s="103"/>
      <c r="BT216" s="103"/>
      <c r="BU216" s="103"/>
      <c r="BV216" s="103"/>
      <c r="BW216" s="103"/>
      <c r="BX216" s="103"/>
    </row>
    <row r="217" spans="1:76" s="109" customFormat="1" x14ac:dyDescent="0.35">
      <c r="A217" s="103"/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  <c r="Q217" s="103"/>
      <c r="R217" s="103"/>
      <c r="S217" s="103"/>
      <c r="T217" s="103"/>
      <c r="U217" s="103"/>
      <c r="V217" s="103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  <c r="AY217" s="103"/>
      <c r="AZ217" s="103"/>
      <c r="BA217" s="103"/>
      <c r="BB217" s="103"/>
      <c r="BC217" s="103"/>
      <c r="BD217" s="103"/>
      <c r="BE217" s="103"/>
      <c r="BF217" s="103"/>
      <c r="BG217" s="103"/>
      <c r="BH217" s="103"/>
      <c r="BI217" s="103"/>
      <c r="BJ217" s="103"/>
      <c r="BK217" s="103"/>
      <c r="BL217" s="103"/>
      <c r="BM217" s="103"/>
      <c r="BN217" s="103"/>
      <c r="BO217" s="103"/>
      <c r="BP217" s="103"/>
      <c r="BQ217" s="103"/>
      <c r="BR217" s="103"/>
      <c r="BS217" s="103"/>
      <c r="BT217" s="103"/>
      <c r="BU217" s="103"/>
      <c r="BV217" s="103"/>
      <c r="BW217" s="103"/>
      <c r="BX217" s="103"/>
    </row>
    <row r="218" spans="1:76" s="109" customFormat="1" x14ac:dyDescent="0.35">
      <c r="A218" s="103"/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  <c r="AY218" s="103"/>
      <c r="AZ218" s="103"/>
      <c r="BA218" s="103"/>
      <c r="BB218" s="103"/>
      <c r="BC218" s="103"/>
      <c r="BD218" s="103"/>
      <c r="BE218" s="103"/>
      <c r="BF218" s="103"/>
      <c r="BG218" s="103"/>
      <c r="BH218" s="103"/>
      <c r="BI218" s="103"/>
      <c r="BJ218" s="103"/>
      <c r="BK218" s="103"/>
      <c r="BL218" s="103"/>
      <c r="BM218" s="103"/>
      <c r="BN218" s="103"/>
      <c r="BO218" s="103"/>
      <c r="BP218" s="103"/>
      <c r="BQ218" s="103"/>
      <c r="BR218" s="103"/>
      <c r="BS218" s="103"/>
      <c r="BT218" s="103"/>
      <c r="BU218" s="103"/>
      <c r="BV218" s="103"/>
      <c r="BW218" s="103"/>
      <c r="BX218" s="103"/>
    </row>
    <row r="219" spans="1:76" s="109" customFormat="1" x14ac:dyDescent="0.35">
      <c r="A219" s="103"/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  <c r="AY219" s="103"/>
      <c r="AZ219" s="103"/>
      <c r="BA219" s="103"/>
      <c r="BB219" s="103"/>
      <c r="BC219" s="103"/>
      <c r="BD219" s="103"/>
      <c r="BE219" s="103"/>
      <c r="BF219" s="103"/>
      <c r="BG219" s="103"/>
      <c r="BH219" s="103"/>
      <c r="BI219" s="103"/>
      <c r="BJ219" s="103"/>
      <c r="BK219" s="103"/>
      <c r="BL219" s="103"/>
      <c r="BM219" s="103"/>
      <c r="BN219" s="103"/>
      <c r="BO219" s="103"/>
      <c r="BP219" s="103"/>
      <c r="BQ219" s="103"/>
      <c r="BR219" s="103"/>
      <c r="BS219" s="103"/>
      <c r="BT219" s="103"/>
      <c r="BU219" s="103"/>
      <c r="BV219" s="103"/>
      <c r="BW219" s="103"/>
      <c r="BX219" s="103"/>
    </row>
    <row r="220" spans="1:76" s="109" customFormat="1" x14ac:dyDescent="0.35">
      <c r="A220" s="103"/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  <c r="Q220" s="103"/>
      <c r="R220" s="103"/>
      <c r="S220" s="103"/>
      <c r="T220" s="103"/>
      <c r="U220" s="103"/>
      <c r="V220" s="103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  <c r="AY220" s="103"/>
      <c r="AZ220" s="103"/>
      <c r="BA220" s="103"/>
      <c r="BB220" s="103"/>
      <c r="BC220" s="103"/>
      <c r="BD220" s="103"/>
      <c r="BE220" s="103"/>
      <c r="BF220" s="103"/>
      <c r="BG220" s="103"/>
      <c r="BH220" s="103"/>
      <c r="BI220" s="103"/>
      <c r="BJ220" s="103"/>
      <c r="BK220" s="103"/>
      <c r="BL220" s="103"/>
      <c r="BM220" s="103"/>
      <c r="BN220" s="103"/>
      <c r="BO220" s="103"/>
      <c r="BP220" s="103"/>
      <c r="BQ220" s="103"/>
      <c r="BR220" s="103"/>
      <c r="BS220" s="103"/>
      <c r="BT220" s="103"/>
      <c r="BU220" s="103"/>
      <c r="BV220" s="103"/>
      <c r="BW220" s="103"/>
      <c r="BX220" s="103"/>
    </row>
    <row r="221" spans="1:76" s="109" customFormat="1" x14ac:dyDescent="0.35">
      <c r="A221" s="103"/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  <c r="AY221" s="103"/>
      <c r="AZ221" s="103"/>
      <c r="BA221" s="103"/>
      <c r="BB221" s="103"/>
      <c r="BC221" s="103"/>
      <c r="BD221" s="103"/>
      <c r="BE221" s="103"/>
      <c r="BF221" s="103"/>
      <c r="BG221" s="103"/>
      <c r="BH221" s="103"/>
      <c r="BI221" s="103"/>
      <c r="BJ221" s="103"/>
      <c r="BK221" s="103"/>
      <c r="BL221" s="103"/>
      <c r="BM221" s="103"/>
      <c r="BN221" s="103"/>
      <c r="BO221" s="103"/>
      <c r="BP221" s="103"/>
      <c r="BQ221" s="103"/>
      <c r="BR221" s="103"/>
      <c r="BS221" s="103"/>
      <c r="BT221" s="103"/>
      <c r="BU221" s="103"/>
      <c r="BV221" s="103"/>
      <c r="BW221" s="103"/>
      <c r="BX221" s="103"/>
    </row>
    <row r="222" spans="1:76" s="109" customFormat="1" x14ac:dyDescent="0.35">
      <c r="A222" s="103"/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  <c r="AY222" s="103"/>
      <c r="AZ222" s="103"/>
      <c r="BA222" s="103"/>
      <c r="BB222" s="103"/>
      <c r="BC222" s="103"/>
      <c r="BD222" s="103"/>
      <c r="BE222" s="103"/>
      <c r="BF222" s="103"/>
      <c r="BG222" s="103"/>
      <c r="BH222" s="103"/>
      <c r="BI222" s="103"/>
      <c r="BJ222" s="103"/>
      <c r="BK222" s="103"/>
      <c r="BL222" s="103"/>
      <c r="BM222" s="103"/>
      <c r="BN222" s="103"/>
      <c r="BO222" s="103"/>
      <c r="BP222" s="103"/>
      <c r="BQ222" s="103"/>
      <c r="BR222" s="103"/>
      <c r="BS222" s="103"/>
      <c r="BT222" s="103"/>
      <c r="BU222" s="103"/>
      <c r="BV222" s="103"/>
      <c r="BW222" s="103"/>
      <c r="BX222" s="103"/>
    </row>
    <row r="223" spans="1:76" s="109" customFormat="1" x14ac:dyDescent="0.35">
      <c r="A223" s="103"/>
      <c r="B223" s="103"/>
      <c r="C223" s="103"/>
      <c r="D223" s="103"/>
      <c r="E223" s="103"/>
      <c r="F223" s="103"/>
      <c r="G223" s="103"/>
      <c r="H223" s="103"/>
      <c r="I223" s="103"/>
      <c r="J223" s="103"/>
      <c r="K223" s="103"/>
      <c r="L223" s="103"/>
      <c r="M223" s="103"/>
      <c r="N223" s="103"/>
      <c r="O223" s="103"/>
      <c r="P223" s="103"/>
      <c r="Q223" s="103"/>
      <c r="R223" s="103"/>
      <c r="S223" s="103"/>
      <c r="T223" s="103"/>
      <c r="U223" s="103"/>
      <c r="V223" s="103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  <c r="AY223" s="103"/>
      <c r="AZ223" s="103"/>
      <c r="BA223" s="103"/>
      <c r="BB223" s="103"/>
      <c r="BC223" s="103"/>
      <c r="BD223" s="103"/>
      <c r="BE223" s="103"/>
      <c r="BF223" s="103"/>
      <c r="BG223" s="103"/>
      <c r="BH223" s="103"/>
      <c r="BI223" s="103"/>
      <c r="BJ223" s="103"/>
      <c r="BK223" s="103"/>
      <c r="BL223" s="103"/>
      <c r="BM223" s="103"/>
      <c r="BN223" s="103"/>
      <c r="BO223" s="103"/>
      <c r="BP223" s="103"/>
      <c r="BQ223" s="103"/>
      <c r="BR223" s="103"/>
      <c r="BS223" s="103"/>
      <c r="BT223" s="103"/>
      <c r="BU223" s="103"/>
      <c r="BV223" s="103"/>
      <c r="BW223" s="103"/>
      <c r="BX223" s="103"/>
    </row>
    <row r="224" spans="1:76" s="109" customFormat="1" x14ac:dyDescent="0.35">
      <c r="A224" s="103"/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3"/>
      <c r="P224" s="103"/>
      <c r="Q224" s="103"/>
      <c r="R224" s="103"/>
      <c r="S224" s="103"/>
      <c r="T224" s="103"/>
      <c r="U224" s="103"/>
      <c r="V224" s="103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  <c r="AY224" s="103"/>
      <c r="AZ224" s="103"/>
      <c r="BA224" s="103"/>
      <c r="BB224" s="103"/>
      <c r="BC224" s="103"/>
      <c r="BD224" s="103"/>
      <c r="BE224" s="103"/>
      <c r="BF224" s="103"/>
      <c r="BG224" s="103"/>
      <c r="BH224" s="103"/>
      <c r="BI224" s="103"/>
      <c r="BJ224" s="103"/>
      <c r="BK224" s="103"/>
      <c r="BL224" s="103"/>
      <c r="BM224" s="103"/>
      <c r="BN224" s="103"/>
      <c r="BO224" s="103"/>
      <c r="BP224" s="103"/>
      <c r="BQ224" s="103"/>
      <c r="BR224" s="103"/>
      <c r="BS224" s="103"/>
      <c r="BT224" s="103"/>
      <c r="BU224" s="103"/>
      <c r="BV224" s="103"/>
      <c r="BW224" s="103"/>
      <c r="BX224" s="103"/>
    </row>
    <row r="225" spans="1:76" s="109" customFormat="1" x14ac:dyDescent="0.35">
      <c r="A225" s="103"/>
      <c r="B225" s="103"/>
      <c r="C225" s="103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  <c r="AY225" s="103"/>
      <c r="AZ225" s="103"/>
      <c r="BA225" s="103"/>
      <c r="BB225" s="103"/>
      <c r="BC225" s="103"/>
      <c r="BD225" s="103"/>
      <c r="BE225" s="103"/>
      <c r="BF225" s="103"/>
      <c r="BG225" s="103"/>
      <c r="BH225" s="103"/>
      <c r="BI225" s="103"/>
      <c r="BJ225" s="103"/>
      <c r="BK225" s="103"/>
      <c r="BL225" s="103"/>
      <c r="BM225" s="103"/>
      <c r="BN225" s="103"/>
      <c r="BO225" s="103"/>
      <c r="BP225" s="103"/>
      <c r="BQ225" s="103"/>
      <c r="BR225" s="103"/>
      <c r="BS225" s="103"/>
      <c r="BT225" s="103"/>
      <c r="BU225" s="103"/>
      <c r="BV225" s="103"/>
      <c r="BW225" s="103"/>
      <c r="BX225" s="103"/>
    </row>
    <row r="226" spans="1:76" s="109" customFormat="1" x14ac:dyDescent="0.35">
      <c r="A226" s="103"/>
      <c r="B226" s="103"/>
      <c r="C226" s="103"/>
      <c r="D226" s="103"/>
      <c r="E226" s="103"/>
      <c r="F226" s="103"/>
      <c r="G226" s="103"/>
      <c r="H226" s="103"/>
      <c r="I226" s="103"/>
      <c r="J226" s="103"/>
      <c r="K226" s="103"/>
      <c r="L226" s="103"/>
      <c r="M226" s="103"/>
      <c r="N226" s="103"/>
      <c r="O226" s="103"/>
      <c r="P226" s="103"/>
      <c r="Q226" s="103"/>
      <c r="R226" s="103"/>
      <c r="S226" s="103"/>
      <c r="T226" s="103"/>
      <c r="U226" s="103"/>
      <c r="V226" s="103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  <c r="AY226" s="103"/>
      <c r="AZ226" s="103"/>
      <c r="BA226" s="103"/>
      <c r="BB226" s="103"/>
      <c r="BC226" s="103"/>
      <c r="BD226" s="103"/>
      <c r="BE226" s="103"/>
      <c r="BF226" s="103"/>
      <c r="BG226" s="103"/>
      <c r="BH226" s="103"/>
      <c r="BI226" s="103"/>
      <c r="BJ226" s="103"/>
      <c r="BK226" s="103"/>
      <c r="BL226" s="103"/>
      <c r="BM226" s="103"/>
      <c r="BN226" s="103"/>
      <c r="BO226" s="103"/>
      <c r="BP226" s="103"/>
      <c r="BQ226" s="103"/>
      <c r="BR226" s="103"/>
      <c r="BS226" s="103"/>
      <c r="BT226" s="103"/>
      <c r="BU226" s="103"/>
      <c r="BV226" s="103"/>
      <c r="BW226" s="103"/>
      <c r="BX226" s="103"/>
    </row>
    <row r="227" spans="1:76" s="109" customFormat="1" x14ac:dyDescent="0.35">
      <c r="A227" s="103"/>
      <c r="B227" s="103"/>
      <c r="C227" s="103"/>
      <c r="D227" s="103"/>
      <c r="E227" s="103"/>
      <c r="F227" s="103"/>
      <c r="G227" s="103"/>
      <c r="H227" s="103"/>
      <c r="I227" s="103"/>
      <c r="J227" s="103"/>
      <c r="K227" s="103"/>
      <c r="L227" s="103"/>
      <c r="M227" s="103"/>
      <c r="N227" s="103"/>
      <c r="O227" s="103"/>
      <c r="P227" s="103"/>
      <c r="Q227" s="103"/>
      <c r="R227" s="103"/>
      <c r="S227" s="103"/>
      <c r="T227" s="103"/>
      <c r="U227" s="103"/>
      <c r="V227" s="103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  <c r="AY227" s="103"/>
      <c r="AZ227" s="103"/>
      <c r="BA227" s="103"/>
      <c r="BB227" s="103"/>
      <c r="BC227" s="103"/>
      <c r="BD227" s="103"/>
      <c r="BE227" s="103"/>
      <c r="BF227" s="103"/>
      <c r="BG227" s="103"/>
      <c r="BH227" s="103"/>
      <c r="BI227" s="103"/>
      <c r="BJ227" s="103"/>
      <c r="BK227" s="103"/>
      <c r="BL227" s="103"/>
      <c r="BM227" s="103"/>
      <c r="BN227" s="103"/>
      <c r="BO227" s="103"/>
      <c r="BP227" s="103"/>
      <c r="BQ227" s="103"/>
      <c r="BR227" s="103"/>
      <c r="BS227" s="103"/>
      <c r="BT227" s="103"/>
      <c r="BU227" s="103"/>
      <c r="BV227" s="103"/>
      <c r="BW227" s="103"/>
      <c r="BX227" s="103"/>
    </row>
    <row r="228" spans="1:76" s="109" customFormat="1" x14ac:dyDescent="0.35">
      <c r="A228" s="103"/>
      <c r="B228" s="103"/>
      <c r="C228" s="103"/>
      <c r="D228" s="103"/>
      <c r="E228" s="103"/>
      <c r="F228" s="103"/>
      <c r="G228" s="103"/>
      <c r="H228" s="103"/>
      <c r="I228" s="103"/>
      <c r="J228" s="103"/>
      <c r="K228" s="103"/>
      <c r="L228" s="103"/>
      <c r="M228" s="103"/>
      <c r="N228" s="103"/>
      <c r="O228" s="103"/>
      <c r="P228" s="103"/>
      <c r="Q228" s="103"/>
      <c r="R228" s="103"/>
      <c r="S228" s="103"/>
      <c r="T228" s="103"/>
      <c r="U228" s="103"/>
      <c r="V228" s="103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  <c r="AY228" s="103"/>
      <c r="AZ228" s="103"/>
      <c r="BA228" s="103"/>
      <c r="BB228" s="103"/>
      <c r="BC228" s="103"/>
      <c r="BD228" s="103"/>
      <c r="BE228" s="103"/>
      <c r="BF228" s="103"/>
      <c r="BG228" s="103"/>
      <c r="BH228" s="103"/>
      <c r="BI228" s="103"/>
      <c r="BJ228" s="103"/>
      <c r="BK228" s="103"/>
      <c r="BL228" s="103"/>
      <c r="BM228" s="103"/>
      <c r="BN228" s="103"/>
      <c r="BO228" s="103"/>
      <c r="BP228" s="103"/>
      <c r="BQ228" s="103"/>
      <c r="BR228" s="103"/>
      <c r="BS228" s="103"/>
      <c r="BT228" s="103"/>
      <c r="BU228" s="103"/>
      <c r="BV228" s="103"/>
      <c r="BW228" s="103"/>
      <c r="BX228" s="103"/>
    </row>
    <row r="229" spans="1:76" s="109" customFormat="1" x14ac:dyDescent="0.35">
      <c r="A229" s="103"/>
      <c r="B229" s="103"/>
      <c r="C229" s="103"/>
      <c r="D229" s="103"/>
      <c r="E229" s="103"/>
      <c r="F229" s="103"/>
      <c r="G229" s="103"/>
      <c r="H229" s="103"/>
      <c r="I229" s="103"/>
      <c r="J229" s="103"/>
      <c r="K229" s="103"/>
      <c r="L229" s="103"/>
      <c r="M229" s="103"/>
      <c r="N229" s="103"/>
      <c r="O229" s="103"/>
      <c r="P229" s="103"/>
      <c r="Q229" s="103"/>
      <c r="R229" s="103"/>
      <c r="S229" s="103"/>
      <c r="T229" s="103"/>
      <c r="U229" s="103"/>
      <c r="V229" s="103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  <c r="AY229" s="103"/>
      <c r="AZ229" s="103"/>
      <c r="BA229" s="103"/>
      <c r="BB229" s="103"/>
      <c r="BC229" s="103"/>
      <c r="BD229" s="103"/>
      <c r="BE229" s="103"/>
      <c r="BF229" s="103"/>
      <c r="BG229" s="103"/>
      <c r="BH229" s="103"/>
      <c r="BI229" s="103"/>
      <c r="BJ229" s="103"/>
      <c r="BK229" s="103"/>
      <c r="BL229" s="103"/>
      <c r="BM229" s="103"/>
      <c r="BN229" s="103"/>
      <c r="BO229" s="103"/>
      <c r="BP229" s="103"/>
      <c r="BQ229" s="103"/>
      <c r="BR229" s="103"/>
      <c r="BS229" s="103"/>
      <c r="BT229" s="103"/>
      <c r="BU229" s="103"/>
      <c r="BV229" s="103"/>
      <c r="BW229" s="103"/>
      <c r="BX229" s="103"/>
    </row>
    <row r="230" spans="1:76" s="109" customFormat="1" x14ac:dyDescent="0.35">
      <c r="A230" s="103"/>
      <c r="B230" s="103"/>
      <c r="C230" s="103"/>
      <c r="D230" s="103"/>
      <c r="E230" s="103"/>
      <c r="F230" s="103"/>
      <c r="G230" s="103"/>
      <c r="H230" s="103"/>
      <c r="I230" s="103"/>
      <c r="J230" s="103"/>
      <c r="K230" s="103"/>
      <c r="L230" s="103"/>
      <c r="M230" s="103"/>
      <c r="N230" s="103"/>
      <c r="O230" s="103"/>
      <c r="P230" s="103"/>
      <c r="Q230" s="103"/>
      <c r="R230" s="103"/>
      <c r="S230" s="103"/>
      <c r="T230" s="103"/>
      <c r="U230" s="103"/>
      <c r="V230" s="103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  <c r="AY230" s="103"/>
      <c r="AZ230" s="103"/>
      <c r="BA230" s="103"/>
      <c r="BB230" s="103"/>
      <c r="BC230" s="103"/>
      <c r="BD230" s="103"/>
      <c r="BE230" s="103"/>
      <c r="BF230" s="103"/>
      <c r="BG230" s="103"/>
      <c r="BH230" s="103"/>
      <c r="BI230" s="103"/>
      <c r="BJ230" s="103"/>
      <c r="BK230" s="103"/>
      <c r="BL230" s="103"/>
      <c r="BM230" s="103"/>
      <c r="BN230" s="103"/>
      <c r="BO230" s="103"/>
      <c r="BP230" s="103"/>
      <c r="BQ230" s="103"/>
      <c r="BR230" s="103"/>
      <c r="BS230" s="103"/>
      <c r="BT230" s="103"/>
      <c r="BU230" s="103"/>
      <c r="BV230" s="103"/>
      <c r="BW230" s="103"/>
      <c r="BX230" s="103"/>
    </row>
    <row r="231" spans="1:76" s="109" customFormat="1" x14ac:dyDescent="0.35">
      <c r="A231" s="103"/>
      <c r="B231" s="103"/>
      <c r="C231" s="103"/>
      <c r="D231" s="103"/>
      <c r="E231" s="103"/>
      <c r="F231" s="103"/>
      <c r="G231" s="103"/>
      <c r="H231" s="103"/>
      <c r="I231" s="103"/>
      <c r="J231" s="103"/>
      <c r="K231" s="103"/>
      <c r="L231" s="103"/>
      <c r="M231" s="103"/>
      <c r="N231" s="103"/>
      <c r="O231" s="103"/>
      <c r="P231" s="103"/>
      <c r="Q231" s="103"/>
      <c r="R231" s="103"/>
      <c r="S231" s="103"/>
      <c r="T231" s="103"/>
      <c r="U231" s="103"/>
      <c r="V231" s="103"/>
      <c r="W231" s="103"/>
      <c r="X231" s="103"/>
      <c r="Y231" s="103"/>
      <c r="Z231" s="103"/>
      <c r="AA231" s="103"/>
      <c r="AB231" s="103"/>
      <c r="AC231" s="103"/>
      <c r="AD231" s="103"/>
      <c r="AE231" s="103"/>
      <c r="AF231" s="103"/>
      <c r="AG231" s="103"/>
      <c r="AH231" s="103"/>
      <c r="AI231" s="103"/>
      <c r="AJ231" s="103"/>
      <c r="AK231" s="103"/>
      <c r="AL231" s="103"/>
      <c r="AM231" s="103"/>
      <c r="AN231" s="103"/>
      <c r="AO231" s="103"/>
      <c r="AP231" s="103"/>
      <c r="AQ231" s="103"/>
      <c r="AR231" s="103"/>
      <c r="AS231" s="103"/>
      <c r="AT231" s="103"/>
      <c r="AU231" s="103"/>
      <c r="AV231" s="103"/>
      <c r="AW231" s="103"/>
      <c r="AX231" s="103"/>
      <c r="AY231" s="103"/>
      <c r="AZ231" s="103"/>
      <c r="BA231" s="103"/>
      <c r="BB231" s="103"/>
      <c r="BC231" s="103"/>
      <c r="BD231" s="103"/>
      <c r="BE231" s="103"/>
      <c r="BF231" s="103"/>
      <c r="BG231" s="103"/>
      <c r="BH231" s="103"/>
      <c r="BI231" s="103"/>
      <c r="BJ231" s="103"/>
      <c r="BK231" s="103"/>
      <c r="BL231" s="103"/>
      <c r="BM231" s="103"/>
      <c r="BN231" s="103"/>
      <c r="BO231" s="103"/>
      <c r="BP231" s="103"/>
      <c r="BQ231" s="103"/>
      <c r="BR231" s="103"/>
      <c r="BS231" s="103"/>
      <c r="BT231" s="103"/>
      <c r="BU231" s="103"/>
      <c r="BV231" s="103"/>
      <c r="BW231" s="103"/>
      <c r="BX231" s="103"/>
    </row>
    <row r="232" spans="1:76" s="109" customFormat="1" x14ac:dyDescent="0.35">
      <c r="A232" s="103"/>
      <c r="B232" s="103"/>
      <c r="C232" s="103"/>
      <c r="D232" s="103"/>
      <c r="E232" s="103"/>
      <c r="F232" s="103"/>
      <c r="G232" s="103"/>
      <c r="H232" s="103"/>
      <c r="I232" s="103"/>
      <c r="J232" s="103"/>
      <c r="K232" s="103"/>
      <c r="L232" s="103"/>
      <c r="M232" s="103"/>
      <c r="N232" s="103"/>
      <c r="O232" s="103"/>
      <c r="P232" s="103"/>
      <c r="Q232" s="103"/>
      <c r="R232" s="103"/>
      <c r="S232" s="103"/>
      <c r="T232" s="103"/>
      <c r="U232" s="103"/>
      <c r="V232" s="103"/>
      <c r="W232" s="103"/>
      <c r="X232" s="103"/>
      <c r="Y232" s="103"/>
      <c r="Z232" s="103"/>
      <c r="AA232" s="103"/>
      <c r="AB232" s="103"/>
      <c r="AC232" s="103"/>
      <c r="AD232" s="103"/>
      <c r="AE232" s="103"/>
      <c r="AF232" s="103"/>
      <c r="AG232" s="103"/>
      <c r="AH232" s="103"/>
      <c r="AI232" s="103"/>
      <c r="AJ232" s="103"/>
      <c r="AK232" s="103"/>
      <c r="AL232" s="103"/>
      <c r="AM232" s="103"/>
      <c r="AN232" s="103"/>
      <c r="AO232" s="103"/>
      <c r="AP232" s="103"/>
      <c r="AQ232" s="103"/>
      <c r="AR232" s="103"/>
      <c r="AS232" s="103"/>
      <c r="AT232" s="103"/>
      <c r="AU232" s="103"/>
      <c r="AV232" s="103"/>
      <c r="AW232" s="103"/>
      <c r="AX232" s="103"/>
      <c r="AY232" s="103"/>
      <c r="AZ232" s="103"/>
      <c r="BA232" s="103"/>
      <c r="BB232" s="103"/>
      <c r="BC232" s="103"/>
      <c r="BD232" s="103"/>
      <c r="BE232" s="103"/>
      <c r="BF232" s="103"/>
      <c r="BG232" s="103"/>
      <c r="BH232" s="103"/>
      <c r="BI232" s="103"/>
      <c r="BJ232" s="103"/>
      <c r="BK232" s="103"/>
      <c r="BL232" s="103"/>
      <c r="BM232" s="103"/>
      <c r="BN232" s="103"/>
      <c r="BO232" s="103"/>
      <c r="BP232" s="103"/>
      <c r="BQ232" s="103"/>
      <c r="BR232" s="103"/>
      <c r="BS232" s="103"/>
      <c r="BT232" s="103"/>
      <c r="BU232" s="103"/>
      <c r="BV232" s="103"/>
      <c r="BW232" s="103"/>
      <c r="BX232" s="103"/>
    </row>
    <row r="233" spans="1:76" s="109" customFormat="1" x14ac:dyDescent="0.35">
      <c r="A233" s="103"/>
      <c r="B233" s="103"/>
      <c r="C233" s="103"/>
      <c r="D233" s="103"/>
      <c r="E233" s="103"/>
      <c r="F233" s="103"/>
      <c r="G233" s="103"/>
      <c r="H233" s="103"/>
      <c r="I233" s="103"/>
      <c r="J233" s="103"/>
      <c r="K233" s="103"/>
      <c r="L233" s="103"/>
      <c r="M233" s="103"/>
      <c r="N233" s="103"/>
      <c r="O233" s="103"/>
      <c r="P233" s="103"/>
      <c r="Q233" s="103"/>
      <c r="R233" s="103"/>
      <c r="S233" s="103"/>
      <c r="T233" s="103"/>
      <c r="U233" s="103"/>
      <c r="V233" s="103"/>
      <c r="W233" s="103"/>
      <c r="X233" s="103"/>
      <c r="Y233" s="103"/>
      <c r="Z233" s="103"/>
      <c r="AA233" s="103"/>
      <c r="AB233" s="103"/>
      <c r="AC233" s="103"/>
      <c r="AD233" s="103"/>
      <c r="AE233" s="103"/>
      <c r="AF233" s="103"/>
      <c r="AG233" s="103"/>
      <c r="AH233" s="103"/>
      <c r="AI233" s="103"/>
      <c r="AJ233" s="103"/>
      <c r="AK233" s="103"/>
      <c r="AL233" s="103"/>
      <c r="AM233" s="103"/>
      <c r="AN233" s="103"/>
      <c r="AO233" s="103"/>
      <c r="AP233" s="103"/>
      <c r="AQ233" s="103"/>
      <c r="AR233" s="103"/>
      <c r="AS233" s="103"/>
      <c r="AT233" s="103"/>
      <c r="AU233" s="103"/>
      <c r="AV233" s="103"/>
      <c r="AW233" s="103"/>
      <c r="AX233" s="103"/>
      <c r="AY233" s="103"/>
      <c r="AZ233" s="103"/>
      <c r="BA233" s="103"/>
      <c r="BB233" s="103"/>
      <c r="BC233" s="103"/>
      <c r="BD233" s="103"/>
      <c r="BE233" s="103"/>
      <c r="BF233" s="103"/>
      <c r="BG233" s="103"/>
      <c r="BH233" s="103"/>
      <c r="BI233" s="103"/>
      <c r="BJ233" s="103"/>
      <c r="BK233" s="103"/>
      <c r="BL233" s="103"/>
      <c r="BM233" s="103"/>
      <c r="BN233" s="103"/>
      <c r="BO233" s="103"/>
      <c r="BP233" s="103"/>
      <c r="BQ233" s="103"/>
      <c r="BR233" s="103"/>
      <c r="BS233" s="103"/>
      <c r="BT233" s="103"/>
      <c r="BU233" s="103"/>
      <c r="BV233" s="103"/>
      <c r="BW233" s="103"/>
      <c r="BX233" s="103"/>
    </row>
    <row r="234" spans="1:76" s="109" customFormat="1" x14ac:dyDescent="0.35">
      <c r="A234" s="103"/>
      <c r="B234" s="103"/>
      <c r="C234" s="103"/>
      <c r="D234" s="103"/>
      <c r="E234" s="103"/>
      <c r="F234" s="103"/>
      <c r="G234" s="103"/>
      <c r="H234" s="103"/>
      <c r="I234" s="103"/>
      <c r="J234" s="103"/>
      <c r="K234" s="103"/>
      <c r="L234" s="103"/>
      <c r="M234" s="103"/>
      <c r="N234" s="103"/>
      <c r="O234" s="103"/>
      <c r="P234" s="103"/>
      <c r="Q234" s="103"/>
      <c r="R234" s="103"/>
      <c r="S234" s="103"/>
      <c r="T234" s="103"/>
      <c r="U234" s="103"/>
      <c r="V234" s="103"/>
      <c r="W234" s="103"/>
      <c r="X234" s="103"/>
      <c r="Y234" s="103"/>
      <c r="Z234" s="103"/>
      <c r="AA234" s="103"/>
      <c r="AB234" s="103"/>
      <c r="AC234" s="103"/>
      <c r="AD234" s="103"/>
      <c r="AE234" s="103"/>
      <c r="AF234" s="103"/>
      <c r="AG234" s="103"/>
      <c r="AH234" s="103"/>
      <c r="AI234" s="103"/>
      <c r="AJ234" s="103"/>
      <c r="AK234" s="103"/>
      <c r="AL234" s="103"/>
      <c r="AM234" s="103"/>
      <c r="AN234" s="103"/>
      <c r="AO234" s="103"/>
      <c r="AP234" s="103"/>
      <c r="AQ234" s="103"/>
      <c r="AR234" s="103"/>
      <c r="AS234" s="103"/>
      <c r="AT234" s="103"/>
      <c r="AU234" s="103"/>
      <c r="AV234" s="103"/>
      <c r="AW234" s="103"/>
      <c r="AX234" s="103"/>
      <c r="AY234" s="103"/>
      <c r="AZ234" s="103"/>
      <c r="BA234" s="103"/>
      <c r="BB234" s="103"/>
      <c r="BC234" s="103"/>
      <c r="BD234" s="103"/>
      <c r="BE234" s="103"/>
      <c r="BF234" s="103"/>
      <c r="BG234" s="103"/>
      <c r="BH234" s="103"/>
      <c r="BI234" s="103"/>
      <c r="BJ234" s="103"/>
      <c r="BK234" s="103"/>
      <c r="BL234" s="103"/>
      <c r="BM234" s="103"/>
      <c r="BN234" s="103"/>
      <c r="BO234" s="103"/>
      <c r="BP234" s="103"/>
      <c r="BQ234" s="103"/>
      <c r="BR234" s="103"/>
      <c r="BS234" s="103"/>
      <c r="BT234" s="103"/>
      <c r="BU234" s="103"/>
      <c r="BV234" s="103"/>
      <c r="BW234" s="103"/>
      <c r="BX234" s="103"/>
    </row>
    <row r="235" spans="1:76" s="109" customFormat="1" x14ac:dyDescent="0.35">
      <c r="A235" s="103"/>
      <c r="B235" s="103"/>
      <c r="C235" s="103"/>
      <c r="D235" s="103"/>
      <c r="E235" s="103"/>
      <c r="F235" s="103"/>
      <c r="G235" s="103"/>
      <c r="H235" s="103"/>
      <c r="I235" s="103"/>
      <c r="J235" s="103"/>
      <c r="K235" s="103"/>
      <c r="L235" s="103"/>
      <c r="M235" s="103"/>
      <c r="N235" s="103"/>
      <c r="O235" s="103"/>
      <c r="P235" s="103"/>
      <c r="Q235" s="103"/>
      <c r="R235" s="103"/>
      <c r="S235" s="103"/>
      <c r="T235" s="103"/>
      <c r="U235" s="103"/>
      <c r="V235" s="103"/>
      <c r="W235" s="103"/>
      <c r="X235" s="103"/>
      <c r="Y235" s="103"/>
      <c r="Z235" s="103"/>
      <c r="AA235" s="103"/>
      <c r="AB235" s="103"/>
      <c r="AC235" s="103"/>
      <c r="AD235" s="103"/>
      <c r="AE235" s="103"/>
      <c r="AF235" s="103"/>
      <c r="AG235" s="103"/>
      <c r="AH235" s="103"/>
      <c r="AI235" s="103"/>
      <c r="AJ235" s="103"/>
      <c r="AK235" s="103"/>
      <c r="AL235" s="103"/>
      <c r="AM235" s="103"/>
      <c r="AN235" s="103"/>
      <c r="AO235" s="103"/>
      <c r="AP235" s="103"/>
      <c r="AQ235" s="103"/>
      <c r="AR235" s="103"/>
      <c r="AS235" s="103"/>
      <c r="AT235" s="103"/>
      <c r="AU235" s="103"/>
      <c r="AV235" s="103"/>
      <c r="AW235" s="103"/>
      <c r="AX235" s="103"/>
      <c r="AY235" s="103"/>
      <c r="AZ235" s="103"/>
      <c r="BA235" s="103"/>
      <c r="BB235" s="103"/>
      <c r="BC235" s="103"/>
      <c r="BD235" s="103"/>
      <c r="BE235" s="103"/>
      <c r="BF235" s="103"/>
      <c r="BG235" s="103"/>
      <c r="BH235" s="103"/>
      <c r="BI235" s="103"/>
      <c r="BJ235" s="103"/>
      <c r="BK235" s="103"/>
      <c r="BL235" s="103"/>
      <c r="BM235" s="103"/>
      <c r="BN235" s="103"/>
      <c r="BO235" s="103"/>
      <c r="BP235" s="103"/>
      <c r="BQ235" s="103"/>
      <c r="BR235" s="103"/>
      <c r="BS235" s="103"/>
      <c r="BT235" s="103"/>
      <c r="BU235" s="103"/>
      <c r="BV235" s="103"/>
      <c r="BW235" s="103"/>
      <c r="BX235" s="103"/>
    </row>
    <row r="236" spans="1:76" s="109" customFormat="1" x14ac:dyDescent="0.35">
      <c r="A236" s="103"/>
      <c r="B236" s="103"/>
      <c r="C236" s="103"/>
      <c r="D236" s="103"/>
      <c r="E236" s="103"/>
      <c r="F236" s="103"/>
      <c r="G236" s="103"/>
      <c r="H236" s="103"/>
      <c r="I236" s="103"/>
      <c r="J236" s="103"/>
      <c r="K236" s="103"/>
      <c r="L236" s="103"/>
      <c r="M236" s="103"/>
      <c r="N236" s="103"/>
      <c r="O236" s="103"/>
      <c r="P236" s="103"/>
      <c r="Q236" s="103"/>
      <c r="R236" s="103"/>
      <c r="S236" s="103"/>
      <c r="T236" s="103"/>
      <c r="U236" s="103"/>
      <c r="V236" s="103"/>
      <c r="W236" s="103"/>
      <c r="X236" s="103"/>
      <c r="Y236" s="103"/>
      <c r="Z236" s="103"/>
      <c r="AA236" s="103"/>
      <c r="AB236" s="103"/>
      <c r="AC236" s="103"/>
      <c r="AD236" s="103"/>
      <c r="AE236" s="103"/>
      <c r="AF236" s="103"/>
      <c r="AG236" s="103"/>
      <c r="AH236" s="103"/>
      <c r="AI236" s="103"/>
      <c r="AJ236" s="103"/>
      <c r="AK236" s="103"/>
      <c r="AL236" s="103"/>
      <c r="AM236" s="103"/>
      <c r="AN236" s="103"/>
      <c r="AO236" s="103"/>
      <c r="AP236" s="103"/>
      <c r="AQ236" s="103"/>
      <c r="AR236" s="103"/>
      <c r="AS236" s="103"/>
      <c r="AT236" s="103"/>
      <c r="AU236" s="103"/>
      <c r="AV236" s="103"/>
      <c r="AW236" s="103"/>
      <c r="AX236" s="103"/>
      <c r="AY236" s="103"/>
      <c r="AZ236" s="103"/>
      <c r="BA236" s="103"/>
      <c r="BB236" s="103"/>
      <c r="BC236" s="103"/>
      <c r="BD236" s="103"/>
      <c r="BE236" s="103"/>
      <c r="BF236" s="103"/>
      <c r="BG236" s="103"/>
      <c r="BH236" s="103"/>
      <c r="BI236" s="103"/>
      <c r="BJ236" s="103"/>
      <c r="BK236" s="103"/>
      <c r="BL236" s="103"/>
      <c r="BM236" s="103"/>
      <c r="BN236" s="103"/>
      <c r="BO236" s="103"/>
      <c r="BP236" s="103"/>
      <c r="BQ236" s="103"/>
      <c r="BR236" s="103"/>
      <c r="BS236" s="103"/>
      <c r="BT236" s="103"/>
      <c r="BU236" s="103"/>
      <c r="BV236" s="103"/>
      <c r="BW236" s="103"/>
      <c r="BX236" s="103"/>
    </row>
    <row r="237" spans="1:76" s="109" customFormat="1" x14ac:dyDescent="0.35">
      <c r="A237" s="103"/>
      <c r="B237" s="103"/>
      <c r="C237" s="103"/>
      <c r="D237" s="103"/>
      <c r="E237" s="103"/>
      <c r="F237" s="103"/>
      <c r="G237" s="103"/>
      <c r="H237" s="103"/>
      <c r="I237" s="103"/>
      <c r="J237" s="103"/>
      <c r="K237" s="103"/>
      <c r="L237" s="103"/>
      <c r="M237" s="103"/>
      <c r="N237" s="103"/>
      <c r="O237" s="103"/>
      <c r="P237" s="103"/>
      <c r="Q237" s="103"/>
      <c r="R237" s="103"/>
      <c r="S237" s="103"/>
      <c r="T237" s="103"/>
      <c r="U237" s="103"/>
      <c r="V237" s="103"/>
      <c r="W237" s="103"/>
      <c r="X237" s="103"/>
      <c r="Y237" s="103"/>
      <c r="Z237" s="103"/>
      <c r="AA237" s="103"/>
      <c r="AB237" s="103"/>
      <c r="AC237" s="103"/>
      <c r="AD237" s="103"/>
      <c r="AE237" s="103"/>
      <c r="AF237" s="103"/>
      <c r="AG237" s="103"/>
      <c r="AH237" s="103"/>
      <c r="AI237" s="103"/>
      <c r="AJ237" s="103"/>
      <c r="AK237" s="103"/>
      <c r="AL237" s="103"/>
      <c r="AM237" s="103"/>
      <c r="AN237" s="103"/>
      <c r="AO237" s="103"/>
      <c r="AP237" s="103"/>
      <c r="AQ237" s="103"/>
      <c r="AR237" s="103"/>
      <c r="AS237" s="103"/>
      <c r="AT237" s="103"/>
      <c r="AU237" s="103"/>
      <c r="AV237" s="103"/>
      <c r="AW237" s="103"/>
      <c r="AX237" s="103"/>
      <c r="AY237" s="103"/>
      <c r="AZ237" s="103"/>
      <c r="BA237" s="103"/>
      <c r="BB237" s="103"/>
      <c r="BC237" s="103"/>
      <c r="BD237" s="103"/>
      <c r="BE237" s="103"/>
      <c r="BF237" s="103"/>
      <c r="BG237" s="103"/>
      <c r="BH237" s="103"/>
      <c r="BI237" s="103"/>
      <c r="BJ237" s="103"/>
      <c r="BK237" s="103"/>
      <c r="BL237" s="103"/>
      <c r="BM237" s="103"/>
      <c r="BN237" s="103"/>
      <c r="BO237" s="103"/>
      <c r="BP237" s="103"/>
      <c r="BQ237" s="103"/>
      <c r="BR237" s="103"/>
      <c r="BS237" s="103"/>
      <c r="BT237" s="103"/>
      <c r="BU237" s="103"/>
      <c r="BV237" s="103"/>
      <c r="BW237" s="103"/>
      <c r="BX237" s="103"/>
    </row>
    <row r="238" spans="1:76" s="109" customFormat="1" x14ac:dyDescent="0.35">
      <c r="A238" s="103"/>
      <c r="B238" s="103"/>
      <c r="C238" s="103"/>
      <c r="D238" s="103"/>
      <c r="E238" s="103"/>
      <c r="F238" s="103"/>
      <c r="G238" s="103"/>
      <c r="H238" s="103"/>
      <c r="I238" s="103"/>
      <c r="J238" s="103"/>
      <c r="K238" s="103"/>
      <c r="L238" s="103"/>
      <c r="M238" s="103"/>
      <c r="N238" s="103"/>
      <c r="O238" s="103"/>
      <c r="P238" s="103"/>
      <c r="Q238" s="103"/>
      <c r="R238" s="103"/>
      <c r="S238" s="103"/>
      <c r="T238" s="103"/>
      <c r="U238" s="103"/>
      <c r="V238" s="103"/>
      <c r="W238" s="103"/>
      <c r="X238" s="103"/>
      <c r="Y238" s="103"/>
      <c r="Z238" s="103"/>
      <c r="AA238" s="103"/>
      <c r="AB238" s="103"/>
      <c r="AC238" s="103"/>
      <c r="AD238" s="103"/>
      <c r="AE238" s="103"/>
      <c r="AF238" s="103"/>
      <c r="AG238" s="103"/>
      <c r="AH238" s="103"/>
      <c r="AI238" s="103"/>
      <c r="AJ238" s="103"/>
      <c r="AK238" s="103"/>
      <c r="AL238" s="103"/>
      <c r="AM238" s="103"/>
      <c r="AN238" s="103"/>
      <c r="AO238" s="103"/>
      <c r="AP238" s="103"/>
      <c r="AQ238" s="103"/>
      <c r="AR238" s="103"/>
      <c r="AS238" s="103"/>
      <c r="AT238" s="103"/>
      <c r="AU238" s="103"/>
      <c r="AV238" s="103"/>
      <c r="AW238" s="103"/>
      <c r="AX238" s="103"/>
      <c r="AY238" s="103"/>
      <c r="AZ238" s="103"/>
      <c r="BA238" s="103"/>
      <c r="BB238" s="103"/>
      <c r="BC238" s="103"/>
      <c r="BD238" s="103"/>
      <c r="BE238" s="103"/>
      <c r="BF238" s="103"/>
      <c r="BG238" s="103"/>
      <c r="BH238" s="103"/>
      <c r="BI238" s="103"/>
      <c r="BJ238" s="103"/>
      <c r="BK238" s="103"/>
      <c r="BL238" s="103"/>
      <c r="BM238" s="103"/>
      <c r="BN238" s="103"/>
      <c r="BO238" s="103"/>
      <c r="BP238" s="103"/>
      <c r="BQ238" s="103"/>
      <c r="BR238" s="103"/>
      <c r="BS238" s="103"/>
      <c r="BT238" s="103"/>
      <c r="BU238" s="103"/>
      <c r="BV238" s="103"/>
      <c r="BW238" s="103"/>
      <c r="BX238" s="103"/>
    </row>
    <row r="239" spans="1:76" s="109" customFormat="1" x14ac:dyDescent="0.35">
      <c r="A239" s="103"/>
      <c r="B239" s="103"/>
      <c r="C239" s="103"/>
      <c r="D239" s="103"/>
      <c r="E239" s="103"/>
      <c r="F239" s="103"/>
      <c r="G239" s="103"/>
      <c r="H239" s="103"/>
      <c r="I239" s="103"/>
      <c r="J239" s="103"/>
      <c r="K239" s="103"/>
      <c r="L239" s="103"/>
      <c r="M239" s="103"/>
      <c r="N239" s="103"/>
      <c r="O239" s="103"/>
      <c r="P239" s="103"/>
      <c r="Q239" s="103"/>
      <c r="R239" s="103"/>
      <c r="S239" s="103"/>
      <c r="T239" s="103"/>
      <c r="U239" s="103"/>
      <c r="V239" s="103"/>
      <c r="W239" s="103"/>
      <c r="X239" s="103"/>
      <c r="Y239" s="103"/>
      <c r="Z239" s="103"/>
      <c r="AA239" s="103"/>
      <c r="AB239" s="103"/>
      <c r="AC239" s="103"/>
      <c r="AD239" s="103"/>
      <c r="AE239" s="103"/>
      <c r="AF239" s="103"/>
      <c r="AG239" s="103"/>
      <c r="AH239" s="103"/>
      <c r="AI239" s="103"/>
      <c r="AJ239" s="103"/>
      <c r="AK239" s="103"/>
      <c r="AL239" s="103"/>
      <c r="AM239" s="103"/>
      <c r="AN239" s="103"/>
      <c r="AO239" s="103"/>
      <c r="AP239" s="103"/>
      <c r="AQ239" s="103"/>
      <c r="AR239" s="103"/>
      <c r="AS239" s="103"/>
      <c r="AT239" s="103"/>
      <c r="AU239" s="103"/>
      <c r="AV239" s="103"/>
      <c r="AW239" s="103"/>
      <c r="AX239" s="103"/>
      <c r="AY239" s="103"/>
      <c r="AZ239" s="103"/>
      <c r="BA239" s="103"/>
      <c r="BB239" s="103"/>
      <c r="BC239" s="103"/>
      <c r="BD239" s="103"/>
      <c r="BE239" s="103"/>
      <c r="BF239" s="103"/>
      <c r="BG239" s="103"/>
      <c r="BH239" s="103"/>
      <c r="BI239" s="103"/>
      <c r="BJ239" s="103"/>
      <c r="BK239" s="103"/>
      <c r="BL239" s="103"/>
      <c r="BM239" s="103"/>
      <c r="BN239" s="103"/>
      <c r="BO239" s="103"/>
      <c r="BP239" s="103"/>
      <c r="BQ239" s="103"/>
      <c r="BR239" s="103"/>
      <c r="BS239" s="103"/>
      <c r="BT239" s="103"/>
      <c r="BU239" s="103"/>
      <c r="BV239" s="103"/>
      <c r="BW239" s="103"/>
      <c r="BX239" s="103"/>
    </row>
    <row r="240" spans="1:76" s="109" customFormat="1" x14ac:dyDescent="0.35">
      <c r="A240" s="103"/>
      <c r="B240" s="103"/>
      <c r="C240" s="103"/>
      <c r="D240" s="103"/>
      <c r="E240" s="103"/>
      <c r="F240" s="103"/>
      <c r="G240" s="103"/>
      <c r="H240" s="103"/>
      <c r="I240" s="103"/>
      <c r="J240" s="103"/>
      <c r="K240" s="103"/>
      <c r="L240" s="103"/>
      <c r="M240" s="103"/>
      <c r="N240" s="103"/>
      <c r="O240" s="103"/>
      <c r="P240" s="103"/>
      <c r="Q240" s="103"/>
      <c r="R240" s="103"/>
      <c r="S240" s="103"/>
      <c r="T240" s="103"/>
      <c r="U240" s="103"/>
      <c r="V240" s="103"/>
      <c r="W240" s="103"/>
      <c r="X240" s="103"/>
      <c r="Y240" s="103"/>
      <c r="Z240" s="103"/>
      <c r="AA240" s="103"/>
      <c r="AB240" s="103"/>
      <c r="AC240" s="103"/>
      <c r="AD240" s="103"/>
      <c r="AE240" s="103"/>
      <c r="AF240" s="103"/>
      <c r="AG240" s="103"/>
      <c r="AH240" s="103"/>
      <c r="AI240" s="103"/>
      <c r="AJ240" s="103"/>
      <c r="AK240" s="103"/>
      <c r="AL240" s="103"/>
      <c r="AM240" s="103"/>
      <c r="AN240" s="103"/>
      <c r="AO240" s="103"/>
      <c r="AP240" s="103"/>
      <c r="AQ240" s="103"/>
      <c r="AR240" s="103"/>
      <c r="AS240" s="103"/>
      <c r="AT240" s="103"/>
      <c r="AU240" s="103"/>
      <c r="AV240" s="103"/>
      <c r="AW240" s="103"/>
      <c r="AX240" s="103"/>
      <c r="AY240" s="103"/>
      <c r="AZ240" s="103"/>
      <c r="BA240" s="103"/>
      <c r="BB240" s="103"/>
      <c r="BC240" s="103"/>
      <c r="BD240" s="103"/>
      <c r="BE240" s="103"/>
      <c r="BF240" s="103"/>
      <c r="BG240" s="103"/>
      <c r="BH240" s="103"/>
      <c r="BI240" s="103"/>
      <c r="BJ240" s="103"/>
      <c r="BK240" s="103"/>
      <c r="BL240" s="103"/>
      <c r="BM240" s="103"/>
      <c r="BN240" s="103"/>
      <c r="BO240" s="103"/>
      <c r="BP240" s="103"/>
      <c r="BQ240" s="103"/>
      <c r="BR240" s="103"/>
      <c r="BS240" s="103"/>
      <c r="BT240" s="103"/>
      <c r="BU240" s="103"/>
      <c r="BV240" s="103"/>
      <c r="BW240" s="103"/>
      <c r="BX240" s="103"/>
    </row>
    <row r="241" spans="1:76" s="109" customFormat="1" x14ac:dyDescent="0.35">
      <c r="A241" s="103"/>
      <c r="B241" s="103"/>
      <c r="C241" s="103"/>
      <c r="D241" s="103"/>
      <c r="E241" s="103"/>
      <c r="F241" s="103"/>
      <c r="G241" s="103"/>
      <c r="H241" s="103"/>
      <c r="I241" s="103"/>
      <c r="J241" s="103"/>
      <c r="K241" s="103"/>
      <c r="L241" s="103"/>
      <c r="M241" s="103"/>
      <c r="N241" s="103"/>
      <c r="O241" s="103"/>
      <c r="P241" s="103"/>
      <c r="Q241" s="103"/>
      <c r="R241" s="103"/>
      <c r="S241" s="103"/>
      <c r="T241" s="103"/>
      <c r="U241" s="103"/>
      <c r="V241" s="103"/>
      <c r="W241" s="103"/>
      <c r="X241" s="103"/>
      <c r="Y241" s="103"/>
      <c r="Z241" s="103"/>
      <c r="AA241" s="103"/>
      <c r="AB241" s="103"/>
      <c r="AC241" s="103"/>
      <c r="AD241" s="103"/>
      <c r="AE241" s="103"/>
      <c r="AF241" s="103"/>
      <c r="AG241" s="103"/>
      <c r="AH241" s="103"/>
      <c r="AI241" s="103"/>
      <c r="AJ241" s="103"/>
      <c r="AK241" s="103"/>
      <c r="AL241" s="103"/>
      <c r="AM241" s="103"/>
      <c r="AN241" s="103"/>
      <c r="AO241" s="103"/>
      <c r="AP241" s="103"/>
      <c r="AQ241" s="103"/>
      <c r="AR241" s="103"/>
      <c r="AS241" s="103"/>
      <c r="AT241" s="103"/>
      <c r="AU241" s="103"/>
      <c r="AV241" s="103"/>
      <c r="AW241" s="103"/>
      <c r="AX241" s="103"/>
      <c r="AY241" s="103"/>
      <c r="AZ241" s="103"/>
      <c r="BA241" s="103"/>
      <c r="BB241" s="103"/>
      <c r="BC241" s="103"/>
      <c r="BD241" s="103"/>
      <c r="BE241" s="103"/>
      <c r="BF241" s="103"/>
      <c r="BG241" s="103"/>
      <c r="BH241" s="103"/>
      <c r="BI241" s="103"/>
      <c r="BJ241" s="103"/>
      <c r="BK241" s="103"/>
      <c r="BL241" s="103"/>
      <c r="BM241" s="103"/>
      <c r="BN241" s="103"/>
      <c r="BO241" s="103"/>
      <c r="BP241" s="103"/>
      <c r="BQ241" s="103"/>
      <c r="BR241" s="103"/>
      <c r="BS241" s="103"/>
      <c r="BT241" s="103"/>
      <c r="BU241" s="103"/>
      <c r="BV241" s="103"/>
      <c r="BW241" s="103"/>
      <c r="BX241" s="103"/>
    </row>
    <row r="242" spans="1:76" s="109" customFormat="1" x14ac:dyDescent="0.35">
      <c r="A242" s="103"/>
      <c r="B242" s="103"/>
      <c r="C242" s="103"/>
      <c r="D242" s="103"/>
      <c r="E242" s="103"/>
      <c r="F242" s="103"/>
      <c r="G242" s="103"/>
      <c r="H242" s="103"/>
      <c r="I242" s="103"/>
      <c r="J242" s="103"/>
      <c r="K242" s="103"/>
      <c r="L242" s="103"/>
      <c r="M242" s="103"/>
      <c r="N242" s="103"/>
      <c r="O242" s="103"/>
      <c r="P242" s="103"/>
      <c r="Q242" s="103"/>
      <c r="R242" s="103"/>
      <c r="S242" s="103"/>
      <c r="T242" s="103"/>
      <c r="U242" s="103"/>
      <c r="V242" s="103"/>
      <c r="W242" s="103"/>
      <c r="X242" s="103"/>
      <c r="Y242" s="103"/>
      <c r="Z242" s="103"/>
      <c r="AA242" s="103"/>
      <c r="AB242" s="103"/>
      <c r="AC242" s="103"/>
      <c r="AD242" s="103"/>
      <c r="AE242" s="103"/>
      <c r="AF242" s="103"/>
      <c r="AG242" s="103"/>
      <c r="AH242" s="103"/>
      <c r="AI242" s="103"/>
      <c r="AJ242" s="103"/>
      <c r="AK242" s="103"/>
      <c r="AL242" s="103"/>
      <c r="AM242" s="103"/>
      <c r="AN242" s="103"/>
      <c r="AO242" s="103"/>
      <c r="AP242" s="103"/>
      <c r="AQ242" s="103"/>
      <c r="AR242" s="103"/>
      <c r="AS242" s="103"/>
      <c r="AT242" s="103"/>
      <c r="AU242" s="103"/>
      <c r="AV242" s="103"/>
      <c r="AW242" s="103"/>
      <c r="AX242" s="103"/>
      <c r="AY242" s="103"/>
      <c r="AZ242" s="103"/>
      <c r="BA242" s="103"/>
      <c r="BB242" s="103"/>
      <c r="BC242" s="103"/>
      <c r="BD242" s="103"/>
      <c r="BE242" s="103"/>
      <c r="BF242" s="103"/>
      <c r="BG242" s="103"/>
      <c r="BH242" s="103"/>
      <c r="BI242" s="103"/>
      <c r="BJ242" s="103"/>
      <c r="BK242" s="103"/>
      <c r="BL242" s="103"/>
      <c r="BM242" s="103"/>
      <c r="BN242" s="103"/>
      <c r="BO242" s="103"/>
      <c r="BP242" s="103"/>
      <c r="BQ242" s="103"/>
      <c r="BR242" s="103"/>
      <c r="BS242" s="103"/>
      <c r="BT242" s="103"/>
      <c r="BU242" s="103"/>
      <c r="BV242" s="103"/>
      <c r="BW242" s="103"/>
      <c r="BX242" s="103"/>
    </row>
    <row r="243" spans="1:76" s="109" customFormat="1" x14ac:dyDescent="0.35">
      <c r="A243" s="103"/>
      <c r="B243" s="103"/>
      <c r="C243" s="103"/>
      <c r="D243" s="103"/>
      <c r="E243" s="103"/>
      <c r="F243" s="103"/>
      <c r="G243" s="103"/>
      <c r="H243" s="103"/>
      <c r="I243" s="103"/>
      <c r="J243" s="103"/>
      <c r="K243" s="103"/>
      <c r="L243" s="103"/>
      <c r="M243" s="103"/>
      <c r="N243" s="103"/>
      <c r="O243" s="103"/>
      <c r="P243" s="103"/>
      <c r="Q243" s="103"/>
      <c r="R243" s="103"/>
      <c r="S243" s="103"/>
      <c r="T243" s="103"/>
      <c r="U243" s="103"/>
      <c r="V243" s="103"/>
      <c r="W243" s="103"/>
      <c r="X243" s="103"/>
      <c r="Y243" s="103"/>
      <c r="Z243" s="103"/>
      <c r="AA243" s="103"/>
      <c r="AB243" s="103"/>
      <c r="AC243" s="103"/>
      <c r="AD243" s="103"/>
      <c r="AE243" s="103"/>
      <c r="AF243" s="103"/>
      <c r="AG243" s="103"/>
      <c r="AH243" s="103"/>
      <c r="AI243" s="103"/>
      <c r="AJ243" s="103"/>
      <c r="AK243" s="103"/>
      <c r="AL243" s="103"/>
      <c r="AM243" s="103"/>
      <c r="AN243" s="103"/>
      <c r="AO243" s="103"/>
      <c r="AP243" s="103"/>
      <c r="AQ243" s="103"/>
      <c r="AR243" s="103"/>
      <c r="AS243" s="103"/>
      <c r="AT243" s="103"/>
      <c r="AU243" s="103"/>
      <c r="AV243" s="103"/>
      <c r="AW243" s="103"/>
      <c r="AX243" s="103"/>
      <c r="AY243" s="103"/>
      <c r="AZ243" s="103"/>
      <c r="BA243" s="103"/>
      <c r="BB243" s="103"/>
      <c r="BC243" s="103"/>
      <c r="BD243" s="103"/>
      <c r="BE243" s="103"/>
      <c r="BF243" s="103"/>
      <c r="BG243" s="103"/>
      <c r="BH243" s="103"/>
      <c r="BI243" s="103"/>
      <c r="BJ243" s="103"/>
      <c r="BK243" s="103"/>
      <c r="BL243" s="103"/>
      <c r="BM243" s="103"/>
      <c r="BN243" s="103"/>
      <c r="BO243" s="103"/>
      <c r="BP243" s="103"/>
      <c r="BQ243" s="103"/>
      <c r="BR243" s="103"/>
      <c r="BS243" s="103"/>
      <c r="BT243" s="103"/>
      <c r="BU243" s="103"/>
      <c r="BV243" s="103"/>
      <c r="BW243" s="103"/>
      <c r="BX243" s="103"/>
    </row>
    <row r="244" spans="1:76" s="109" customFormat="1" x14ac:dyDescent="0.35">
      <c r="A244" s="103"/>
      <c r="B244" s="103"/>
      <c r="C244" s="103"/>
      <c r="D244" s="103"/>
      <c r="E244" s="103"/>
      <c r="F244" s="103"/>
      <c r="G244" s="103"/>
      <c r="H244" s="103"/>
      <c r="I244" s="103"/>
      <c r="J244" s="103"/>
      <c r="K244" s="103"/>
      <c r="L244" s="103"/>
      <c r="M244" s="103"/>
      <c r="N244" s="103"/>
      <c r="O244" s="103"/>
      <c r="P244" s="103"/>
      <c r="Q244" s="103"/>
      <c r="R244" s="103"/>
      <c r="S244" s="103"/>
      <c r="T244" s="103"/>
      <c r="U244" s="103"/>
      <c r="V244" s="103"/>
      <c r="W244" s="103"/>
      <c r="X244" s="103"/>
      <c r="Y244" s="103"/>
      <c r="Z244" s="103"/>
      <c r="AA244" s="103"/>
      <c r="AB244" s="103"/>
      <c r="AC244" s="103"/>
      <c r="AD244" s="103"/>
      <c r="AE244" s="103"/>
      <c r="AF244" s="103"/>
      <c r="AG244" s="103"/>
      <c r="AH244" s="103"/>
      <c r="AI244" s="103"/>
      <c r="AJ244" s="103"/>
      <c r="AK244" s="103"/>
      <c r="AL244" s="103"/>
      <c r="AM244" s="103"/>
      <c r="AN244" s="103"/>
      <c r="AO244" s="103"/>
      <c r="AP244" s="103"/>
      <c r="AQ244" s="103"/>
      <c r="AR244" s="103"/>
      <c r="AS244" s="103"/>
      <c r="AT244" s="103"/>
      <c r="AU244" s="103"/>
      <c r="AV244" s="103"/>
      <c r="AW244" s="103"/>
      <c r="AX244" s="103"/>
      <c r="AY244" s="103"/>
      <c r="AZ244" s="103"/>
      <c r="BA244" s="103"/>
      <c r="BB244" s="103"/>
      <c r="BC244" s="103"/>
      <c r="BD244" s="103"/>
      <c r="BE244" s="103"/>
      <c r="BF244" s="103"/>
      <c r="BG244" s="103"/>
      <c r="BH244" s="103"/>
      <c r="BI244" s="103"/>
      <c r="BJ244" s="103"/>
      <c r="BK244" s="103"/>
      <c r="BL244" s="103"/>
      <c r="BM244" s="103"/>
      <c r="BN244" s="103"/>
      <c r="BO244" s="103"/>
      <c r="BP244" s="103"/>
      <c r="BQ244" s="103"/>
      <c r="BR244" s="103"/>
      <c r="BS244" s="103"/>
      <c r="BT244" s="103"/>
      <c r="BU244" s="103"/>
      <c r="BV244" s="103"/>
      <c r="BW244" s="103"/>
      <c r="BX244" s="103"/>
    </row>
    <row r="245" spans="1:76" s="109" customFormat="1" x14ac:dyDescent="0.35">
      <c r="A245" s="103"/>
      <c r="B245" s="103"/>
      <c r="C245" s="103"/>
      <c r="D245" s="103"/>
      <c r="E245" s="103"/>
      <c r="F245" s="103"/>
      <c r="G245" s="103"/>
      <c r="H245" s="103"/>
      <c r="I245" s="103"/>
      <c r="J245" s="103"/>
      <c r="K245" s="103"/>
      <c r="L245" s="103"/>
      <c r="M245" s="103"/>
      <c r="N245" s="103"/>
      <c r="O245" s="103"/>
      <c r="P245" s="103"/>
      <c r="Q245" s="103"/>
      <c r="R245" s="103"/>
      <c r="S245" s="103"/>
      <c r="T245" s="103"/>
      <c r="U245" s="103"/>
      <c r="V245" s="103"/>
      <c r="W245" s="103"/>
      <c r="X245" s="103"/>
      <c r="Y245" s="103"/>
      <c r="Z245" s="103"/>
      <c r="AA245" s="103"/>
      <c r="AB245" s="103"/>
      <c r="AC245" s="103"/>
      <c r="AD245" s="103"/>
      <c r="AE245" s="103"/>
      <c r="AF245" s="103"/>
      <c r="AG245" s="103"/>
      <c r="AH245" s="103"/>
      <c r="AI245" s="103"/>
      <c r="AJ245" s="103"/>
      <c r="AK245" s="103"/>
      <c r="AL245" s="103"/>
      <c r="AM245" s="103"/>
      <c r="AN245" s="103"/>
      <c r="AO245" s="103"/>
      <c r="AP245" s="103"/>
      <c r="AQ245" s="103"/>
      <c r="AR245" s="103"/>
      <c r="AS245" s="103"/>
      <c r="AT245" s="103"/>
      <c r="AU245" s="103"/>
      <c r="AV245" s="103"/>
      <c r="AW245" s="103"/>
      <c r="AX245" s="103"/>
      <c r="AY245" s="103"/>
      <c r="AZ245" s="103"/>
      <c r="BA245" s="103"/>
      <c r="BB245" s="103"/>
      <c r="BC245" s="103"/>
      <c r="BD245" s="103"/>
      <c r="BE245" s="103"/>
      <c r="BF245" s="103"/>
      <c r="BG245" s="103"/>
      <c r="BH245" s="103"/>
      <c r="BI245" s="103"/>
      <c r="BJ245" s="103"/>
      <c r="BK245" s="103"/>
      <c r="BL245" s="103"/>
      <c r="BM245" s="103"/>
      <c r="BN245" s="103"/>
      <c r="BO245" s="103"/>
      <c r="BP245" s="103"/>
      <c r="BQ245" s="103"/>
      <c r="BR245" s="103"/>
      <c r="BS245" s="103"/>
      <c r="BT245" s="103"/>
      <c r="BU245" s="103"/>
      <c r="BV245" s="103"/>
      <c r="BW245" s="103"/>
      <c r="BX245" s="103"/>
    </row>
    <row r="246" spans="1:76" s="109" customFormat="1" x14ac:dyDescent="0.35">
      <c r="A246" s="103"/>
      <c r="B246" s="103"/>
      <c r="C246" s="103"/>
      <c r="D246" s="103"/>
      <c r="E246" s="103"/>
      <c r="F246" s="103"/>
      <c r="G246" s="103"/>
      <c r="H246" s="103"/>
      <c r="I246" s="103"/>
      <c r="J246" s="103"/>
      <c r="K246" s="103"/>
      <c r="L246" s="103"/>
      <c r="M246" s="103"/>
      <c r="N246" s="103"/>
      <c r="O246" s="103"/>
      <c r="P246" s="103"/>
      <c r="Q246" s="103"/>
      <c r="R246" s="103"/>
      <c r="S246" s="103"/>
      <c r="T246" s="103"/>
      <c r="U246" s="103"/>
      <c r="V246" s="103"/>
      <c r="W246" s="103"/>
      <c r="X246" s="103"/>
      <c r="Y246" s="103"/>
      <c r="Z246" s="103"/>
      <c r="AA246" s="103"/>
      <c r="AB246" s="103"/>
      <c r="AC246" s="103"/>
      <c r="AD246" s="103"/>
      <c r="AE246" s="103"/>
      <c r="AF246" s="103"/>
      <c r="AG246" s="103"/>
      <c r="AH246" s="103"/>
      <c r="AI246" s="103"/>
      <c r="AJ246" s="103"/>
      <c r="AK246" s="103"/>
      <c r="AL246" s="103"/>
      <c r="AM246" s="103"/>
      <c r="AN246" s="103"/>
      <c r="AO246" s="103"/>
      <c r="AP246" s="103"/>
      <c r="AQ246" s="103"/>
      <c r="AR246" s="103"/>
      <c r="AS246" s="103"/>
      <c r="AT246" s="103"/>
      <c r="AU246" s="103"/>
      <c r="AV246" s="103"/>
      <c r="AW246" s="103"/>
      <c r="AX246" s="103"/>
      <c r="AY246" s="103"/>
      <c r="AZ246" s="103"/>
      <c r="BA246" s="103"/>
      <c r="BB246" s="103"/>
      <c r="BC246" s="103"/>
      <c r="BD246" s="103"/>
      <c r="BE246" s="103"/>
      <c r="BF246" s="103"/>
      <c r="BG246" s="103"/>
      <c r="BH246" s="103"/>
      <c r="BI246" s="103"/>
      <c r="BJ246" s="103"/>
      <c r="BK246" s="103"/>
      <c r="BL246" s="103"/>
      <c r="BM246" s="103"/>
      <c r="BN246" s="103"/>
      <c r="BO246" s="103"/>
      <c r="BP246" s="103"/>
      <c r="BQ246" s="103"/>
      <c r="BR246" s="103"/>
      <c r="BS246" s="103"/>
      <c r="BT246" s="103"/>
      <c r="BU246" s="103"/>
      <c r="BV246" s="103"/>
      <c r="BW246" s="103"/>
      <c r="BX246" s="103"/>
    </row>
    <row r="247" spans="1:76" s="109" customFormat="1" x14ac:dyDescent="0.35">
      <c r="A247" s="103"/>
      <c r="B247" s="103"/>
      <c r="C247" s="103"/>
      <c r="D247" s="103"/>
      <c r="E247" s="103"/>
      <c r="F247" s="103"/>
      <c r="G247" s="103"/>
      <c r="H247" s="103"/>
      <c r="I247" s="103"/>
      <c r="J247" s="103"/>
      <c r="K247" s="103"/>
      <c r="L247" s="103"/>
      <c r="M247" s="103"/>
      <c r="N247" s="103"/>
      <c r="O247" s="103"/>
      <c r="P247" s="103"/>
      <c r="Q247" s="103"/>
      <c r="R247" s="103"/>
      <c r="S247" s="103"/>
      <c r="T247" s="103"/>
      <c r="U247" s="103"/>
      <c r="V247" s="103"/>
      <c r="W247" s="103"/>
      <c r="X247" s="103"/>
      <c r="Y247" s="103"/>
      <c r="Z247" s="103"/>
      <c r="AA247" s="103"/>
      <c r="AB247" s="103"/>
      <c r="AC247" s="103"/>
      <c r="AD247" s="103"/>
      <c r="AE247" s="103"/>
      <c r="AF247" s="103"/>
      <c r="AG247" s="103"/>
      <c r="AH247" s="103"/>
      <c r="AI247" s="103"/>
      <c r="AJ247" s="103"/>
      <c r="AK247" s="103"/>
      <c r="AL247" s="103"/>
      <c r="AM247" s="103"/>
      <c r="AN247" s="103"/>
      <c r="AO247" s="103"/>
      <c r="AP247" s="103"/>
      <c r="AQ247" s="103"/>
      <c r="AR247" s="103"/>
      <c r="AS247" s="103"/>
      <c r="AT247" s="103"/>
      <c r="AU247" s="103"/>
      <c r="AV247" s="103"/>
      <c r="AW247" s="103"/>
      <c r="AX247" s="103"/>
      <c r="AY247" s="103"/>
      <c r="AZ247" s="103"/>
      <c r="BA247" s="103"/>
      <c r="BB247" s="103"/>
      <c r="BC247" s="103"/>
      <c r="BD247" s="103"/>
      <c r="BE247" s="103"/>
      <c r="BF247" s="103"/>
      <c r="BG247" s="103"/>
      <c r="BH247" s="103"/>
      <c r="BI247" s="103"/>
      <c r="BJ247" s="103"/>
      <c r="BK247" s="103"/>
      <c r="BL247" s="103"/>
      <c r="BM247" s="103"/>
      <c r="BN247" s="103"/>
      <c r="BO247" s="103"/>
      <c r="BP247" s="103"/>
      <c r="BQ247" s="103"/>
      <c r="BR247" s="103"/>
      <c r="BS247" s="103"/>
      <c r="BT247" s="103"/>
      <c r="BU247" s="103"/>
      <c r="BV247" s="103"/>
      <c r="BW247" s="103"/>
      <c r="BX247" s="103"/>
    </row>
    <row r="248" spans="1:76" s="109" customFormat="1" x14ac:dyDescent="0.35">
      <c r="A248" s="103"/>
      <c r="B248" s="103"/>
      <c r="C248" s="103"/>
      <c r="D248" s="103"/>
      <c r="E248" s="103"/>
      <c r="F248" s="103"/>
      <c r="G248" s="103"/>
      <c r="H248" s="103"/>
      <c r="I248" s="103"/>
      <c r="J248" s="103"/>
      <c r="K248" s="103"/>
      <c r="L248" s="103"/>
      <c r="M248" s="103"/>
      <c r="N248" s="103"/>
      <c r="O248" s="103"/>
      <c r="P248" s="103"/>
      <c r="Q248" s="103"/>
      <c r="R248" s="103"/>
      <c r="S248" s="103"/>
      <c r="T248" s="103"/>
      <c r="U248" s="103"/>
      <c r="V248" s="103"/>
      <c r="W248" s="103"/>
      <c r="X248" s="103"/>
      <c r="Y248" s="103"/>
      <c r="Z248" s="103"/>
      <c r="AA248" s="103"/>
      <c r="AB248" s="103"/>
      <c r="AC248" s="103"/>
      <c r="AD248" s="103"/>
      <c r="AE248" s="103"/>
      <c r="AF248" s="103"/>
      <c r="AG248" s="103"/>
      <c r="AH248" s="103"/>
      <c r="AI248" s="103"/>
      <c r="AJ248" s="103"/>
      <c r="AK248" s="103"/>
      <c r="AL248" s="103"/>
      <c r="AM248" s="103"/>
      <c r="AN248" s="103"/>
      <c r="AO248" s="103"/>
      <c r="AP248" s="103"/>
      <c r="AQ248" s="103"/>
      <c r="AR248" s="103"/>
      <c r="AS248" s="103"/>
      <c r="AT248" s="103"/>
      <c r="AU248" s="103"/>
      <c r="AV248" s="103"/>
      <c r="AW248" s="103"/>
      <c r="AX248" s="103"/>
      <c r="AY248" s="103"/>
      <c r="AZ248" s="103"/>
      <c r="BA248" s="103"/>
      <c r="BB248" s="103"/>
      <c r="BC248" s="103"/>
      <c r="BD248" s="103"/>
      <c r="BE248" s="103"/>
      <c r="BF248" s="103"/>
      <c r="BG248" s="103"/>
      <c r="BH248" s="103"/>
      <c r="BI248" s="103"/>
      <c r="BJ248" s="103"/>
      <c r="BK248" s="103"/>
      <c r="BL248" s="103"/>
      <c r="BM248" s="103"/>
      <c r="BN248" s="103"/>
      <c r="BO248" s="103"/>
      <c r="BP248" s="103"/>
      <c r="BQ248" s="103"/>
      <c r="BR248" s="103"/>
      <c r="BS248" s="103"/>
      <c r="BT248" s="103"/>
      <c r="BU248" s="103"/>
      <c r="BV248" s="103"/>
      <c r="BW248" s="103"/>
      <c r="BX248" s="103"/>
    </row>
    <row r="249" spans="1:76" s="109" customFormat="1" x14ac:dyDescent="0.35">
      <c r="A249" s="103"/>
      <c r="B249" s="103"/>
      <c r="C249" s="103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3"/>
      <c r="AS249" s="103"/>
      <c r="AT249" s="103"/>
      <c r="AU249" s="103"/>
      <c r="AV249" s="103"/>
      <c r="AW249" s="103"/>
      <c r="AX249" s="103"/>
      <c r="AY249" s="103"/>
      <c r="AZ249" s="103"/>
      <c r="BA249" s="103"/>
      <c r="BB249" s="103"/>
      <c r="BC249" s="103"/>
      <c r="BD249" s="103"/>
      <c r="BE249" s="103"/>
      <c r="BF249" s="103"/>
      <c r="BG249" s="103"/>
      <c r="BH249" s="103"/>
      <c r="BI249" s="103"/>
      <c r="BJ249" s="103"/>
      <c r="BK249" s="103"/>
      <c r="BL249" s="103"/>
      <c r="BM249" s="103"/>
      <c r="BN249" s="103"/>
      <c r="BO249" s="103"/>
      <c r="BP249" s="103"/>
      <c r="BQ249" s="103"/>
      <c r="BR249" s="103"/>
      <c r="BS249" s="103"/>
      <c r="BT249" s="103"/>
      <c r="BU249" s="103"/>
      <c r="BV249" s="103"/>
      <c r="BW249" s="103"/>
      <c r="BX249" s="103"/>
    </row>
    <row r="250" spans="1:76" s="109" customFormat="1" x14ac:dyDescent="0.35">
      <c r="A250" s="103"/>
      <c r="B250" s="103"/>
      <c r="C250" s="103"/>
      <c r="D250" s="103"/>
      <c r="E250" s="103"/>
      <c r="F250" s="103"/>
      <c r="G250" s="103"/>
      <c r="H250" s="103"/>
      <c r="I250" s="103"/>
      <c r="J250" s="103"/>
      <c r="K250" s="103"/>
      <c r="L250" s="103"/>
      <c r="M250" s="103"/>
      <c r="N250" s="103"/>
      <c r="O250" s="103"/>
      <c r="P250" s="103"/>
      <c r="Q250" s="103"/>
      <c r="R250" s="103"/>
      <c r="S250" s="103"/>
      <c r="T250" s="103"/>
      <c r="U250" s="103"/>
      <c r="V250" s="103"/>
      <c r="W250" s="103"/>
      <c r="X250" s="103"/>
      <c r="Y250" s="103"/>
      <c r="Z250" s="103"/>
      <c r="AA250" s="103"/>
      <c r="AB250" s="103"/>
      <c r="AC250" s="103"/>
      <c r="AD250" s="103"/>
      <c r="AE250" s="103"/>
      <c r="AF250" s="103"/>
      <c r="AG250" s="103"/>
      <c r="AH250" s="103"/>
      <c r="AI250" s="103"/>
      <c r="AJ250" s="103"/>
      <c r="AK250" s="103"/>
      <c r="AL250" s="103"/>
      <c r="AM250" s="103"/>
      <c r="AN250" s="103"/>
      <c r="AO250" s="103"/>
      <c r="AP250" s="103"/>
      <c r="AQ250" s="103"/>
      <c r="AR250" s="103"/>
      <c r="AS250" s="103"/>
      <c r="AT250" s="103"/>
      <c r="AU250" s="103"/>
      <c r="AV250" s="103"/>
      <c r="AW250" s="103"/>
      <c r="AX250" s="103"/>
      <c r="AY250" s="103"/>
      <c r="AZ250" s="103"/>
      <c r="BA250" s="103"/>
      <c r="BB250" s="103"/>
      <c r="BC250" s="103"/>
      <c r="BD250" s="103"/>
      <c r="BE250" s="103"/>
      <c r="BF250" s="103"/>
      <c r="BG250" s="103"/>
      <c r="BH250" s="103"/>
      <c r="BI250" s="103"/>
      <c r="BJ250" s="103"/>
      <c r="BK250" s="103"/>
      <c r="BL250" s="103"/>
      <c r="BM250" s="103"/>
      <c r="BN250" s="103"/>
      <c r="BO250" s="103"/>
      <c r="BP250" s="103"/>
      <c r="BQ250" s="103"/>
      <c r="BR250" s="103"/>
      <c r="BS250" s="103"/>
      <c r="BT250" s="103"/>
      <c r="BU250" s="103"/>
      <c r="BV250" s="103"/>
      <c r="BW250" s="103"/>
      <c r="BX250" s="103"/>
    </row>
    <row r="251" spans="1:76" s="109" customFormat="1" x14ac:dyDescent="0.35">
      <c r="A251" s="103"/>
      <c r="B251" s="103"/>
      <c r="C251" s="103"/>
      <c r="D251" s="103"/>
      <c r="E251" s="103"/>
      <c r="F251" s="103"/>
      <c r="G251" s="103"/>
      <c r="H251" s="103"/>
      <c r="I251" s="103"/>
      <c r="J251" s="103"/>
      <c r="K251" s="103"/>
      <c r="L251" s="103"/>
      <c r="M251" s="103"/>
      <c r="N251" s="103"/>
      <c r="O251" s="103"/>
      <c r="P251" s="103"/>
      <c r="Q251" s="103"/>
      <c r="R251" s="103"/>
      <c r="S251" s="103"/>
      <c r="T251" s="103"/>
      <c r="U251" s="103"/>
      <c r="V251" s="103"/>
      <c r="W251" s="103"/>
      <c r="X251" s="103"/>
      <c r="Y251" s="103"/>
      <c r="Z251" s="103"/>
      <c r="AA251" s="103"/>
      <c r="AB251" s="103"/>
      <c r="AC251" s="103"/>
      <c r="AD251" s="103"/>
      <c r="AE251" s="103"/>
      <c r="AF251" s="103"/>
      <c r="AG251" s="103"/>
      <c r="AH251" s="103"/>
      <c r="AI251" s="103"/>
      <c r="AJ251" s="103"/>
      <c r="AK251" s="103"/>
      <c r="AL251" s="103"/>
      <c r="AM251" s="103"/>
      <c r="AN251" s="103"/>
      <c r="AO251" s="103"/>
      <c r="AP251" s="103"/>
      <c r="AQ251" s="103"/>
      <c r="AR251" s="103"/>
      <c r="AS251" s="103"/>
      <c r="AT251" s="103"/>
      <c r="AU251" s="103"/>
      <c r="AV251" s="103"/>
      <c r="AW251" s="103"/>
      <c r="AX251" s="103"/>
      <c r="AY251" s="103"/>
      <c r="AZ251" s="103"/>
      <c r="BA251" s="103"/>
      <c r="BB251" s="103"/>
      <c r="BC251" s="103"/>
      <c r="BD251" s="103"/>
      <c r="BE251" s="103"/>
      <c r="BF251" s="103"/>
      <c r="BG251" s="103"/>
      <c r="BH251" s="103"/>
      <c r="BI251" s="103"/>
      <c r="BJ251" s="103"/>
      <c r="BK251" s="103"/>
      <c r="BL251" s="103"/>
      <c r="BM251" s="103"/>
      <c r="BN251" s="103"/>
      <c r="BO251" s="103"/>
      <c r="BP251" s="103"/>
      <c r="BQ251" s="103"/>
      <c r="BR251" s="103"/>
      <c r="BS251" s="103"/>
      <c r="BT251" s="103"/>
      <c r="BU251" s="103"/>
      <c r="BV251" s="103"/>
      <c r="BW251" s="103"/>
      <c r="BX251" s="103"/>
    </row>
    <row r="252" spans="1:76" s="109" customFormat="1" x14ac:dyDescent="0.35">
      <c r="A252" s="103"/>
      <c r="B252" s="103"/>
      <c r="C252" s="103"/>
      <c r="D252" s="103"/>
      <c r="E252" s="103"/>
      <c r="F252" s="103"/>
      <c r="G252" s="103"/>
      <c r="H252" s="103"/>
      <c r="I252" s="103"/>
      <c r="J252" s="103"/>
      <c r="K252" s="103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03"/>
      <c r="Z252" s="103"/>
      <c r="AA252" s="103"/>
      <c r="AB252" s="103"/>
      <c r="AC252" s="103"/>
      <c r="AD252" s="103"/>
      <c r="AE252" s="103"/>
      <c r="AF252" s="103"/>
      <c r="AG252" s="103"/>
      <c r="AH252" s="103"/>
      <c r="AI252" s="103"/>
      <c r="AJ252" s="103"/>
      <c r="AK252" s="103"/>
      <c r="AL252" s="103"/>
      <c r="AM252" s="103"/>
      <c r="AN252" s="103"/>
      <c r="AO252" s="103"/>
      <c r="AP252" s="103"/>
      <c r="AQ252" s="103"/>
      <c r="AR252" s="103"/>
      <c r="AS252" s="103"/>
      <c r="AT252" s="103"/>
      <c r="AU252" s="103"/>
      <c r="AV252" s="103"/>
      <c r="AW252" s="103"/>
      <c r="AX252" s="103"/>
      <c r="AY252" s="103"/>
      <c r="AZ252" s="103"/>
      <c r="BA252" s="103"/>
      <c r="BB252" s="103"/>
      <c r="BC252" s="103"/>
      <c r="BD252" s="103"/>
      <c r="BE252" s="103"/>
      <c r="BF252" s="103"/>
      <c r="BG252" s="103"/>
      <c r="BH252" s="103"/>
      <c r="BI252" s="103"/>
      <c r="BJ252" s="103"/>
      <c r="BK252" s="103"/>
      <c r="BL252" s="103"/>
      <c r="BM252" s="103"/>
      <c r="BN252" s="103"/>
      <c r="BO252" s="103"/>
      <c r="BP252" s="103"/>
      <c r="BQ252" s="103"/>
      <c r="BR252" s="103"/>
      <c r="BS252" s="103"/>
      <c r="BT252" s="103"/>
      <c r="BU252" s="103"/>
      <c r="BV252" s="103"/>
      <c r="BW252" s="103"/>
      <c r="BX252" s="103"/>
    </row>
    <row r="253" spans="1:76" s="109" customFormat="1" x14ac:dyDescent="0.35">
      <c r="A253" s="103"/>
      <c r="B253" s="103"/>
      <c r="C253" s="103"/>
      <c r="D253" s="103"/>
      <c r="E253" s="103"/>
      <c r="F253" s="103"/>
      <c r="G253" s="103"/>
      <c r="H253" s="103"/>
      <c r="I253" s="103"/>
      <c r="J253" s="103"/>
      <c r="K253" s="103"/>
      <c r="L253" s="103"/>
      <c r="M253" s="103"/>
      <c r="N253" s="103"/>
      <c r="O253" s="103"/>
      <c r="P253" s="103"/>
      <c r="Q253" s="103"/>
      <c r="R253" s="103"/>
      <c r="S253" s="103"/>
      <c r="T253" s="103"/>
      <c r="U253" s="103"/>
      <c r="V253" s="103"/>
      <c r="W253" s="103"/>
      <c r="X253" s="103"/>
      <c r="Y253" s="103"/>
      <c r="Z253" s="103"/>
      <c r="AA253" s="103"/>
      <c r="AB253" s="103"/>
      <c r="AC253" s="103"/>
      <c r="AD253" s="103"/>
      <c r="AE253" s="103"/>
      <c r="AF253" s="103"/>
      <c r="AG253" s="103"/>
      <c r="AH253" s="103"/>
      <c r="AI253" s="103"/>
      <c r="AJ253" s="103"/>
      <c r="AK253" s="103"/>
      <c r="AL253" s="103"/>
      <c r="AM253" s="103"/>
      <c r="AN253" s="103"/>
      <c r="AO253" s="103"/>
      <c r="AP253" s="103"/>
      <c r="AQ253" s="103"/>
      <c r="AR253" s="103"/>
      <c r="AS253" s="103"/>
      <c r="AT253" s="103"/>
      <c r="AU253" s="103"/>
      <c r="AV253" s="103"/>
      <c r="AW253" s="103"/>
      <c r="AX253" s="103"/>
      <c r="AY253" s="103"/>
      <c r="AZ253" s="103"/>
      <c r="BA253" s="103"/>
      <c r="BB253" s="103"/>
      <c r="BC253" s="103"/>
      <c r="BD253" s="103"/>
      <c r="BE253" s="103"/>
      <c r="BF253" s="103"/>
      <c r="BG253" s="103"/>
      <c r="BH253" s="103"/>
      <c r="BI253" s="103"/>
      <c r="BJ253" s="103"/>
      <c r="BK253" s="103"/>
      <c r="BL253" s="103"/>
      <c r="BM253" s="103"/>
      <c r="BN253" s="103"/>
      <c r="BO253" s="103"/>
      <c r="BP253" s="103"/>
      <c r="BQ253" s="103"/>
      <c r="BR253" s="103"/>
      <c r="BS253" s="103"/>
      <c r="BT253" s="103"/>
      <c r="BU253" s="103"/>
      <c r="BV253" s="103"/>
      <c r="BW253" s="103"/>
      <c r="BX253" s="103"/>
    </row>
    <row r="254" spans="1:76" s="109" customFormat="1" x14ac:dyDescent="0.35">
      <c r="A254" s="103"/>
      <c r="B254" s="103"/>
      <c r="C254" s="103"/>
      <c r="D254" s="103"/>
      <c r="E254" s="103"/>
      <c r="F254" s="103"/>
      <c r="G254" s="103"/>
      <c r="H254" s="103"/>
      <c r="I254" s="103"/>
      <c r="J254" s="103"/>
      <c r="K254" s="103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103"/>
      <c r="X254" s="103"/>
      <c r="Y254" s="103"/>
      <c r="Z254" s="103"/>
      <c r="AA254" s="103"/>
      <c r="AB254" s="103"/>
      <c r="AC254" s="103"/>
      <c r="AD254" s="103"/>
      <c r="AE254" s="103"/>
      <c r="AF254" s="103"/>
      <c r="AG254" s="103"/>
      <c r="AH254" s="103"/>
      <c r="AI254" s="103"/>
      <c r="AJ254" s="103"/>
      <c r="AK254" s="103"/>
      <c r="AL254" s="103"/>
      <c r="AM254" s="103"/>
      <c r="AN254" s="103"/>
      <c r="AO254" s="103"/>
      <c r="AP254" s="103"/>
      <c r="AQ254" s="103"/>
      <c r="AR254" s="103"/>
      <c r="AS254" s="103"/>
      <c r="AT254" s="103"/>
      <c r="AU254" s="103"/>
      <c r="AV254" s="103"/>
      <c r="AW254" s="103"/>
      <c r="AX254" s="103"/>
      <c r="AY254" s="103"/>
      <c r="AZ254" s="103"/>
      <c r="BA254" s="103"/>
      <c r="BB254" s="103"/>
      <c r="BC254" s="103"/>
      <c r="BD254" s="103"/>
      <c r="BE254" s="103"/>
      <c r="BF254" s="103"/>
      <c r="BG254" s="103"/>
      <c r="BH254" s="103"/>
      <c r="BI254" s="103"/>
      <c r="BJ254" s="103"/>
      <c r="BK254" s="103"/>
      <c r="BL254" s="103"/>
      <c r="BM254" s="103"/>
      <c r="BN254" s="103"/>
      <c r="BO254" s="103"/>
      <c r="BP254" s="103"/>
      <c r="BQ254" s="103"/>
      <c r="BR254" s="103"/>
      <c r="BS254" s="103"/>
      <c r="BT254" s="103"/>
      <c r="BU254" s="103"/>
      <c r="BV254" s="103"/>
      <c r="BW254" s="103"/>
      <c r="BX254" s="103"/>
    </row>
    <row r="255" spans="1:76" s="109" customFormat="1" x14ac:dyDescent="0.35">
      <c r="A255" s="103"/>
      <c r="B255" s="103"/>
      <c r="C255" s="103"/>
      <c r="D255" s="103"/>
      <c r="E255" s="103"/>
      <c r="F255" s="103"/>
      <c r="G255" s="103"/>
      <c r="H255" s="103"/>
      <c r="I255" s="103"/>
      <c r="J255" s="103"/>
      <c r="K255" s="103"/>
      <c r="L255" s="103"/>
      <c r="M255" s="103"/>
      <c r="N255" s="103"/>
      <c r="O255" s="103"/>
      <c r="P255" s="103"/>
      <c r="Q255" s="103"/>
      <c r="R255" s="103"/>
      <c r="S255" s="103"/>
      <c r="T255" s="103"/>
      <c r="U255" s="103"/>
      <c r="V255" s="103"/>
      <c r="W255" s="103"/>
      <c r="X255" s="103"/>
      <c r="Y255" s="103"/>
      <c r="Z255" s="103"/>
      <c r="AA255" s="103"/>
      <c r="AB255" s="103"/>
      <c r="AC255" s="103"/>
      <c r="AD255" s="103"/>
      <c r="AE255" s="103"/>
      <c r="AF255" s="103"/>
      <c r="AG255" s="103"/>
      <c r="AH255" s="103"/>
      <c r="AI255" s="103"/>
      <c r="AJ255" s="103"/>
      <c r="AK255" s="103"/>
      <c r="AL255" s="103"/>
      <c r="AM255" s="103"/>
      <c r="AN255" s="103"/>
      <c r="AO255" s="103"/>
      <c r="AP255" s="103"/>
      <c r="AQ255" s="103"/>
      <c r="AR255" s="103"/>
      <c r="AS255" s="103"/>
      <c r="AT255" s="103"/>
      <c r="AU255" s="103"/>
      <c r="AV255" s="103"/>
      <c r="AW255" s="103"/>
      <c r="AX255" s="103"/>
      <c r="AY255" s="103"/>
      <c r="AZ255" s="103"/>
      <c r="BA255" s="103"/>
      <c r="BB255" s="103"/>
      <c r="BC255" s="103"/>
      <c r="BD255" s="103"/>
      <c r="BE255" s="103"/>
      <c r="BF255" s="103"/>
      <c r="BG255" s="103"/>
      <c r="BH255" s="103"/>
      <c r="BI255" s="103"/>
      <c r="BJ255" s="103"/>
      <c r="BK255" s="103"/>
      <c r="BL255" s="103"/>
      <c r="BM255" s="103"/>
      <c r="BN255" s="103"/>
      <c r="BO255" s="103"/>
      <c r="BP255" s="103"/>
      <c r="BQ255" s="103"/>
      <c r="BR255" s="103"/>
      <c r="BS255" s="103"/>
      <c r="BT255" s="103"/>
      <c r="BU255" s="103"/>
      <c r="BV255" s="103"/>
      <c r="BW255" s="103"/>
      <c r="BX255" s="103"/>
    </row>
    <row r="256" spans="1:76" s="109" customFormat="1" x14ac:dyDescent="0.35">
      <c r="A256" s="103"/>
      <c r="B256" s="103"/>
      <c r="C256" s="103"/>
      <c r="D256" s="103"/>
      <c r="E256" s="103"/>
      <c r="F256" s="103"/>
      <c r="G256" s="103"/>
      <c r="H256" s="103"/>
      <c r="I256" s="103"/>
      <c r="J256" s="103"/>
      <c r="K256" s="103"/>
      <c r="L256" s="103"/>
      <c r="M256" s="103"/>
      <c r="N256" s="103"/>
      <c r="O256" s="103"/>
      <c r="P256" s="103"/>
      <c r="Q256" s="103"/>
      <c r="R256" s="103"/>
      <c r="S256" s="103"/>
      <c r="T256" s="103"/>
      <c r="U256" s="103"/>
      <c r="V256" s="103"/>
      <c r="W256" s="103"/>
      <c r="X256" s="103"/>
      <c r="Y256" s="103"/>
      <c r="Z256" s="103"/>
      <c r="AA256" s="103"/>
      <c r="AB256" s="103"/>
      <c r="AC256" s="103"/>
      <c r="AD256" s="103"/>
      <c r="AE256" s="103"/>
      <c r="AF256" s="103"/>
      <c r="AG256" s="103"/>
      <c r="AH256" s="103"/>
      <c r="AI256" s="103"/>
      <c r="AJ256" s="103"/>
      <c r="AK256" s="103"/>
      <c r="AL256" s="103"/>
      <c r="AM256" s="103"/>
      <c r="AN256" s="103"/>
      <c r="AO256" s="103"/>
      <c r="AP256" s="103"/>
      <c r="AQ256" s="103"/>
      <c r="AR256" s="103"/>
      <c r="AS256" s="103"/>
      <c r="AT256" s="103"/>
      <c r="AU256" s="103"/>
      <c r="AV256" s="103"/>
      <c r="AW256" s="103"/>
      <c r="AX256" s="103"/>
      <c r="AY256" s="103"/>
      <c r="AZ256" s="103"/>
      <c r="BA256" s="103"/>
      <c r="BB256" s="103"/>
      <c r="BC256" s="103"/>
      <c r="BD256" s="103"/>
      <c r="BE256" s="103"/>
      <c r="BF256" s="103"/>
      <c r="BG256" s="103"/>
      <c r="BH256" s="103"/>
      <c r="BI256" s="103"/>
      <c r="BJ256" s="103"/>
      <c r="BK256" s="103"/>
      <c r="BL256" s="103"/>
      <c r="BM256" s="103"/>
      <c r="BN256" s="103"/>
      <c r="BO256" s="103"/>
      <c r="BP256" s="103"/>
      <c r="BQ256" s="103"/>
      <c r="BR256" s="103"/>
      <c r="BS256" s="103"/>
      <c r="BT256" s="103"/>
      <c r="BU256" s="103"/>
      <c r="BV256" s="103"/>
      <c r="BW256" s="103"/>
      <c r="BX256" s="103"/>
    </row>
    <row r="257" spans="1:76" s="109" customFormat="1" x14ac:dyDescent="0.35">
      <c r="A257" s="103"/>
      <c r="B257" s="103"/>
      <c r="C257" s="103"/>
      <c r="D257" s="103"/>
      <c r="E257" s="103"/>
      <c r="F257" s="103"/>
      <c r="G257" s="103"/>
      <c r="H257" s="103"/>
      <c r="I257" s="103"/>
      <c r="J257" s="103"/>
      <c r="K257" s="103"/>
      <c r="L257" s="103"/>
      <c r="M257" s="103"/>
      <c r="N257" s="103"/>
      <c r="O257" s="103"/>
      <c r="P257" s="103"/>
      <c r="Q257" s="103"/>
      <c r="R257" s="103"/>
      <c r="S257" s="103"/>
      <c r="T257" s="103"/>
      <c r="U257" s="103"/>
      <c r="V257" s="103"/>
      <c r="W257" s="103"/>
      <c r="X257" s="103"/>
      <c r="Y257" s="103"/>
      <c r="Z257" s="103"/>
      <c r="AA257" s="103"/>
      <c r="AB257" s="103"/>
      <c r="AC257" s="103"/>
      <c r="AD257" s="103"/>
      <c r="AE257" s="103"/>
      <c r="AF257" s="103"/>
      <c r="AG257" s="103"/>
      <c r="AH257" s="103"/>
      <c r="AI257" s="103"/>
      <c r="AJ257" s="103"/>
      <c r="AK257" s="103"/>
      <c r="AL257" s="103"/>
      <c r="AM257" s="103"/>
      <c r="AN257" s="103"/>
      <c r="AO257" s="103"/>
      <c r="AP257" s="103"/>
      <c r="AQ257" s="103"/>
      <c r="AR257" s="103"/>
      <c r="AS257" s="103"/>
      <c r="AT257" s="103"/>
      <c r="AU257" s="103"/>
      <c r="AV257" s="103"/>
      <c r="AW257" s="103"/>
      <c r="AX257" s="103"/>
      <c r="AY257" s="103"/>
      <c r="AZ257" s="103"/>
      <c r="BA257" s="103"/>
      <c r="BB257" s="103"/>
      <c r="BC257" s="103"/>
      <c r="BD257" s="103"/>
      <c r="BE257" s="103"/>
      <c r="BF257" s="103"/>
      <c r="BG257" s="103"/>
      <c r="BH257" s="103"/>
      <c r="BI257" s="103"/>
      <c r="BJ257" s="103"/>
      <c r="BK257" s="103"/>
      <c r="BL257" s="103"/>
      <c r="BM257" s="103"/>
      <c r="BN257" s="103"/>
      <c r="BO257" s="103"/>
      <c r="BP257" s="103"/>
      <c r="BQ257" s="103"/>
      <c r="BR257" s="103"/>
      <c r="BS257" s="103"/>
      <c r="BT257" s="103"/>
      <c r="BU257" s="103"/>
      <c r="BV257" s="103"/>
      <c r="BW257" s="103"/>
      <c r="BX257" s="103"/>
    </row>
    <row r="258" spans="1:76" s="109" customFormat="1" x14ac:dyDescent="0.35">
      <c r="A258" s="103"/>
      <c r="B258" s="103"/>
      <c r="C258" s="103"/>
      <c r="D258" s="103"/>
      <c r="E258" s="103"/>
      <c r="F258" s="103"/>
      <c r="G258" s="103"/>
      <c r="H258" s="103"/>
      <c r="I258" s="103"/>
      <c r="J258" s="103"/>
      <c r="K258" s="103"/>
      <c r="L258" s="103"/>
      <c r="M258" s="103"/>
      <c r="N258" s="103"/>
      <c r="O258" s="103"/>
      <c r="P258" s="103"/>
      <c r="Q258" s="103"/>
      <c r="R258" s="103"/>
      <c r="S258" s="103"/>
      <c r="T258" s="103"/>
      <c r="U258" s="103"/>
      <c r="V258" s="103"/>
      <c r="W258" s="103"/>
      <c r="X258" s="103"/>
      <c r="Y258" s="103"/>
      <c r="Z258" s="103"/>
      <c r="AA258" s="103"/>
      <c r="AB258" s="103"/>
      <c r="AC258" s="103"/>
      <c r="AD258" s="103"/>
      <c r="AE258" s="103"/>
      <c r="AF258" s="103"/>
      <c r="AG258" s="103"/>
      <c r="AH258" s="103"/>
      <c r="AI258" s="103"/>
      <c r="AJ258" s="103"/>
      <c r="AK258" s="103"/>
      <c r="AL258" s="103"/>
      <c r="AM258" s="103"/>
      <c r="AN258" s="103"/>
      <c r="AO258" s="103"/>
      <c r="AP258" s="103"/>
      <c r="AQ258" s="103"/>
      <c r="AR258" s="103"/>
      <c r="AS258" s="103"/>
      <c r="AT258" s="103"/>
      <c r="AU258" s="103"/>
      <c r="AV258" s="103"/>
      <c r="AW258" s="103"/>
      <c r="AX258" s="103"/>
      <c r="AY258" s="103"/>
      <c r="AZ258" s="103"/>
      <c r="BA258" s="103"/>
      <c r="BB258" s="103"/>
      <c r="BC258" s="103"/>
      <c r="BD258" s="103"/>
      <c r="BE258" s="103"/>
      <c r="BF258" s="103"/>
      <c r="BG258" s="103"/>
      <c r="BH258" s="103"/>
      <c r="BI258" s="103"/>
      <c r="BJ258" s="103"/>
      <c r="BK258" s="103"/>
      <c r="BL258" s="103"/>
      <c r="BM258" s="103"/>
      <c r="BN258" s="103"/>
      <c r="BO258" s="103"/>
      <c r="BP258" s="103"/>
      <c r="BQ258" s="103"/>
      <c r="BR258" s="103"/>
      <c r="BS258" s="103"/>
      <c r="BT258" s="103"/>
      <c r="BU258" s="103"/>
      <c r="BV258" s="103"/>
      <c r="BW258" s="103"/>
      <c r="BX258" s="103"/>
    </row>
    <row r="259" spans="1:76" s="109" customFormat="1" x14ac:dyDescent="0.35">
      <c r="A259" s="103"/>
      <c r="B259" s="103"/>
      <c r="C259" s="103"/>
      <c r="D259" s="103"/>
      <c r="E259" s="103"/>
      <c r="F259" s="103"/>
      <c r="G259" s="103"/>
      <c r="H259" s="103"/>
      <c r="I259" s="103"/>
      <c r="J259" s="103"/>
      <c r="K259" s="103"/>
      <c r="L259" s="103"/>
      <c r="M259" s="103"/>
      <c r="N259" s="103"/>
      <c r="O259" s="103"/>
      <c r="P259" s="103"/>
      <c r="Q259" s="103"/>
      <c r="R259" s="103"/>
      <c r="S259" s="103"/>
      <c r="T259" s="103"/>
      <c r="U259" s="103"/>
      <c r="V259" s="103"/>
      <c r="W259" s="103"/>
      <c r="X259" s="103"/>
      <c r="Y259" s="103"/>
      <c r="Z259" s="103"/>
      <c r="AA259" s="103"/>
      <c r="AB259" s="103"/>
      <c r="AC259" s="103"/>
      <c r="AD259" s="103"/>
      <c r="AE259" s="103"/>
      <c r="AF259" s="103"/>
      <c r="AG259" s="103"/>
      <c r="AH259" s="103"/>
      <c r="AI259" s="103"/>
      <c r="AJ259" s="103"/>
      <c r="AK259" s="103"/>
      <c r="AL259" s="103"/>
      <c r="AM259" s="103"/>
      <c r="AN259" s="103"/>
      <c r="AO259" s="103"/>
      <c r="AP259" s="103"/>
      <c r="AQ259" s="103"/>
      <c r="AR259" s="103"/>
      <c r="AS259" s="103"/>
      <c r="AT259" s="103"/>
      <c r="AU259" s="103"/>
      <c r="AV259" s="103"/>
      <c r="AW259" s="103"/>
      <c r="AX259" s="103"/>
      <c r="AY259" s="103"/>
      <c r="AZ259" s="103"/>
      <c r="BA259" s="103"/>
      <c r="BB259" s="103"/>
      <c r="BC259" s="103"/>
      <c r="BD259" s="103"/>
      <c r="BE259" s="103"/>
      <c r="BF259" s="103"/>
      <c r="BG259" s="103"/>
      <c r="BH259" s="103"/>
      <c r="BI259" s="103"/>
      <c r="BJ259" s="103"/>
      <c r="BK259" s="103"/>
      <c r="BL259" s="103"/>
      <c r="BM259" s="103"/>
      <c r="BN259" s="103"/>
      <c r="BO259" s="103"/>
      <c r="BP259" s="103"/>
      <c r="BQ259" s="103"/>
      <c r="BR259" s="103"/>
      <c r="BS259" s="103"/>
      <c r="BT259" s="103"/>
      <c r="BU259" s="103"/>
      <c r="BV259" s="103"/>
      <c r="BW259" s="103"/>
      <c r="BX259" s="103"/>
    </row>
    <row r="260" spans="1:76" s="109" customFormat="1" x14ac:dyDescent="0.35">
      <c r="A260" s="103"/>
      <c r="B260" s="103"/>
      <c r="C260" s="103"/>
      <c r="D260" s="103"/>
      <c r="E260" s="103"/>
      <c r="F260" s="103"/>
      <c r="G260" s="103"/>
      <c r="H260" s="103"/>
      <c r="I260" s="103"/>
      <c r="J260" s="103"/>
      <c r="K260" s="103"/>
      <c r="L260" s="103"/>
      <c r="M260" s="103"/>
      <c r="N260" s="103"/>
      <c r="O260" s="103"/>
      <c r="P260" s="103"/>
      <c r="Q260" s="103"/>
      <c r="R260" s="103"/>
      <c r="S260" s="103"/>
      <c r="T260" s="103"/>
      <c r="U260" s="103"/>
      <c r="V260" s="103"/>
      <c r="W260" s="103"/>
      <c r="X260" s="103"/>
      <c r="Y260" s="103"/>
      <c r="Z260" s="103"/>
      <c r="AA260" s="103"/>
      <c r="AB260" s="103"/>
      <c r="AC260" s="103"/>
      <c r="AD260" s="103"/>
      <c r="AE260" s="103"/>
      <c r="AF260" s="103"/>
      <c r="AG260" s="103"/>
      <c r="AH260" s="103"/>
      <c r="AI260" s="103"/>
      <c r="AJ260" s="103"/>
      <c r="AK260" s="103"/>
      <c r="AL260" s="103"/>
      <c r="AM260" s="103"/>
      <c r="AN260" s="103"/>
      <c r="AO260" s="103"/>
      <c r="AP260" s="103"/>
      <c r="AQ260" s="103"/>
      <c r="AR260" s="103"/>
      <c r="AS260" s="103"/>
      <c r="AT260" s="103"/>
      <c r="AU260" s="103"/>
      <c r="AV260" s="103"/>
      <c r="AW260" s="103"/>
      <c r="AX260" s="103"/>
      <c r="AY260" s="103"/>
      <c r="AZ260" s="103"/>
      <c r="BA260" s="103"/>
      <c r="BB260" s="103"/>
      <c r="BC260" s="103"/>
      <c r="BD260" s="103"/>
      <c r="BE260" s="103"/>
      <c r="BF260" s="103"/>
      <c r="BG260" s="103"/>
      <c r="BH260" s="103"/>
      <c r="BI260" s="103"/>
      <c r="BJ260" s="103"/>
      <c r="BK260" s="103"/>
      <c r="BL260" s="103"/>
      <c r="BM260" s="103"/>
      <c r="BN260" s="103"/>
      <c r="BO260" s="103"/>
      <c r="BP260" s="103"/>
      <c r="BQ260" s="103"/>
      <c r="BR260" s="103"/>
      <c r="BS260" s="103"/>
      <c r="BT260" s="103"/>
      <c r="BU260" s="103"/>
      <c r="BV260" s="103"/>
      <c r="BW260" s="103"/>
      <c r="BX260" s="103"/>
    </row>
    <row r="261" spans="1:76" s="109" customFormat="1" x14ac:dyDescent="0.35">
      <c r="A261" s="103"/>
      <c r="B261" s="103"/>
      <c r="C261" s="103"/>
      <c r="D261" s="103"/>
      <c r="E261" s="103"/>
      <c r="F261" s="103"/>
      <c r="G261" s="103"/>
      <c r="H261" s="103"/>
      <c r="I261" s="103"/>
      <c r="J261" s="103"/>
      <c r="K261" s="103"/>
      <c r="L261" s="103"/>
      <c r="M261" s="103"/>
      <c r="N261" s="103"/>
      <c r="O261" s="103"/>
      <c r="P261" s="103"/>
      <c r="Q261" s="103"/>
      <c r="R261" s="103"/>
      <c r="S261" s="103"/>
      <c r="T261" s="103"/>
      <c r="U261" s="103"/>
      <c r="V261" s="103"/>
      <c r="W261" s="103"/>
      <c r="X261" s="103"/>
      <c r="Y261" s="103"/>
      <c r="Z261" s="103"/>
      <c r="AA261" s="103"/>
      <c r="AB261" s="103"/>
      <c r="AC261" s="103"/>
      <c r="AD261" s="103"/>
      <c r="AE261" s="103"/>
      <c r="AF261" s="103"/>
      <c r="AG261" s="103"/>
      <c r="AH261" s="103"/>
      <c r="AI261" s="103"/>
      <c r="AJ261" s="103"/>
      <c r="AK261" s="103"/>
      <c r="AL261" s="103"/>
      <c r="AM261" s="103"/>
      <c r="AN261" s="103"/>
      <c r="AO261" s="103"/>
      <c r="AP261" s="103"/>
      <c r="AQ261" s="103"/>
      <c r="AR261" s="103"/>
      <c r="AS261" s="103"/>
      <c r="AT261" s="103"/>
      <c r="AU261" s="103"/>
      <c r="AV261" s="103"/>
      <c r="AW261" s="103"/>
      <c r="AX261" s="103"/>
      <c r="AY261" s="103"/>
      <c r="AZ261" s="103"/>
      <c r="BA261" s="103"/>
      <c r="BB261" s="103"/>
      <c r="BC261" s="103"/>
      <c r="BD261" s="103"/>
      <c r="BE261" s="103"/>
      <c r="BF261" s="103"/>
      <c r="BG261" s="103"/>
      <c r="BH261" s="103"/>
      <c r="BI261" s="103"/>
      <c r="BJ261" s="103"/>
      <c r="BK261" s="103"/>
      <c r="BL261" s="103"/>
      <c r="BM261" s="103"/>
      <c r="BN261" s="103"/>
      <c r="BO261" s="103"/>
      <c r="BP261" s="103"/>
      <c r="BQ261" s="103"/>
      <c r="BR261" s="103"/>
      <c r="BS261" s="103"/>
      <c r="BT261" s="103"/>
      <c r="BU261" s="103"/>
      <c r="BV261" s="103"/>
      <c r="BW261" s="103"/>
      <c r="BX261" s="103"/>
    </row>
    <row r="262" spans="1:76" s="109" customFormat="1" x14ac:dyDescent="0.35">
      <c r="A262" s="103"/>
      <c r="B262" s="103"/>
      <c r="C262" s="103"/>
      <c r="D262" s="103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/>
      <c r="O262" s="103"/>
      <c r="P262" s="103"/>
      <c r="Q262" s="103"/>
      <c r="R262" s="103"/>
      <c r="S262" s="103"/>
      <c r="T262" s="103"/>
      <c r="U262" s="103"/>
      <c r="V262" s="103"/>
      <c r="W262" s="103"/>
      <c r="X262" s="103"/>
      <c r="Y262" s="103"/>
      <c r="Z262" s="103"/>
      <c r="AA262" s="103"/>
      <c r="AB262" s="103"/>
      <c r="AC262" s="103"/>
      <c r="AD262" s="103"/>
      <c r="AE262" s="103"/>
      <c r="AF262" s="103"/>
      <c r="AG262" s="103"/>
      <c r="AH262" s="103"/>
      <c r="AI262" s="103"/>
      <c r="AJ262" s="103"/>
      <c r="AK262" s="103"/>
      <c r="AL262" s="103"/>
      <c r="AM262" s="103"/>
      <c r="AN262" s="103"/>
      <c r="AO262" s="103"/>
      <c r="AP262" s="103"/>
      <c r="AQ262" s="103"/>
      <c r="AR262" s="103"/>
      <c r="AS262" s="103"/>
      <c r="AT262" s="103"/>
      <c r="AU262" s="103"/>
      <c r="AV262" s="103"/>
      <c r="AW262" s="103"/>
      <c r="AX262" s="103"/>
      <c r="AY262" s="103"/>
      <c r="AZ262" s="103"/>
      <c r="BA262" s="103"/>
      <c r="BB262" s="103"/>
      <c r="BC262" s="103"/>
      <c r="BD262" s="103"/>
      <c r="BE262" s="103"/>
      <c r="BF262" s="103"/>
      <c r="BG262" s="103"/>
      <c r="BH262" s="103"/>
      <c r="BI262" s="103"/>
      <c r="BJ262" s="103"/>
      <c r="BK262" s="103"/>
      <c r="BL262" s="103"/>
      <c r="BM262" s="103"/>
      <c r="BN262" s="103"/>
      <c r="BO262" s="103"/>
      <c r="BP262" s="103"/>
      <c r="BQ262" s="103"/>
      <c r="BR262" s="103"/>
      <c r="BS262" s="103"/>
      <c r="BT262" s="103"/>
      <c r="BU262" s="103"/>
      <c r="BV262" s="103"/>
      <c r="BW262" s="103"/>
      <c r="BX262" s="103"/>
    </row>
    <row r="263" spans="1:76" s="109" customFormat="1" x14ac:dyDescent="0.35">
      <c r="A263" s="103"/>
      <c r="B263" s="103"/>
      <c r="C263" s="103"/>
      <c r="D263" s="103"/>
      <c r="E263" s="103"/>
      <c r="F263" s="103"/>
      <c r="G263" s="103"/>
      <c r="H263" s="103"/>
      <c r="I263" s="103"/>
      <c r="J263" s="103"/>
      <c r="K263" s="103"/>
      <c r="L263" s="103"/>
      <c r="M263" s="103"/>
      <c r="N263" s="103"/>
      <c r="O263" s="103"/>
      <c r="P263" s="103"/>
      <c r="Q263" s="103"/>
      <c r="R263" s="103"/>
      <c r="S263" s="103"/>
      <c r="T263" s="103"/>
      <c r="U263" s="103"/>
      <c r="V263" s="103"/>
      <c r="W263" s="103"/>
      <c r="X263" s="103"/>
      <c r="Y263" s="103"/>
      <c r="Z263" s="103"/>
      <c r="AA263" s="103"/>
      <c r="AB263" s="103"/>
      <c r="AC263" s="103"/>
      <c r="AD263" s="103"/>
      <c r="AE263" s="103"/>
      <c r="AF263" s="103"/>
      <c r="AG263" s="103"/>
      <c r="AH263" s="103"/>
      <c r="AI263" s="103"/>
      <c r="AJ263" s="103"/>
      <c r="AK263" s="103"/>
      <c r="AL263" s="103"/>
      <c r="AM263" s="103"/>
      <c r="AN263" s="103"/>
      <c r="AO263" s="103"/>
      <c r="AP263" s="103"/>
      <c r="AQ263" s="103"/>
      <c r="AR263" s="103"/>
      <c r="AS263" s="103"/>
      <c r="AT263" s="103"/>
      <c r="AU263" s="103"/>
      <c r="AV263" s="103"/>
      <c r="AW263" s="103"/>
      <c r="AX263" s="103"/>
      <c r="AY263" s="103"/>
      <c r="AZ263" s="103"/>
      <c r="BA263" s="103"/>
      <c r="BB263" s="103"/>
      <c r="BC263" s="103"/>
      <c r="BD263" s="103"/>
      <c r="BE263" s="103"/>
      <c r="BF263" s="103"/>
      <c r="BG263" s="103"/>
      <c r="BH263" s="103"/>
      <c r="BI263" s="103"/>
      <c r="BJ263" s="103"/>
      <c r="BK263" s="103"/>
      <c r="BL263" s="103"/>
      <c r="BM263" s="103"/>
      <c r="BN263" s="103"/>
      <c r="BO263" s="103"/>
      <c r="BP263" s="103"/>
      <c r="BQ263" s="103"/>
      <c r="BR263" s="103"/>
      <c r="BS263" s="103"/>
      <c r="BT263" s="103"/>
      <c r="BU263" s="103"/>
      <c r="BV263" s="103"/>
      <c r="BW263" s="103"/>
      <c r="BX263" s="103"/>
    </row>
    <row r="264" spans="1:76" s="109" customFormat="1" x14ac:dyDescent="0.35">
      <c r="A264" s="103"/>
      <c r="B264" s="103"/>
      <c r="C264" s="103"/>
      <c r="D264" s="103"/>
      <c r="E264" s="103"/>
      <c r="F264" s="103"/>
      <c r="G264" s="103"/>
      <c r="H264" s="103"/>
      <c r="I264" s="103"/>
      <c r="J264" s="103"/>
      <c r="K264" s="103"/>
      <c r="L264" s="103"/>
      <c r="M264" s="103"/>
      <c r="N264" s="103"/>
      <c r="O264" s="103"/>
      <c r="P264" s="103"/>
      <c r="Q264" s="103"/>
      <c r="R264" s="103"/>
      <c r="S264" s="103"/>
      <c r="T264" s="103"/>
      <c r="U264" s="103"/>
      <c r="V264" s="103"/>
      <c r="W264" s="103"/>
      <c r="X264" s="103"/>
      <c r="Y264" s="103"/>
      <c r="Z264" s="103"/>
      <c r="AA264" s="103"/>
      <c r="AB264" s="103"/>
      <c r="AC264" s="103"/>
      <c r="AD264" s="103"/>
      <c r="AE264" s="103"/>
      <c r="AF264" s="103"/>
      <c r="AG264" s="103"/>
      <c r="AH264" s="103"/>
      <c r="AI264" s="103"/>
      <c r="AJ264" s="103"/>
      <c r="AK264" s="103"/>
      <c r="AL264" s="103"/>
      <c r="AM264" s="103"/>
      <c r="AN264" s="103"/>
      <c r="AO264" s="103"/>
      <c r="AP264" s="103"/>
      <c r="AQ264" s="103"/>
      <c r="AR264" s="103"/>
      <c r="AS264" s="103"/>
      <c r="AT264" s="103"/>
      <c r="AU264" s="103"/>
      <c r="AV264" s="103"/>
      <c r="AW264" s="103"/>
      <c r="AX264" s="103"/>
      <c r="AY264" s="103"/>
      <c r="AZ264" s="103"/>
      <c r="BA264" s="103"/>
      <c r="BB264" s="103"/>
      <c r="BC264" s="103"/>
      <c r="BD264" s="103"/>
      <c r="BE264" s="103"/>
      <c r="BF264" s="103"/>
      <c r="BG264" s="103"/>
      <c r="BH264" s="103"/>
      <c r="BI264" s="103"/>
      <c r="BJ264" s="103"/>
      <c r="BK264" s="103"/>
      <c r="BL264" s="103"/>
      <c r="BM264" s="103"/>
      <c r="BN264" s="103"/>
      <c r="BO264" s="103"/>
      <c r="BP264" s="103"/>
      <c r="BQ264" s="103"/>
      <c r="BR264" s="103"/>
      <c r="BS264" s="103"/>
      <c r="BT264" s="103"/>
      <c r="BU264" s="103"/>
      <c r="BV264" s="103"/>
      <c r="BW264" s="103"/>
      <c r="BX264" s="103"/>
    </row>
    <row r="265" spans="1:76" s="109" customFormat="1" x14ac:dyDescent="0.35">
      <c r="A265" s="103"/>
      <c r="B265" s="103"/>
      <c r="C265" s="103"/>
      <c r="D265" s="103"/>
      <c r="E265" s="103"/>
      <c r="F265" s="103"/>
      <c r="G265" s="103"/>
      <c r="H265" s="103"/>
      <c r="I265" s="103"/>
      <c r="J265" s="103"/>
      <c r="K265" s="103"/>
      <c r="L265" s="103"/>
      <c r="M265" s="103"/>
      <c r="N265" s="103"/>
      <c r="O265" s="103"/>
      <c r="P265" s="103"/>
      <c r="Q265" s="103"/>
      <c r="R265" s="103"/>
      <c r="S265" s="103"/>
      <c r="T265" s="103"/>
      <c r="U265" s="103"/>
      <c r="V265" s="103"/>
      <c r="W265" s="103"/>
      <c r="X265" s="103"/>
      <c r="Y265" s="103"/>
      <c r="Z265" s="103"/>
      <c r="AA265" s="103"/>
      <c r="AB265" s="103"/>
      <c r="AC265" s="103"/>
      <c r="AD265" s="103"/>
      <c r="AE265" s="103"/>
      <c r="AF265" s="103"/>
      <c r="AG265" s="103"/>
      <c r="AH265" s="103"/>
      <c r="AI265" s="103"/>
      <c r="AJ265" s="103"/>
      <c r="AK265" s="103"/>
      <c r="AL265" s="103"/>
      <c r="AM265" s="103"/>
      <c r="AN265" s="103"/>
      <c r="AO265" s="103"/>
      <c r="AP265" s="103"/>
      <c r="AQ265" s="103"/>
      <c r="AR265" s="103"/>
      <c r="AS265" s="103"/>
      <c r="AT265" s="103"/>
      <c r="AU265" s="103"/>
      <c r="AV265" s="103"/>
      <c r="AW265" s="103"/>
      <c r="AX265" s="103"/>
      <c r="AY265" s="103"/>
      <c r="AZ265" s="103"/>
      <c r="BA265" s="103"/>
      <c r="BB265" s="103"/>
      <c r="BC265" s="103"/>
      <c r="BD265" s="103"/>
      <c r="BE265" s="103"/>
      <c r="BF265" s="103"/>
      <c r="BG265" s="103"/>
      <c r="BH265" s="103"/>
      <c r="BI265" s="103"/>
      <c r="BJ265" s="103"/>
      <c r="BK265" s="103"/>
      <c r="BL265" s="103"/>
      <c r="BM265" s="103"/>
      <c r="BN265" s="103"/>
      <c r="BO265" s="103"/>
      <c r="BP265" s="103"/>
      <c r="BQ265" s="103"/>
      <c r="BR265" s="103"/>
      <c r="BS265" s="103"/>
      <c r="BT265" s="103"/>
      <c r="BU265" s="103"/>
      <c r="BV265" s="103"/>
      <c r="BW265" s="103"/>
      <c r="BX265" s="103"/>
    </row>
    <row r="266" spans="1:76" s="109" customFormat="1" x14ac:dyDescent="0.35">
      <c r="A266" s="103"/>
      <c r="B266" s="103"/>
      <c r="C266" s="103"/>
      <c r="D266" s="103"/>
      <c r="E266" s="103"/>
      <c r="F266" s="103"/>
      <c r="G266" s="103"/>
      <c r="H266" s="103"/>
      <c r="I266" s="103"/>
      <c r="J266" s="103"/>
      <c r="K266" s="103"/>
      <c r="L266" s="103"/>
      <c r="M266" s="103"/>
      <c r="N266" s="103"/>
      <c r="O266" s="103"/>
      <c r="P266" s="103"/>
      <c r="Q266" s="103"/>
      <c r="R266" s="103"/>
      <c r="S266" s="103"/>
      <c r="T266" s="103"/>
      <c r="U266" s="103"/>
      <c r="V266" s="103"/>
      <c r="W266" s="103"/>
      <c r="X266" s="103"/>
      <c r="Y266" s="103"/>
      <c r="Z266" s="103"/>
      <c r="AA266" s="103"/>
      <c r="AB266" s="103"/>
      <c r="AC266" s="103"/>
      <c r="AD266" s="103"/>
      <c r="AE266" s="103"/>
      <c r="AF266" s="103"/>
      <c r="AG266" s="103"/>
      <c r="AH266" s="103"/>
      <c r="AI266" s="103"/>
      <c r="AJ266" s="103"/>
      <c r="AK266" s="103"/>
      <c r="AL266" s="103"/>
      <c r="AM266" s="103"/>
      <c r="AN266" s="103"/>
      <c r="AO266" s="103"/>
      <c r="AP266" s="103"/>
      <c r="AQ266" s="103"/>
      <c r="AR266" s="103"/>
      <c r="AS266" s="103"/>
      <c r="AT266" s="103"/>
      <c r="AU266" s="103"/>
      <c r="AV266" s="103"/>
      <c r="AW266" s="103"/>
      <c r="AX266" s="103"/>
      <c r="AY266" s="103"/>
      <c r="AZ266" s="103"/>
      <c r="BA266" s="103"/>
      <c r="BB266" s="103"/>
      <c r="BC266" s="103"/>
      <c r="BD266" s="103"/>
      <c r="BE266" s="103"/>
      <c r="BF266" s="103"/>
      <c r="BG266" s="103"/>
      <c r="BH266" s="103"/>
      <c r="BI266" s="103"/>
      <c r="BJ266" s="103"/>
      <c r="BK266" s="103"/>
      <c r="BL266" s="103"/>
      <c r="BM266" s="103"/>
      <c r="BN266" s="103"/>
      <c r="BO266" s="103"/>
      <c r="BP266" s="103"/>
      <c r="BQ266" s="103"/>
      <c r="BR266" s="103"/>
      <c r="BS266" s="103"/>
      <c r="BT266" s="103"/>
      <c r="BU266" s="103"/>
      <c r="BV266" s="103"/>
      <c r="BW266" s="103"/>
      <c r="BX266" s="103"/>
    </row>
    <row r="267" spans="1:76" s="109" customFormat="1" x14ac:dyDescent="0.35">
      <c r="A267" s="103"/>
      <c r="B267" s="103"/>
      <c r="C267" s="103"/>
      <c r="D267" s="103"/>
      <c r="E267" s="103"/>
      <c r="F267" s="103"/>
      <c r="G267" s="103"/>
      <c r="H267" s="103"/>
      <c r="I267" s="103"/>
      <c r="J267" s="103"/>
      <c r="K267" s="103"/>
      <c r="L267" s="103"/>
      <c r="M267" s="103"/>
      <c r="N267" s="103"/>
      <c r="O267" s="103"/>
      <c r="P267" s="103"/>
      <c r="Q267" s="103"/>
      <c r="R267" s="103"/>
      <c r="S267" s="103"/>
      <c r="T267" s="103"/>
      <c r="U267" s="103"/>
      <c r="V267" s="103"/>
      <c r="W267" s="103"/>
      <c r="X267" s="103"/>
      <c r="Y267" s="103"/>
      <c r="Z267" s="103"/>
      <c r="AA267" s="103"/>
      <c r="AB267" s="103"/>
      <c r="AC267" s="103"/>
      <c r="AD267" s="103"/>
      <c r="AE267" s="103"/>
      <c r="AF267" s="103"/>
      <c r="AG267" s="103"/>
      <c r="AH267" s="103"/>
      <c r="AI267" s="103"/>
      <c r="AJ267" s="103"/>
      <c r="AK267" s="103"/>
      <c r="AL267" s="103"/>
      <c r="AM267" s="103"/>
      <c r="AN267" s="103"/>
      <c r="AO267" s="103"/>
      <c r="AP267" s="103"/>
      <c r="AQ267" s="103"/>
      <c r="AR267" s="103"/>
      <c r="AS267" s="103"/>
      <c r="AT267" s="103"/>
      <c r="AU267" s="103"/>
      <c r="AV267" s="103"/>
      <c r="AW267" s="103"/>
      <c r="AX267" s="103"/>
      <c r="AY267" s="103"/>
      <c r="AZ267" s="103"/>
      <c r="BA267" s="103"/>
      <c r="BB267" s="103"/>
      <c r="BC267" s="103"/>
      <c r="BD267" s="103"/>
      <c r="BE267" s="103"/>
      <c r="BF267" s="103"/>
      <c r="BG267" s="103"/>
      <c r="BH267" s="103"/>
      <c r="BI267" s="103"/>
      <c r="BJ267" s="103"/>
      <c r="BK267" s="103"/>
      <c r="BL267" s="103"/>
      <c r="BM267" s="103"/>
      <c r="BN267" s="103"/>
      <c r="BO267" s="103"/>
      <c r="BP267" s="103"/>
      <c r="BQ267" s="103"/>
      <c r="BR267" s="103"/>
      <c r="BS267" s="103"/>
      <c r="BT267" s="103"/>
      <c r="BU267" s="103"/>
      <c r="BV267" s="103"/>
      <c r="BW267" s="103"/>
      <c r="BX267" s="103"/>
    </row>
    <row r="268" spans="1:76" s="109" customFormat="1" x14ac:dyDescent="0.35">
      <c r="A268" s="103"/>
      <c r="B268" s="103"/>
      <c r="C268" s="103"/>
      <c r="D268" s="103"/>
      <c r="E268" s="103"/>
      <c r="F268" s="103"/>
      <c r="G268" s="103"/>
      <c r="H268" s="103"/>
      <c r="I268" s="103"/>
      <c r="J268" s="103"/>
      <c r="K268" s="103"/>
      <c r="L268" s="103"/>
      <c r="M268" s="103"/>
      <c r="N268" s="103"/>
      <c r="O268" s="103"/>
      <c r="P268" s="103"/>
      <c r="Q268" s="103"/>
      <c r="R268" s="103"/>
      <c r="S268" s="103"/>
      <c r="T268" s="103"/>
      <c r="U268" s="103"/>
      <c r="V268" s="103"/>
      <c r="W268" s="103"/>
      <c r="X268" s="103"/>
      <c r="Y268" s="103"/>
      <c r="Z268" s="103"/>
      <c r="AA268" s="103"/>
      <c r="AB268" s="103"/>
      <c r="AC268" s="103"/>
      <c r="AD268" s="103"/>
      <c r="AE268" s="103"/>
      <c r="AF268" s="103"/>
      <c r="AG268" s="103"/>
      <c r="AH268" s="103"/>
      <c r="AI268" s="103"/>
      <c r="AJ268" s="103"/>
      <c r="AK268" s="103"/>
      <c r="AL268" s="103"/>
      <c r="AM268" s="103"/>
      <c r="AN268" s="103"/>
      <c r="AO268" s="103"/>
      <c r="AP268" s="103"/>
      <c r="AQ268" s="103"/>
      <c r="AR268" s="103"/>
      <c r="AS268" s="103"/>
      <c r="AT268" s="103"/>
      <c r="AU268" s="103"/>
      <c r="AV268" s="103"/>
      <c r="AW268" s="103"/>
      <c r="AX268" s="103"/>
      <c r="AY268" s="103"/>
      <c r="AZ268" s="103"/>
      <c r="BA268" s="103"/>
      <c r="BB268" s="103"/>
      <c r="BC268" s="103"/>
      <c r="BD268" s="103"/>
      <c r="BE268" s="103"/>
      <c r="BF268" s="103"/>
      <c r="BG268" s="103"/>
      <c r="BH268" s="103"/>
      <c r="BI268" s="103"/>
      <c r="BJ268" s="103"/>
      <c r="BK268" s="103"/>
      <c r="BL268" s="103"/>
      <c r="BM268" s="103"/>
      <c r="BN268" s="103"/>
      <c r="BO268" s="103"/>
      <c r="BP268" s="103"/>
      <c r="BQ268" s="103"/>
      <c r="BR268" s="103"/>
      <c r="BS268" s="103"/>
      <c r="BT268" s="103"/>
      <c r="BU268" s="103"/>
      <c r="BV268" s="103"/>
      <c r="BW268" s="103"/>
      <c r="BX268" s="103"/>
    </row>
    <row r="269" spans="1:76" s="109" customFormat="1" x14ac:dyDescent="0.35">
      <c r="A269" s="103"/>
      <c r="B269" s="103"/>
      <c r="C269" s="103"/>
      <c r="D269" s="103"/>
      <c r="E269" s="103"/>
      <c r="F269" s="103"/>
      <c r="G269" s="103"/>
      <c r="H269" s="103"/>
      <c r="I269" s="103"/>
      <c r="J269" s="103"/>
      <c r="K269" s="103"/>
      <c r="L269" s="103"/>
      <c r="M269" s="103"/>
      <c r="N269" s="103"/>
      <c r="O269" s="103"/>
      <c r="P269" s="103"/>
      <c r="Q269" s="103"/>
      <c r="R269" s="103"/>
      <c r="S269" s="103"/>
      <c r="T269" s="103"/>
      <c r="U269" s="103"/>
      <c r="V269" s="103"/>
      <c r="W269" s="103"/>
      <c r="X269" s="103"/>
      <c r="Y269" s="103"/>
      <c r="Z269" s="103"/>
      <c r="AA269" s="103"/>
      <c r="AB269" s="103"/>
      <c r="AC269" s="103"/>
      <c r="AD269" s="103"/>
      <c r="AE269" s="103"/>
      <c r="AF269" s="103"/>
      <c r="AG269" s="103"/>
      <c r="AH269" s="103"/>
      <c r="AI269" s="103"/>
      <c r="AJ269" s="103"/>
      <c r="AK269" s="103"/>
      <c r="AL269" s="103"/>
      <c r="AM269" s="103"/>
      <c r="AN269" s="103"/>
      <c r="AO269" s="103"/>
      <c r="AP269" s="103"/>
      <c r="AQ269" s="103"/>
      <c r="AR269" s="103"/>
      <c r="AS269" s="103"/>
      <c r="AT269" s="103"/>
      <c r="AU269" s="103"/>
      <c r="AV269" s="103"/>
      <c r="AW269" s="103"/>
      <c r="AX269" s="103"/>
      <c r="AY269" s="103"/>
      <c r="AZ269" s="103"/>
      <c r="BA269" s="103"/>
      <c r="BB269" s="103"/>
      <c r="BC269" s="103"/>
      <c r="BD269" s="103"/>
      <c r="BE269" s="103"/>
      <c r="BF269" s="103"/>
      <c r="BG269" s="103"/>
      <c r="BH269" s="103"/>
      <c r="BI269" s="103"/>
      <c r="BJ269" s="103"/>
      <c r="BK269" s="103"/>
      <c r="BL269" s="103"/>
      <c r="BM269" s="103"/>
      <c r="BN269" s="103"/>
      <c r="BO269" s="103"/>
      <c r="BP269" s="103"/>
      <c r="BQ269" s="103"/>
      <c r="BR269" s="103"/>
      <c r="BS269" s="103"/>
      <c r="BT269" s="103"/>
      <c r="BU269" s="103"/>
      <c r="BV269" s="103"/>
      <c r="BW269" s="103"/>
      <c r="BX269" s="103"/>
    </row>
    <row r="270" spans="1:76" s="109" customFormat="1" x14ac:dyDescent="0.35">
      <c r="A270" s="103"/>
      <c r="B270" s="103"/>
      <c r="C270" s="103"/>
      <c r="D270" s="103"/>
      <c r="E270" s="103"/>
      <c r="F270" s="103"/>
      <c r="G270" s="103"/>
      <c r="H270" s="103"/>
      <c r="I270" s="103"/>
      <c r="J270" s="103"/>
      <c r="K270" s="103"/>
      <c r="L270" s="103"/>
      <c r="M270" s="103"/>
      <c r="N270" s="103"/>
      <c r="O270" s="103"/>
      <c r="P270" s="103"/>
      <c r="Q270" s="103"/>
      <c r="R270" s="103"/>
      <c r="S270" s="103"/>
      <c r="T270" s="103"/>
      <c r="U270" s="103"/>
      <c r="V270" s="103"/>
      <c r="W270" s="103"/>
      <c r="X270" s="103"/>
      <c r="Y270" s="103"/>
      <c r="Z270" s="103"/>
      <c r="AA270" s="103"/>
      <c r="AB270" s="103"/>
      <c r="AC270" s="103"/>
      <c r="AD270" s="103"/>
      <c r="AE270" s="103"/>
      <c r="AF270" s="103"/>
      <c r="AG270" s="103"/>
      <c r="AH270" s="103"/>
      <c r="AI270" s="103"/>
      <c r="AJ270" s="103"/>
      <c r="AK270" s="103"/>
      <c r="AL270" s="103"/>
      <c r="AM270" s="103"/>
      <c r="AN270" s="103"/>
      <c r="AO270" s="103"/>
      <c r="AP270" s="103"/>
      <c r="AQ270" s="103"/>
      <c r="AR270" s="103"/>
      <c r="AS270" s="103"/>
      <c r="AT270" s="103"/>
      <c r="AU270" s="103"/>
      <c r="AV270" s="103"/>
      <c r="AW270" s="103"/>
      <c r="AX270" s="103"/>
      <c r="AY270" s="103"/>
      <c r="AZ270" s="103"/>
      <c r="BA270" s="103"/>
      <c r="BB270" s="103"/>
      <c r="BC270" s="103"/>
      <c r="BD270" s="103"/>
      <c r="BE270" s="103"/>
      <c r="BF270" s="103"/>
      <c r="BG270" s="103"/>
      <c r="BH270" s="103"/>
      <c r="BI270" s="103"/>
      <c r="BJ270" s="103"/>
      <c r="BK270" s="103"/>
      <c r="BL270" s="103"/>
      <c r="BM270" s="103"/>
      <c r="BN270" s="103"/>
      <c r="BO270" s="103"/>
      <c r="BP270" s="103"/>
      <c r="BQ270" s="103"/>
      <c r="BR270" s="103"/>
      <c r="BS270" s="103"/>
      <c r="BT270" s="103"/>
      <c r="BU270" s="103"/>
      <c r="BV270" s="103"/>
      <c r="BW270" s="103"/>
      <c r="BX270" s="103"/>
    </row>
    <row r="271" spans="1:76" s="109" customFormat="1" x14ac:dyDescent="0.35">
      <c r="A271" s="103"/>
      <c r="B271" s="103"/>
      <c r="C271" s="103"/>
      <c r="D271" s="103"/>
      <c r="E271" s="103"/>
      <c r="F271" s="103"/>
      <c r="G271" s="103"/>
      <c r="H271" s="103"/>
      <c r="I271" s="103"/>
      <c r="J271" s="103"/>
      <c r="K271" s="103"/>
      <c r="L271" s="103"/>
      <c r="M271" s="103"/>
      <c r="N271" s="103"/>
      <c r="O271" s="103"/>
      <c r="P271" s="103"/>
      <c r="Q271" s="103"/>
      <c r="R271" s="103"/>
      <c r="S271" s="103"/>
      <c r="T271" s="103"/>
      <c r="U271" s="103"/>
      <c r="V271" s="103"/>
      <c r="W271" s="103"/>
      <c r="X271" s="103"/>
      <c r="Y271" s="103"/>
      <c r="Z271" s="103"/>
      <c r="AA271" s="103"/>
      <c r="AB271" s="103"/>
      <c r="AC271" s="103"/>
      <c r="AD271" s="103"/>
      <c r="AE271" s="103"/>
      <c r="AF271" s="103"/>
      <c r="AG271" s="103"/>
      <c r="AH271" s="103"/>
      <c r="AI271" s="103"/>
      <c r="AJ271" s="103"/>
      <c r="AK271" s="103"/>
      <c r="AL271" s="103"/>
      <c r="AM271" s="103"/>
      <c r="AN271" s="103"/>
      <c r="AO271" s="103"/>
      <c r="AP271" s="103"/>
      <c r="AQ271" s="103"/>
      <c r="AR271" s="103"/>
      <c r="AS271" s="103"/>
      <c r="AT271" s="103"/>
      <c r="AU271" s="103"/>
      <c r="AV271" s="103"/>
      <c r="AW271" s="103"/>
      <c r="AX271" s="103"/>
      <c r="AY271" s="103"/>
      <c r="AZ271" s="103"/>
      <c r="BA271" s="103"/>
      <c r="BB271" s="103"/>
      <c r="BC271" s="103"/>
      <c r="BD271" s="103"/>
      <c r="BE271" s="103"/>
      <c r="BF271" s="103"/>
      <c r="BG271" s="103"/>
      <c r="BH271" s="103"/>
      <c r="BI271" s="103"/>
      <c r="BJ271" s="103"/>
      <c r="BK271" s="103"/>
      <c r="BL271" s="103"/>
      <c r="BM271" s="103"/>
      <c r="BN271" s="103"/>
      <c r="BO271" s="103"/>
      <c r="BP271" s="103"/>
      <c r="BQ271" s="103"/>
      <c r="BR271" s="103"/>
      <c r="BS271" s="103"/>
      <c r="BT271" s="103"/>
      <c r="BU271" s="103"/>
      <c r="BV271" s="103"/>
      <c r="BW271" s="103"/>
      <c r="BX271" s="103"/>
    </row>
    <row r="272" spans="1:76" s="109" customFormat="1" x14ac:dyDescent="0.35">
      <c r="A272" s="103"/>
      <c r="B272" s="103"/>
      <c r="C272" s="103"/>
      <c r="D272" s="103"/>
      <c r="E272" s="103"/>
      <c r="F272" s="103"/>
      <c r="G272" s="103"/>
      <c r="H272" s="103"/>
      <c r="I272" s="103"/>
      <c r="J272" s="103"/>
      <c r="K272" s="103"/>
      <c r="L272" s="103"/>
      <c r="M272" s="103"/>
      <c r="N272" s="103"/>
      <c r="O272" s="103"/>
      <c r="P272" s="103"/>
      <c r="Q272" s="103"/>
      <c r="R272" s="103"/>
      <c r="S272" s="103"/>
      <c r="T272" s="103"/>
      <c r="U272" s="103"/>
      <c r="V272" s="103"/>
      <c r="W272" s="103"/>
      <c r="X272" s="103"/>
      <c r="Y272" s="103"/>
      <c r="Z272" s="103"/>
      <c r="AA272" s="103"/>
      <c r="AB272" s="103"/>
      <c r="AC272" s="103"/>
      <c r="AD272" s="103"/>
      <c r="AE272" s="103"/>
      <c r="AF272" s="103"/>
      <c r="AG272" s="103"/>
      <c r="AH272" s="103"/>
      <c r="AI272" s="103"/>
      <c r="AJ272" s="103"/>
      <c r="AK272" s="103"/>
      <c r="AL272" s="103"/>
      <c r="AM272" s="103"/>
      <c r="AN272" s="103"/>
      <c r="AO272" s="103"/>
      <c r="AP272" s="103"/>
      <c r="AQ272" s="103"/>
      <c r="AR272" s="103"/>
      <c r="AS272" s="103"/>
      <c r="AT272" s="103"/>
      <c r="AU272" s="103"/>
      <c r="AV272" s="103"/>
      <c r="AW272" s="103"/>
      <c r="AX272" s="103"/>
      <c r="AY272" s="103"/>
      <c r="AZ272" s="103"/>
      <c r="BA272" s="103"/>
      <c r="BB272" s="103"/>
      <c r="BC272" s="103"/>
      <c r="BD272" s="103"/>
      <c r="BE272" s="103"/>
      <c r="BF272" s="103"/>
      <c r="BG272" s="103"/>
      <c r="BH272" s="103"/>
      <c r="BI272" s="103"/>
      <c r="BJ272" s="103"/>
      <c r="BK272" s="103"/>
      <c r="BL272" s="103"/>
      <c r="BM272" s="103"/>
      <c r="BN272" s="103"/>
      <c r="BO272" s="103"/>
      <c r="BP272" s="103"/>
      <c r="BQ272" s="103"/>
      <c r="BR272" s="103"/>
      <c r="BS272" s="103"/>
      <c r="BT272" s="103"/>
      <c r="BU272" s="103"/>
      <c r="BV272" s="103"/>
      <c r="BW272" s="103"/>
      <c r="BX272" s="103"/>
    </row>
    <row r="273" spans="1:76" s="109" customFormat="1" x14ac:dyDescent="0.35">
      <c r="A273" s="103"/>
      <c r="B273" s="103"/>
      <c r="C273" s="103"/>
      <c r="D273" s="103"/>
      <c r="E273" s="103"/>
      <c r="F273" s="103"/>
      <c r="G273" s="103"/>
      <c r="H273" s="103"/>
      <c r="I273" s="103"/>
      <c r="J273" s="103"/>
      <c r="K273" s="103"/>
      <c r="L273" s="103"/>
      <c r="M273" s="103"/>
      <c r="N273" s="103"/>
      <c r="O273" s="103"/>
      <c r="P273" s="103"/>
      <c r="Q273" s="103"/>
      <c r="R273" s="103"/>
      <c r="S273" s="103"/>
      <c r="T273" s="103"/>
      <c r="U273" s="103"/>
      <c r="V273" s="103"/>
      <c r="W273" s="103"/>
      <c r="X273" s="103"/>
      <c r="Y273" s="103"/>
      <c r="Z273" s="103"/>
      <c r="AA273" s="103"/>
      <c r="AB273" s="103"/>
      <c r="AC273" s="103"/>
      <c r="AD273" s="103"/>
      <c r="AE273" s="103"/>
      <c r="AF273" s="103"/>
      <c r="AG273" s="103"/>
      <c r="AH273" s="103"/>
      <c r="AI273" s="103"/>
      <c r="AJ273" s="103"/>
      <c r="AK273" s="103"/>
      <c r="AL273" s="103"/>
      <c r="AM273" s="103"/>
      <c r="AN273" s="103"/>
      <c r="AO273" s="103"/>
      <c r="AP273" s="103"/>
      <c r="AQ273" s="103"/>
      <c r="AR273" s="103"/>
      <c r="AS273" s="103"/>
      <c r="AT273" s="103"/>
      <c r="AU273" s="103"/>
      <c r="AV273" s="103"/>
      <c r="AW273" s="103"/>
      <c r="AX273" s="103"/>
      <c r="AY273" s="103"/>
      <c r="AZ273" s="103"/>
      <c r="BA273" s="103"/>
      <c r="BB273" s="103"/>
      <c r="BC273" s="103"/>
      <c r="BD273" s="103"/>
      <c r="BE273" s="103"/>
      <c r="BF273" s="103"/>
      <c r="BG273" s="103"/>
      <c r="BH273" s="103"/>
      <c r="BI273" s="103"/>
      <c r="BJ273" s="103"/>
      <c r="BK273" s="103"/>
      <c r="BL273" s="103"/>
      <c r="BM273" s="103"/>
      <c r="BN273" s="103"/>
      <c r="BO273" s="103"/>
      <c r="BP273" s="103"/>
      <c r="BQ273" s="103"/>
      <c r="BR273" s="103"/>
      <c r="BS273" s="103"/>
      <c r="BT273" s="103"/>
      <c r="BU273" s="103"/>
      <c r="BV273" s="103"/>
      <c r="BW273" s="103"/>
      <c r="BX273" s="103"/>
    </row>
    <row r="274" spans="1:76" s="109" customFormat="1" x14ac:dyDescent="0.35">
      <c r="A274" s="103"/>
      <c r="B274" s="103"/>
      <c r="C274" s="103"/>
      <c r="D274" s="103"/>
      <c r="E274" s="103"/>
      <c r="F274" s="103"/>
      <c r="G274" s="103"/>
      <c r="H274" s="103"/>
      <c r="I274" s="103"/>
      <c r="J274" s="103"/>
      <c r="K274" s="103"/>
      <c r="L274" s="103"/>
      <c r="M274" s="103"/>
      <c r="N274" s="103"/>
      <c r="O274" s="103"/>
      <c r="P274" s="103"/>
      <c r="Q274" s="103"/>
      <c r="R274" s="103"/>
      <c r="S274" s="103"/>
      <c r="T274" s="103"/>
      <c r="U274" s="103"/>
      <c r="V274" s="103"/>
      <c r="W274" s="103"/>
      <c r="X274" s="103"/>
      <c r="Y274" s="103"/>
      <c r="Z274" s="103"/>
      <c r="AA274" s="103"/>
      <c r="AB274" s="103"/>
      <c r="AC274" s="103"/>
      <c r="AD274" s="103"/>
      <c r="AE274" s="103"/>
      <c r="AF274" s="103"/>
      <c r="AG274" s="103"/>
      <c r="AH274" s="103"/>
      <c r="AI274" s="103"/>
      <c r="AJ274" s="103"/>
      <c r="AK274" s="103"/>
      <c r="AL274" s="103"/>
      <c r="AM274" s="103"/>
      <c r="AN274" s="103"/>
      <c r="AO274" s="103"/>
      <c r="AP274" s="103"/>
      <c r="AQ274" s="103"/>
      <c r="AR274" s="103"/>
      <c r="AS274" s="103"/>
      <c r="AT274" s="103"/>
      <c r="AU274" s="103"/>
      <c r="AV274" s="103"/>
      <c r="AW274" s="103"/>
      <c r="AX274" s="103"/>
      <c r="AY274" s="103"/>
      <c r="AZ274" s="103"/>
      <c r="BA274" s="103"/>
      <c r="BB274" s="103"/>
      <c r="BC274" s="103"/>
      <c r="BD274" s="103"/>
      <c r="BE274" s="103"/>
      <c r="BF274" s="103"/>
      <c r="BG274" s="103"/>
      <c r="BH274" s="103"/>
      <c r="BI274" s="103"/>
      <c r="BJ274" s="103"/>
      <c r="BK274" s="103"/>
      <c r="BL274" s="103"/>
      <c r="BM274" s="103"/>
      <c r="BN274" s="103"/>
      <c r="BO274" s="103"/>
      <c r="BP274" s="103"/>
      <c r="BQ274" s="103"/>
      <c r="BR274" s="103"/>
      <c r="BS274" s="103"/>
      <c r="BT274" s="103"/>
      <c r="BU274" s="103"/>
      <c r="BV274" s="103"/>
      <c r="BW274" s="103"/>
      <c r="BX274" s="103"/>
    </row>
  </sheetData>
  <mergeCells count="9">
    <mergeCell ref="B23:E23"/>
    <mergeCell ref="F23:I23"/>
    <mergeCell ref="J23:M23"/>
    <mergeCell ref="B38:E38"/>
    <mergeCell ref="B39:E39"/>
    <mergeCell ref="F38:I38"/>
    <mergeCell ref="J38:M38"/>
    <mergeCell ref="F39:I39"/>
    <mergeCell ref="J39:M3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R257"/>
  <sheetViews>
    <sheetView tabSelected="1" workbookViewId="0">
      <selection activeCell="M40" sqref="M40"/>
    </sheetView>
  </sheetViews>
  <sheetFormatPr defaultColWidth="11.54296875" defaultRowHeight="14.5" x14ac:dyDescent="0.35"/>
  <cols>
    <col min="1" max="1" width="10.81640625" style="103" customWidth="1"/>
    <col min="2" max="2" width="16.81640625" style="103" customWidth="1"/>
    <col min="3" max="34" width="11.54296875" style="103"/>
    <col min="35" max="69" width="11.54296875" style="99"/>
    <col min="70" max="16384" width="11.54296875" style="91"/>
  </cols>
  <sheetData>
    <row r="1" spans="1:69" s="103" customFormat="1" x14ac:dyDescent="0.35">
      <c r="A1" s="146" t="s">
        <v>128</v>
      </c>
    </row>
    <row r="2" spans="1:69" s="103" customFormat="1" x14ac:dyDescent="0.35"/>
    <row r="3" spans="1:69" s="108" customFormat="1" x14ac:dyDescent="0.35">
      <c r="A3" s="234" t="s">
        <v>62</v>
      </c>
      <c r="B3" s="234" t="s">
        <v>63</v>
      </c>
      <c r="C3" s="238" t="s">
        <v>20</v>
      </c>
      <c r="D3" s="238" t="s">
        <v>64</v>
      </c>
      <c r="E3" s="238" t="s">
        <v>65</v>
      </c>
      <c r="F3" s="238" t="s">
        <v>67</v>
      </c>
      <c r="G3" s="238" t="s">
        <v>66</v>
      </c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</row>
    <row r="4" spans="1:69" x14ac:dyDescent="0.35">
      <c r="A4" s="235">
        <v>43278</v>
      </c>
      <c r="B4" s="236" t="s">
        <v>68</v>
      </c>
      <c r="C4" s="230">
        <v>7.08</v>
      </c>
      <c r="D4" s="230">
        <v>0.39</v>
      </c>
      <c r="E4" s="230">
        <v>0.08</v>
      </c>
      <c r="F4" s="230">
        <v>3.6</v>
      </c>
      <c r="G4" s="230">
        <v>0.04</v>
      </c>
    </row>
    <row r="5" spans="1:69" x14ac:dyDescent="0.35">
      <c r="A5" s="237">
        <f>+A4</f>
        <v>43278</v>
      </c>
      <c r="B5" s="236" t="s">
        <v>69</v>
      </c>
      <c r="C5" s="230">
        <v>7.04</v>
      </c>
      <c r="D5" s="230">
        <v>0.13</v>
      </c>
      <c r="E5" s="230">
        <v>0.01</v>
      </c>
      <c r="F5" s="230">
        <v>3.6</v>
      </c>
      <c r="G5" s="230">
        <v>1.7999999999999999E-2</v>
      </c>
    </row>
    <row r="6" spans="1:69" x14ac:dyDescent="0.35">
      <c r="A6" s="237">
        <f>+A5</f>
        <v>43278</v>
      </c>
      <c r="B6" s="236" t="s">
        <v>70</v>
      </c>
      <c r="C6" s="230">
        <v>6.95</v>
      </c>
      <c r="D6" s="230">
        <v>0.14000000000000001</v>
      </c>
      <c r="E6" s="230">
        <v>0.02</v>
      </c>
      <c r="F6" s="230">
        <v>2.9</v>
      </c>
      <c r="G6" s="230">
        <v>0.02</v>
      </c>
    </row>
    <row r="7" spans="1:69" x14ac:dyDescent="0.35">
      <c r="A7" s="235">
        <v>43326</v>
      </c>
      <c r="B7" s="236" t="s">
        <v>68</v>
      </c>
      <c r="C7" s="230">
        <v>7.49</v>
      </c>
      <c r="D7" s="230">
        <v>0.08</v>
      </c>
      <c r="E7" s="230">
        <v>0.06</v>
      </c>
      <c r="F7" s="230">
        <v>6</v>
      </c>
      <c r="G7" s="230">
        <v>0.13200000000000001</v>
      </c>
    </row>
    <row r="8" spans="1:69" x14ac:dyDescent="0.35">
      <c r="A8" s="237">
        <f>+A7</f>
        <v>43326</v>
      </c>
      <c r="B8" s="236" t="s">
        <v>69</v>
      </c>
      <c r="C8" s="230">
        <v>7.43</v>
      </c>
      <c r="D8" s="230">
        <v>1.07</v>
      </c>
      <c r="E8" s="230">
        <v>0.04</v>
      </c>
      <c r="F8" s="230">
        <v>8.5</v>
      </c>
      <c r="G8" s="230">
        <v>0.11899999999999999</v>
      </c>
    </row>
    <row r="9" spans="1:69" x14ac:dyDescent="0.35">
      <c r="A9" s="237">
        <f>+A8</f>
        <v>43326</v>
      </c>
      <c r="B9" s="236" t="s">
        <v>70</v>
      </c>
      <c r="C9" s="230">
        <v>7.47</v>
      </c>
      <c r="D9" s="230">
        <v>0.38</v>
      </c>
      <c r="E9" s="230">
        <v>0.08</v>
      </c>
      <c r="F9" s="230">
        <v>9.4</v>
      </c>
      <c r="G9" s="230">
        <v>0.152</v>
      </c>
    </row>
    <row r="10" spans="1:69" x14ac:dyDescent="0.35">
      <c r="A10" s="235">
        <v>43361</v>
      </c>
      <c r="B10" s="236" t="s">
        <v>68</v>
      </c>
      <c r="C10" s="230">
        <v>7.25</v>
      </c>
      <c r="D10" s="230">
        <v>0.12</v>
      </c>
      <c r="E10" s="230">
        <v>0.04</v>
      </c>
      <c r="F10" s="230">
        <v>7.5</v>
      </c>
      <c r="G10" s="230">
        <v>0.17899999999999999</v>
      </c>
    </row>
    <row r="11" spans="1:69" x14ac:dyDescent="0.35">
      <c r="A11" s="237">
        <f>+A10</f>
        <v>43361</v>
      </c>
      <c r="B11" s="236" t="s">
        <v>69</v>
      </c>
      <c r="C11" s="230">
        <v>7.43</v>
      </c>
      <c r="D11" s="230">
        <v>0.13</v>
      </c>
      <c r="E11" s="230">
        <v>0.21</v>
      </c>
      <c r="F11" s="230">
        <v>5.7</v>
      </c>
      <c r="G11" s="230">
        <v>6.8000000000000005E-2</v>
      </c>
    </row>
    <row r="12" spans="1:69" x14ac:dyDescent="0.35">
      <c r="A12" s="237">
        <f>+A11</f>
        <v>43361</v>
      </c>
      <c r="B12" s="236" t="s">
        <v>70</v>
      </c>
      <c r="C12" s="230">
        <v>7.21</v>
      </c>
      <c r="D12" s="230">
        <v>0.11</v>
      </c>
      <c r="E12" s="230">
        <v>0.72</v>
      </c>
      <c r="F12" s="230">
        <v>7</v>
      </c>
      <c r="G12" s="230">
        <v>0.13300000000000001</v>
      </c>
    </row>
    <row r="13" spans="1:69" x14ac:dyDescent="0.35">
      <c r="A13" s="111"/>
      <c r="B13" s="109" t="s">
        <v>30</v>
      </c>
      <c r="C13" s="239">
        <f ca="1">+AVERAGE(C4:C149)</f>
        <v>5.0874358974358973</v>
      </c>
      <c r="D13" s="239">
        <f ca="1">+AVERAGE(D4:D149)</f>
        <v>0.33256410256410257</v>
      </c>
      <c r="E13" s="239">
        <f ca="1">+AVERAGE(E4:E149)</f>
        <v>0.16153846153846155</v>
      </c>
      <c r="F13" s="240">
        <f ca="1">+AVERAGE(F4:F149)</f>
        <v>4.1876923076923083</v>
      </c>
      <c r="G13" s="241">
        <f ca="1">+AVERAGE(G4:G149)</f>
        <v>9.2897435897435904E-2</v>
      </c>
    </row>
    <row r="14" spans="1:69" x14ac:dyDescent="0.35">
      <c r="A14" s="111"/>
      <c r="B14" s="109" t="s">
        <v>40</v>
      </c>
      <c r="C14" s="239">
        <f ca="1">+MIN(C4:C149)</f>
        <v>0.08</v>
      </c>
      <c r="D14" s="239">
        <f ca="1">+MIN(D4:D149)</f>
        <v>0.08</v>
      </c>
      <c r="E14" s="239">
        <f ca="1">+MIN(E4:E149)</f>
        <v>0.01</v>
      </c>
      <c r="F14" s="240">
        <f ca="1">+MIN(F4:F149)</f>
        <v>0.04</v>
      </c>
      <c r="G14" s="241">
        <f ca="1">+MIN(G4:G149)</f>
        <v>0.01</v>
      </c>
    </row>
    <row r="15" spans="1:69" x14ac:dyDescent="0.35">
      <c r="A15" s="111"/>
      <c r="B15" s="109" t="s">
        <v>41</v>
      </c>
      <c r="C15" s="239">
        <f ca="1">+MAX(C4:C149)</f>
        <v>7.49</v>
      </c>
      <c r="D15" s="239">
        <f ca="1">+MAX(D4:D149)</f>
        <v>1.07</v>
      </c>
      <c r="E15" s="239">
        <f ca="1">+MAX(E4:E149)</f>
        <v>0.72</v>
      </c>
      <c r="F15" s="240">
        <f ca="1">+MAX(F4:F149)</f>
        <v>9.4</v>
      </c>
      <c r="G15" s="241">
        <f ca="1">+MAX(G4:G149)</f>
        <v>0.21</v>
      </c>
    </row>
    <row r="16" spans="1:69" x14ac:dyDescent="0.35">
      <c r="A16" s="111"/>
      <c r="B16" s="104"/>
      <c r="C16" s="105"/>
      <c r="D16" s="105"/>
      <c r="E16" s="105"/>
      <c r="F16" s="105"/>
      <c r="G16" s="105"/>
    </row>
    <row r="18" spans="1:69" x14ac:dyDescent="0.35">
      <c r="B18" s="109"/>
      <c r="C18" s="302" t="s">
        <v>64</v>
      </c>
      <c r="D18" s="302"/>
      <c r="E18" s="302"/>
      <c r="F18" s="302" t="s">
        <v>65</v>
      </c>
      <c r="G18" s="302"/>
      <c r="H18" s="302"/>
      <c r="I18" s="302" t="s">
        <v>66</v>
      </c>
      <c r="J18" s="302"/>
      <c r="K18" s="302"/>
    </row>
    <row r="19" spans="1:69" x14ac:dyDescent="0.35">
      <c r="B19" s="109"/>
      <c r="C19" s="228" t="s">
        <v>98</v>
      </c>
      <c r="D19" s="228" t="s">
        <v>99</v>
      </c>
      <c r="E19" s="228" t="s">
        <v>100</v>
      </c>
      <c r="F19" s="228" t="s">
        <v>98</v>
      </c>
      <c r="G19" s="228" t="s">
        <v>99</v>
      </c>
      <c r="H19" s="228" t="s">
        <v>100</v>
      </c>
      <c r="I19" s="228" t="s">
        <v>98</v>
      </c>
      <c r="J19" s="228" t="s">
        <v>99</v>
      </c>
      <c r="K19" s="228" t="s">
        <v>100</v>
      </c>
    </row>
    <row r="20" spans="1:69" x14ac:dyDescent="0.35">
      <c r="B20" s="229">
        <v>43278</v>
      </c>
      <c r="C20" s="230">
        <v>0.39</v>
      </c>
      <c r="D20" s="230">
        <v>0.13</v>
      </c>
      <c r="E20" s="230">
        <v>0.14000000000000001</v>
      </c>
      <c r="F20" s="230">
        <v>0.08</v>
      </c>
      <c r="G20" s="230">
        <v>0.01</v>
      </c>
      <c r="H20" s="230">
        <v>0.02</v>
      </c>
      <c r="I20" s="230">
        <v>0.04</v>
      </c>
      <c r="J20" s="230">
        <v>1.7999999999999999E-2</v>
      </c>
      <c r="K20" s="230">
        <v>0.02</v>
      </c>
    </row>
    <row r="21" spans="1:69" x14ac:dyDescent="0.35">
      <c r="B21" s="231">
        <v>43326</v>
      </c>
      <c r="C21" s="230">
        <v>0.08</v>
      </c>
      <c r="D21" s="230">
        <v>1.07</v>
      </c>
      <c r="E21" s="230">
        <v>0.38</v>
      </c>
      <c r="F21" s="230">
        <v>0.06</v>
      </c>
      <c r="G21" s="230">
        <v>0.04</v>
      </c>
      <c r="H21" s="230">
        <v>0.08</v>
      </c>
      <c r="I21" s="230">
        <v>0.13200000000000001</v>
      </c>
      <c r="J21" s="230">
        <v>0.11899999999999999</v>
      </c>
      <c r="K21" s="230">
        <v>0.152</v>
      </c>
    </row>
    <row r="22" spans="1:69" x14ac:dyDescent="0.35">
      <c r="B22" s="231">
        <v>43361</v>
      </c>
      <c r="C22" s="230">
        <v>0.12</v>
      </c>
      <c r="D22" s="230">
        <v>0.13</v>
      </c>
      <c r="E22" s="230">
        <v>0.11</v>
      </c>
      <c r="F22" s="230">
        <v>0.04</v>
      </c>
      <c r="G22" s="230">
        <v>0.21</v>
      </c>
      <c r="H22" s="230">
        <v>0.72</v>
      </c>
      <c r="I22" s="230">
        <v>0.17899999999999999</v>
      </c>
      <c r="J22" s="230">
        <v>6.8000000000000005E-2</v>
      </c>
      <c r="K22" s="230">
        <v>0.13300000000000001</v>
      </c>
    </row>
    <row r="23" spans="1:69" s="93" customFormat="1" x14ac:dyDescent="0.35">
      <c r="A23" s="103"/>
      <c r="B23" s="232" t="s">
        <v>127</v>
      </c>
      <c r="C23" s="233">
        <f>+AVERAGE(C20:C22)</f>
        <v>0.19666666666666668</v>
      </c>
      <c r="D23" s="233">
        <f t="shared" ref="D23:K23" si="0">+AVERAGE(D20:D22)</f>
        <v>0.44333333333333336</v>
      </c>
      <c r="E23" s="233">
        <f t="shared" si="0"/>
        <v>0.21</v>
      </c>
      <c r="F23" s="233">
        <f t="shared" si="0"/>
        <v>6.0000000000000005E-2</v>
      </c>
      <c r="G23" s="233">
        <f t="shared" si="0"/>
        <v>8.666666666666667E-2</v>
      </c>
      <c r="H23" s="233">
        <f t="shared" si="0"/>
        <v>0.27333333333333332</v>
      </c>
      <c r="I23" s="233">
        <f t="shared" si="0"/>
        <v>0.11699999999999999</v>
      </c>
      <c r="J23" s="233">
        <f t="shared" si="0"/>
        <v>6.8333333333333329E-2</v>
      </c>
      <c r="K23" s="233">
        <f t="shared" si="0"/>
        <v>0.10166666666666667</v>
      </c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</row>
    <row r="25" spans="1:69" x14ac:dyDescent="0.35">
      <c r="B25" s="226"/>
    </row>
    <row r="26" spans="1:69" x14ac:dyDescent="0.35">
      <c r="A26" s="102" t="s">
        <v>141</v>
      </c>
      <c r="B26" s="227"/>
    </row>
    <row r="27" spans="1:69" ht="35.5" x14ac:dyDescent="0.35">
      <c r="A27" s="271" t="s">
        <v>142</v>
      </c>
      <c r="B27" s="272" t="s">
        <v>143</v>
      </c>
      <c r="C27" s="272" t="s">
        <v>144</v>
      </c>
      <c r="D27" s="272" t="s">
        <v>145</v>
      </c>
      <c r="E27" s="272" t="s">
        <v>146</v>
      </c>
      <c r="F27" s="272" t="s">
        <v>147</v>
      </c>
      <c r="G27" s="272" t="s">
        <v>148</v>
      </c>
      <c r="H27" s="273" t="s">
        <v>149</v>
      </c>
    </row>
    <row r="28" spans="1:69" x14ac:dyDescent="0.35">
      <c r="A28" s="274" t="s">
        <v>138</v>
      </c>
      <c r="B28" s="268" t="s">
        <v>139</v>
      </c>
      <c r="C28" s="268" t="s">
        <v>140</v>
      </c>
      <c r="D28" s="268" t="s">
        <v>140</v>
      </c>
      <c r="E28" s="268" t="s">
        <v>140</v>
      </c>
      <c r="F28" s="268" t="s">
        <v>140</v>
      </c>
      <c r="G28" s="268" t="s">
        <v>150</v>
      </c>
      <c r="H28" s="275" t="s">
        <v>150</v>
      </c>
    </row>
    <row r="29" spans="1:69" x14ac:dyDescent="0.35">
      <c r="A29" s="276" t="s">
        <v>151</v>
      </c>
      <c r="B29" s="269">
        <v>0.3</v>
      </c>
      <c r="C29" s="269">
        <v>0.5</v>
      </c>
      <c r="D29" s="269">
        <v>0.5</v>
      </c>
      <c r="E29" s="269"/>
      <c r="F29" s="269"/>
      <c r="G29" s="269"/>
      <c r="H29" s="277"/>
    </row>
    <row r="30" spans="1:69" x14ac:dyDescent="0.35">
      <c r="A30" s="276"/>
      <c r="B30" s="270"/>
      <c r="C30" s="270"/>
      <c r="D30" s="270"/>
      <c r="E30" s="270"/>
      <c r="F30" s="270"/>
      <c r="G30" s="270"/>
      <c r="H30" s="278"/>
    </row>
    <row r="31" spans="1:69" x14ac:dyDescent="0.35">
      <c r="A31" s="279" t="s">
        <v>152</v>
      </c>
      <c r="B31" s="280">
        <v>3.6</v>
      </c>
      <c r="C31" s="280">
        <v>7.3</v>
      </c>
      <c r="D31" s="280">
        <v>32.299999999999997</v>
      </c>
      <c r="E31" s="280">
        <v>49.7</v>
      </c>
      <c r="F31" s="280">
        <v>50.3</v>
      </c>
      <c r="G31" s="280">
        <v>30.3</v>
      </c>
      <c r="H31" s="281">
        <v>1.5</v>
      </c>
    </row>
    <row r="32" spans="1:69" x14ac:dyDescent="0.35">
      <c r="A32" s="279" t="s">
        <v>153</v>
      </c>
      <c r="B32" s="280">
        <v>3.4</v>
      </c>
      <c r="C32" s="280">
        <v>7.2</v>
      </c>
      <c r="D32" s="280">
        <v>32</v>
      </c>
      <c r="E32" s="280">
        <v>45.3</v>
      </c>
      <c r="F32" s="280">
        <v>54.7</v>
      </c>
      <c r="G32" s="280">
        <v>28.6</v>
      </c>
      <c r="H32" s="281">
        <v>1.4</v>
      </c>
    </row>
    <row r="33" spans="1:70" x14ac:dyDescent="0.35">
      <c r="A33" s="282" t="s">
        <v>154</v>
      </c>
      <c r="B33" s="283">
        <v>3.9</v>
      </c>
      <c r="C33" s="283">
        <v>7.4</v>
      </c>
      <c r="D33" s="283">
        <v>32.799999999999997</v>
      </c>
      <c r="E33" s="283">
        <v>50.3</v>
      </c>
      <c r="F33" s="283">
        <v>49.7</v>
      </c>
      <c r="G33" s="283">
        <v>29.8</v>
      </c>
      <c r="H33" s="284">
        <v>1.3</v>
      </c>
    </row>
    <row r="38" spans="1:70" s="92" customFormat="1" x14ac:dyDescent="0.35">
      <c r="A38" s="103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1"/>
    </row>
    <row r="39" spans="1:70" s="92" customFormat="1" x14ac:dyDescent="0.35">
      <c r="A39" s="103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1"/>
    </row>
    <row r="40" spans="1:70" s="109" customFormat="1" x14ac:dyDescent="0.35">
      <c r="A40" s="10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3"/>
      <c r="BM40" s="103"/>
      <c r="BN40" s="103"/>
      <c r="BO40" s="103"/>
      <c r="BP40" s="103"/>
      <c r="BQ40" s="103"/>
    </row>
    <row r="41" spans="1:70" s="109" customFormat="1" x14ac:dyDescent="0.35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3"/>
      <c r="BB41" s="103"/>
      <c r="BC41" s="103"/>
      <c r="BD41" s="103"/>
      <c r="BE41" s="103"/>
      <c r="BF41" s="103"/>
      <c r="BG41" s="103"/>
      <c r="BH41" s="103"/>
      <c r="BI41" s="103"/>
      <c r="BJ41" s="103"/>
      <c r="BK41" s="103"/>
      <c r="BL41" s="103"/>
      <c r="BM41" s="103"/>
      <c r="BN41" s="103"/>
      <c r="BO41" s="103"/>
      <c r="BP41" s="103"/>
      <c r="BQ41" s="103"/>
    </row>
    <row r="42" spans="1:70" s="109" customFormat="1" x14ac:dyDescent="0.35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103"/>
      <c r="BD42" s="103"/>
      <c r="BE42" s="103"/>
      <c r="BF42" s="103"/>
      <c r="BG42" s="103"/>
      <c r="BH42" s="103"/>
      <c r="BI42" s="103"/>
      <c r="BJ42" s="103"/>
      <c r="BK42" s="103"/>
      <c r="BL42" s="103"/>
      <c r="BM42" s="103"/>
      <c r="BN42" s="103"/>
      <c r="BO42" s="103"/>
      <c r="BP42" s="103"/>
      <c r="BQ42" s="103"/>
    </row>
    <row r="43" spans="1:70" s="109" customFormat="1" x14ac:dyDescent="0.35">
      <c r="A43" s="103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3"/>
      <c r="BB43" s="103"/>
      <c r="BC43" s="103"/>
      <c r="BD43" s="103"/>
      <c r="BE43" s="103"/>
      <c r="BF43" s="103"/>
      <c r="BG43" s="103"/>
      <c r="BH43" s="103"/>
      <c r="BI43" s="103"/>
      <c r="BJ43" s="103"/>
      <c r="BK43" s="103"/>
      <c r="BL43" s="103"/>
      <c r="BM43" s="103"/>
      <c r="BN43" s="103"/>
      <c r="BO43" s="103"/>
      <c r="BP43" s="103"/>
      <c r="BQ43" s="103"/>
    </row>
    <row r="44" spans="1:70" s="109" customFormat="1" x14ac:dyDescent="0.35">
      <c r="A44" s="103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103"/>
      <c r="BB44" s="103"/>
      <c r="BC44" s="103"/>
      <c r="BD44" s="103"/>
      <c r="BE44" s="103"/>
      <c r="BF44" s="103"/>
      <c r="BG44" s="103"/>
      <c r="BH44" s="103"/>
      <c r="BI44" s="103"/>
      <c r="BJ44" s="103"/>
      <c r="BK44" s="103"/>
      <c r="BL44" s="103"/>
      <c r="BM44" s="103"/>
      <c r="BN44" s="103"/>
      <c r="BO44" s="103"/>
      <c r="BP44" s="103"/>
      <c r="BQ44" s="103"/>
    </row>
    <row r="45" spans="1:70" s="109" customFormat="1" x14ac:dyDescent="0.35">
      <c r="A45" s="103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O45" s="103"/>
      <c r="BP45" s="103"/>
      <c r="BQ45" s="103"/>
    </row>
    <row r="46" spans="1:70" s="109" customFormat="1" x14ac:dyDescent="0.35">
      <c r="A46" s="103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3"/>
      <c r="BD46" s="103"/>
      <c r="BE46" s="103"/>
      <c r="BF46" s="103"/>
      <c r="BG46" s="103"/>
    </row>
    <row r="47" spans="1:70" s="109" customFormat="1" x14ac:dyDescent="0.35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</row>
    <row r="48" spans="1:70" s="109" customFormat="1" x14ac:dyDescent="0.35">
      <c r="A48" s="103"/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</row>
    <row r="49" spans="1:69" s="109" customFormat="1" x14ac:dyDescent="0.35">
      <c r="A49" s="103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</row>
    <row r="50" spans="1:69" s="109" customFormat="1" x14ac:dyDescent="0.35">
      <c r="A50" s="103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</row>
    <row r="51" spans="1:69" s="109" customFormat="1" x14ac:dyDescent="0.35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/>
    </row>
    <row r="52" spans="1:69" s="109" customFormat="1" x14ac:dyDescent="0.35">
      <c r="A52" s="103"/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3"/>
      <c r="BB52" s="103"/>
      <c r="BC52" s="103"/>
      <c r="BD52" s="103"/>
      <c r="BE52" s="103"/>
      <c r="BF52" s="103"/>
      <c r="BG52" s="103"/>
      <c r="BH52" s="103"/>
      <c r="BI52" s="103"/>
      <c r="BJ52" s="103"/>
      <c r="BK52" s="103"/>
      <c r="BL52" s="103"/>
      <c r="BM52" s="103"/>
      <c r="BN52" s="103"/>
      <c r="BO52" s="103"/>
      <c r="BP52" s="103"/>
      <c r="BQ52" s="103"/>
    </row>
    <row r="53" spans="1:69" s="109" customFormat="1" x14ac:dyDescent="0.35">
      <c r="A53" s="103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3"/>
      <c r="BB53" s="103"/>
      <c r="BC53" s="103"/>
      <c r="BD53" s="103"/>
      <c r="BE53" s="103"/>
      <c r="BF53" s="103"/>
      <c r="BG53" s="103"/>
      <c r="BH53" s="103"/>
      <c r="BI53" s="103"/>
      <c r="BJ53" s="103"/>
      <c r="BK53" s="103"/>
      <c r="BL53" s="103"/>
      <c r="BM53" s="103"/>
      <c r="BN53" s="103"/>
      <c r="BO53" s="103"/>
      <c r="BP53" s="103"/>
      <c r="BQ53" s="103"/>
    </row>
    <row r="54" spans="1:69" s="109" customFormat="1" x14ac:dyDescent="0.35">
      <c r="A54" s="103"/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03"/>
      <c r="BP54" s="103"/>
      <c r="BQ54" s="103"/>
    </row>
    <row r="55" spans="1:69" s="109" customFormat="1" x14ac:dyDescent="0.35">
      <c r="A55" s="103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  <c r="AY55" s="103"/>
      <c r="AZ55" s="103"/>
      <c r="BA55" s="103"/>
      <c r="BB55" s="103"/>
      <c r="BC55" s="103"/>
      <c r="BD55" s="103"/>
      <c r="BE55" s="103"/>
      <c r="BF55" s="103"/>
      <c r="BG55" s="103"/>
      <c r="BH55" s="103"/>
      <c r="BI55" s="103"/>
      <c r="BJ55" s="103"/>
      <c r="BK55" s="103"/>
      <c r="BL55" s="103"/>
      <c r="BM55" s="103"/>
      <c r="BN55" s="103"/>
      <c r="BO55" s="103"/>
      <c r="BP55" s="103"/>
      <c r="BQ55" s="103"/>
    </row>
    <row r="56" spans="1:69" s="109" customFormat="1" x14ac:dyDescent="0.35">
      <c r="A56" s="103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  <c r="BI56" s="103"/>
      <c r="BJ56" s="103"/>
      <c r="BK56" s="103"/>
      <c r="BL56" s="103"/>
      <c r="BM56" s="103"/>
      <c r="BN56" s="103"/>
      <c r="BO56" s="103"/>
      <c r="BP56" s="103"/>
      <c r="BQ56" s="103"/>
    </row>
    <row r="57" spans="1:69" s="109" customFormat="1" x14ac:dyDescent="0.3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103"/>
      <c r="BE57" s="103"/>
      <c r="BF57" s="103"/>
      <c r="BG57" s="103"/>
      <c r="BH57" s="103"/>
      <c r="BI57" s="103"/>
      <c r="BJ57" s="103"/>
      <c r="BK57" s="103"/>
      <c r="BL57" s="103"/>
      <c r="BM57" s="103"/>
      <c r="BN57" s="103"/>
      <c r="BO57" s="103"/>
      <c r="BP57" s="103"/>
      <c r="BQ57" s="103"/>
    </row>
    <row r="58" spans="1:69" s="109" customFormat="1" x14ac:dyDescent="0.35">
      <c r="A58" s="103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  <c r="AY58" s="103"/>
      <c r="AZ58" s="103"/>
      <c r="BA58" s="103"/>
      <c r="BB58" s="103"/>
      <c r="BC58" s="103"/>
      <c r="BD58" s="103"/>
      <c r="BE58" s="103"/>
      <c r="BF58" s="103"/>
      <c r="BG58" s="103"/>
      <c r="BH58" s="103"/>
      <c r="BI58" s="103"/>
      <c r="BJ58" s="103"/>
      <c r="BK58" s="103"/>
      <c r="BL58" s="103"/>
      <c r="BM58" s="103"/>
      <c r="BN58" s="103"/>
      <c r="BO58" s="103"/>
      <c r="BP58" s="103"/>
      <c r="BQ58" s="103"/>
    </row>
    <row r="59" spans="1:69" s="109" customFormat="1" x14ac:dyDescent="0.35">
      <c r="A59" s="103"/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D59" s="103"/>
      <c r="BE59" s="103"/>
      <c r="BF59" s="103"/>
      <c r="BG59" s="103"/>
      <c r="BH59" s="103"/>
      <c r="BI59" s="103"/>
      <c r="BJ59" s="103"/>
      <c r="BK59" s="103"/>
      <c r="BL59" s="103"/>
      <c r="BM59" s="103"/>
      <c r="BN59" s="103"/>
      <c r="BO59" s="103"/>
      <c r="BP59" s="103"/>
      <c r="BQ59" s="103"/>
    </row>
    <row r="60" spans="1:69" s="109" customFormat="1" x14ac:dyDescent="0.35">
      <c r="A60" s="103"/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  <c r="AY60" s="103"/>
      <c r="AZ60" s="103"/>
      <c r="BA60" s="103"/>
      <c r="BB60" s="103"/>
      <c r="BC60" s="103"/>
      <c r="BD60" s="103"/>
      <c r="BE60" s="103"/>
      <c r="BF60" s="103"/>
      <c r="BG60" s="103"/>
      <c r="BH60" s="103"/>
      <c r="BI60" s="103"/>
      <c r="BJ60" s="103"/>
      <c r="BK60" s="103"/>
      <c r="BL60" s="103"/>
      <c r="BM60" s="103"/>
      <c r="BN60" s="103"/>
      <c r="BO60" s="103"/>
      <c r="BP60" s="103"/>
      <c r="BQ60" s="103"/>
    </row>
    <row r="61" spans="1:69" s="109" customFormat="1" x14ac:dyDescent="0.35">
      <c r="A61" s="103"/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  <c r="AY61" s="103"/>
      <c r="AZ61" s="103"/>
      <c r="BA61" s="103"/>
      <c r="BB61" s="103"/>
      <c r="BC61" s="103"/>
      <c r="BD61" s="103"/>
      <c r="BE61" s="103"/>
      <c r="BF61" s="103"/>
      <c r="BG61" s="103"/>
      <c r="BH61" s="103"/>
      <c r="BI61" s="103"/>
      <c r="BJ61" s="103"/>
      <c r="BK61" s="103"/>
      <c r="BL61" s="103"/>
      <c r="BM61" s="103"/>
      <c r="BN61" s="103"/>
      <c r="BO61" s="103"/>
      <c r="BP61" s="103"/>
      <c r="BQ61" s="103"/>
    </row>
    <row r="62" spans="1:69" s="109" customFormat="1" x14ac:dyDescent="0.35">
      <c r="A62" s="103"/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3"/>
      <c r="BB62" s="103"/>
      <c r="BC62" s="103"/>
      <c r="BD62" s="103"/>
      <c r="BE62" s="103"/>
      <c r="BF62" s="103"/>
      <c r="BG62" s="103"/>
      <c r="BH62" s="103"/>
      <c r="BI62" s="103"/>
      <c r="BJ62" s="103"/>
      <c r="BK62" s="103"/>
      <c r="BL62" s="103"/>
      <c r="BM62" s="103"/>
      <c r="BN62" s="103"/>
      <c r="BO62" s="103"/>
      <c r="BP62" s="103"/>
      <c r="BQ62" s="103"/>
    </row>
    <row r="63" spans="1:69" s="109" customFormat="1" x14ac:dyDescent="0.35">
      <c r="A63" s="103"/>
      <c r="B63" s="103"/>
      <c r="C63" s="103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  <c r="AY63" s="103"/>
      <c r="AZ63" s="103"/>
      <c r="BA63" s="103"/>
      <c r="BB63" s="103"/>
      <c r="BC63" s="103"/>
      <c r="BD63" s="103"/>
      <c r="BE63" s="103"/>
      <c r="BF63" s="103"/>
      <c r="BG63" s="103"/>
      <c r="BH63" s="103"/>
      <c r="BI63" s="103"/>
      <c r="BJ63" s="103"/>
      <c r="BK63" s="103"/>
      <c r="BL63" s="103"/>
      <c r="BM63" s="103"/>
      <c r="BN63" s="103"/>
      <c r="BO63" s="103"/>
      <c r="BP63" s="103"/>
      <c r="BQ63" s="103"/>
    </row>
    <row r="64" spans="1:69" s="109" customFormat="1" x14ac:dyDescent="0.35">
      <c r="A64" s="103"/>
      <c r="B64" s="103"/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  <c r="AY64" s="103"/>
      <c r="AZ64" s="103"/>
      <c r="BA64" s="103"/>
      <c r="BB64" s="103"/>
      <c r="BC64" s="103"/>
      <c r="BD64" s="103"/>
      <c r="BE64" s="103"/>
      <c r="BF64" s="103"/>
      <c r="BG64" s="103"/>
      <c r="BH64" s="103"/>
      <c r="BI64" s="103"/>
      <c r="BJ64" s="103"/>
      <c r="BK64" s="103"/>
      <c r="BL64" s="103"/>
      <c r="BM64" s="103"/>
      <c r="BN64" s="103"/>
      <c r="BO64" s="103"/>
      <c r="BP64" s="103"/>
      <c r="BQ64" s="103"/>
    </row>
    <row r="65" spans="1:69" s="109" customFormat="1" x14ac:dyDescent="0.35">
      <c r="A65" s="103"/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  <c r="AY65" s="103"/>
      <c r="AZ65" s="103"/>
      <c r="BA65" s="103"/>
      <c r="BB65" s="103"/>
      <c r="BC65" s="103"/>
      <c r="BD65" s="103"/>
      <c r="BE65" s="103"/>
      <c r="BF65" s="103"/>
      <c r="BG65" s="103"/>
      <c r="BH65" s="103"/>
      <c r="BI65" s="103"/>
      <c r="BJ65" s="103"/>
      <c r="BK65" s="103"/>
      <c r="BL65" s="103"/>
      <c r="BM65" s="103"/>
      <c r="BN65" s="103"/>
      <c r="BO65" s="103"/>
      <c r="BP65" s="103"/>
      <c r="BQ65" s="103"/>
    </row>
    <row r="66" spans="1:69" s="109" customFormat="1" x14ac:dyDescent="0.35">
      <c r="A66" s="103"/>
      <c r="B66" s="103"/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  <c r="AY66" s="103"/>
      <c r="AZ66" s="103"/>
      <c r="BA66" s="103"/>
      <c r="BB66" s="103"/>
      <c r="BC66" s="103"/>
      <c r="BD66" s="103"/>
      <c r="BE66" s="103"/>
      <c r="BF66" s="103"/>
      <c r="BG66" s="103"/>
      <c r="BH66" s="103"/>
      <c r="BI66" s="103"/>
      <c r="BJ66" s="103"/>
      <c r="BK66" s="103"/>
      <c r="BL66" s="103"/>
      <c r="BM66" s="103"/>
      <c r="BN66" s="103"/>
      <c r="BO66" s="103"/>
      <c r="BP66" s="103"/>
      <c r="BQ66" s="103"/>
    </row>
    <row r="67" spans="1:69" s="109" customFormat="1" x14ac:dyDescent="0.35">
      <c r="A67" s="103"/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  <c r="AY67" s="103"/>
      <c r="AZ67" s="103"/>
      <c r="BA67" s="103"/>
      <c r="BB67" s="103"/>
      <c r="BC67" s="103"/>
      <c r="BD67" s="103"/>
      <c r="BE67" s="103"/>
      <c r="BF67" s="103"/>
      <c r="BG67" s="103"/>
      <c r="BH67" s="103"/>
      <c r="BI67" s="103"/>
      <c r="BJ67" s="103"/>
      <c r="BK67" s="103"/>
      <c r="BL67" s="103"/>
      <c r="BM67" s="103"/>
      <c r="BN67" s="103"/>
      <c r="BO67" s="103"/>
      <c r="BP67" s="103"/>
      <c r="BQ67" s="103"/>
    </row>
    <row r="68" spans="1:69" s="109" customFormat="1" x14ac:dyDescent="0.35">
      <c r="A68" s="103"/>
      <c r="B68" s="103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  <c r="AY68" s="103"/>
      <c r="AZ68" s="103"/>
      <c r="BA68" s="103"/>
      <c r="BB68" s="103"/>
      <c r="BC68" s="103"/>
      <c r="BD68" s="103"/>
      <c r="BE68" s="103"/>
      <c r="BF68" s="103"/>
      <c r="BG68" s="103"/>
      <c r="BH68" s="103"/>
      <c r="BI68" s="103"/>
      <c r="BJ68" s="103"/>
      <c r="BK68" s="103"/>
      <c r="BL68" s="103"/>
      <c r="BM68" s="103"/>
      <c r="BN68" s="103"/>
      <c r="BO68" s="103"/>
      <c r="BP68" s="103"/>
      <c r="BQ68" s="103"/>
    </row>
    <row r="69" spans="1:69" s="109" customFormat="1" x14ac:dyDescent="0.35">
      <c r="A69" s="103"/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  <c r="AY69" s="103"/>
      <c r="AZ69" s="103"/>
      <c r="BA69" s="103"/>
      <c r="BB69" s="103"/>
      <c r="BC69" s="103"/>
      <c r="BD69" s="103"/>
      <c r="BE69" s="103"/>
      <c r="BF69" s="103"/>
      <c r="BG69" s="103"/>
      <c r="BH69" s="103"/>
      <c r="BI69" s="103"/>
      <c r="BJ69" s="103"/>
      <c r="BK69" s="103"/>
      <c r="BL69" s="103"/>
      <c r="BM69" s="103"/>
      <c r="BN69" s="103"/>
      <c r="BO69" s="103"/>
      <c r="BP69" s="103"/>
      <c r="BQ69" s="103"/>
    </row>
    <row r="70" spans="1:69" s="109" customFormat="1" x14ac:dyDescent="0.35">
      <c r="A70" s="103"/>
      <c r="B70" s="103"/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03"/>
      <c r="AV70" s="103"/>
      <c r="AW70" s="103"/>
      <c r="AX70" s="103"/>
      <c r="AY70" s="103"/>
      <c r="AZ70" s="103"/>
      <c r="BA70" s="103"/>
      <c r="BB70" s="103"/>
      <c r="BC70" s="103"/>
      <c r="BD70" s="103"/>
      <c r="BE70" s="103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</row>
    <row r="71" spans="1:69" s="109" customFormat="1" x14ac:dyDescent="0.35">
      <c r="A71" s="103"/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03"/>
      <c r="AV71" s="103"/>
      <c r="AW71" s="103"/>
      <c r="AX71" s="103"/>
      <c r="AY71" s="103"/>
      <c r="AZ71" s="103"/>
      <c r="BA71" s="103"/>
      <c r="BB71" s="103"/>
      <c r="BC71" s="103"/>
      <c r="BD71" s="103"/>
      <c r="BE71" s="103"/>
      <c r="BF71" s="103"/>
      <c r="BG71" s="103"/>
      <c r="BH71" s="103"/>
      <c r="BI71" s="103"/>
      <c r="BJ71" s="103"/>
      <c r="BK71" s="103"/>
      <c r="BL71" s="103"/>
      <c r="BM71" s="103"/>
      <c r="BN71" s="103"/>
      <c r="BO71" s="103"/>
      <c r="BP71" s="103"/>
      <c r="BQ71" s="103"/>
    </row>
    <row r="72" spans="1:69" s="109" customFormat="1" x14ac:dyDescent="0.35">
      <c r="A72" s="103"/>
      <c r="B72" s="103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  <c r="AW72" s="103"/>
      <c r="AX72" s="103"/>
      <c r="AY72" s="103"/>
      <c r="AZ72" s="103"/>
      <c r="BA72" s="103"/>
      <c r="BB72" s="103"/>
      <c r="BC72" s="103"/>
      <c r="BD72" s="103"/>
      <c r="BE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</row>
    <row r="73" spans="1:69" s="109" customFormat="1" x14ac:dyDescent="0.35">
      <c r="A73" s="103"/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03"/>
      <c r="AV73" s="103"/>
      <c r="AW73" s="103"/>
      <c r="AX73" s="103"/>
      <c r="AY73" s="103"/>
      <c r="AZ73" s="103"/>
      <c r="BA73" s="103"/>
      <c r="BB73" s="103"/>
      <c r="BC73" s="103"/>
      <c r="BD73" s="103"/>
      <c r="BE73" s="103"/>
      <c r="BF73" s="103"/>
      <c r="BG73" s="103"/>
      <c r="BH73" s="103"/>
      <c r="BI73" s="103"/>
      <c r="BJ73" s="103"/>
      <c r="BK73" s="103"/>
      <c r="BL73" s="103"/>
      <c r="BM73" s="103"/>
      <c r="BN73" s="103"/>
      <c r="BO73" s="103"/>
      <c r="BP73" s="103"/>
      <c r="BQ73" s="103"/>
    </row>
    <row r="74" spans="1:69" s="109" customFormat="1" x14ac:dyDescent="0.35">
      <c r="A74" s="103"/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  <c r="BD74" s="103"/>
      <c r="BE74" s="103"/>
      <c r="BF74" s="103"/>
      <c r="BG74" s="103"/>
      <c r="BH74" s="103"/>
      <c r="BI74" s="103"/>
      <c r="BJ74" s="103"/>
      <c r="BK74" s="103"/>
      <c r="BL74" s="103"/>
      <c r="BM74" s="103"/>
      <c r="BN74" s="103"/>
      <c r="BO74" s="103"/>
      <c r="BP74" s="103"/>
      <c r="BQ74" s="103"/>
    </row>
    <row r="75" spans="1:69" s="109" customFormat="1" x14ac:dyDescent="0.35">
      <c r="A75" s="103"/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  <c r="BH75" s="103"/>
      <c r="BI75" s="103"/>
      <c r="BJ75" s="103"/>
      <c r="BK75" s="103"/>
      <c r="BL75" s="103"/>
      <c r="BM75" s="103"/>
      <c r="BN75" s="103"/>
      <c r="BO75" s="103"/>
      <c r="BP75" s="103"/>
      <c r="BQ75" s="103"/>
    </row>
    <row r="76" spans="1:69" s="109" customFormat="1" x14ac:dyDescent="0.35">
      <c r="A76" s="103"/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/>
      <c r="BH76" s="103"/>
      <c r="BI76" s="103"/>
      <c r="BJ76" s="103"/>
      <c r="BK76" s="103"/>
      <c r="BL76" s="103"/>
      <c r="BM76" s="103"/>
      <c r="BN76" s="103"/>
      <c r="BO76" s="103"/>
      <c r="BP76" s="103"/>
      <c r="BQ76" s="103"/>
    </row>
    <row r="77" spans="1:69" s="109" customFormat="1" x14ac:dyDescent="0.35">
      <c r="A77" s="103"/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  <c r="BF77" s="103"/>
      <c r="BG77" s="103"/>
      <c r="BH77" s="103"/>
      <c r="BI77" s="103"/>
      <c r="BJ77" s="103"/>
      <c r="BK77" s="103"/>
      <c r="BL77" s="103"/>
      <c r="BM77" s="103"/>
      <c r="BN77" s="103"/>
      <c r="BO77" s="103"/>
      <c r="BP77" s="103"/>
      <c r="BQ77" s="103"/>
    </row>
    <row r="78" spans="1:69" s="109" customFormat="1" x14ac:dyDescent="0.35">
      <c r="A78" s="103"/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/>
      <c r="BH78" s="103"/>
      <c r="BI78" s="103"/>
      <c r="BJ78" s="103"/>
      <c r="BK78" s="103"/>
      <c r="BL78" s="103"/>
      <c r="BM78" s="103"/>
      <c r="BN78" s="103"/>
      <c r="BO78" s="103"/>
      <c r="BP78" s="103"/>
      <c r="BQ78" s="103"/>
    </row>
    <row r="79" spans="1:69" s="109" customFormat="1" x14ac:dyDescent="0.35">
      <c r="A79" s="103"/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  <c r="BF79" s="103"/>
      <c r="BG79" s="103"/>
      <c r="BH79" s="103"/>
      <c r="BI79" s="103"/>
      <c r="BJ79" s="103"/>
      <c r="BK79" s="103"/>
      <c r="BL79" s="103"/>
      <c r="BM79" s="103"/>
      <c r="BN79" s="103"/>
      <c r="BO79" s="103"/>
      <c r="BP79" s="103"/>
      <c r="BQ79" s="103"/>
    </row>
    <row r="80" spans="1:69" s="109" customFormat="1" x14ac:dyDescent="0.35">
      <c r="A80" s="103"/>
      <c r="B80" s="103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/>
      <c r="BH80" s="103"/>
      <c r="BI80" s="103"/>
      <c r="BJ80" s="103"/>
      <c r="BK80" s="103"/>
      <c r="BL80" s="103"/>
      <c r="BM80" s="103"/>
      <c r="BN80" s="103"/>
      <c r="BO80" s="103"/>
      <c r="BP80" s="103"/>
      <c r="BQ80" s="103"/>
    </row>
    <row r="81" spans="1:69" s="109" customFormat="1" x14ac:dyDescent="0.35">
      <c r="A81" s="103"/>
      <c r="B81" s="103"/>
      <c r="C81" s="103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  <c r="BH81" s="103"/>
      <c r="BI81" s="103"/>
      <c r="BJ81" s="103"/>
      <c r="BK81" s="103"/>
      <c r="BL81" s="103"/>
      <c r="BM81" s="103"/>
      <c r="BN81" s="103"/>
      <c r="BO81" s="103"/>
      <c r="BP81" s="103"/>
      <c r="BQ81" s="103"/>
    </row>
    <row r="82" spans="1:69" s="109" customFormat="1" x14ac:dyDescent="0.35">
      <c r="A82" s="103"/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  <c r="BH82" s="103"/>
      <c r="BI82" s="103"/>
      <c r="BJ82" s="103"/>
      <c r="BK82" s="103"/>
      <c r="BL82" s="103"/>
      <c r="BM82" s="103"/>
      <c r="BN82" s="103"/>
      <c r="BO82" s="103"/>
      <c r="BP82" s="103"/>
      <c r="BQ82" s="103"/>
    </row>
    <row r="83" spans="1:69" s="109" customFormat="1" x14ac:dyDescent="0.35">
      <c r="A83" s="103"/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  <c r="BH83" s="103"/>
      <c r="BI83" s="103"/>
      <c r="BJ83" s="103"/>
      <c r="BK83" s="103"/>
      <c r="BL83" s="103"/>
      <c r="BM83" s="103"/>
      <c r="BN83" s="103"/>
      <c r="BO83" s="103"/>
      <c r="BP83" s="103"/>
      <c r="BQ83" s="103"/>
    </row>
    <row r="84" spans="1:69" s="109" customFormat="1" x14ac:dyDescent="0.35">
      <c r="A84" s="103"/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/>
      <c r="BH84" s="103"/>
      <c r="BI84" s="103"/>
      <c r="BJ84" s="103"/>
      <c r="BK84" s="103"/>
      <c r="BL84" s="103"/>
      <c r="BM84" s="103"/>
      <c r="BN84" s="103"/>
      <c r="BO84" s="103"/>
      <c r="BP84" s="103"/>
      <c r="BQ84" s="103"/>
    </row>
    <row r="85" spans="1:69" s="109" customFormat="1" x14ac:dyDescent="0.35">
      <c r="A85" s="103"/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  <c r="BF85" s="103"/>
      <c r="BG85" s="103"/>
      <c r="BH85" s="103"/>
      <c r="BI85" s="103"/>
      <c r="BJ85" s="103"/>
      <c r="BK85" s="103"/>
      <c r="BL85" s="103"/>
      <c r="BM85" s="103"/>
      <c r="BN85" s="103"/>
      <c r="BO85" s="103"/>
      <c r="BP85" s="103"/>
      <c r="BQ85" s="103"/>
    </row>
    <row r="86" spans="1:69" s="109" customFormat="1" x14ac:dyDescent="0.35">
      <c r="A86" s="103"/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  <c r="BH86" s="103"/>
      <c r="BI86" s="103"/>
      <c r="BJ86" s="103"/>
      <c r="BK86" s="103"/>
      <c r="BL86" s="103"/>
      <c r="BM86" s="103"/>
      <c r="BN86" s="103"/>
      <c r="BO86" s="103"/>
      <c r="BP86" s="103"/>
      <c r="BQ86" s="103"/>
    </row>
    <row r="87" spans="1:69" s="109" customFormat="1" x14ac:dyDescent="0.35">
      <c r="A87" s="103"/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  <c r="BI87" s="103"/>
      <c r="BJ87" s="103"/>
      <c r="BK87" s="103"/>
      <c r="BL87" s="103"/>
      <c r="BM87" s="103"/>
      <c r="BN87" s="103"/>
      <c r="BO87" s="103"/>
      <c r="BP87" s="103"/>
      <c r="BQ87" s="103"/>
    </row>
    <row r="88" spans="1:69" s="109" customFormat="1" x14ac:dyDescent="0.35">
      <c r="A88" s="103"/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  <c r="BF88" s="103"/>
      <c r="BG88" s="103"/>
      <c r="BH88" s="103"/>
      <c r="BI88" s="103"/>
      <c r="BJ88" s="103"/>
      <c r="BK88" s="103"/>
      <c r="BL88" s="103"/>
      <c r="BM88" s="103"/>
      <c r="BN88" s="103"/>
      <c r="BO88" s="103"/>
      <c r="BP88" s="103"/>
      <c r="BQ88" s="103"/>
    </row>
    <row r="89" spans="1:69" s="109" customFormat="1" x14ac:dyDescent="0.35">
      <c r="A89" s="103"/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  <c r="AO89" s="103"/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  <c r="BA89" s="103"/>
      <c r="BB89" s="103"/>
      <c r="BC89" s="103"/>
      <c r="BD89" s="103"/>
      <c r="BE89" s="103"/>
      <c r="BF89" s="103"/>
      <c r="BG89" s="103"/>
      <c r="BH89" s="103"/>
      <c r="BI89" s="103"/>
      <c r="BJ89" s="103"/>
      <c r="BK89" s="103"/>
      <c r="BL89" s="103"/>
      <c r="BM89" s="103"/>
      <c r="BN89" s="103"/>
      <c r="BO89" s="103"/>
      <c r="BP89" s="103"/>
      <c r="BQ89" s="103"/>
    </row>
    <row r="90" spans="1:69" s="109" customFormat="1" x14ac:dyDescent="0.35">
      <c r="A90" s="103"/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  <c r="AW90" s="103"/>
      <c r="AX90" s="103"/>
      <c r="AY90" s="103"/>
      <c r="AZ90" s="103"/>
      <c r="BA90" s="103"/>
      <c r="BB90" s="103"/>
      <c r="BC90" s="103"/>
      <c r="BD90" s="103"/>
      <c r="BE90" s="103"/>
      <c r="BF90" s="103"/>
      <c r="BG90" s="103"/>
      <c r="BH90" s="103"/>
      <c r="BI90" s="103"/>
      <c r="BJ90" s="103"/>
      <c r="BK90" s="103"/>
      <c r="BL90" s="103"/>
      <c r="BM90" s="103"/>
      <c r="BN90" s="103"/>
      <c r="BO90" s="103"/>
      <c r="BP90" s="103"/>
      <c r="BQ90" s="103"/>
    </row>
    <row r="91" spans="1:69" s="109" customFormat="1" x14ac:dyDescent="0.35">
      <c r="A91" s="103"/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  <c r="AO91" s="103"/>
      <c r="AP91" s="103"/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  <c r="BD91" s="103"/>
      <c r="BE91" s="103"/>
      <c r="BF91" s="103"/>
      <c r="BG91" s="103"/>
      <c r="BH91" s="103"/>
      <c r="BI91" s="103"/>
      <c r="BJ91" s="103"/>
      <c r="BK91" s="103"/>
      <c r="BL91" s="103"/>
      <c r="BM91" s="103"/>
      <c r="BN91" s="103"/>
      <c r="BO91" s="103"/>
      <c r="BP91" s="103"/>
      <c r="BQ91" s="103"/>
    </row>
    <row r="92" spans="1:69" s="109" customFormat="1" x14ac:dyDescent="0.35">
      <c r="A92" s="103"/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  <c r="BD92" s="103"/>
      <c r="BE92" s="103"/>
      <c r="BF92" s="103"/>
      <c r="BG92" s="103"/>
      <c r="BH92" s="103"/>
      <c r="BI92" s="103"/>
      <c r="BJ92" s="103"/>
      <c r="BK92" s="103"/>
      <c r="BL92" s="103"/>
      <c r="BM92" s="103"/>
      <c r="BN92" s="103"/>
      <c r="BO92" s="103"/>
      <c r="BP92" s="103"/>
      <c r="BQ92" s="103"/>
    </row>
    <row r="93" spans="1:69" s="109" customFormat="1" x14ac:dyDescent="0.35">
      <c r="A93" s="103"/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  <c r="AO93" s="103"/>
      <c r="AP93" s="103"/>
      <c r="AQ93" s="103"/>
      <c r="AR93" s="103"/>
      <c r="AS93" s="103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3"/>
      <c r="BG93" s="103"/>
      <c r="BH93" s="103"/>
      <c r="BI93" s="103"/>
      <c r="BJ93" s="103"/>
      <c r="BK93" s="103"/>
      <c r="BL93" s="103"/>
      <c r="BM93" s="103"/>
      <c r="BN93" s="103"/>
      <c r="BO93" s="103"/>
      <c r="BP93" s="103"/>
      <c r="BQ93" s="103"/>
    </row>
    <row r="94" spans="1:69" s="109" customFormat="1" x14ac:dyDescent="0.35">
      <c r="A94" s="103"/>
      <c r="B94" s="103"/>
      <c r="C94" s="103"/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  <c r="AO94" s="103"/>
      <c r="AP94" s="103"/>
      <c r="AQ94" s="103"/>
      <c r="AR94" s="103"/>
      <c r="AS94" s="103"/>
      <c r="AT94" s="103"/>
      <c r="AU94" s="103"/>
      <c r="AV94" s="103"/>
      <c r="AW94" s="103"/>
      <c r="AX94" s="103"/>
      <c r="AY94" s="103"/>
      <c r="AZ94" s="103"/>
      <c r="BA94" s="103"/>
      <c r="BB94" s="103"/>
      <c r="BC94" s="103"/>
      <c r="BD94" s="103"/>
      <c r="BE94" s="103"/>
      <c r="BF94" s="103"/>
      <c r="BG94" s="103"/>
      <c r="BH94" s="103"/>
      <c r="BI94" s="103"/>
      <c r="BJ94" s="103"/>
      <c r="BK94" s="103"/>
      <c r="BL94" s="103"/>
      <c r="BM94" s="103"/>
      <c r="BN94" s="103"/>
      <c r="BO94" s="103"/>
      <c r="BP94" s="103"/>
      <c r="BQ94" s="103"/>
    </row>
    <row r="95" spans="1:69" s="109" customFormat="1" x14ac:dyDescent="0.35">
      <c r="A95" s="103"/>
      <c r="B95" s="103"/>
      <c r="C95" s="103"/>
      <c r="D95" s="103"/>
      <c r="E95" s="103"/>
      <c r="F95" s="103"/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  <c r="AQ95" s="103"/>
      <c r="AR95" s="103"/>
      <c r="AS95" s="103"/>
      <c r="AT95" s="103"/>
      <c r="AU95" s="103"/>
      <c r="AV95" s="103"/>
      <c r="AW95" s="103"/>
      <c r="AX95" s="103"/>
      <c r="AY95" s="103"/>
      <c r="AZ95" s="103"/>
      <c r="BA95" s="103"/>
      <c r="BB95" s="103"/>
      <c r="BC95" s="103"/>
      <c r="BD95" s="103"/>
      <c r="BE95" s="103"/>
      <c r="BF95" s="103"/>
      <c r="BG95" s="103"/>
      <c r="BH95" s="103"/>
      <c r="BI95" s="103"/>
      <c r="BJ95" s="103"/>
      <c r="BK95" s="103"/>
      <c r="BL95" s="103"/>
      <c r="BM95" s="103"/>
      <c r="BN95" s="103"/>
      <c r="BO95" s="103"/>
      <c r="BP95" s="103"/>
      <c r="BQ95" s="103"/>
    </row>
    <row r="96" spans="1:69" s="109" customFormat="1" x14ac:dyDescent="0.35">
      <c r="A96" s="103"/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  <c r="AO96" s="103"/>
      <c r="AP96" s="103"/>
      <c r="AQ96" s="103"/>
      <c r="AR96" s="103"/>
      <c r="AS96" s="103"/>
      <c r="AT96" s="103"/>
      <c r="AU96" s="103"/>
      <c r="AV96" s="103"/>
      <c r="AW96" s="103"/>
      <c r="AX96" s="103"/>
      <c r="AY96" s="103"/>
      <c r="AZ96" s="103"/>
      <c r="BA96" s="103"/>
      <c r="BB96" s="103"/>
      <c r="BC96" s="103"/>
      <c r="BD96" s="103"/>
      <c r="BE96" s="103"/>
      <c r="BF96" s="103"/>
      <c r="BG96" s="103"/>
      <c r="BH96" s="103"/>
      <c r="BI96" s="103"/>
      <c r="BJ96" s="103"/>
      <c r="BK96" s="103"/>
      <c r="BL96" s="103"/>
      <c r="BM96" s="103"/>
      <c r="BN96" s="103"/>
      <c r="BO96" s="103"/>
      <c r="BP96" s="103"/>
      <c r="BQ96" s="103"/>
    </row>
    <row r="97" spans="1:69" s="109" customFormat="1" x14ac:dyDescent="0.35">
      <c r="A97" s="103"/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03"/>
      <c r="AR97" s="103"/>
      <c r="AS97" s="103"/>
      <c r="AT97" s="103"/>
      <c r="AU97" s="103"/>
      <c r="AV97" s="103"/>
      <c r="AW97" s="103"/>
      <c r="AX97" s="103"/>
      <c r="AY97" s="103"/>
      <c r="AZ97" s="103"/>
      <c r="BA97" s="103"/>
      <c r="BB97" s="103"/>
      <c r="BC97" s="103"/>
      <c r="BD97" s="103"/>
      <c r="BE97" s="103"/>
      <c r="BF97" s="103"/>
      <c r="BG97" s="103"/>
      <c r="BH97" s="103"/>
      <c r="BI97" s="103"/>
      <c r="BJ97" s="103"/>
      <c r="BK97" s="103"/>
      <c r="BL97" s="103"/>
      <c r="BM97" s="103"/>
      <c r="BN97" s="103"/>
      <c r="BO97" s="103"/>
      <c r="BP97" s="103"/>
      <c r="BQ97" s="103"/>
    </row>
    <row r="98" spans="1:69" s="109" customFormat="1" x14ac:dyDescent="0.35">
      <c r="A98" s="103"/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  <c r="AO98" s="103"/>
      <c r="AP98" s="103"/>
      <c r="AQ98" s="103"/>
      <c r="AR98" s="103"/>
      <c r="AS98" s="103"/>
      <c r="AT98" s="103"/>
      <c r="AU98" s="103"/>
      <c r="AV98" s="103"/>
      <c r="AW98" s="103"/>
      <c r="AX98" s="103"/>
      <c r="AY98" s="103"/>
      <c r="AZ98" s="103"/>
      <c r="BA98" s="103"/>
      <c r="BB98" s="103"/>
      <c r="BC98" s="103"/>
      <c r="BD98" s="103"/>
      <c r="BE98" s="103"/>
      <c r="BF98" s="103"/>
      <c r="BG98" s="103"/>
      <c r="BH98" s="103"/>
      <c r="BI98" s="103"/>
      <c r="BJ98" s="103"/>
      <c r="BK98" s="103"/>
      <c r="BL98" s="103"/>
      <c r="BM98" s="103"/>
      <c r="BN98" s="103"/>
      <c r="BO98" s="103"/>
      <c r="BP98" s="103"/>
      <c r="BQ98" s="103"/>
    </row>
    <row r="99" spans="1:69" s="109" customFormat="1" x14ac:dyDescent="0.35">
      <c r="A99" s="103"/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  <c r="AO99" s="103"/>
      <c r="AP99" s="103"/>
      <c r="AQ99" s="103"/>
      <c r="AR99" s="103"/>
      <c r="AS99" s="103"/>
      <c r="AT99" s="103"/>
      <c r="AU99" s="103"/>
      <c r="AV99" s="103"/>
      <c r="AW99" s="103"/>
      <c r="AX99" s="103"/>
      <c r="AY99" s="103"/>
      <c r="AZ99" s="103"/>
      <c r="BA99" s="103"/>
      <c r="BB99" s="103"/>
      <c r="BC99" s="103"/>
      <c r="BD99" s="103"/>
      <c r="BE99" s="103"/>
      <c r="BF99" s="103"/>
      <c r="BG99" s="103"/>
      <c r="BH99" s="103"/>
      <c r="BI99" s="103"/>
      <c r="BJ99" s="103"/>
      <c r="BK99" s="103"/>
      <c r="BL99" s="103"/>
      <c r="BM99" s="103"/>
      <c r="BN99" s="103"/>
      <c r="BO99" s="103"/>
      <c r="BP99" s="103"/>
      <c r="BQ99" s="103"/>
    </row>
    <row r="100" spans="1:69" s="109" customFormat="1" x14ac:dyDescent="0.35">
      <c r="A100" s="103"/>
      <c r="B100" s="103"/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  <c r="AO100" s="103"/>
      <c r="AP100" s="103"/>
      <c r="AQ100" s="103"/>
      <c r="AR100" s="103"/>
      <c r="AS100" s="103"/>
      <c r="AT100" s="103"/>
      <c r="AU100" s="103"/>
      <c r="AV100" s="103"/>
      <c r="AW100" s="103"/>
      <c r="AX100" s="103"/>
      <c r="AY100" s="103"/>
      <c r="AZ100" s="103"/>
      <c r="BA100" s="103"/>
      <c r="BB100" s="103"/>
      <c r="BC100" s="103"/>
      <c r="BD100" s="103"/>
      <c r="BE100" s="103"/>
      <c r="BF100" s="103"/>
      <c r="BG100" s="103"/>
      <c r="BH100" s="103"/>
      <c r="BI100" s="103"/>
      <c r="BJ100" s="103"/>
      <c r="BK100" s="103"/>
      <c r="BL100" s="103"/>
      <c r="BM100" s="103"/>
      <c r="BN100" s="103"/>
      <c r="BO100" s="103"/>
      <c r="BP100" s="103"/>
      <c r="BQ100" s="103"/>
    </row>
    <row r="101" spans="1:69" s="109" customFormat="1" x14ac:dyDescent="0.35">
      <c r="A101" s="103"/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  <c r="AO101" s="103"/>
      <c r="AP101" s="103"/>
      <c r="AQ101" s="103"/>
      <c r="AR101" s="103"/>
      <c r="AS101" s="103"/>
      <c r="AT101" s="103"/>
      <c r="AU101" s="103"/>
      <c r="AV101" s="103"/>
      <c r="AW101" s="103"/>
      <c r="AX101" s="103"/>
      <c r="AY101" s="103"/>
      <c r="AZ101" s="103"/>
      <c r="BA101" s="103"/>
      <c r="BB101" s="103"/>
      <c r="BC101" s="103"/>
      <c r="BD101" s="103"/>
      <c r="BE101" s="103"/>
      <c r="BF101" s="103"/>
      <c r="BG101" s="103"/>
      <c r="BH101" s="103"/>
      <c r="BI101" s="103"/>
      <c r="BJ101" s="103"/>
      <c r="BK101" s="103"/>
      <c r="BL101" s="103"/>
      <c r="BM101" s="103"/>
      <c r="BN101" s="103"/>
      <c r="BO101" s="103"/>
      <c r="BP101" s="103"/>
      <c r="BQ101" s="103"/>
    </row>
    <row r="102" spans="1:69" s="109" customFormat="1" x14ac:dyDescent="0.35">
      <c r="A102" s="103"/>
      <c r="B102" s="103"/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/>
      <c r="BH102" s="103"/>
      <c r="BI102" s="103"/>
      <c r="BJ102" s="103"/>
      <c r="BK102" s="103"/>
      <c r="BL102" s="103"/>
      <c r="BM102" s="103"/>
      <c r="BN102" s="103"/>
      <c r="BO102" s="103"/>
      <c r="BP102" s="103"/>
      <c r="BQ102" s="103"/>
    </row>
    <row r="103" spans="1:69" s="109" customFormat="1" x14ac:dyDescent="0.35">
      <c r="A103" s="103"/>
      <c r="B103" s="103"/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  <c r="AO103" s="103"/>
      <c r="AP103" s="103"/>
      <c r="AQ103" s="103"/>
      <c r="AR103" s="103"/>
      <c r="AS103" s="103"/>
      <c r="AT103" s="103"/>
      <c r="AU103" s="103"/>
      <c r="AV103" s="103"/>
      <c r="AW103" s="103"/>
      <c r="AX103" s="103"/>
      <c r="AY103" s="103"/>
      <c r="AZ103" s="103"/>
      <c r="BA103" s="103"/>
      <c r="BB103" s="103"/>
      <c r="BC103" s="103"/>
      <c r="BD103" s="103"/>
      <c r="BE103" s="103"/>
      <c r="BF103" s="103"/>
      <c r="BG103" s="103"/>
      <c r="BH103" s="103"/>
      <c r="BI103" s="103"/>
      <c r="BJ103" s="103"/>
      <c r="BK103" s="103"/>
      <c r="BL103" s="103"/>
      <c r="BM103" s="103"/>
      <c r="BN103" s="103"/>
      <c r="BO103" s="103"/>
      <c r="BP103" s="103"/>
      <c r="BQ103" s="103"/>
    </row>
    <row r="104" spans="1:69" s="109" customFormat="1" x14ac:dyDescent="0.35">
      <c r="A104" s="103"/>
      <c r="B104" s="103"/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  <c r="AO104" s="103"/>
      <c r="AP104" s="103"/>
      <c r="AQ104" s="103"/>
      <c r="AR104" s="103"/>
      <c r="AS104" s="103"/>
      <c r="AT104" s="103"/>
      <c r="AU104" s="103"/>
      <c r="AV104" s="103"/>
      <c r="AW104" s="103"/>
      <c r="AX104" s="103"/>
      <c r="AY104" s="103"/>
      <c r="AZ104" s="103"/>
      <c r="BA104" s="103"/>
      <c r="BB104" s="103"/>
      <c r="BC104" s="103"/>
      <c r="BD104" s="103"/>
      <c r="BE104" s="103"/>
      <c r="BF104" s="103"/>
      <c r="BG104" s="103"/>
      <c r="BH104" s="103"/>
      <c r="BI104" s="103"/>
      <c r="BJ104" s="103"/>
      <c r="BK104" s="103"/>
      <c r="BL104" s="103"/>
      <c r="BM104" s="103"/>
      <c r="BN104" s="103"/>
      <c r="BO104" s="103"/>
      <c r="BP104" s="103"/>
      <c r="BQ104" s="103"/>
    </row>
    <row r="105" spans="1:69" s="109" customFormat="1" x14ac:dyDescent="0.35">
      <c r="A105" s="103"/>
      <c r="B105" s="103"/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103"/>
      <c r="AS105" s="103"/>
      <c r="AT105" s="103"/>
      <c r="AU105" s="103"/>
      <c r="AV105" s="103"/>
      <c r="AW105" s="103"/>
      <c r="AX105" s="103"/>
      <c r="AY105" s="103"/>
      <c r="AZ105" s="103"/>
      <c r="BA105" s="103"/>
      <c r="BB105" s="103"/>
      <c r="BC105" s="103"/>
      <c r="BD105" s="103"/>
      <c r="BE105" s="103"/>
      <c r="BF105" s="103"/>
      <c r="BG105" s="103"/>
      <c r="BH105" s="103"/>
      <c r="BI105" s="103"/>
      <c r="BJ105" s="103"/>
      <c r="BK105" s="103"/>
      <c r="BL105" s="103"/>
      <c r="BM105" s="103"/>
      <c r="BN105" s="103"/>
      <c r="BO105" s="103"/>
      <c r="BP105" s="103"/>
      <c r="BQ105" s="103"/>
    </row>
    <row r="106" spans="1:69" s="109" customFormat="1" x14ac:dyDescent="0.35">
      <c r="A106" s="103"/>
      <c r="B106" s="103"/>
      <c r="C106" s="103"/>
      <c r="D106" s="103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  <c r="AO106" s="103"/>
      <c r="AP106" s="103"/>
      <c r="AQ106" s="103"/>
      <c r="AR106" s="103"/>
      <c r="AS106" s="103"/>
      <c r="AT106" s="103"/>
      <c r="AU106" s="103"/>
      <c r="AV106" s="103"/>
      <c r="AW106" s="103"/>
      <c r="AX106" s="103"/>
      <c r="AY106" s="103"/>
      <c r="AZ106" s="103"/>
      <c r="BA106" s="103"/>
      <c r="BB106" s="103"/>
      <c r="BC106" s="103"/>
      <c r="BD106" s="103"/>
      <c r="BE106" s="103"/>
      <c r="BF106" s="103"/>
      <c r="BG106" s="103"/>
      <c r="BH106" s="103"/>
      <c r="BI106" s="103"/>
      <c r="BJ106" s="103"/>
      <c r="BK106" s="103"/>
      <c r="BL106" s="103"/>
      <c r="BM106" s="103"/>
      <c r="BN106" s="103"/>
      <c r="BO106" s="103"/>
      <c r="BP106" s="103"/>
      <c r="BQ106" s="103"/>
    </row>
    <row r="107" spans="1:69" s="109" customFormat="1" x14ac:dyDescent="0.35">
      <c r="A107" s="103"/>
      <c r="B107" s="103"/>
      <c r="C107" s="103"/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3"/>
      <c r="AL107" s="103"/>
      <c r="AM107" s="103"/>
      <c r="AN107" s="103"/>
      <c r="AO107" s="103"/>
      <c r="AP107" s="103"/>
      <c r="AQ107" s="103"/>
      <c r="AR107" s="103"/>
      <c r="AS107" s="103"/>
      <c r="AT107" s="103"/>
      <c r="AU107" s="103"/>
      <c r="AV107" s="103"/>
      <c r="AW107" s="103"/>
      <c r="AX107" s="103"/>
      <c r="AY107" s="103"/>
      <c r="AZ107" s="103"/>
      <c r="BA107" s="103"/>
      <c r="BB107" s="103"/>
      <c r="BC107" s="103"/>
      <c r="BD107" s="103"/>
      <c r="BE107" s="103"/>
      <c r="BF107" s="103"/>
      <c r="BG107" s="103"/>
      <c r="BH107" s="103"/>
      <c r="BI107" s="103"/>
      <c r="BJ107" s="103"/>
      <c r="BK107" s="103"/>
      <c r="BL107" s="103"/>
      <c r="BM107" s="103"/>
      <c r="BN107" s="103"/>
      <c r="BO107" s="103"/>
      <c r="BP107" s="103"/>
      <c r="BQ107" s="103"/>
    </row>
    <row r="108" spans="1:69" s="109" customFormat="1" x14ac:dyDescent="0.35">
      <c r="A108" s="103"/>
      <c r="B108" s="103"/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103"/>
      <c r="AO108" s="103"/>
      <c r="AP108" s="103"/>
      <c r="AQ108" s="103"/>
      <c r="AR108" s="103"/>
      <c r="AS108" s="103"/>
      <c r="AT108" s="103"/>
      <c r="AU108" s="103"/>
      <c r="AV108" s="103"/>
      <c r="AW108" s="103"/>
      <c r="AX108" s="103"/>
      <c r="AY108" s="103"/>
      <c r="AZ108" s="103"/>
      <c r="BA108" s="103"/>
      <c r="BB108" s="103"/>
      <c r="BC108" s="103"/>
      <c r="BD108" s="103"/>
      <c r="BE108" s="103"/>
      <c r="BF108" s="103"/>
      <c r="BG108" s="103"/>
      <c r="BH108" s="103"/>
      <c r="BI108" s="103"/>
      <c r="BJ108" s="103"/>
      <c r="BK108" s="103"/>
      <c r="BL108" s="103"/>
      <c r="BM108" s="103"/>
      <c r="BN108" s="103"/>
      <c r="BO108" s="103"/>
      <c r="BP108" s="103"/>
      <c r="BQ108" s="103"/>
    </row>
    <row r="109" spans="1:69" s="109" customFormat="1" x14ac:dyDescent="0.35">
      <c r="A109" s="103"/>
      <c r="B109" s="103"/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3"/>
      <c r="AI109" s="103"/>
      <c r="AJ109" s="103"/>
      <c r="AK109" s="103"/>
      <c r="AL109" s="103"/>
      <c r="AM109" s="103"/>
      <c r="AN109" s="103"/>
      <c r="AO109" s="103"/>
      <c r="AP109" s="103"/>
      <c r="AQ109" s="103"/>
      <c r="AR109" s="103"/>
      <c r="AS109" s="103"/>
      <c r="AT109" s="103"/>
      <c r="AU109" s="103"/>
      <c r="AV109" s="103"/>
      <c r="AW109" s="103"/>
      <c r="AX109" s="103"/>
      <c r="AY109" s="103"/>
      <c r="AZ109" s="103"/>
      <c r="BA109" s="103"/>
      <c r="BB109" s="103"/>
      <c r="BC109" s="103"/>
      <c r="BD109" s="103"/>
      <c r="BE109" s="103"/>
      <c r="BF109" s="103"/>
      <c r="BG109" s="103"/>
      <c r="BH109" s="103"/>
      <c r="BI109" s="103"/>
      <c r="BJ109" s="103"/>
      <c r="BK109" s="103"/>
      <c r="BL109" s="103"/>
      <c r="BM109" s="103"/>
      <c r="BN109" s="103"/>
      <c r="BO109" s="103"/>
      <c r="BP109" s="103"/>
      <c r="BQ109" s="103"/>
    </row>
    <row r="110" spans="1:69" s="109" customFormat="1" x14ac:dyDescent="0.35">
      <c r="A110" s="103"/>
      <c r="B110" s="103"/>
      <c r="C110" s="103"/>
      <c r="D110" s="103"/>
      <c r="E110" s="103"/>
      <c r="F110" s="103"/>
      <c r="G110" s="103"/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3"/>
      <c r="AL110" s="103"/>
      <c r="AM110" s="103"/>
      <c r="AN110" s="103"/>
      <c r="AO110" s="103"/>
      <c r="AP110" s="103"/>
      <c r="AQ110" s="103"/>
      <c r="AR110" s="103"/>
      <c r="AS110" s="103"/>
      <c r="AT110" s="103"/>
      <c r="AU110" s="103"/>
      <c r="AV110" s="103"/>
      <c r="AW110" s="103"/>
      <c r="AX110" s="103"/>
      <c r="AY110" s="103"/>
      <c r="AZ110" s="103"/>
      <c r="BA110" s="103"/>
      <c r="BB110" s="103"/>
      <c r="BC110" s="103"/>
      <c r="BD110" s="103"/>
      <c r="BE110" s="103"/>
      <c r="BF110" s="103"/>
      <c r="BG110" s="103"/>
      <c r="BH110" s="103"/>
      <c r="BI110" s="103"/>
      <c r="BJ110" s="103"/>
      <c r="BK110" s="103"/>
      <c r="BL110" s="103"/>
      <c r="BM110" s="103"/>
      <c r="BN110" s="103"/>
      <c r="BO110" s="103"/>
      <c r="BP110" s="103"/>
      <c r="BQ110" s="103"/>
    </row>
    <row r="111" spans="1:69" s="109" customFormat="1" x14ac:dyDescent="0.35">
      <c r="A111" s="103"/>
      <c r="B111" s="103"/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3"/>
      <c r="AL111" s="103"/>
      <c r="AM111" s="103"/>
      <c r="AN111" s="103"/>
      <c r="AO111" s="103"/>
      <c r="AP111" s="103"/>
      <c r="AQ111" s="103"/>
      <c r="AR111" s="103"/>
      <c r="AS111" s="103"/>
      <c r="AT111" s="103"/>
      <c r="AU111" s="103"/>
      <c r="AV111" s="103"/>
      <c r="AW111" s="103"/>
      <c r="AX111" s="103"/>
      <c r="AY111" s="103"/>
      <c r="AZ111" s="103"/>
      <c r="BA111" s="103"/>
      <c r="BB111" s="103"/>
      <c r="BC111" s="103"/>
      <c r="BD111" s="103"/>
      <c r="BE111" s="103"/>
      <c r="BF111" s="103"/>
      <c r="BG111" s="103"/>
      <c r="BH111" s="103"/>
      <c r="BI111" s="103"/>
      <c r="BJ111" s="103"/>
      <c r="BK111" s="103"/>
      <c r="BL111" s="103"/>
      <c r="BM111" s="103"/>
      <c r="BN111" s="103"/>
      <c r="BO111" s="103"/>
      <c r="BP111" s="103"/>
      <c r="BQ111" s="103"/>
    </row>
    <row r="112" spans="1:69" s="109" customFormat="1" x14ac:dyDescent="0.35">
      <c r="A112" s="103"/>
      <c r="B112" s="103"/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3"/>
      <c r="AL112" s="103"/>
      <c r="AM112" s="103"/>
      <c r="AN112" s="103"/>
      <c r="AO112" s="103"/>
      <c r="AP112" s="103"/>
      <c r="AQ112" s="103"/>
      <c r="AR112" s="103"/>
      <c r="AS112" s="103"/>
      <c r="AT112" s="103"/>
      <c r="AU112" s="103"/>
      <c r="AV112" s="103"/>
      <c r="AW112" s="103"/>
      <c r="AX112" s="103"/>
      <c r="AY112" s="103"/>
      <c r="AZ112" s="103"/>
      <c r="BA112" s="103"/>
      <c r="BB112" s="103"/>
      <c r="BC112" s="103"/>
      <c r="BD112" s="103"/>
      <c r="BE112" s="103"/>
      <c r="BF112" s="103"/>
      <c r="BG112" s="103"/>
      <c r="BH112" s="103"/>
      <c r="BI112" s="103"/>
      <c r="BJ112" s="103"/>
      <c r="BK112" s="103"/>
      <c r="BL112" s="103"/>
      <c r="BM112" s="103"/>
      <c r="BN112" s="103"/>
      <c r="BO112" s="103"/>
      <c r="BP112" s="103"/>
      <c r="BQ112" s="103"/>
    </row>
    <row r="113" spans="1:69" s="109" customFormat="1" x14ac:dyDescent="0.35">
      <c r="A113" s="103"/>
      <c r="B113" s="103"/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  <c r="AG113" s="103"/>
      <c r="AH113" s="103"/>
      <c r="AI113" s="103"/>
      <c r="AJ113" s="103"/>
      <c r="AK113" s="103"/>
      <c r="AL113" s="103"/>
      <c r="AM113" s="103"/>
      <c r="AN113" s="103"/>
      <c r="AO113" s="103"/>
      <c r="AP113" s="103"/>
      <c r="AQ113" s="103"/>
      <c r="AR113" s="103"/>
      <c r="AS113" s="103"/>
      <c r="AT113" s="103"/>
      <c r="AU113" s="103"/>
      <c r="AV113" s="103"/>
      <c r="AW113" s="103"/>
      <c r="AX113" s="103"/>
      <c r="AY113" s="103"/>
      <c r="AZ113" s="103"/>
      <c r="BA113" s="103"/>
      <c r="BB113" s="103"/>
      <c r="BC113" s="103"/>
      <c r="BD113" s="103"/>
      <c r="BE113" s="103"/>
      <c r="BF113" s="103"/>
      <c r="BG113" s="103"/>
      <c r="BH113" s="103"/>
      <c r="BI113" s="103"/>
      <c r="BJ113" s="103"/>
      <c r="BK113" s="103"/>
      <c r="BL113" s="103"/>
      <c r="BM113" s="103"/>
      <c r="BN113" s="103"/>
      <c r="BO113" s="103"/>
      <c r="BP113" s="103"/>
      <c r="BQ113" s="103"/>
    </row>
    <row r="114" spans="1:69" s="109" customFormat="1" x14ac:dyDescent="0.35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103"/>
      <c r="AO114" s="103"/>
      <c r="AP114" s="103"/>
      <c r="AQ114" s="103"/>
      <c r="AR114" s="103"/>
      <c r="AS114" s="103"/>
      <c r="AT114" s="103"/>
      <c r="AU114" s="103"/>
      <c r="AV114" s="103"/>
      <c r="AW114" s="103"/>
      <c r="AX114" s="103"/>
      <c r="AY114" s="103"/>
      <c r="AZ114" s="103"/>
      <c r="BA114" s="103"/>
      <c r="BB114" s="103"/>
      <c r="BC114" s="103"/>
      <c r="BD114" s="103"/>
      <c r="BE114" s="103"/>
      <c r="BF114" s="103"/>
      <c r="BG114" s="103"/>
      <c r="BH114" s="103"/>
      <c r="BI114" s="103"/>
      <c r="BJ114" s="103"/>
      <c r="BK114" s="103"/>
      <c r="BL114" s="103"/>
      <c r="BM114" s="103"/>
      <c r="BN114" s="103"/>
      <c r="BO114" s="103"/>
      <c r="BP114" s="103"/>
      <c r="BQ114" s="103"/>
    </row>
    <row r="115" spans="1:69" s="109" customFormat="1" x14ac:dyDescent="0.35">
      <c r="A115" s="103"/>
      <c r="B115" s="103"/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3"/>
      <c r="AH115" s="103"/>
      <c r="AI115" s="103"/>
      <c r="AJ115" s="103"/>
      <c r="AK115" s="103"/>
      <c r="AL115" s="103"/>
      <c r="AM115" s="103"/>
      <c r="AN115" s="103"/>
      <c r="AO115" s="103"/>
      <c r="AP115" s="103"/>
      <c r="AQ115" s="103"/>
      <c r="AR115" s="103"/>
      <c r="AS115" s="103"/>
      <c r="AT115" s="103"/>
      <c r="AU115" s="103"/>
      <c r="AV115" s="103"/>
      <c r="AW115" s="103"/>
      <c r="AX115" s="103"/>
      <c r="AY115" s="103"/>
      <c r="AZ115" s="103"/>
      <c r="BA115" s="103"/>
      <c r="BB115" s="103"/>
      <c r="BC115" s="103"/>
      <c r="BD115" s="103"/>
      <c r="BE115" s="103"/>
      <c r="BF115" s="103"/>
      <c r="BG115" s="103"/>
      <c r="BH115" s="103"/>
      <c r="BI115" s="103"/>
      <c r="BJ115" s="103"/>
      <c r="BK115" s="103"/>
      <c r="BL115" s="103"/>
      <c r="BM115" s="103"/>
      <c r="BN115" s="103"/>
      <c r="BO115" s="103"/>
      <c r="BP115" s="103"/>
      <c r="BQ115" s="103"/>
    </row>
    <row r="116" spans="1:69" s="109" customFormat="1" x14ac:dyDescent="0.35">
      <c r="A116" s="103"/>
      <c r="B116" s="103"/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3"/>
      <c r="AL116" s="103"/>
      <c r="AM116" s="103"/>
      <c r="AN116" s="103"/>
      <c r="AO116" s="103"/>
      <c r="AP116" s="103"/>
      <c r="AQ116" s="103"/>
      <c r="AR116" s="103"/>
      <c r="AS116" s="103"/>
      <c r="AT116" s="103"/>
      <c r="AU116" s="103"/>
      <c r="AV116" s="103"/>
      <c r="AW116" s="103"/>
      <c r="AX116" s="103"/>
      <c r="AY116" s="103"/>
      <c r="AZ116" s="103"/>
      <c r="BA116" s="103"/>
      <c r="BB116" s="103"/>
      <c r="BC116" s="103"/>
      <c r="BD116" s="103"/>
      <c r="BE116" s="103"/>
      <c r="BF116" s="103"/>
      <c r="BG116" s="103"/>
      <c r="BH116" s="103"/>
      <c r="BI116" s="103"/>
      <c r="BJ116" s="103"/>
      <c r="BK116" s="103"/>
      <c r="BL116" s="103"/>
      <c r="BM116" s="103"/>
      <c r="BN116" s="103"/>
      <c r="BO116" s="103"/>
      <c r="BP116" s="103"/>
      <c r="BQ116" s="103"/>
    </row>
    <row r="117" spans="1:69" s="109" customFormat="1" x14ac:dyDescent="0.35">
      <c r="A117" s="103"/>
      <c r="B117" s="103"/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3"/>
      <c r="AL117" s="103"/>
      <c r="AM117" s="103"/>
      <c r="AN117" s="103"/>
      <c r="AO117" s="103"/>
      <c r="AP117" s="103"/>
      <c r="AQ117" s="103"/>
      <c r="AR117" s="103"/>
      <c r="AS117" s="103"/>
      <c r="AT117" s="103"/>
      <c r="AU117" s="103"/>
      <c r="AV117" s="103"/>
      <c r="AW117" s="103"/>
      <c r="AX117" s="103"/>
      <c r="AY117" s="103"/>
      <c r="AZ117" s="103"/>
      <c r="BA117" s="103"/>
      <c r="BB117" s="103"/>
      <c r="BC117" s="103"/>
      <c r="BD117" s="103"/>
      <c r="BE117" s="103"/>
      <c r="BF117" s="103"/>
      <c r="BG117" s="103"/>
      <c r="BH117" s="103"/>
      <c r="BI117" s="103"/>
      <c r="BJ117" s="103"/>
      <c r="BK117" s="103"/>
      <c r="BL117" s="103"/>
      <c r="BM117" s="103"/>
      <c r="BN117" s="103"/>
      <c r="BO117" s="103"/>
      <c r="BP117" s="103"/>
      <c r="BQ117" s="103"/>
    </row>
    <row r="118" spans="1:69" s="109" customFormat="1" x14ac:dyDescent="0.35">
      <c r="A118" s="103"/>
      <c r="B118" s="103"/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3"/>
      <c r="AL118" s="103"/>
      <c r="AM118" s="103"/>
      <c r="AN118" s="103"/>
      <c r="AO118" s="103"/>
      <c r="AP118" s="103"/>
      <c r="AQ118" s="103"/>
      <c r="AR118" s="103"/>
      <c r="AS118" s="103"/>
      <c r="AT118" s="103"/>
      <c r="AU118" s="103"/>
      <c r="AV118" s="103"/>
      <c r="AW118" s="103"/>
      <c r="AX118" s="103"/>
      <c r="AY118" s="103"/>
      <c r="AZ118" s="103"/>
      <c r="BA118" s="103"/>
      <c r="BB118" s="103"/>
      <c r="BC118" s="103"/>
      <c r="BD118" s="103"/>
      <c r="BE118" s="103"/>
      <c r="BF118" s="103"/>
      <c r="BG118" s="103"/>
      <c r="BH118" s="103"/>
      <c r="BI118" s="103"/>
      <c r="BJ118" s="103"/>
      <c r="BK118" s="103"/>
      <c r="BL118" s="103"/>
      <c r="BM118" s="103"/>
      <c r="BN118" s="103"/>
      <c r="BO118" s="103"/>
      <c r="BP118" s="103"/>
      <c r="BQ118" s="103"/>
    </row>
    <row r="119" spans="1:69" s="109" customFormat="1" x14ac:dyDescent="0.35">
      <c r="A119" s="103"/>
      <c r="B119" s="103"/>
      <c r="C119" s="103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3"/>
      <c r="AJ119" s="103"/>
      <c r="AK119" s="103"/>
      <c r="AL119" s="103"/>
      <c r="AM119" s="103"/>
      <c r="AN119" s="103"/>
      <c r="AO119" s="103"/>
      <c r="AP119" s="103"/>
      <c r="AQ119" s="103"/>
      <c r="AR119" s="103"/>
      <c r="AS119" s="103"/>
      <c r="AT119" s="103"/>
      <c r="AU119" s="103"/>
      <c r="AV119" s="103"/>
      <c r="AW119" s="103"/>
      <c r="AX119" s="103"/>
      <c r="AY119" s="103"/>
      <c r="AZ119" s="103"/>
      <c r="BA119" s="103"/>
      <c r="BB119" s="103"/>
      <c r="BC119" s="103"/>
      <c r="BD119" s="103"/>
      <c r="BE119" s="103"/>
      <c r="BF119" s="103"/>
      <c r="BG119" s="103"/>
      <c r="BH119" s="103"/>
      <c r="BI119" s="103"/>
      <c r="BJ119" s="103"/>
      <c r="BK119" s="103"/>
      <c r="BL119" s="103"/>
      <c r="BM119" s="103"/>
      <c r="BN119" s="103"/>
      <c r="BO119" s="103"/>
      <c r="BP119" s="103"/>
      <c r="BQ119" s="103"/>
    </row>
    <row r="120" spans="1:69" s="109" customFormat="1" x14ac:dyDescent="0.35">
      <c r="A120" s="103"/>
      <c r="B120" s="103"/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3"/>
      <c r="AL120" s="103"/>
      <c r="AM120" s="103"/>
      <c r="AN120" s="103"/>
      <c r="AO120" s="103"/>
      <c r="AP120" s="103"/>
      <c r="AQ120" s="103"/>
      <c r="AR120" s="103"/>
      <c r="AS120" s="103"/>
      <c r="AT120" s="103"/>
      <c r="AU120" s="103"/>
      <c r="AV120" s="103"/>
      <c r="AW120" s="103"/>
      <c r="AX120" s="103"/>
      <c r="AY120" s="103"/>
      <c r="AZ120" s="103"/>
      <c r="BA120" s="103"/>
      <c r="BB120" s="103"/>
      <c r="BC120" s="103"/>
      <c r="BD120" s="103"/>
      <c r="BE120" s="103"/>
      <c r="BF120" s="103"/>
      <c r="BG120" s="103"/>
      <c r="BH120" s="103"/>
      <c r="BI120" s="103"/>
      <c r="BJ120" s="103"/>
      <c r="BK120" s="103"/>
      <c r="BL120" s="103"/>
      <c r="BM120" s="103"/>
      <c r="BN120" s="103"/>
      <c r="BO120" s="103"/>
      <c r="BP120" s="103"/>
      <c r="BQ120" s="103"/>
    </row>
    <row r="121" spans="1:69" s="109" customFormat="1" x14ac:dyDescent="0.35">
      <c r="A121" s="103"/>
      <c r="B121" s="103"/>
      <c r="C121" s="103"/>
      <c r="D121" s="103"/>
      <c r="E121" s="103"/>
      <c r="F121" s="103"/>
      <c r="G121" s="103"/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  <c r="AO121" s="103"/>
      <c r="AP121" s="103"/>
      <c r="AQ121" s="103"/>
      <c r="AR121" s="103"/>
      <c r="AS121" s="103"/>
      <c r="AT121" s="103"/>
      <c r="AU121" s="103"/>
      <c r="AV121" s="103"/>
      <c r="AW121" s="103"/>
      <c r="AX121" s="103"/>
      <c r="AY121" s="103"/>
      <c r="AZ121" s="103"/>
      <c r="BA121" s="103"/>
      <c r="BB121" s="103"/>
      <c r="BC121" s="103"/>
      <c r="BD121" s="103"/>
      <c r="BE121" s="103"/>
      <c r="BF121" s="103"/>
      <c r="BG121" s="103"/>
      <c r="BH121" s="103"/>
      <c r="BI121" s="103"/>
      <c r="BJ121" s="103"/>
      <c r="BK121" s="103"/>
      <c r="BL121" s="103"/>
      <c r="BM121" s="103"/>
      <c r="BN121" s="103"/>
      <c r="BO121" s="103"/>
      <c r="BP121" s="103"/>
      <c r="BQ121" s="103"/>
    </row>
    <row r="122" spans="1:69" s="109" customFormat="1" x14ac:dyDescent="0.35">
      <c r="A122" s="103"/>
      <c r="B122" s="103"/>
      <c r="C122" s="103"/>
      <c r="D122" s="103"/>
      <c r="E122" s="103"/>
      <c r="F122" s="103"/>
      <c r="G122" s="103"/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  <c r="AO122" s="103"/>
      <c r="AP122" s="103"/>
      <c r="AQ122" s="103"/>
      <c r="AR122" s="103"/>
      <c r="AS122" s="103"/>
      <c r="AT122" s="103"/>
      <c r="AU122" s="103"/>
      <c r="AV122" s="103"/>
      <c r="AW122" s="103"/>
      <c r="AX122" s="103"/>
      <c r="AY122" s="103"/>
      <c r="AZ122" s="103"/>
      <c r="BA122" s="103"/>
      <c r="BB122" s="103"/>
      <c r="BC122" s="103"/>
      <c r="BD122" s="103"/>
      <c r="BE122" s="103"/>
      <c r="BF122" s="103"/>
      <c r="BG122" s="103"/>
      <c r="BH122" s="103"/>
      <c r="BI122" s="103"/>
      <c r="BJ122" s="103"/>
      <c r="BK122" s="103"/>
      <c r="BL122" s="103"/>
      <c r="BM122" s="103"/>
      <c r="BN122" s="103"/>
      <c r="BO122" s="103"/>
      <c r="BP122" s="103"/>
      <c r="BQ122" s="103"/>
    </row>
    <row r="123" spans="1:69" s="109" customFormat="1" x14ac:dyDescent="0.35">
      <c r="A123" s="103"/>
      <c r="B123" s="103"/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  <c r="AO123" s="103"/>
      <c r="AP123" s="103"/>
      <c r="AQ123" s="103"/>
      <c r="AR123" s="103"/>
      <c r="AS123" s="103"/>
      <c r="AT123" s="103"/>
      <c r="AU123" s="103"/>
      <c r="AV123" s="103"/>
      <c r="AW123" s="103"/>
      <c r="AX123" s="103"/>
      <c r="AY123" s="103"/>
      <c r="AZ123" s="103"/>
      <c r="BA123" s="103"/>
      <c r="BB123" s="103"/>
      <c r="BC123" s="103"/>
      <c r="BD123" s="103"/>
      <c r="BE123" s="103"/>
      <c r="BF123" s="103"/>
      <c r="BG123" s="103"/>
      <c r="BH123" s="103"/>
      <c r="BI123" s="103"/>
      <c r="BJ123" s="103"/>
      <c r="BK123" s="103"/>
      <c r="BL123" s="103"/>
      <c r="BM123" s="103"/>
      <c r="BN123" s="103"/>
      <c r="BO123" s="103"/>
      <c r="BP123" s="103"/>
      <c r="BQ123" s="103"/>
    </row>
    <row r="124" spans="1:69" s="109" customFormat="1" x14ac:dyDescent="0.35">
      <c r="A124" s="103"/>
      <c r="B124" s="103"/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  <c r="AO124" s="103"/>
      <c r="AP124" s="103"/>
      <c r="AQ124" s="103"/>
      <c r="AR124" s="103"/>
      <c r="AS124" s="103"/>
      <c r="AT124" s="103"/>
      <c r="AU124" s="103"/>
      <c r="AV124" s="103"/>
      <c r="AW124" s="103"/>
      <c r="AX124" s="103"/>
      <c r="AY124" s="103"/>
      <c r="AZ124" s="103"/>
      <c r="BA124" s="103"/>
      <c r="BB124" s="103"/>
      <c r="BC124" s="103"/>
      <c r="BD124" s="103"/>
      <c r="BE124" s="103"/>
      <c r="BF124" s="103"/>
      <c r="BG124" s="103"/>
      <c r="BH124" s="103"/>
      <c r="BI124" s="103"/>
      <c r="BJ124" s="103"/>
      <c r="BK124" s="103"/>
      <c r="BL124" s="103"/>
      <c r="BM124" s="103"/>
      <c r="BN124" s="103"/>
      <c r="BO124" s="103"/>
      <c r="BP124" s="103"/>
      <c r="BQ124" s="103"/>
    </row>
    <row r="125" spans="1:69" s="109" customFormat="1" x14ac:dyDescent="0.35">
      <c r="A125" s="103"/>
      <c r="B125" s="103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  <c r="AO125" s="103"/>
      <c r="AP125" s="103"/>
      <c r="AQ125" s="103"/>
      <c r="AR125" s="103"/>
      <c r="AS125" s="103"/>
      <c r="AT125" s="103"/>
      <c r="AU125" s="103"/>
      <c r="AV125" s="103"/>
      <c r="AW125" s="103"/>
      <c r="AX125" s="103"/>
      <c r="AY125" s="103"/>
      <c r="AZ125" s="103"/>
      <c r="BA125" s="103"/>
      <c r="BB125" s="103"/>
      <c r="BC125" s="103"/>
      <c r="BD125" s="103"/>
      <c r="BE125" s="103"/>
      <c r="BF125" s="103"/>
      <c r="BG125" s="103"/>
      <c r="BH125" s="103"/>
      <c r="BI125" s="103"/>
      <c r="BJ125" s="103"/>
      <c r="BK125" s="103"/>
      <c r="BL125" s="103"/>
      <c r="BM125" s="103"/>
      <c r="BN125" s="103"/>
      <c r="BO125" s="103"/>
      <c r="BP125" s="103"/>
      <c r="BQ125" s="103"/>
    </row>
    <row r="126" spans="1:69" s="109" customFormat="1" x14ac:dyDescent="0.35">
      <c r="A126" s="103"/>
      <c r="B126" s="103"/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  <c r="AO126" s="103"/>
      <c r="AP126" s="103"/>
      <c r="AQ126" s="103"/>
      <c r="AR126" s="103"/>
      <c r="AS126" s="103"/>
      <c r="AT126" s="103"/>
      <c r="AU126" s="103"/>
      <c r="AV126" s="103"/>
      <c r="AW126" s="103"/>
      <c r="AX126" s="103"/>
      <c r="AY126" s="103"/>
      <c r="AZ126" s="103"/>
      <c r="BA126" s="103"/>
      <c r="BB126" s="103"/>
      <c r="BC126" s="103"/>
      <c r="BD126" s="103"/>
      <c r="BE126" s="103"/>
      <c r="BF126" s="103"/>
      <c r="BG126" s="103"/>
      <c r="BH126" s="103"/>
      <c r="BI126" s="103"/>
      <c r="BJ126" s="103"/>
      <c r="BK126" s="103"/>
      <c r="BL126" s="103"/>
      <c r="BM126" s="103"/>
      <c r="BN126" s="103"/>
      <c r="BO126" s="103"/>
      <c r="BP126" s="103"/>
      <c r="BQ126" s="103"/>
    </row>
    <row r="127" spans="1:69" s="109" customFormat="1" x14ac:dyDescent="0.35">
      <c r="A127" s="103"/>
      <c r="B127" s="103"/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  <c r="AO127" s="103"/>
      <c r="AP127" s="103"/>
      <c r="AQ127" s="103"/>
      <c r="AR127" s="103"/>
      <c r="AS127" s="103"/>
      <c r="AT127" s="103"/>
      <c r="AU127" s="103"/>
      <c r="AV127" s="103"/>
      <c r="AW127" s="103"/>
      <c r="AX127" s="103"/>
      <c r="AY127" s="103"/>
      <c r="AZ127" s="103"/>
      <c r="BA127" s="103"/>
      <c r="BB127" s="103"/>
      <c r="BC127" s="103"/>
      <c r="BD127" s="103"/>
      <c r="BE127" s="103"/>
      <c r="BF127" s="103"/>
      <c r="BG127" s="103"/>
      <c r="BH127" s="103"/>
      <c r="BI127" s="103"/>
      <c r="BJ127" s="103"/>
      <c r="BK127" s="103"/>
      <c r="BL127" s="103"/>
      <c r="BM127" s="103"/>
      <c r="BN127" s="103"/>
      <c r="BO127" s="103"/>
      <c r="BP127" s="103"/>
      <c r="BQ127" s="103"/>
    </row>
    <row r="128" spans="1:69" s="109" customFormat="1" x14ac:dyDescent="0.35">
      <c r="A128" s="103"/>
      <c r="B128" s="103"/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  <c r="AO128" s="103"/>
      <c r="AP128" s="103"/>
      <c r="AQ128" s="103"/>
      <c r="AR128" s="103"/>
      <c r="AS128" s="103"/>
      <c r="AT128" s="103"/>
      <c r="AU128" s="103"/>
      <c r="AV128" s="103"/>
      <c r="AW128" s="103"/>
      <c r="AX128" s="103"/>
      <c r="AY128" s="103"/>
      <c r="AZ128" s="103"/>
      <c r="BA128" s="103"/>
      <c r="BB128" s="103"/>
      <c r="BC128" s="103"/>
      <c r="BD128" s="103"/>
      <c r="BE128" s="103"/>
      <c r="BF128" s="103"/>
      <c r="BG128" s="103"/>
      <c r="BH128" s="103"/>
      <c r="BI128" s="103"/>
      <c r="BJ128" s="103"/>
      <c r="BK128" s="103"/>
      <c r="BL128" s="103"/>
      <c r="BM128" s="103"/>
      <c r="BN128" s="103"/>
      <c r="BO128" s="103"/>
      <c r="BP128" s="103"/>
      <c r="BQ128" s="103"/>
    </row>
    <row r="129" spans="1:69" s="109" customFormat="1" x14ac:dyDescent="0.35">
      <c r="A129" s="103"/>
      <c r="B129" s="103"/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103"/>
      <c r="AS129" s="103"/>
      <c r="AT129" s="103"/>
      <c r="AU129" s="103"/>
      <c r="AV129" s="103"/>
      <c r="AW129" s="103"/>
      <c r="AX129" s="103"/>
      <c r="AY129" s="103"/>
      <c r="AZ129" s="103"/>
      <c r="BA129" s="103"/>
      <c r="BB129" s="103"/>
      <c r="BC129" s="103"/>
      <c r="BD129" s="103"/>
      <c r="BE129" s="103"/>
      <c r="BF129" s="103"/>
      <c r="BG129" s="103"/>
      <c r="BH129" s="103"/>
      <c r="BI129" s="103"/>
      <c r="BJ129" s="103"/>
      <c r="BK129" s="103"/>
      <c r="BL129" s="103"/>
      <c r="BM129" s="103"/>
      <c r="BN129" s="103"/>
      <c r="BO129" s="103"/>
      <c r="BP129" s="103"/>
      <c r="BQ129" s="103"/>
    </row>
    <row r="130" spans="1:69" s="109" customFormat="1" x14ac:dyDescent="0.35">
      <c r="A130" s="103"/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  <c r="AO130" s="103"/>
      <c r="AP130" s="103"/>
      <c r="AQ130" s="103"/>
      <c r="AR130" s="103"/>
      <c r="AS130" s="103"/>
      <c r="AT130" s="103"/>
      <c r="AU130" s="103"/>
      <c r="AV130" s="103"/>
      <c r="AW130" s="103"/>
      <c r="AX130" s="103"/>
      <c r="AY130" s="103"/>
      <c r="AZ130" s="103"/>
      <c r="BA130" s="103"/>
      <c r="BB130" s="103"/>
      <c r="BC130" s="103"/>
      <c r="BD130" s="103"/>
      <c r="BE130" s="103"/>
      <c r="BF130" s="103"/>
      <c r="BG130" s="103"/>
      <c r="BH130" s="103"/>
      <c r="BI130" s="103"/>
      <c r="BJ130" s="103"/>
      <c r="BK130" s="103"/>
      <c r="BL130" s="103"/>
      <c r="BM130" s="103"/>
      <c r="BN130" s="103"/>
      <c r="BO130" s="103"/>
      <c r="BP130" s="103"/>
      <c r="BQ130" s="103"/>
    </row>
    <row r="131" spans="1:69" s="109" customFormat="1" x14ac:dyDescent="0.35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  <c r="AO131" s="103"/>
      <c r="AP131" s="103"/>
      <c r="AQ131" s="103"/>
      <c r="AR131" s="103"/>
      <c r="AS131" s="103"/>
      <c r="AT131" s="103"/>
      <c r="AU131" s="103"/>
      <c r="AV131" s="103"/>
      <c r="AW131" s="103"/>
      <c r="AX131" s="103"/>
      <c r="AY131" s="103"/>
      <c r="AZ131" s="103"/>
      <c r="BA131" s="103"/>
      <c r="BB131" s="103"/>
      <c r="BC131" s="103"/>
      <c r="BD131" s="103"/>
      <c r="BE131" s="103"/>
      <c r="BF131" s="103"/>
      <c r="BG131" s="103"/>
      <c r="BH131" s="103"/>
      <c r="BI131" s="103"/>
      <c r="BJ131" s="103"/>
      <c r="BK131" s="103"/>
      <c r="BL131" s="103"/>
      <c r="BM131" s="103"/>
      <c r="BN131" s="103"/>
      <c r="BO131" s="103"/>
      <c r="BP131" s="103"/>
      <c r="BQ131" s="103"/>
    </row>
    <row r="132" spans="1:69" s="109" customFormat="1" x14ac:dyDescent="0.35">
      <c r="A132" s="103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  <c r="AO132" s="103"/>
      <c r="AP132" s="103"/>
      <c r="AQ132" s="103"/>
      <c r="AR132" s="103"/>
      <c r="AS132" s="103"/>
      <c r="AT132" s="103"/>
      <c r="AU132" s="103"/>
      <c r="AV132" s="103"/>
      <c r="AW132" s="103"/>
      <c r="AX132" s="103"/>
      <c r="AY132" s="103"/>
      <c r="AZ132" s="103"/>
      <c r="BA132" s="103"/>
      <c r="BB132" s="103"/>
      <c r="BC132" s="103"/>
      <c r="BD132" s="103"/>
      <c r="BE132" s="103"/>
      <c r="BF132" s="103"/>
      <c r="BG132" s="103"/>
      <c r="BH132" s="103"/>
      <c r="BI132" s="103"/>
      <c r="BJ132" s="103"/>
      <c r="BK132" s="103"/>
      <c r="BL132" s="103"/>
      <c r="BM132" s="103"/>
      <c r="BN132" s="103"/>
      <c r="BO132" s="103"/>
      <c r="BP132" s="103"/>
      <c r="BQ132" s="103"/>
    </row>
    <row r="133" spans="1:69" s="109" customFormat="1" x14ac:dyDescent="0.35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  <c r="AO133" s="103"/>
      <c r="AP133" s="103"/>
      <c r="AQ133" s="103"/>
      <c r="AR133" s="103"/>
      <c r="AS133" s="103"/>
      <c r="AT133" s="103"/>
      <c r="AU133" s="103"/>
      <c r="AV133" s="103"/>
      <c r="AW133" s="103"/>
      <c r="AX133" s="103"/>
      <c r="AY133" s="103"/>
      <c r="AZ133" s="103"/>
      <c r="BA133" s="103"/>
      <c r="BB133" s="103"/>
      <c r="BC133" s="103"/>
      <c r="BD133" s="103"/>
      <c r="BE133" s="103"/>
      <c r="BF133" s="103"/>
      <c r="BG133" s="103"/>
      <c r="BH133" s="103"/>
      <c r="BI133" s="103"/>
      <c r="BJ133" s="103"/>
      <c r="BK133" s="103"/>
      <c r="BL133" s="103"/>
      <c r="BM133" s="103"/>
      <c r="BN133" s="103"/>
      <c r="BO133" s="103"/>
      <c r="BP133" s="103"/>
      <c r="BQ133" s="103"/>
    </row>
    <row r="134" spans="1:69" s="109" customFormat="1" x14ac:dyDescent="0.35">
      <c r="A134" s="103"/>
      <c r="B134" s="103"/>
      <c r="C134" s="103"/>
      <c r="D134" s="103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  <c r="AO134" s="103"/>
      <c r="AP134" s="103"/>
      <c r="AQ134" s="103"/>
      <c r="AR134" s="103"/>
      <c r="AS134" s="103"/>
      <c r="AT134" s="103"/>
      <c r="AU134" s="103"/>
      <c r="AV134" s="103"/>
      <c r="AW134" s="103"/>
      <c r="AX134" s="103"/>
      <c r="AY134" s="103"/>
      <c r="AZ134" s="103"/>
      <c r="BA134" s="103"/>
      <c r="BB134" s="103"/>
      <c r="BC134" s="103"/>
      <c r="BD134" s="103"/>
      <c r="BE134" s="103"/>
      <c r="BF134" s="103"/>
      <c r="BG134" s="103"/>
      <c r="BH134" s="103"/>
      <c r="BI134" s="103"/>
      <c r="BJ134" s="103"/>
      <c r="BK134" s="103"/>
      <c r="BL134" s="103"/>
      <c r="BM134" s="103"/>
      <c r="BN134" s="103"/>
      <c r="BO134" s="103"/>
      <c r="BP134" s="103"/>
      <c r="BQ134" s="103"/>
    </row>
    <row r="135" spans="1:69" s="109" customFormat="1" x14ac:dyDescent="0.35">
      <c r="A135" s="103"/>
      <c r="B135" s="103"/>
      <c r="C135" s="103"/>
      <c r="D135" s="103"/>
      <c r="E135" s="103"/>
      <c r="F135" s="103"/>
      <c r="G135" s="103"/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  <c r="AO135" s="103"/>
      <c r="AP135" s="103"/>
      <c r="AQ135" s="103"/>
      <c r="AR135" s="103"/>
      <c r="AS135" s="103"/>
      <c r="AT135" s="103"/>
      <c r="AU135" s="103"/>
      <c r="AV135" s="103"/>
      <c r="AW135" s="103"/>
      <c r="AX135" s="103"/>
      <c r="AY135" s="103"/>
      <c r="AZ135" s="103"/>
      <c r="BA135" s="103"/>
      <c r="BB135" s="103"/>
      <c r="BC135" s="103"/>
      <c r="BD135" s="103"/>
      <c r="BE135" s="103"/>
      <c r="BF135" s="103"/>
      <c r="BG135" s="103"/>
      <c r="BH135" s="103"/>
      <c r="BI135" s="103"/>
      <c r="BJ135" s="103"/>
      <c r="BK135" s="103"/>
      <c r="BL135" s="103"/>
      <c r="BM135" s="103"/>
      <c r="BN135" s="103"/>
      <c r="BO135" s="103"/>
      <c r="BP135" s="103"/>
      <c r="BQ135" s="103"/>
    </row>
    <row r="136" spans="1:69" s="109" customFormat="1" x14ac:dyDescent="0.35">
      <c r="A136" s="103"/>
      <c r="B136" s="103"/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  <c r="AO136" s="103"/>
      <c r="AP136" s="103"/>
      <c r="AQ136" s="103"/>
      <c r="AR136" s="103"/>
      <c r="AS136" s="103"/>
      <c r="AT136" s="103"/>
      <c r="AU136" s="103"/>
      <c r="AV136" s="103"/>
      <c r="AW136" s="103"/>
      <c r="AX136" s="103"/>
      <c r="AY136" s="103"/>
      <c r="AZ136" s="103"/>
      <c r="BA136" s="103"/>
      <c r="BB136" s="103"/>
      <c r="BC136" s="103"/>
      <c r="BD136" s="103"/>
      <c r="BE136" s="103"/>
      <c r="BF136" s="103"/>
      <c r="BG136" s="103"/>
      <c r="BH136" s="103"/>
      <c r="BI136" s="103"/>
      <c r="BJ136" s="103"/>
      <c r="BK136" s="103"/>
      <c r="BL136" s="103"/>
      <c r="BM136" s="103"/>
      <c r="BN136" s="103"/>
      <c r="BO136" s="103"/>
      <c r="BP136" s="103"/>
      <c r="BQ136" s="103"/>
    </row>
    <row r="137" spans="1:69" s="109" customFormat="1" x14ac:dyDescent="0.35">
      <c r="A137" s="103"/>
      <c r="B137" s="103"/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  <c r="AO137" s="103"/>
      <c r="AP137" s="103"/>
      <c r="AQ137" s="103"/>
      <c r="AR137" s="103"/>
      <c r="AS137" s="103"/>
      <c r="AT137" s="103"/>
      <c r="AU137" s="103"/>
      <c r="AV137" s="103"/>
      <c r="AW137" s="103"/>
      <c r="AX137" s="103"/>
      <c r="AY137" s="103"/>
      <c r="AZ137" s="103"/>
      <c r="BA137" s="103"/>
      <c r="BB137" s="103"/>
      <c r="BC137" s="103"/>
      <c r="BD137" s="103"/>
      <c r="BE137" s="103"/>
      <c r="BF137" s="103"/>
      <c r="BG137" s="103"/>
      <c r="BH137" s="103"/>
      <c r="BI137" s="103"/>
      <c r="BJ137" s="103"/>
      <c r="BK137" s="103"/>
      <c r="BL137" s="103"/>
      <c r="BM137" s="103"/>
      <c r="BN137" s="103"/>
      <c r="BO137" s="103"/>
      <c r="BP137" s="103"/>
      <c r="BQ137" s="103"/>
    </row>
    <row r="138" spans="1:69" s="109" customFormat="1" x14ac:dyDescent="0.35">
      <c r="A138" s="103"/>
      <c r="B138" s="103"/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  <c r="AO138" s="103"/>
      <c r="AP138" s="103"/>
      <c r="AQ138" s="103"/>
      <c r="AR138" s="103"/>
      <c r="AS138" s="103"/>
      <c r="AT138" s="103"/>
      <c r="AU138" s="103"/>
      <c r="AV138" s="103"/>
      <c r="AW138" s="103"/>
      <c r="AX138" s="103"/>
      <c r="AY138" s="103"/>
      <c r="AZ138" s="103"/>
      <c r="BA138" s="103"/>
      <c r="BB138" s="103"/>
      <c r="BC138" s="103"/>
      <c r="BD138" s="103"/>
      <c r="BE138" s="103"/>
      <c r="BF138" s="103"/>
      <c r="BG138" s="103"/>
      <c r="BH138" s="103"/>
      <c r="BI138" s="103"/>
      <c r="BJ138" s="103"/>
      <c r="BK138" s="103"/>
      <c r="BL138" s="103"/>
      <c r="BM138" s="103"/>
      <c r="BN138" s="103"/>
      <c r="BO138" s="103"/>
      <c r="BP138" s="103"/>
      <c r="BQ138" s="103"/>
    </row>
    <row r="139" spans="1:69" s="109" customFormat="1" x14ac:dyDescent="0.35">
      <c r="A139" s="103"/>
      <c r="B139" s="103"/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  <c r="AO139" s="103"/>
      <c r="AP139" s="103"/>
      <c r="AQ139" s="103"/>
      <c r="AR139" s="103"/>
      <c r="AS139" s="103"/>
      <c r="AT139" s="103"/>
      <c r="AU139" s="103"/>
      <c r="AV139" s="103"/>
      <c r="AW139" s="103"/>
      <c r="AX139" s="103"/>
      <c r="AY139" s="103"/>
      <c r="AZ139" s="103"/>
      <c r="BA139" s="103"/>
      <c r="BB139" s="103"/>
      <c r="BC139" s="103"/>
      <c r="BD139" s="103"/>
      <c r="BE139" s="103"/>
      <c r="BF139" s="103"/>
      <c r="BG139" s="103"/>
      <c r="BH139" s="103"/>
      <c r="BI139" s="103"/>
      <c r="BJ139" s="103"/>
      <c r="BK139" s="103"/>
      <c r="BL139" s="103"/>
      <c r="BM139" s="103"/>
      <c r="BN139" s="103"/>
      <c r="BO139" s="103"/>
      <c r="BP139" s="103"/>
      <c r="BQ139" s="103"/>
    </row>
    <row r="140" spans="1:69" s="109" customFormat="1" x14ac:dyDescent="0.35">
      <c r="A140" s="103"/>
      <c r="B140" s="103"/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  <c r="AO140" s="103"/>
      <c r="AP140" s="103"/>
      <c r="AQ140" s="103"/>
      <c r="AR140" s="103"/>
      <c r="AS140" s="103"/>
      <c r="AT140" s="103"/>
      <c r="AU140" s="103"/>
      <c r="AV140" s="103"/>
      <c r="AW140" s="103"/>
      <c r="AX140" s="103"/>
      <c r="AY140" s="103"/>
      <c r="AZ140" s="103"/>
      <c r="BA140" s="103"/>
      <c r="BB140" s="103"/>
      <c r="BC140" s="103"/>
      <c r="BD140" s="103"/>
      <c r="BE140" s="103"/>
      <c r="BF140" s="103"/>
      <c r="BG140" s="103"/>
      <c r="BH140" s="103"/>
      <c r="BI140" s="103"/>
      <c r="BJ140" s="103"/>
      <c r="BK140" s="103"/>
      <c r="BL140" s="103"/>
      <c r="BM140" s="103"/>
      <c r="BN140" s="103"/>
      <c r="BO140" s="103"/>
      <c r="BP140" s="103"/>
      <c r="BQ140" s="103"/>
    </row>
    <row r="141" spans="1:69" s="109" customFormat="1" x14ac:dyDescent="0.35">
      <c r="A141" s="103"/>
      <c r="B141" s="103"/>
      <c r="C141" s="103"/>
      <c r="D141" s="103"/>
      <c r="E141" s="103"/>
      <c r="F141" s="103"/>
      <c r="G141" s="103"/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3"/>
      <c r="AL141" s="103"/>
      <c r="AM141" s="103"/>
      <c r="AN141" s="103"/>
      <c r="AO141" s="103"/>
      <c r="AP141" s="103"/>
      <c r="AQ141" s="103"/>
      <c r="AR141" s="103"/>
      <c r="AS141" s="103"/>
      <c r="AT141" s="103"/>
      <c r="AU141" s="103"/>
      <c r="AV141" s="103"/>
      <c r="AW141" s="103"/>
      <c r="AX141" s="103"/>
      <c r="AY141" s="103"/>
      <c r="AZ141" s="103"/>
      <c r="BA141" s="103"/>
      <c r="BB141" s="103"/>
      <c r="BC141" s="103"/>
      <c r="BD141" s="103"/>
      <c r="BE141" s="103"/>
      <c r="BF141" s="103"/>
      <c r="BG141" s="103"/>
      <c r="BH141" s="103"/>
      <c r="BI141" s="103"/>
      <c r="BJ141" s="103"/>
      <c r="BK141" s="103"/>
      <c r="BL141" s="103"/>
      <c r="BM141" s="103"/>
      <c r="BN141" s="103"/>
      <c r="BO141" s="103"/>
      <c r="BP141" s="103"/>
      <c r="BQ141" s="103"/>
    </row>
    <row r="142" spans="1:69" s="109" customFormat="1" x14ac:dyDescent="0.35">
      <c r="A142" s="103"/>
      <c r="B142" s="103"/>
      <c r="C142" s="103"/>
      <c r="D142" s="103"/>
      <c r="E142" s="103"/>
      <c r="F142" s="103"/>
      <c r="G142" s="103"/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3"/>
      <c r="AJ142" s="103"/>
      <c r="AK142" s="103"/>
      <c r="AL142" s="103"/>
      <c r="AM142" s="103"/>
      <c r="AN142" s="103"/>
      <c r="AO142" s="103"/>
      <c r="AP142" s="103"/>
      <c r="AQ142" s="103"/>
      <c r="AR142" s="103"/>
      <c r="AS142" s="103"/>
      <c r="AT142" s="103"/>
      <c r="AU142" s="103"/>
      <c r="AV142" s="103"/>
      <c r="AW142" s="103"/>
      <c r="AX142" s="103"/>
      <c r="AY142" s="103"/>
      <c r="AZ142" s="103"/>
      <c r="BA142" s="103"/>
      <c r="BB142" s="103"/>
      <c r="BC142" s="103"/>
      <c r="BD142" s="103"/>
      <c r="BE142" s="103"/>
      <c r="BF142" s="103"/>
      <c r="BG142" s="103"/>
      <c r="BH142" s="103"/>
      <c r="BI142" s="103"/>
      <c r="BJ142" s="103"/>
      <c r="BK142" s="103"/>
      <c r="BL142" s="103"/>
      <c r="BM142" s="103"/>
      <c r="BN142" s="103"/>
      <c r="BO142" s="103"/>
      <c r="BP142" s="103"/>
      <c r="BQ142" s="103"/>
    </row>
    <row r="143" spans="1:69" s="109" customFormat="1" x14ac:dyDescent="0.35">
      <c r="A143" s="103"/>
      <c r="B143" s="103"/>
      <c r="C143" s="103"/>
      <c r="D143" s="103"/>
      <c r="E143" s="103"/>
      <c r="F143" s="103"/>
      <c r="G143" s="103"/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3"/>
      <c r="AJ143" s="103"/>
      <c r="AK143" s="103"/>
      <c r="AL143" s="103"/>
      <c r="AM143" s="103"/>
      <c r="AN143" s="103"/>
      <c r="AO143" s="103"/>
      <c r="AP143" s="103"/>
      <c r="AQ143" s="103"/>
      <c r="AR143" s="103"/>
      <c r="AS143" s="103"/>
      <c r="AT143" s="103"/>
      <c r="AU143" s="103"/>
      <c r="AV143" s="103"/>
      <c r="AW143" s="103"/>
      <c r="AX143" s="103"/>
      <c r="AY143" s="103"/>
      <c r="AZ143" s="103"/>
      <c r="BA143" s="103"/>
      <c r="BB143" s="103"/>
      <c r="BC143" s="103"/>
      <c r="BD143" s="103"/>
      <c r="BE143" s="103"/>
      <c r="BF143" s="103"/>
      <c r="BG143" s="103"/>
      <c r="BH143" s="103"/>
      <c r="BI143" s="103"/>
      <c r="BJ143" s="103"/>
      <c r="BK143" s="103"/>
      <c r="BL143" s="103"/>
      <c r="BM143" s="103"/>
      <c r="BN143" s="103"/>
      <c r="BO143" s="103"/>
      <c r="BP143" s="103"/>
      <c r="BQ143" s="103"/>
    </row>
    <row r="144" spans="1:69" s="109" customFormat="1" x14ac:dyDescent="0.35">
      <c r="A144" s="103"/>
      <c r="B144" s="103"/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F144" s="103"/>
      <c r="AG144" s="103"/>
      <c r="AH144" s="103"/>
      <c r="AI144" s="103"/>
      <c r="AJ144" s="103"/>
      <c r="AK144" s="103"/>
      <c r="AL144" s="103"/>
      <c r="AM144" s="103"/>
      <c r="AN144" s="103"/>
      <c r="AO144" s="103"/>
      <c r="AP144" s="103"/>
      <c r="AQ144" s="103"/>
      <c r="AR144" s="103"/>
      <c r="AS144" s="103"/>
      <c r="AT144" s="103"/>
      <c r="AU144" s="103"/>
      <c r="AV144" s="103"/>
      <c r="AW144" s="103"/>
      <c r="AX144" s="103"/>
      <c r="AY144" s="103"/>
      <c r="AZ144" s="103"/>
      <c r="BA144" s="103"/>
      <c r="BB144" s="103"/>
      <c r="BC144" s="103"/>
      <c r="BD144" s="103"/>
      <c r="BE144" s="103"/>
      <c r="BF144" s="103"/>
      <c r="BG144" s="103"/>
      <c r="BH144" s="103"/>
      <c r="BI144" s="103"/>
      <c r="BJ144" s="103"/>
      <c r="BK144" s="103"/>
      <c r="BL144" s="103"/>
      <c r="BM144" s="103"/>
      <c r="BN144" s="103"/>
      <c r="BO144" s="103"/>
      <c r="BP144" s="103"/>
      <c r="BQ144" s="103"/>
    </row>
    <row r="145" spans="1:69" s="109" customFormat="1" x14ac:dyDescent="0.35">
      <c r="A145" s="103"/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  <c r="AE145" s="103"/>
      <c r="AF145" s="103"/>
      <c r="AG145" s="103"/>
      <c r="AH145" s="103"/>
      <c r="AI145" s="103"/>
      <c r="AJ145" s="103"/>
      <c r="AK145" s="103"/>
      <c r="AL145" s="103"/>
      <c r="AM145" s="103"/>
      <c r="AN145" s="103"/>
      <c r="AO145" s="103"/>
      <c r="AP145" s="103"/>
      <c r="AQ145" s="103"/>
      <c r="AR145" s="103"/>
      <c r="AS145" s="103"/>
      <c r="AT145" s="103"/>
      <c r="AU145" s="103"/>
      <c r="AV145" s="103"/>
      <c r="AW145" s="103"/>
      <c r="AX145" s="103"/>
      <c r="AY145" s="103"/>
      <c r="AZ145" s="103"/>
      <c r="BA145" s="103"/>
      <c r="BB145" s="103"/>
      <c r="BC145" s="103"/>
      <c r="BD145" s="103"/>
      <c r="BE145" s="103"/>
      <c r="BF145" s="103"/>
      <c r="BG145" s="103"/>
      <c r="BH145" s="103"/>
      <c r="BI145" s="103"/>
      <c r="BJ145" s="103"/>
      <c r="BK145" s="103"/>
      <c r="BL145" s="103"/>
      <c r="BM145" s="103"/>
      <c r="BN145" s="103"/>
      <c r="BO145" s="103"/>
      <c r="BP145" s="103"/>
      <c r="BQ145" s="103"/>
    </row>
    <row r="146" spans="1:69" s="109" customFormat="1" x14ac:dyDescent="0.35">
      <c r="A146" s="103"/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/>
      <c r="AF146" s="103"/>
      <c r="AG146" s="103"/>
      <c r="AH146" s="103"/>
      <c r="AI146" s="103"/>
      <c r="AJ146" s="103"/>
      <c r="AK146" s="103"/>
      <c r="AL146" s="103"/>
      <c r="AM146" s="103"/>
      <c r="AN146" s="103"/>
      <c r="AO146" s="103"/>
      <c r="AP146" s="103"/>
      <c r="AQ146" s="103"/>
      <c r="AR146" s="103"/>
      <c r="AS146" s="103"/>
      <c r="AT146" s="103"/>
      <c r="AU146" s="103"/>
      <c r="AV146" s="103"/>
      <c r="AW146" s="103"/>
      <c r="AX146" s="103"/>
      <c r="AY146" s="103"/>
      <c r="AZ146" s="103"/>
      <c r="BA146" s="103"/>
      <c r="BB146" s="103"/>
      <c r="BC146" s="103"/>
      <c r="BD146" s="103"/>
      <c r="BE146" s="103"/>
      <c r="BF146" s="103"/>
      <c r="BG146" s="103"/>
      <c r="BH146" s="103"/>
      <c r="BI146" s="103"/>
      <c r="BJ146" s="103"/>
      <c r="BK146" s="103"/>
      <c r="BL146" s="103"/>
      <c r="BM146" s="103"/>
      <c r="BN146" s="103"/>
      <c r="BO146" s="103"/>
      <c r="BP146" s="103"/>
      <c r="BQ146" s="103"/>
    </row>
    <row r="147" spans="1:69" s="109" customFormat="1" x14ac:dyDescent="0.35">
      <c r="A147" s="103"/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/>
      <c r="AF147" s="103"/>
      <c r="AG147" s="103"/>
      <c r="AH147" s="103"/>
      <c r="AI147" s="103"/>
      <c r="AJ147" s="103"/>
      <c r="AK147" s="103"/>
      <c r="AL147" s="103"/>
      <c r="AM147" s="103"/>
      <c r="AN147" s="103"/>
      <c r="AO147" s="103"/>
      <c r="AP147" s="103"/>
      <c r="AQ147" s="103"/>
      <c r="AR147" s="103"/>
      <c r="AS147" s="103"/>
      <c r="AT147" s="103"/>
      <c r="AU147" s="103"/>
      <c r="AV147" s="103"/>
      <c r="AW147" s="103"/>
      <c r="AX147" s="103"/>
      <c r="AY147" s="103"/>
      <c r="AZ147" s="103"/>
      <c r="BA147" s="103"/>
      <c r="BB147" s="103"/>
      <c r="BC147" s="103"/>
      <c r="BD147" s="103"/>
      <c r="BE147" s="103"/>
      <c r="BF147" s="103"/>
      <c r="BG147" s="103"/>
      <c r="BH147" s="103"/>
      <c r="BI147" s="103"/>
      <c r="BJ147" s="103"/>
      <c r="BK147" s="103"/>
      <c r="BL147" s="103"/>
      <c r="BM147" s="103"/>
      <c r="BN147" s="103"/>
      <c r="BO147" s="103"/>
      <c r="BP147" s="103"/>
      <c r="BQ147" s="103"/>
    </row>
    <row r="148" spans="1:69" s="109" customFormat="1" x14ac:dyDescent="0.35">
      <c r="A148" s="103"/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103"/>
      <c r="AF148" s="103"/>
      <c r="AG148" s="103"/>
      <c r="AH148" s="103"/>
      <c r="AI148" s="103"/>
      <c r="AJ148" s="103"/>
      <c r="AK148" s="103"/>
      <c r="AL148" s="103"/>
      <c r="AM148" s="103"/>
      <c r="AN148" s="103"/>
      <c r="AO148" s="103"/>
      <c r="AP148" s="103"/>
      <c r="AQ148" s="103"/>
      <c r="AR148" s="103"/>
      <c r="AS148" s="103"/>
      <c r="AT148" s="103"/>
      <c r="AU148" s="103"/>
      <c r="AV148" s="103"/>
      <c r="AW148" s="103"/>
      <c r="AX148" s="103"/>
      <c r="AY148" s="103"/>
      <c r="AZ148" s="103"/>
      <c r="BA148" s="103"/>
      <c r="BB148" s="103"/>
      <c r="BC148" s="103"/>
      <c r="BD148" s="103"/>
      <c r="BE148" s="103"/>
      <c r="BF148" s="103"/>
      <c r="BG148" s="103"/>
      <c r="BH148" s="103"/>
      <c r="BI148" s="103"/>
      <c r="BJ148" s="103"/>
      <c r="BK148" s="103"/>
      <c r="BL148" s="103"/>
      <c r="BM148" s="103"/>
      <c r="BN148" s="103"/>
      <c r="BO148" s="103"/>
      <c r="BP148" s="103"/>
      <c r="BQ148" s="103"/>
    </row>
    <row r="149" spans="1:69" s="109" customFormat="1" x14ac:dyDescent="0.35">
      <c r="A149" s="103"/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103"/>
      <c r="AF149" s="103"/>
      <c r="AG149" s="103"/>
      <c r="AH149" s="103"/>
      <c r="AI149" s="103"/>
      <c r="AJ149" s="103"/>
      <c r="AK149" s="103"/>
      <c r="AL149" s="103"/>
      <c r="AM149" s="103"/>
      <c r="AN149" s="103"/>
      <c r="AO149" s="103"/>
      <c r="AP149" s="103"/>
      <c r="AQ149" s="103"/>
      <c r="AR149" s="103"/>
      <c r="AS149" s="103"/>
      <c r="AT149" s="103"/>
      <c r="AU149" s="103"/>
      <c r="AV149" s="103"/>
      <c r="AW149" s="103"/>
      <c r="AX149" s="103"/>
      <c r="AY149" s="103"/>
      <c r="AZ149" s="103"/>
      <c r="BA149" s="103"/>
      <c r="BB149" s="103"/>
      <c r="BC149" s="103"/>
      <c r="BD149" s="103"/>
      <c r="BE149" s="103"/>
      <c r="BF149" s="103"/>
      <c r="BG149" s="103"/>
      <c r="BH149" s="103"/>
      <c r="BI149" s="103"/>
      <c r="BJ149" s="103"/>
      <c r="BK149" s="103"/>
      <c r="BL149" s="103"/>
      <c r="BM149" s="103"/>
      <c r="BN149" s="103"/>
      <c r="BO149" s="103"/>
      <c r="BP149" s="103"/>
      <c r="BQ149" s="103"/>
    </row>
    <row r="150" spans="1:69" s="109" customFormat="1" x14ac:dyDescent="0.35">
      <c r="A150" s="103"/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103"/>
      <c r="AF150" s="103"/>
      <c r="AG150" s="103"/>
      <c r="AH150" s="103"/>
      <c r="AI150" s="103"/>
      <c r="AJ150" s="103"/>
      <c r="AK150" s="103"/>
      <c r="AL150" s="103"/>
      <c r="AM150" s="103"/>
      <c r="AN150" s="103"/>
      <c r="AO150" s="103"/>
      <c r="AP150" s="103"/>
      <c r="AQ150" s="103"/>
      <c r="AR150" s="103"/>
      <c r="AS150" s="103"/>
      <c r="AT150" s="103"/>
      <c r="AU150" s="103"/>
      <c r="AV150" s="103"/>
      <c r="AW150" s="103"/>
      <c r="AX150" s="103"/>
      <c r="AY150" s="103"/>
      <c r="AZ150" s="103"/>
      <c r="BA150" s="103"/>
      <c r="BB150" s="103"/>
      <c r="BC150" s="103"/>
      <c r="BD150" s="103"/>
      <c r="BE150" s="103"/>
      <c r="BF150" s="103"/>
      <c r="BG150" s="103"/>
      <c r="BH150" s="103"/>
      <c r="BI150" s="103"/>
      <c r="BJ150" s="103"/>
      <c r="BK150" s="103"/>
      <c r="BL150" s="103"/>
      <c r="BM150" s="103"/>
      <c r="BN150" s="103"/>
      <c r="BO150" s="103"/>
      <c r="BP150" s="103"/>
      <c r="BQ150" s="103"/>
    </row>
    <row r="151" spans="1:69" s="109" customFormat="1" x14ac:dyDescent="0.35">
      <c r="A151" s="103"/>
      <c r="B151" s="103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F151" s="103"/>
      <c r="AG151" s="103"/>
      <c r="AH151" s="103"/>
      <c r="AI151" s="103"/>
      <c r="AJ151" s="103"/>
      <c r="AK151" s="103"/>
      <c r="AL151" s="103"/>
      <c r="AM151" s="103"/>
      <c r="AN151" s="103"/>
      <c r="AO151" s="103"/>
      <c r="AP151" s="103"/>
      <c r="AQ151" s="103"/>
      <c r="AR151" s="103"/>
      <c r="AS151" s="103"/>
      <c r="AT151" s="103"/>
      <c r="AU151" s="103"/>
      <c r="AV151" s="103"/>
      <c r="AW151" s="103"/>
      <c r="AX151" s="103"/>
      <c r="AY151" s="103"/>
      <c r="AZ151" s="103"/>
      <c r="BA151" s="103"/>
      <c r="BB151" s="103"/>
      <c r="BC151" s="103"/>
      <c r="BD151" s="103"/>
      <c r="BE151" s="103"/>
      <c r="BF151" s="103"/>
      <c r="BG151" s="103"/>
      <c r="BH151" s="103"/>
      <c r="BI151" s="103"/>
      <c r="BJ151" s="103"/>
      <c r="BK151" s="103"/>
      <c r="BL151" s="103"/>
      <c r="BM151" s="103"/>
      <c r="BN151" s="103"/>
      <c r="BO151" s="103"/>
      <c r="BP151" s="103"/>
      <c r="BQ151" s="103"/>
    </row>
    <row r="152" spans="1:69" s="109" customFormat="1" x14ac:dyDescent="0.35">
      <c r="A152" s="103"/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103"/>
      <c r="AF152" s="103"/>
      <c r="AG152" s="103"/>
      <c r="AH152" s="103"/>
      <c r="AI152" s="103"/>
      <c r="AJ152" s="103"/>
      <c r="AK152" s="103"/>
      <c r="AL152" s="103"/>
      <c r="AM152" s="103"/>
      <c r="AN152" s="103"/>
      <c r="AO152" s="103"/>
      <c r="AP152" s="103"/>
      <c r="AQ152" s="103"/>
      <c r="AR152" s="103"/>
      <c r="AS152" s="103"/>
      <c r="AT152" s="103"/>
      <c r="AU152" s="103"/>
      <c r="AV152" s="103"/>
      <c r="AW152" s="103"/>
      <c r="AX152" s="103"/>
      <c r="AY152" s="103"/>
      <c r="AZ152" s="103"/>
      <c r="BA152" s="103"/>
      <c r="BB152" s="103"/>
      <c r="BC152" s="103"/>
      <c r="BD152" s="103"/>
      <c r="BE152" s="103"/>
      <c r="BF152" s="103"/>
      <c r="BG152" s="103"/>
      <c r="BH152" s="103"/>
      <c r="BI152" s="103"/>
      <c r="BJ152" s="103"/>
      <c r="BK152" s="103"/>
      <c r="BL152" s="103"/>
      <c r="BM152" s="103"/>
      <c r="BN152" s="103"/>
      <c r="BO152" s="103"/>
      <c r="BP152" s="103"/>
      <c r="BQ152" s="103"/>
    </row>
    <row r="153" spans="1:69" s="109" customFormat="1" x14ac:dyDescent="0.35">
      <c r="A153" s="103"/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103"/>
      <c r="AS153" s="103"/>
      <c r="AT153" s="103"/>
      <c r="AU153" s="103"/>
      <c r="AV153" s="103"/>
      <c r="AW153" s="103"/>
      <c r="AX153" s="103"/>
      <c r="AY153" s="103"/>
      <c r="AZ153" s="103"/>
      <c r="BA153" s="103"/>
      <c r="BB153" s="103"/>
      <c r="BC153" s="103"/>
      <c r="BD153" s="103"/>
      <c r="BE153" s="103"/>
      <c r="BF153" s="103"/>
      <c r="BG153" s="103"/>
      <c r="BH153" s="103"/>
      <c r="BI153" s="103"/>
      <c r="BJ153" s="103"/>
      <c r="BK153" s="103"/>
      <c r="BL153" s="103"/>
      <c r="BM153" s="103"/>
      <c r="BN153" s="103"/>
      <c r="BO153" s="103"/>
      <c r="BP153" s="103"/>
      <c r="BQ153" s="103"/>
    </row>
    <row r="154" spans="1:69" s="109" customFormat="1" x14ac:dyDescent="0.35">
      <c r="A154" s="103"/>
      <c r="B154" s="103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  <c r="AY154" s="103"/>
      <c r="AZ154" s="103"/>
      <c r="BA154" s="103"/>
      <c r="BB154" s="103"/>
      <c r="BC154" s="103"/>
      <c r="BD154" s="103"/>
      <c r="BE154" s="103"/>
      <c r="BF154" s="103"/>
      <c r="BG154" s="103"/>
      <c r="BH154" s="103"/>
      <c r="BI154" s="103"/>
      <c r="BJ154" s="103"/>
      <c r="BK154" s="103"/>
      <c r="BL154" s="103"/>
      <c r="BM154" s="103"/>
      <c r="BN154" s="103"/>
      <c r="BO154" s="103"/>
      <c r="BP154" s="103"/>
      <c r="BQ154" s="103"/>
    </row>
    <row r="155" spans="1:69" s="109" customFormat="1" x14ac:dyDescent="0.35">
      <c r="A155" s="103"/>
      <c r="B155" s="103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  <c r="AY155" s="103"/>
      <c r="AZ155" s="103"/>
      <c r="BA155" s="103"/>
      <c r="BB155" s="103"/>
      <c r="BC155" s="103"/>
      <c r="BD155" s="103"/>
      <c r="BE155" s="103"/>
      <c r="BF155" s="103"/>
      <c r="BG155" s="103"/>
      <c r="BH155" s="103"/>
      <c r="BI155" s="103"/>
      <c r="BJ155" s="103"/>
      <c r="BK155" s="103"/>
      <c r="BL155" s="103"/>
      <c r="BM155" s="103"/>
      <c r="BN155" s="103"/>
      <c r="BO155" s="103"/>
      <c r="BP155" s="103"/>
      <c r="BQ155" s="103"/>
    </row>
    <row r="156" spans="1:69" s="109" customFormat="1" x14ac:dyDescent="0.35">
      <c r="A156" s="103"/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  <c r="AY156" s="103"/>
      <c r="AZ156" s="103"/>
      <c r="BA156" s="103"/>
      <c r="BB156" s="103"/>
      <c r="BC156" s="103"/>
      <c r="BD156" s="103"/>
      <c r="BE156" s="103"/>
      <c r="BF156" s="103"/>
      <c r="BG156" s="103"/>
      <c r="BH156" s="103"/>
      <c r="BI156" s="103"/>
      <c r="BJ156" s="103"/>
      <c r="BK156" s="103"/>
      <c r="BL156" s="103"/>
      <c r="BM156" s="103"/>
      <c r="BN156" s="103"/>
      <c r="BO156" s="103"/>
      <c r="BP156" s="103"/>
      <c r="BQ156" s="103"/>
    </row>
    <row r="157" spans="1:69" s="109" customFormat="1" x14ac:dyDescent="0.35">
      <c r="A157" s="103"/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3"/>
      <c r="BJ157" s="103"/>
      <c r="BK157" s="103"/>
      <c r="BL157" s="103"/>
      <c r="BM157" s="103"/>
      <c r="BN157" s="103"/>
      <c r="BO157" s="103"/>
      <c r="BP157" s="103"/>
      <c r="BQ157" s="103"/>
    </row>
    <row r="158" spans="1:69" s="109" customFormat="1" x14ac:dyDescent="0.35">
      <c r="A158" s="103"/>
      <c r="B158" s="103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  <c r="AY158" s="103"/>
      <c r="AZ158" s="103"/>
      <c r="BA158" s="103"/>
      <c r="BB158" s="103"/>
      <c r="BC158" s="103"/>
      <c r="BD158" s="103"/>
      <c r="BE158" s="103"/>
      <c r="BF158" s="103"/>
      <c r="BG158" s="103"/>
      <c r="BH158" s="103"/>
      <c r="BI158" s="103"/>
      <c r="BJ158" s="103"/>
      <c r="BK158" s="103"/>
      <c r="BL158" s="103"/>
      <c r="BM158" s="103"/>
      <c r="BN158" s="103"/>
      <c r="BO158" s="103"/>
      <c r="BP158" s="103"/>
      <c r="BQ158" s="103"/>
    </row>
    <row r="159" spans="1:69" s="109" customFormat="1" x14ac:dyDescent="0.35">
      <c r="A159" s="103"/>
      <c r="B159" s="103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  <c r="AY159" s="103"/>
      <c r="AZ159" s="103"/>
      <c r="BA159" s="103"/>
      <c r="BB159" s="103"/>
      <c r="BC159" s="103"/>
      <c r="BD159" s="103"/>
      <c r="BE159" s="103"/>
      <c r="BF159" s="103"/>
      <c r="BG159" s="103"/>
      <c r="BH159" s="103"/>
      <c r="BI159" s="103"/>
      <c r="BJ159" s="103"/>
      <c r="BK159" s="103"/>
      <c r="BL159" s="103"/>
      <c r="BM159" s="103"/>
      <c r="BN159" s="103"/>
      <c r="BO159" s="103"/>
      <c r="BP159" s="103"/>
      <c r="BQ159" s="103"/>
    </row>
    <row r="160" spans="1:69" s="109" customFormat="1" x14ac:dyDescent="0.35">
      <c r="A160" s="103"/>
      <c r="B160" s="103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  <c r="AY160" s="103"/>
      <c r="AZ160" s="103"/>
      <c r="BA160" s="103"/>
      <c r="BB160" s="103"/>
      <c r="BC160" s="103"/>
      <c r="BD160" s="103"/>
      <c r="BE160" s="103"/>
      <c r="BF160" s="103"/>
      <c r="BG160" s="103"/>
      <c r="BH160" s="103"/>
      <c r="BI160" s="103"/>
      <c r="BJ160" s="103"/>
      <c r="BK160" s="103"/>
      <c r="BL160" s="103"/>
      <c r="BM160" s="103"/>
      <c r="BN160" s="103"/>
      <c r="BO160" s="103"/>
      <c r="BP160" s="103"/>
      <c r="BQ160" s="103"/>
    </row>
    <row r="161" spans="1:69" s="109" customFormat="1" x14ac:dyDescent="0.35">
      <c r="A161" s="103"/>
      <c r="B161" s="103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  <c r="AY161" s="103"/>
      <c r="AZ161" s="103"/>
      <c r="BA161" s="103"/>
      <c r="BB161" s="103"/>
      <c r="BC161" s="103"/>
      <c r="BD161" s="103"/>
      <c r="BE161" s="103"/>
      <c r="BF161" s="103"/>
      <c r="BG161" s="103"/>
      <c r="BH161" s="103"/>
      <c r="BI161" s="103"/>
      <c r="BJ161" s="103"/>
      <c r="BK161" s="103"/>
      <c r="BL161" s="103"/>
      <c r="BM161" s="103"/>
      <c r="BN161" s="103"/>
      <c r="BO161" s="103"/>
      <c r="BP161" s="103"/>
      <c r="BQ161" s="103"/>
    </row>
    <row r="162" spans="1:69" s="109" customFormat="1" x14ac:dyDescent="0.35">
      <c r="A162" s="103"/>
      <c r="B162" s="103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  <c r="AY162" s="103"/>
      <c r="AZ162" s="103"/>
      <c r="BA162" s="103"/>
      <c r="BB162" s="103"/>
      <c r="BC162" s="103"/>
      <c r="BD162" s="103"/>
      <c r="BE162" s="103"/>
      <c r="BF162" s="103"/>
      <c r="BG162" s="103"/>
      <c r="BH162" s="103"/>
      <c r="BI162" s="103"/>
      <c r="BJ162" s="103"/>
      <c r="BK162" s="103"/>
      <c r="BL162" s="103"/>
      <c r="BM162" s="103"/>
      <c r="BN162" s="103"/>
      <c r="BO162" s="103"/>
      <c r="BP162" s="103"/>
      <c r="BQ162" s="103"/>
    </row>
    <row r="163" spans="1:69" s="109" customFormat="1" x14ac:dyDescent="0.35">
      <c r="A163" s="103"/>
      <c r="B163" s="103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  <c r="AY163" s="103"/>
      <c r="AZ163" s="103"/>
      <c r="BA163" s="103"/>
      <c r="BB163" s="103"/>
      <c r="BC163" s="103"/>
      <c r="BD163" s="103"/>
      <c r="BE163" s="103"/>
      <c r="BF163" s="103"/>
      <c r="BG163" s="103"/>
      <c r="BH163" s="103"/>
      <c r="BI163" s="103"/>
      <c r="BJ163" s="103"/>
      <c r="BK163" s="103"/>
      <c r="BL163" s="103"/>
      <c r="BM163" s="103"/>
      <c r="BN163" s="103"/>
      <c r="BO163" s="103"/>
      <c r="BP163" s="103"/>
      <c r="BQ163" s="103"/>
    </row>
    <row r="164" spans="1:69" s="109" customFormat="1" x14ac:dyDescent="0.35">
      <c r="A164" s="103"/>
      <c r="B164" s="103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  <c r="AY164" s="103"/>
      <c r="AZ164" s="103"/>
      <c r="BA164" s="103"/>
      <c r="BB164" s="103"/>
      <c r="BC164" s="103"/>
      <c r="BD164" s="103"/>
      <c r="BE164" s="103"/>
      <c r="BF164" s="103"/>
      <c r="BG164" s="103"/>
      <c r="BH164" s="103"/>
      <c r="BI164" s="103"/>
      <c r="BJ164" s="103"/>
      <c r="BK164" s="103"/>
      <c r="BL164" s="103"/>
      <c r="BM164" s="103"/>
      <c r="BN164" s="103"/>
      <c r="BO164" s="103"/>
      <c r="BP164" s="103"/>
      <c r="BQ164" s="103"/>
    </row>
    <row r="165" spans="1:69" s="109" customFormat="1" x14ac:dyDescent="0.35">
      <c r="A165" s="103"/>
      <c r="B165" s="103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  <c r="AY165" s="103"/>
      <c r="AZ165" s="103"/>
      <c r="BA165" s="103"/>
      <c r="BB165" s="103"/>
      <c r="BC165" s="103"/>
      <c r="BD165" s="103"/>
      <c r="BE165" s="103"/>
      <c r="BF165" s="103"/>
      <c r="BG165" s="103"/>
      <c r="BH165" s="103"/>
      <c r="BI165" s="103"/>
      <c r="BJ165" s="103"/>
      <c r="BK165" s="103"/>
      <c r="BL165" s="103"/>
      <c r="BM165" s="103"/>
      <c r="BN165" s="103"/>
      <c r="BO165" s="103"/>
      <c r="BP165" s="103"/>
      <c r="BQ165" s="103"/>
    </row>
    <row r="166" spans="1:69" s="109" customFormat="1" x14ac:dyDescent="0.35">
      <c r="A166" s="103"/>
      <c r="B166" s="103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3"/>
      <c r="BJ166" s="103"/>
      <c r="BK166" s="103"/>
      <c r="BL166" s="103"/>
      <c r="BM166" s="103"/>
      <c r="BN166" s="103"/>
      <c r="BO166" s="103"/>
      <c r="BP166" s="103"/>
      <c r="BQ166" s="103"/>
    </row>
    <row r="167" spans="1:69" s="109" customFormat="1" x14ac:dyDescent="0.35">
      <c r="A167" s="103"/>
      <c r="B167" s="103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  <c r="AY167" s="103"/>
      <c r="AZ167" s="103"/>
      <c r="BA167" s="103"/>
      <c r="BB167" s="103"/>
      <c r="BC167" s="103"/>
      <c r="BD167" s="103"/>
      <c r="BE167" s="103"/>
      <c r="BF167" s="103"/>
      <c r="BG167" s="103"/>
      <c r="BH167" s="103"/>
      <c r="BI167" s="103"/>
      <c r="BJ167" s="103"/>
      <c r="BK167" s="103"/>
      <c r="BL167" s="103"/>
      <c r="BM167" s="103"/>
      <c r="BN167" s="103"/>
      <c r="BO167" s="103"/>
      <c r="BP167" s="103"/>
      <c r="BQ167" s="103"/>
    </row>
    <row r="168" spans="1:69" s="109" customFormat="1" x14ac:dyDescent="0.35">
      <c r="A168" s="103"/>
      <c r="B168" s="103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  <c r="AY168" s="103"/>
      <c r="AZ168" s="103"/>
      <c r="BA168" s="103"/>
      <c r="BB168" s="103"/>
      <c r="BC168" s="103"/>
      <c r="BD168" s="103"/>
      <c r="BE168" s="103"/>
      <c r="BF168" s="103"/>
      <c r="BG168" s="103"/>
      <c r="BH168" s="103"/>
      <c r="BI168" s="103"/>
      <c r="BJ168" s="103"/>
      <c r="BK168" s="103"/>
      <c r="BL168" s="103"/>
      <c r="BM168" s="103"/>
      <c r="BN168" s="103"/>
      <c r="BO168" s="103"/>
      <c r="BP168" s="103"/>
      <c r="BQ168" s="103"/>
    </row>
    <row r="169" spans="1:69" s="109" customFormat="1" x14ac:dyDescent="0.35">
      <c r="A169" s="103"/>
      <c r="B169" s="103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3"/>
      <c r="BJ169" s="103"/>
      <c r="BK169" s="103"/>
      <c r="BL169" s="103"/>
      <c r="BM169" s="103"/>
      <c r="BN169" s="103"/>
      <c r="BO169" s="103"/>
      <c r="BP169" s="103"/>
      <c r="BQ169" s="103"/>
    </row>
    <row r="170" spans="1:69" s="109" customFormat="1" x14ac:dyDescent="0.35">
      <c r="A170" s="103"/>
      <c r="B170" s="103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  <c r="AY170" s="103"/>
      <c r="AZ170" s="103"/>
      <c r="BA170" s="103"/>
      <c r="BB170" s="103"/>
      <c r="BC170" s="103"/>
      <c r="BD170" s="103"/>
      <c r="BE170" s="103"/>
      <c r="BF170" s="103"/>
      <c r="BG170" s="103"/>
      <c r="BH170" s="103"/>
      <c r="BI170" s="103"/>
      <c r="BJ170" s="103"/>
      <c r="BK170" s="103"/>
      <c r="BL170" s="103"/>
      <c r="BM170" s="103"/>
      <c r="BN170" s="103"/>
      <c r="BO170" s="103"/>
      <c r="BP170" s="103"/>
      <c r="BQ170" s="103"/>
    </row>
    <row r="171" spans="1:69" s="109" customFormat="1" x14ac:dyDescent="0.35">
      <c r="A171" s="103"/>
      <c r="B171" s="103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  <c r="AY171" s="103"/>
      <c r="AZ171" s="103"/>
      <c r="BA171" s="103"/>
      <c r="BB171" s="103"/>
      <c r="BC171" s="103"/>
      <c r="BD171" s="103"/>
      <c r="BE171" s="103"/>
      <c r="BF171" s="103"/>
      <c r="BG171" s="103"/>
      <c r="BH171" s="103"/>
      <c r="BI171" s="103"/>
      <c r="BJ171" s="103"/>
      <c r="BK171" s="103"/>
      <c r="BL171" s="103"/>
      <c r="BM171" s="103"/>
      <c r="BN171" s="103"/>
      <c r="BO171" s="103"/>
      <c r="BP171" s="103"/>
      <c r="BQ171" s="103"/>
    </row>
    <row r="172" spans="1:69" s="109" customFormat="1" x14ac:dyDescent="0.35">
      <c r="A172" s="103"/>
      <c r="B172" s="103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  <c r="AY172" s="103"/>
      <c r="AZ172" s="103"/>
      <c r="BA172" s="103"/>
      <c r="BB172" s="103"/>
      <c r="BC172" s="103"/>
      <c r="BD172" s="103"/>
      <c r="BE172" s="103"/>
      <c r="BF172" s="103"/>
      <c r="BG172" s="103"/>
      <c r="BH172" s="103"/>
      <c r="BI172" s="103"/>
      <c r="BJ172" s="103"/>
      <c r="BK172" s="103"/>
      <c r="BL172" s="103"/>
      <c r="BM172" s="103"/>
      <c r="BN172" s="103"/>
      <c r="BO172" s="103"/>
      <c r="BP172" s="103"/>
      <c r="BQ172" s="103"/>
    </row>
    <row r="173" spans="1:69" s="109" customFormat="1" x14ac:dyDescent="0.35">
      <c r="A173" s="103"/>
      <c r="B173" s="103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  <c r="AY173" s="103"/>
      <c r="AZ173" s="103"/>
      <c r="BA173" s="103"/>
      <c r="BB173" s="103"/>
      <c r="BC173" s="103"/>
      <c r="BD173" s="103"/>
      <c r="BE173" s="103"/>
      <c r="BF173" s="103"/>
      <c r="BG173" s="103"/>
      <c r="BH173" s="103"/>
      <c r="BI173" s="103"/>
      <c r="BJ173" s="103"/>
      <c r="BK173" s="103"/>
      <c r="BL173" s="103"/>
      <c r="BM173" s="103"/>
      <c r="BN173" s="103"/>
      <c r="BO173" s="103"/>
      <c r="BP173" s="103"/>
      <c r="BQ173" s="103"/>
    </row>
    <row r="174" spans="1:69" s="109" customFormat="1" x14ac:dyDescent="0.35">
      <c r="A174" s="103"/>
      <c r="B174" s="103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  <c r="AY174" s="103"/>
      <c r="AZ174" s="103"/>
      <c r="BA174" s="103"/>
      <c r="BB174" s="103"/>
      <c r="BC174" s="103"/>
      <c r="BD174" s="103"/>
      <c r="BE174" s="103"/>
      <c r="BF174" s="103"/>
      <c r="BG174" s="103"/>
      <c r="BH174" s="103"/>
      <c r="BI174" s="103"/>
      <c r="BJ174" s="103"/>
      <c r="BK174" s="103"/>
      <c r="BL174" s="103"/>
      <c r="BM174" s="103"/>
      <c r="BN174" s="103"/>
      <c r="BO174" s="103"/>
      <c r="BP174" s="103"/>
      <c r="BQ174" s="103"/>
    </row>
    <row r="175" spans="1:69" s="109" customFormat="1" x14ac:dyDescent="0.35">
      <c r="A175" s="103"/>
      <c r="B175" s="103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  <c r="AY175" s="103"/>
      <c r="AZ175" s="103"/>
      <c r="BA175" s="103"/>
      <c r="BB175" s="103"/>
      <c r="BC175" s="103"/>
      <c r="BD175" s="103"/>
      <c r="BE175" s="103"/>
      <c r="BF175" s="103"/>
      <c r="BG175" s="103"/>
      <c r="BH175" s="103"/>
      <c r="BI175" s="103"/>
      <c r="BJ175" s="103"/>
      <c r="BK175" s="103"/>
      <c r="BL175" s="103"/>
      <c r="BM175" s="103"/>
      <c r="BN175" s="103"/>
      <c r="BO175" s="103"/>
      <c r="BP175" s="103"/>
      <c r="BQ175" s="103"/>
    </row>
    <row r="176" spans="1:69" s="109" customFormat="1" x14ac:dyDescent="0.35">
      <c r="A176" s="103"/>
      <c r="B176" s="103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  <c r="AY176" s="103"/>
      <c r="AZ176" s="103"/>
      <c r="BA176" s="103"/>
      <c r="BB176" s="103"/>
      <c r="BC176" s="103"/>
      <c r="BD176" s="103"/>
      <c r="BE176" s="103"/>
      <c r="BF176" s="103"/>
      <c r="BG176" s="103"/>
      <c r="BH176" s="103"/>
      <c r="BI176" s="103"/>
      <c r="BJ176" s="103"/>
      <c r="BK176" s="103"/>
      <c r="BL176" s="103"/>
      <c r="BM176" s="103"/>
      <c r="BN176" s="103"/>
      <c r="BO176" s="103"/>
      <c r="BP176" s="103"/>
      <c r="BQ176" s="103"/>
    </row>
    <row r="177" spans="1:69" s="109" customFormat="1" x14ac:dyDescent="0.35">
      <c r="A177" s="103"/>
      <c r="B177" s="103"/>
      <c r="C177" s="103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03"/>
      <c r="BJ177" s="103"/>
      <c r="BK177" s="103"/>
      <c r="BL177" s="103"/>
      <c r="BM177" s="103"/>
      <c r="BN177" s="103"/>
      <c r="BO177" s="103"/>
      <c r="BP177" s="103"/>
      <c r="BQ177" s="103"/>
    </row>
    <row r="178" spans="1:69" s="109" customFormat="1" x14ac:dyDescent="0.35">
      <c r="A178" s="103"/>
      <c r="B178" s="103"/>
      <c r="C178" s="103"/>
      <c r="D178" s="103"/>
      <c r="E178" s="103"/>
      <c r="F178" s="103"/>
      <c r="G178" s="103"/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  <c r="AY178" s="103"/>
      <c r="AZ178" s="103"/>
      <c r="BA178" s="103"/>
      <c r="BB178" s="103"/>
      <c r="BC178" s="103"/>
      <c r="BD178" s="103"/>
      <c r="BE178" s="103"/>
      <c r="BF178" s="103"/>
      <c r="BG178" s="103"/>
      <c r="BH178" s="103"/>
      <c r="BI178" s="103"/>
      <c r="BJ178" s="103"/>
      <c r="BK178" s="103"/>
      <c r="BL178" s="103"/>
      <c r="BM178" s="103"/>
      <c r="BN178" s="103"/>
      <c r="BO178" s="103"/>
      <c r="BP178" s="103"/>
      <c r="BQ178" s="103"/>
    </row>
    <row r="179" spans="1:69" s="109" customFormat="1" x14ac:dyDescent="0.35">
      <c r="A179" s="103"/>
      <c r="B179" s="103"/>
      <c r="C179" s="103"/>
      <c r="D179" s="103"/>
      <c r="E179" s="103"/>
      <c r="F179" s="103"/>
      <c r="G179" s="103"/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  <c r="AY179" s="103"/>
      <c r="AZ179" s="103"/>
      <c r="BA179" s="103"/>
      <c r="BB179" s="103"/>
      <c r="BC179" s="103"/>
      <c r="BD179" s="103"/>
      <c r="BE179" s="103"/>
      <c r="BF179" s="103"/>
      <c r="BG179" s="103"/>
      <c r="BH179" s="103"/>
      <c r="BI179" s="103"/>
      <c r="BJ179" s="103"/>
      <c r="BK179" s="103"/>
      <c r="BL179" s="103"/>
      <c r="BM179" s="103"/>
      <c r="BN179" s="103"/>
      <c r="BO179" s="103"/>
      <c r="BP179" s="103"/>
      <c r="BQ179" s="103"/>
    </row>
    <row r="180" spans="1:69" s="109" customFormat="1" x14ac:dyDescent="0.35">
      <c r="A180" s="103"/>
      <c r="B180" s="103"/>
      <c r="C180" s="103"/>
      <c r="D180" s="103"/>
      <c r="E180" s="103"/>
      <c r="F180" s="103"/>
      <c r="G180" s="103"/>
      <c r="H180" s="103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  <c r="AY180" s="103"/>
      <c r="AZ180" s="103"/>
      <c r="BA180" s="103"/>
      <c r="BB180" s="103"/>
      <c r="BC180" s="103"/>
      <c r="BD180" s="103"/>
      <c r="BE180" s="103"/>
      <c r="BF180" s="103"/>
      <c r="BG180" s="103"/>
      <c r="BH180" s="103"/>
      <c r="BI180" s="103"/>
      <c r="BJ180" s="103"/>
      <c r="BK180" s="103"/>
      <c r="BL180" s="103"/>
      <c r="BM180" s="103"/>
      <c r="BN180" s="103"/>
      <c r="BO180" s="103"/>
      <c r="BP180" s="103"/>
      <c r="BQ180" s="103"/>
    </row>
    <row r="181" spans="1:69" s="109" customFormat="1" x14ac:dyDescent="0.35">
      <c r="A181" s="103"/>
      <c r="B181" s="103"/>
      <c r="C181" s="103"/>
      <c r="D181" s="103"/>
      <c r="E181" s="103"/>
      <c r="F181" s="103"/>
      <c r="G181" s="103"/>
      <c r="H181" s="103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  <c r="AY181" s="103"/>
      <c r="AZ181" s="103"/>
      <c r="BA181" s="103"/>
      <c r="BB181" s="103"/>
      <c r="BC181" s="103"/>
      <c r="BD181" s="103"/>
      <c r="BE181" s="103"/>
      <c r="BF181" s="103"/>
      <c r="BG181" s="103"/>
      <c r="BH181" s="103"/>
      <c r="BI181" s="103"/>
      <c r="BJ181" s="103"/>
      <c r="BK181" s="103"/>
      <c r="BL181" s="103"/>
      <c r="BM181" s="103"/>
      <c r="BN181" s="103"/>
      <c r="BO181" s="103"/>
      <c r="BP181" s="103"/>
      <c r="BQ181" s="103"/>
    </row>
    <row r="182" spans="1:69" s="109" customFormat="1" x14ac:dyDescent="0.35">
      <c r="A182" s="103"/>
      <c r="B182" s="103"/>
      <c r="C182" s="103"/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  <c r="AY182" s="103"/>
      <c r="AZ182" s="103"/>
      <c r="BA182" s="103"/>
      <c r="BB182" s="103"/>
      <c r="BC182" s="103"/>
      <c r="BD182" s="103"/>
      <c r="BE182" s="103"/>
      <c r="BF182" s="103"/>
      <c r="BG182" s="103"/>
      <c r="BH182" s="103"/>
      <c r="BI182" s="103"/>
      <c r="BJ182" s="103"/>
      <c r="BK182" s="103"/>
      <c r="BL182" s="103"/>
      <c r="BM182" s="103"/>
      <c r="BN182" s="103"/>
      <c r="BO182" s="103"/>
      <c r="BP182" s="103"/>
      <c r="BQ182" s="103"/>
    </row>
    <row r="183" spans="1:69" s="109" customFormat="1" x14ac:dyDescent="0.35">
      <c r="A183" s="103"/>
      <c r="B183" s="103"/>
      <c r="C183" s="103"/>
      <c r="D183" s="103"/>
      <c r="E183" s="103"/>
      <c r="F183" s="103"/>
      <c r="G183" s="103"/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  <c r="AY183" s="103"/>
      <c r="AZ183" s="103"/>
      <c r="BA183" s="103"/>
      <c r="BB183" s="103"/>
      <c r="BC183" s="103"/>
      <c r="BD183" s="103"/>
      <c r="BE183" s="103"/>
      <c r="BF183" s="103"/>
      <c r="BG183" s="103"/>
      <c r="BH183" s="103"/>
      <c r="BI183" s="103"/>
      <c r="BJ183" s="103"/>
      <c r="BK183" s="103"/>
      <c r="BL183" s="103"/>
      <c r="BM183" s="103"/>
      <c r="BN183" s="103"/>
      <c r="BO183" s="103"/>
      <c r="BP183" s="103"/>
      <c r="BQ183" s="103"/>
    </row>
    <row r="184" spans="1:69" s="109" customFormat="1" x14ac:dyDescent="0.35">
      <c r="A184" s="103"/>
      <c r="B184" s="103"/>
      <c r="C184" s="103"/>
      <c r="D184" s="103"/>
      <c r="E184" s="103"/>
      <c r="F184" s="103"/>
      <c r="G184" s="103"/>
      <c r="H184" s="103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  <c r="AY184" s="103"/>
      <c r="AZ184" s="103"/>
      <c r="BA184" s="103"/>
      <c r="BB184" s="103"/>
      <c r="BC184" s="103"/>
      <c r="BD184" s="103"/>
      <c r="BE184" s="103"/>
      <c r="BF184" s="103"/>
      <c r="BG184" s="103"/>
      <c r="BH184" s="103"/>
      <c r="BI184" s="103"/>
      <c r="BJ184" s="103"/>
      <c r="BK184" s="103"/>
      <c r="BL184" s="103"/>
      <c r="BM184" s="103"/>
      <c r="BN184" s="103"/>
      <c r="BO184" s="103"/>
      <c r="BP184" s="103"/>
      <c r="BQ184" s="103"/>
    </row>
    <row r="185" spans="1:69" s="109" customFormat="1" x14ac:dyDescent="0.35">
      <c r="A185" s="103"/>
      <c r="B185" s="103"/>
      <c r="C185" s="103"/>
      <c r="D185" s="103"/>
      <c r="E185" s="103"/>
      <c r="F185" s="103"/>
      <c r="G185" s="103"/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  <c r="AY185" s="103"/>
      <c r="AZ185" s="103"/>
      <c r="BA185" s="103"/>
      <c r="BB185" s="103"/>
      <c r="BC185" s="103"/>
      <c r="BD185" s="103"/>
      <c r="BE185" s="103"/>
      <c r="BF185" s="103"/>
      <c r="BG185" s="103"/>
      <c r="BH185" s="103"/>
      <c r="BI185" s="103"/>
      <c r="BJ185" s="103"/>
      <c r="BK185" s="103"/>
      <c r="BL185" s="103"/>
      <c r="BM185" s="103"/>
      <c r="BN185" s="103"/>
      <c r="BO185" s="103"/>
      <c r="BP185" s="103"/>
      <c r="BQ185" s="103"/>
    </row>
    <row r="186" spans="1:69" s="109" customFormat="1" x14ac:dyDescent="0.35">
      <c r="A186" s="103"/>
      <c r="B186" s="103"/>
      <c r="C186" s="103"/>
      <c r="D186" s="103"/>
      <c r="E186" s="103"/>
      <c r="F186" s="103"/>
      <c r="G186" s="103"/>
      <c r="H186" s="103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  <c r="AY186" s="103"/>
      <c r="AZ186" s="103"/>
      <c r="BA186" s="103"/>
      <c r="BB186" s="103"/>
      <c r="BC186" s="103"/>
      <c r="BD186" s="103"/>
      <c r="BE186" s="103"/>
      <c r="BF186" s="103"/>
      <c r="BG186" s="103"/>
      <c r="BH186" s="103"/>
      <c r="BI186" s="103"/>
      <c r="BJ186" s="103"/>
      <c r="BK186" s="103"/>
      <c r="BL186" s="103"/>
      <c r="BM186" s="103"/>
      <c r="BN186" s="103"/>
      <c r="BO186" s="103"/>
      <c r="BP186" s="103"/>
      <c r="BQ186" s="103"/>
    </row>
    <row r="187" spans="1:69" s="109" customFormat="1" x14ac:dyDescent="0.35">
      <c r="A187" s="103"/>
      <c r="B187" s="103"/>
      <c r="C187" s="103"/>
      <c r="D187" s="103"/>
      <c r="E187" s="103"/>
      <c r="F187" s="103"/>
      <c r="G187" s="103"/>
      <c r="H187" s="103"/>
      <c r="I187" s="103"/>
      <c r="J187" s="103"/>
      <c r="K187" s="103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  <c r="AY187" s="103"/>
      <c r="AZ187" s="103"/>
      <c r="BA187" s="103"/>
      <c r="BB187" s="103"/>
      <c r="BC187" s="103"/>
      <c r="BD187" s="103"/>
      <c r="BE187" s="103"/>
      <c r="BF187" s="103"/>
      <c r="BG187" s="103"/>
      <c r="BH187" s="103"/>
      <c r="BI187" s="103"/>
      <c r="BJ187" s="103"/>
      <c r="BK187" s="103"/>
      <c r="BL187" s="103"/>
      <c r="BM187" s="103"/>
      <c r="BN187" s="103"/>
      <c r="BO187" s="103"/>
      <c r="BP187" s="103"/>
      <c r="BQ187" s="103"/>
    </row>
    <row r="188" spans="1:69" s="109" customFormat="1" x14ac:dyDescent="0.35">
      <c r="A188" s="103"/>
      <c r="B188" s="103"/>
      <c r="C188" s="103"/>
      <c r="D188" s="103"/>
      <c r="E188" s="103"/>
      <c r="F188" s="103"/>
      <c r="G188" s="103"/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  <c r="AY188" s="103"/>
      <c r="AZ188" s="103"/>
      <c r="BA188" s="103"/>
      <c r="BB188" s="103"/>
      <c r="BC188" s="103"/>
      <c r="BD188" s="103"/>
      <c r="BE188" s="103"/>
      <c r="BF188" s="103"/>
      <c r="BG188" s="103"/>
      <c r="BH188" s="103"/>
      <c r="BI188" s="103"/>
      <c r="BJ188" s="103"/>
      <c r="BK188" s="103"/>
      <c r="BL188" s="103"/>
      <c r="BM188" s="103"/>
      <c r="BN188" s="103"/>
      <c r="BO188" s="103"/>
      <c r="BP188" s="103"/>
      <c r="BQ188" s="103"/>
    </row>
    <row r="189" spans="1:69" s="109" customFormat="1" x14ac:dyDescent="0.35">
      <c r="A189" s="103"/>
      <c r="B189" s="103"/>
      <c r="C189" s="103"/>
      <c r="D189" s="103"/>
      <c r="E189" s="103"/>
      <c r="F189" s="103"/>
      <c r="G189" s="103"/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  <c r="AY189" s="103"/>
      <c r="AZ189" s="103"/>
      <c r="BA189" s="103"/>
      <c r="BB189" s="103"/>
      <c r="BC189" s="103"/>
      <c r="BD189" s="103"/>
      <c r="BE189" s="103"/>
      <c r="BF189" s="103"/>
      <c r="BG189" s="103"/>
      <c r="BH189" s="103"/>
      <c r="BI189" s="103"/>
      <c r="BJ189" s="103"/>
      <c r="BK189" s="103"/>
      <c r="BL189" s="103"/>
      <c r="BM189" s="103"/>
      <c r="BN189" s="103"/>
      <c r="BO189" s="103"/>
      <c r="BP189" s="103"/>
      <c r="BQ189" s="103"/>
    </row>
    <row r="190" spans="1:69" s="109" customFormat="1" x14ac:dyDescent="0.35">
      <c r="A190" s="103"/>
      <c r="B190" s="103"/>
      <c r="C190" s="103"/>
      <c r="D190" s="103"/>
      <c r="E190" s="103"/>
      <c r="F190" s="103"/>
      <c r="G190" s="103"/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  <c r="AY190" s="103"/>
      <c r="AZ190" s="103"/>
      <c r="BA190" s="103"/>
      <c r="BB190" s="103"/>
      <c r="BC190" s="103"/>
      <c r="BD190" s="103"/>
      <c r="BE190" s="103"/>
      <c r="BF190" s="103"/>
      <c r="BG190" s="103"/>
      <c r="BH190" s="103"/>
      <c r="BI190" s="103"/>
      <c r="BJ190" s="103"/>
      <c r="BK190" s="103"/>
      <c r="BL190" s="103"/>
      <c r="BM190" s="103"/>
      <c r="BN190" s="103"/>
      <c r="BO190" s="103"/>
      <c r="BP190" s="103"/>
      <c r="BQ190" s="103"/>
    </row>
    <row r="191" spans="1:69" s="109" customFormat="1" x14ac:dyDescent="0.35">
      <c r="A191" s="103"/>
      <c r="B191" s="103"/>
      <c r="C191" s="103"/>
      <c r="D191" s="103"/>
      <c r="E191" s="103"/>
      <c r="F191" s="103"/>
      <c r="G191" s="103"/>
      <c r="H191" s="103"/>
      <c r="I191" s="103"/>
      <c r="J191" s="103"/>
      <c r="K191" s="103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  <c r="AY191" s="103"/>
      <c r="AZ191" s="103"/>
      <c r="BA191" s="103"/>
      <c r="BB191" s="103"/>
      <c r="BC191" s="103"/>
      <c r="BD191" s="103"/>
      <c r="BE191" s="103"/>
      <c r="BF191" s="103"/>
      <c r="BG191" s="103"/>
      <c r="BH191" s="103"/>
      <c r="BI191" s="103"/>
      <c r="BJ191" s="103"/>
      <c r="BK191" s="103"/>
      <c r="BL191" s="103"/>
      <c r="BM191" s="103"/>
      <c r="BN191" s="103"/>
      <c r="BO191" s="103"/>
      <c r="BP191" s="103"/>
      <c r="BQ191" s="103"/>
    </row>
    <row r="192" spans="1:69" s="109" customFormat="1" x14ac:dyDescent="0.35">
      <c r="A192" s="103"/>
      <c r="B192" s="103"/>
      <c r="C192" s="103"/>
      <c r="D192" s="103"/>
      <c r="E192" s="103"/>
      <c r="F192" s="103"/>
      <c r="G192" s="103"/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  <c r="AY192" s="103"/>
      <c r="AZ192" s="103"/>
      <c r="BA192" s="103"/>
      <c r="BB192" s="103"/>
      <c r="BC192" s="103"/>
      <c r="BD192" s="103"/>
      <c r="BE192" s="103"/>
      <c r="BF192" s="103"/>
      <c r="BG192" s="103"/>
      <c r="BH192" s="103"/>
      <c r="BI192" s="103"/>
      <c r="BJ192" s="103"/>
      <c r="BK192" s="103"/>
      <c r="BL192" s="103"/>
      <c r="BM192" s="103"/>
      <c r="BN192" s="103"/>
      <c r="BO192" s="103"/>
      <c r="BP192" s="103"/>
      <c r="BQ192" s="103"/>
    </row>
    <row r="193" spans="1:69" s="109" customFormat="1" x14ac:dyDescent="0.35">
      <c r="A193" s="103"/>
      <c r="B193" s="103"/>
      <c r="C193" s="103"/>
      <c r="D193" s="103"/>
      <c r="E193" s="103"/>
      <c r="F193" s="103"/>
      <c r="G193" s="103"/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  <c r="AY193" s="103"/>
      <c r="AZ193" s="103"/>
      <c r="BA193" s="103"/>
      <c r="BB193" s="103"/>
      <c r="BC193" s="103"/>
      <c r="BD193" s="103"/>
      <c r="BE193" s="103"/>
      <c r="BF193" s="103"/>
      <c r="BG193" s="103"/>
      <c r="BH193" s="103"/>
      <c r="BI193" s="103"/>
      <c r="BJ193" s="103"/>
      <c r="BK193" s="103"/>
      <c r="BL193" s="103"/>
      <c r="BM193" s="103"/>
      <c r="BN193" s="103"/>
      <c r="BO193" s="103"/>
      <c r="BP193" s="103"/>
      <c r="BQ193" s="103"/>
    </row>
    <row r="194" spans="1:69" s="109" customFormat="1" x14ac:dyDescent="0.35">
      <c r="A194" s="103"/>
      <c r="B194" s="103"/>
      <c r="C194" s="103"/>
      <c r="D194" s="103"/>
      <c r="E194" s="103"/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  <c r="AY194" s="103"/>
      <c r="AZ194" s="103"/>
      <c r="BA194" s="103"/>
      <c r="BB194" s="103"/>
      <c r="BC194" s="103"/>
      <c r="BD194" s="103"/>
      <c r="BE194" s="103"/>
      <c r="BF194" s="103"/>
      <c r="BG194" s="103"/>
      <c r="BH194" s="103"/>
      <c r="BI194" s="103"/>
      <c r="BJ194" s="103"/>
      <c r="BK194" s="103"/>
      <c r="BL194" s="103"/>
      <c r="BM194" s="103"/>
      <c r="BN194" s="103"/>
      <c r="BO194" s="103"/>
      <c r="BP194" s="103"/>
      <c r="BQ194" s="103"/>
    </row>
    <row r="195" spans="1:69" s="109" customFormat="1" x14ac:dyDescent="0.35">
      <c r="A195" s="103"/>
      <c r="B195" s="103"/>
      <c r="C195" s="103"/>
      <c r="D195" s="103"/>
      <c r="E195" s="103"/>
      <c r="F195" s="103"/>
      <c r="G195" s="103"/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  <c r="AY195" s="103"/>
      <c r="AZ195" s="103"/>
      <c r="BA195" s="103"/>
      <c r="BB195" s="103"/>
      <c r="BC195" s="103"/>
      <c r="BD195" s="103"/>
      <c r="BE195" s="103"/>
      <c r="BF195" s="103"/>
      <c r="BG195" s="103"/>
      <c r="BH195" s="103"/>
      <c r="BI195" s="103"/>
      <c r="BJ195" s="103"/>
      <c r="BK195" s="103"/>
      <c r="BL195" s="103"/>
      <c r="BM195" s="103"/>
      <c r="BN195" s="103"/>
      <c r="BO195" s="103"/>
      <c r="BP195" s="103"/>
      <c r="BQ195" s="103"/>
    </row>
    <row r="196" spans="1:69" s="109" customFormat="1" x14ac:dyDescent="0.35">
      <c r="A196" s="103"/>
      <c r="B196" s="103"/>
      <c r="C196" s="103"/>
      <c r="D196" s="103"/>
      <c r="E196" s="103"/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  <c r="AY196" s="103"/>
      <c r="AZ196" s="103"/>
      <c r="BA196" s="103"/>
      <c r="BB196" s="103"/>
      <c r="BC196" s="103"/>
      <c r="BD196" s="103"/>
      <c r="BE196" s="103"/>
      <c r="BF196" s="103"/>
      <c r="BG196" s="103"/>
      <c r="BH196" s="103"/>
      <c r="BI196" s="103"/>
      <c r="BJ196" s="103"/>
      <c r="BK196" s="103"/>
      <c r="BL196" s="103"/>
      <c r="BM196" s="103"/>
      <c r="BN196" s="103"/>
      <c r="BO196" s="103"/>
      <c r="BP196" s="103"/>
      <c r="BQ196" s="103"/>
    </row>
    <row r="197" spans="1:69" s="109" customFormat="1" x14ac:dyDescent="0.35">
      <c r="A197" s="103"/>
      <c r="B197" s="103"/>
      <c r="C197" s="103"/>
      <c r="D197" s="103"/>
      <c r="E197" s="103"/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  <c r="AY197" s="103"/>
      <c r="AZ197" s="103"/>
      <c r="BA197" s="103"/>
      <c r="BB197" s="103"/>
      <c r="BC197" s="103"/>
      <c r="BD197" s="103"/>
      <c r="BE197" s="103"/>
      <c r="BF197" s="103"/>
      <c r="BG197" s="103"/>
      <c r="BH197" s="103"/>
      <c r="BI197" s="103"/>
      <c r="BJ197" s="103"/>
      <c r="BK197" s="103"/>
      <c r="BL197" s="103"/>
      <c r="BM197" s="103"/>
      <c r="BN197" s="103"/>
      <c r="BO197" s="103"/>
      <c r="BP197" s="103"/>
      <c r="BQ197" s="103"/>
    </row>
    <row r="198" spans="1:69" s="109" customFormat="1" x14ac:dyDescent="0.35">
      <c r="A198" s="103"/>
      <c r="B198" s="103"/>
      <c r="C198" s="103"/>
      <c r="D198" s="103"/>
      <c r="E198" s="103"/>
      <c r="F198" s="103"/>
      <c r="G198" s="103"/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  <c r="AY198" s="103"/>
      <c r="AZ198" s="103"/>
      <c r="BA198" s="103"/>
      <c r="BB198" s="103"/>
      <c r="BC198" s="103"/>
      <c r="BD198" s="103"/>
      <c r="BE198" s="103"/>
      <c r="BF198" s="103"/>
      <c r="BG198" s="103"/>
      <c r="BH198" s="103"/>
      <c r="BI198" s="103"/>
      <c r="BJ198" s="103"/>
      <c r="BK198" s="103"/>
      <c r="BL198" s="103"/>
      <c r="BM198" s="103"/>
      <c r="BN198" s="103"/>
      <c r="BO198" s="103"/>
      <c r="BP198" s="103"/>
      <c r="BQ198" s="103"/>
    </row>
    <row r="199" spans="1:69" s="109" customFormat="1" x14ac:dyDescent="0.35">
      <c r="A199" s="103"/>
      <c r="B199" s="103"/>
      <c r="C199" s="103"/>
      <c r="D199" s="103"/>
      <c r="E199" s="103"/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  <c r="AY199" s="103"/>
      <c r="AZ199" s="103"/>
      <c r="BA199" s="103"/>
      <c r="BB199" s="103"/>
      <c r="BC199" s="103"/>
      <c r="BD199" s="103"/>
      <c r="BE199" s="103"/>
      <c r="BF199" s="103"/>
      <c r="BG199" s="103"/>
      <c r="BH199" s="103"/>
      <c r="BI199" s="103"/>
      <c r="BJ199" s="103"/>
      <c r="BK199" s="103"/>
      <c r="BL199" s="103"/>
      <c r="BM199" s="103"/>
      <c r="BN199" s="103"/>
      <c r="BO199" s="103"/>
      <c r="BP199" s="103"/>
      <c r="BQ199" s="103"/>
    </row>
    <row r="200" spans="1:69" s="109" customFormat="1" x14ac:dyDescent="0.35">
      <c r="A200" s="103"/>
      <c r="B200" s="103"/>
      <c r="C200" s="103"/>
      <c r="D200" s="103"/>
      <c r="E200" s="103"/>
      <c r="F200" s="103"/>
      <c r="G200" s="103"/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  <c r="AY200" s="103"/>
      <c r="AZ200" s="103"/>
      <c r="BA200" s="103"/>
      <c r="BB200" s="103"/>
      <c r="BC200" s="103"/>
      <c r="BD200" s="103"/>
      <c r="BE200" s="103"/>
      <c r="BF200" s="103"/>
      <c r="BG200" s="103"/>
      <c r="BH200" s="103"/>
      <c r="BI200" s="103"/>
      <c r="BJ200" s="103"/>
      <c r="BK200" s="103"/>
      <c r="BL200" s="103"/>
      <c r="BM200" s="103"/>
      <c r="BN200" s="103"/>
      <c r="BO200" s="103"/>
      <c r="BP200" s="103"/>
      <c r="BQ200" s="103"/>
    </row>
    <row r="201" spans="1:69" s="109" customFormat="1" x14ac:dyDescent="0.35">
      <c r="A201" s="103"/>
      <c r="B201" s="103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  <c r="AY201" s="103"/>
      <c r="AZ201" s="103"/>
      <c r="BA201" s="103"/>
      <c r="BB201" s="103"/>
      <c r="BC201" s="103"/>
      <c r="BD201" s="103"/>
      <c r="BE201" s="103"/>
      <c r="BF201" s="103"/>
      <c r="BG201" s="103"/>
      <c r="BH201" s="103"/>
      <c r="BI201" s="103"/>
      <c r="BJ201" s="103"/>
      <c r="BK201" s="103"/>
      <c r="BL201" s="103"/>
      <c r="BM201" s="103"/>
      <c r="BN201" s="103"/>
      <c r="BO201" s="103"/>
      <c r="BP201" s="103"/>
      <c r="BQ201" s="103"/>
    </row>
    <row r="202" spans="1:69" s="109" customFormat="1" x14ac:dyDescent="0.35">
      <c r="A202" s="103"/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  <c r="AY202" s="103"/>
      <c r="AZ202" s="103"/>
      <c r="BA202" s="103"/>
      <c r="BB202" s="103"/>
      <c r="BC202" s="103"/>
      <c r="BD202" s="103"/>
      <c r="BE202" s="103"/>
      <c r="BF202" s="103"/>
      <c r="BG202" s="103"/>
      <c r="BH202" s="103"/>
      <c r="BI202" s="103"/>
      <c r="BJ202" s="103"/>
      <c r="BK202" s="103"/>
      <c r="BL202" s="103"/>
      <c r="BM202" s="103"/>
      <c r="BN202" s="103"/>
      <c r="BO202" s="103"/>
      <c r="BP202" s="103"/>
      <c r="BQ202" s="103"/>
    </row>
    <row r="203" spans="1:69" s="109" customFormat="1" x14ac:dyDescent="0.35">
      <c r="A203" s="103"/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  <c r="AY203" s="103"/>
      <c r="AZ203" s="103"/>
      <c r="BA203" s="103"/>
      <c r="BB203" s="103"/>
      <c r="BC203" s="103"/>
      <c r="BD203" s="103"/>
      <c r="BE203" s="103"/>
      <c r="BF203" s="103"/>
      <c r="BG203" s="103"/>
      <c r="BH203" s="103"/>
      <c r="BI203" s="103"/>
      <c r="BJ203" s="103"/>
      <c r="BK203" s="103"/>
      <c r="BL203" s="103"/>
      <c r="BM203" s="103"/>
      <c r="BN203" s="103"/>
      <c r="BO203" s="103"/>
      <c r="BP203" s="103"/>
      <c r="BQ203" s="103"/>
    </row>
    <row r="204" spans="1:69" s="109" customFormat="1" x14ac:dyDescent="0.35">
      <c r="A204" s="103"/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  <c r="AY204" s="103"/>
      <c r="AZ204" s="103"/>
      <c r="BA204" s="103"/>
      <c r="BB204" s="103"/>
      <c r="BC204" s="103"/>
      <c r="BD204" s="103"/>
      <c r="BE204" s="103"/>
      <c r="BF204" s="103"/>
      <c r="BG204" s="103"/>
      <c r="BH204" s="103"/>
      <c r="BI204" s="103"/>
      <c r="BJ204" s="103"/>
      <c r="BK204" s="103"/>
      <c r="BL204" s="103"/>
      <c r="BM204" s="103"/>
      <c r="BN204" s="103"/>
      <c r="BO204" s="103"/>
      <c r="BP204" s="103"/>
      <c r="BQ204" s="103"/>
    </row>
    <row r="205" spans="1:69" s="109" customFormat="1" x14ac:dyDescent="0.35">
      <c r="A205" s="103"/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  <c r="Q205" s="103"/>
      <c r="R205" s="103"/>
      <c r="S205" s="103"/>
      <c r="T205" s="103"/>
      <c r="U205" s="103"/>
      <c r="V205" s="103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  <c r="AY205" s="103"/>
      <c r="AZ205" s="103"/>
      <c r="BA205" s="103"/>
      <c r="BB205" s="103"/>
      <c r="BC205" s="103"/>
      <c r="BD205" s="103"/>
      <c r="BE205" s="103"/>
      <c r="BF205" s="103"/>
      <c r="BG205" s="103"/>
      <c r="BH205" s="103"/>
      <c r="BI205" s="103"/>
      <c r="BJ205" s="103"/>
      <c r="BK205" s="103"/>
      <c r="BL205" s="103"/>
      <c r="BM205" s="103"/>
      <c r="BN205" s="103"/>
      <c r="BO205" s="103"/>
      <c r="BP205" s="103"/>
      <c r="BQ205" s="103"/>
    </row>
    <row r="206" spans="1:69" s="109" customFormat="1" x14ac:dyDescent="0.35">
      <c r="A206" s="103"/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  <c r="AY206" s="103"/>
      <c r="AZ206" s="103"/>
      <c r="BA206" s="103"/>
      <c r="BB206" s="103"/>
      <c r="BC206" s="103"/>
      <c r="BD206" s="103"/>
      <c r="BE206" s="103"/>
      <c r="BF206" s="103"/>
      <c r="BG206" s="103"/>
      <c r="BH206" s="103"/>
      <c r="BI206" s="103"/>
      <c r="BJ206" s="103"/>
      <c r="BK206" s="103"/>
      <c r="BL206" s="103"/>
      <c r="BM206" s="103"/>
      <c r="BN206" s="103"/>
      <c r="BO206" s="103"/>
      <c r="BP206" s="103"/>
      <c r="BQ206" s="103"/>
    </row>
    <row r="207" spans="1:69" s="109" customFormat="1" x14ac:dyDescent="0.35">
      <c r="A207" s="103"/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  <c r="AY207" s="103"/>
      <c r="AZ207" s="103"/>
      <c r="BA207" s="103"/>
      <c r="BB207" s="103"/>
      <c r="BC207" s="103"/>
      <c r="BD207" s="103"/>
      <c r="BE207" s="103"/>
      <c r="BF207" s="103"/>
      <c r="BG207" s="103"/>
      <c r="BH207" s="103"/>
      <c r="BI207" s="103"/>
      <c r="BJ207" s="103"/>
      <c r="BK207" s="103"/>
      <c r="BL207" s="103"/>
      <c r="BM207" s="103"/>
      <c r="BN207" s="103"/>
      <c r="BO207" s="103"/>
      <c r="BP207" s="103"/>
      <c r="BQ207" s="103"/>
    </row>
    <row r="208" spans="1:69" s="109" customFormat="1" x14ac:dyDescent="0.35">
      <c r="A208" s="103"/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  <c r="AY208" s="103"/>
      <c r="AZ208" s="103"/>
      <c r="BA208" s="103"/>
      <c r="BB208" s="103"/>
      <c r="BC208" s="103"/>
      <c r="BD208" s="103"/>
      <c r="BE208" s="103"/>
      <c r="BF208" s="103"/>
      <c r="BG208" s="103"/>
      <c r="BH208" s="103"/>
      <c r="BI208" s="103"/>
      <c r="BJ208" s="103"/>
      <c r="BK208" s="103"/>
      <c r="BL208" s="103"/>
      <c r="BM208" s="103"/>
      <c r="BN208" s="103"/>
      <c r="BO208" s="103"/>
      <c r="BP208" s="103"/>
      <c r="BQ208" s="103"/>
    </row>
    <row r="209" spans="1:69" s="109" customFormat="1" x14ac:dyDescent="0.35">
      <c r="A209" s="103"/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  <c r="AY209" s="103"/>
      <c r="AZ209" s="103"/>
      <c r="BA209" s="103"/>
      <c r="BB209" s="103"/>
      <c r="BC209" s="103"/>
      <c r="BD209" s="103"/>
      <c r="BE209" s="103"/>
      <c r="BF209" s="103"/>
      <c r="BG209" s="103"/>
      <c r="BH209" s="103"/>
      <c r="BI209" s="103"/>
      <c r="BJ209" s="103"/>
      <c r="BK209" s="103"/>
      <c r="BL209" s="103"/>
      <c r="BM209" s="103"/>
      <c r="BN209" s="103"/>
      <c r="BO209" s="103"/>
      <c r="BP209" s="103"/>
      <c r="BQ209" s="103"/>
    </row>
    <row r="210" spans="1:69" s="109" customFormat="1" x14ac:dyDescent="0.35">
      <c r="A210" s="103"/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  <c r="AY210" s="103"/>
      <c r="AZ210" s="103"/>
      <c r="BA210" s="103"/>
      <c r="BB210" s="103"/>
      <c r="BC210" s="103"/>
      <c r="BD210" s="103"/>
      <c r="BE210" s="103"/>
      <c r="BF210" s="103"/>
      <c r="BG210" s="103"/>
      <c r="BH210" s="103"/>
      <c r="BI210" s="103"/>
      <c r="BJ210" s="103"/>
      <c r="BK210" s="103"/>
      <c r="BL210" s="103"/>
      <c r="BM210" s="103"/>
      <c r="BN210" s="103"/>
      <c r="BO210" s="103"/>
      <c r="BP210" s="103"/>
      <c r="BQ210" s="103"/>
    </row>
    <row r="211" spans="1:69" s="109" customFormat="1" x14ac:dyDescent="0.35">
      <c r="A211" s="103"/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  <c r="AY211" s="103"/>
      <c r="AZ211" s="103"/>
      <c r="BA211" s="103"/>
      <c r="BB211" s="103"/>
      <c r="BC211" s="103"/>
      <c r="BD211" s="103"/>
      <c r="BE211" s="103"/>
      <c r="BF211" s="103"/>
      <c r="BG211" s="103"/>
      <c r="BH211" s="103"/>
      <c r="BI211" s="103"/>
      <c r="BJ211" s="103"/>
      <c r="BK211" s="103"/>
      <c r="BL211" s="103"/>
      <c r="BM211" s="103"/>
      <c r="BN211" s="103"/>
      <c r="BO211" s="103"/>
      <c r="BP211" s="103"/>
      <c r="BQ211" s="103"/>
    </row>
    <row r="212" spans="1:69" s="109" customFormat="1" x14ac:dyDescent="0.35">
      <c r="A212" s="103"/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103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  <c r="AY212" s="103"/>
      <c r="AZ212" s="103"/>
      <c r="BA212" s="103"/>
      <c r="BB212" s="103"/>
      <c r="BC212" s="103"/>
      <c r="BD212" s="103"/>
      <c r="BE212" s="103"/>
      <c r="BF212" s="103"/>
      <c r="BG212" s="103"/>
      <c r="BH212" s="103"/>
      <c r="BI212" s="103"/>
      <c r="BJ212" s="103"/>
      <c r="BK212" s="103"/>
      <c r="BL212" s="103"/>
      <c r="BM212" s="103"/>
      <c r="BN212" s="103"/>
      <c r="BO212" s="103"/>
      <c r="BP212" s="103"/>
      <c r="BQ212" s="103"/>
    </row>
    <row r="213" spans="1:69" s="109" customFormat="1" x14ac:dyDescent="0.35">
      <c r="A213" s="103"/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  <c r="AY213" s="103"/>
      <c r="AZ213" s="103"/>
      <c r="BA213" s="103"/>
      <c r="BB213" s="103"/>
      <c r="BC213" s="103"/>
      <c r="BD213" s="103"/>
      <c r="BE213" s="103"/>
      <c r="BF213" s="103"/>
      <c r="BG213" s="103"/>
      <c r="BH213" s="103"/>
      <c r="BI213" s="103"/>
      <c r="BJ213" s="103"/>
      <c r="BK213" s="103"/>
      <c r="BL213" s="103"/>
      <c r="BM213" s="103"/>
      <c r="BN213" s="103"/>
      <c r="BO213" s="103"/>
      <c r="BP213" s="103"/>
      <c r="BQ213" s="103"/>
    </row>
    <row r="214" spans="1:69" s="109" customFormat="1" x14ac:dyDescent="0.35">
      <c r="A214" s="103"/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  <c r="AY214" s="103"/>
      <c r="AZ214" s="103"/>
      <c r="BA214" s="103"/>
      <c r="BB214" s="103"/>
      <c r="BC214" s="103"/>
      <c r="BD214" s="103"/>
      <c r="BE214" s="103"/>
      <c r="BF214" s="103"/>
      <c r="BG214" s="103"/>
      <c r="BH214" s="103"/>
      <c r="BI214" s="103"/>
      <c r="BJ214" s="103"/>
      <c r="BK214" s="103"/>
      <c r="BL214" s="103"/>
      <c r="BM214" s="103"/>
      <c r="BN214" s="103"/>
      <c r="BO214" s="103"/>
      <c r="BP214" s="103"/>
      <c r="BQ214" s="103"/>
    </row>
    <row r="215" spans="1:69" s="109" customFormat="1" x14ac:dyDescent="0.35">
      <c r="A215" s="103"/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  <c r="Q215" s="103"/>
      <c r="R215" s="103"/>
      <c r="S215" s="103"/>
      <c r="T215" s="103"/>
      <c r="U215" s="103"/>
      <c r="V215" s="103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  <c r="AY215" s="103"/>
      <c r="AZ215" s="103"/>
      <c r="BA215" s="103"/>
      <c r="BB215" s="103"/>
      <c r="BC215" s="103"/>
      <c r="BD215" s="103"/>
      <c r="BE215" s="103"/>
      <c r="BF215" s="103"/>
      <c r="BG215" s="103"/>
      <c r="BH215" s="103"/>
      <c r="BI215" s="103"/>
      <c r="BJ215" s="103"/>
      <c r="BK215" s="103"/>
      <c r="BL215" s="103"/>
      <c r="BM215" s="103"/>
      <c r="BN215" s="103"/>
      <c r="BO215" s="103"/>
      <c r="BP215" s="103"/>
      <c r="BQ215" s="103"/>
    </row>
    <row r="216" spans="1:69" s="109" customFormat="1" x14ac:dyDescent="0.35">
      <c r="A216" s="103"/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  <c r="AY216" s="103"/>
      <c r="AZ216" s="103"/>
      <c r="BA216" s="103"/>
      <c r="BB216" s="103"/>
      <c r="BC216" s="103"/>
      <c r="BD216" s="103"/>
      <c r="BE216" s="103"/>
      <c r="BF216" s="103"/>
      <c r="BG216" s="103"/>
      <c r="BH216" s="103"/>
      <c r="BI216" s="103"/>
      <c r="BJ216" s="103"/>
      <c r="BK216" s="103"/>
      <c r="BL216" s="103"/>
      <c r="BM216" s="103"/>
      <c r="BN216" s="103"/>
      <c r="BO216" s="103"/>
      <c r="BP216" s="103"/>
      <c r="BQ216" s="103"/>
    </row>
    <row r="217" spans="1:69" s="109" customFormat="1" x14ac:dyDescent="0.35">
      <c r="A217" s="103"/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  <c r="Q217" s="103"/>
      <c r="R217" s="103"/>
      <c r="S217" s="103"/>
      <c r="T217" s="103"/>
      <c r="U217" s="103"/>
      <c r="V217" s="103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  <c r="AY217" s="103"/>
      <c r="AZ217" s="103"/>
      <c r="BA217" s="103"/>
      <c r="BB217" s="103"/>
      <c r="BC217" s="103"/>
      <c r="BD217" s="103"/>
      <c r="BE217" s="103"/>
      <c r="BF217" s="103"/>
      <c r="BG217" s="103"/>
      <c r="BH217" s="103"/>
      <c r="BI217" s="103"/>
      <c r="BJ217" s="103"/>
      <c r="BK217" s="103"/>
      <c r="BL217" s="103"/>
      <c r="BM217" s="103"/>
      <c r="BN217" s="103"/>
      <c r="BO217" s="103"/>
      <c r="BP217" s="103"/>
      <c r="BQ217" s="103"/>
    </row>
    <row r="218" spans="1:69" s="109" customFormat="1" x14ac:dyDescent="0.35">
      <c r="A218" s="103"/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  <c r="AY218" s="103"/>
      <c r="AZ218" s="103"/>
      <c r="BA218" s="103"/>
      <c r="BB218" s="103"/>
      <c r="BC218" s="103"/>
      <c r="BD218" s="103"/>
      <c r="BE218" s="103"/>
      <c r="BF218" s="103"/>
      <c r="BG218" s="103"/>
      <c r="BH218" s="103"/>
      <c r="BI218" s="103"/>
      <c r="BJ218" s="103"/>
      <c r="BK218" s="103"/>
      <c r="BL218" s="103"/>
      <c r="BM218" s="103"/>
      <c r="BN218" s="103"/>
      <c r="BO218" s="103"/>
      <c r="BP218" s="103"/>
      <c r="BQ218" s="103"/>
    </row>
    <row r="219" spans="1:69" s="109" customFormat="1" x14ac:dyDescent="0.35">
      <c r="A219" s="103"/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  <c r="AY219" s="103"/>
      <c r="AZ219" s="103"/>
      <c r="BA219" s="103"/>
      <c r="BB219" s="103"/>
      <c r="BC219" s="103"/>
      <c r="BD219" s="103"/>
      <c r="BE219" s="103"/>
      <c r="BF219" s="103"/>
      <c r="BG219" s="103"/>
      <c r="BH219" s="103"/>
      <c r="BI219" s="103"/>
      <c r="BJ219" s="103"/>
      <c r="BK219" s="103"/>
      <c r="BL219" s="103"/>
      <c r="BM219" s="103"/>
      <c r="BN219" s="103"/>
      <c r="BO219" s="103"/>
      <c r="BP219" s="103"/>
      <c r="BQ219" s="103"/>
    </row>
    <row r="220" spans="1:69" s="109" customFormat="1" x14ac:dyDescent="0.35">
      <c r="A220" s="103"/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  <c r="Q220" s="103"/>
      <c r="R220" s="103"/>
      <c r="S220" s="103"/>
      <c r="T220" s="103"/>
      <c r="U220" s="103"/>
      <c r="V220" s="103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  <c r="AY220" s="103"/>
      <c r="AZ220" s="103"/>
      <c r="BA220" s="103"/>
      <c r="BB220" s="103"/>
      <c r="BC220" s="103"/>
      <c r="BD220" s="103"/>
      <c r="BE220" s="103"/>
      <c r="BF220" s="103"/>
      <c r="BG220" s="103"/>
      <c r="BH220" s="103"/>
      <c r="BI220" s="103"/>
      <c r="BJ220" s="103"/>
      <c r="BK220" s="103"/>
      <c r="BL220" s="103"/>
      <c r="BM220" s="103"/>
      <c r="BN220" s="103"/>
      <c r="BO220" s="103"/>
      <c r="BP220" s="103"/>
      <c r="BQ220" s="103"/>
    </row>
    <row r="221" spans="1:69" s="109" customFormat="1" x14ac:dyDescent="0.35">
      <c r="A221" s="103"/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  <c r="AY221" s="103"/>
      <c r="AZ221" s="103"/>
      <c r="BA221" s="103"/>
      <c r="BB221" s="103"/>
      <c r="BC221" s="103"/>
      <c r="BD221" s="103"/>
      <c r="BE221" s="103"/>
      <c r="BF221" s="103"/>
      <c r="BG221" s="103"/>
      <c r="BH221" s="103"/>
      <c r="BI221" s="103"/>
      <c r="BJ221" s="103"/>
      <c r="BK221" s="103"/>
      <c r="BL221" s="103"/>
      <c r="BM221" s="103"/>
      <c r="BN221" s="103"/>
      <c r="BO221" s="103"/>
      <c r="BP221" s="103"/>
      <c r="BQ221" s="103"/>
    </row>
    <row r="222" spans="1:69" s="109" customFormat="1" x14ac:dyDescent="0.35">
      <c r="A222" s="103"/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  <c r="AY222" s="103"/>
      <c r="AZ222" s="103"/>
      <c r="BA222" s="103"/>
      <c r="BB222" s="103"/>
      <c r="BC222" s="103"/>
      <c r="BD222" s="103"/>
      <c r="BE222" s="103"/>
      <c r="BF222" s="103"/>
      <c r="BG222" s="103"/>
      <c r="BH222" s="103"/>
      <c r="BI222" s="103"/>
      <c r="BJ222" s="103"/>
      <c r="BK222" s="103"/>
      <c r="BL222" s="103"/>
      <c r="BM222" s="103"/>
      <c r="BN222" s="103"/>
      <c r="BO222" s="103"/>
      <c r="BP222" s="103"/>
      <c r="BQ222" s="103"/>
    </row>
    <row r="223" spans="1:69" s="109" customFormat="1" x14ac:dyDescent="0.35">
      <c r="A223" s="103"/>
      <c r="B223" s="103"/>
      <c r="C223" s="103"/>
      <c r="D223" s="103"/>
      <c r="E223" s="103"/>
      <c r="F223" s="103"/>
      <c r="G223" s="103"/>
      <c r="H223" s="103"/>
      <c r="I223" s="103"/>
      <c r="J223" s="103"/>
      <c r="K223" s="103"/>
      <c r="L223" s="103"/>
      <c r="M223" s="103"/>
      <c r="N223" s="103"/>
      <c r="O223" s="103"/>
      <c r="P223" s="103"/>
      <c r="Q223" s="103"/>
      <c r="R223" s="103"/>
      <c r="S223" s="103"/>
      <c r="T223" s="103"/>
      <c r="U223" s="103"/>
      <c r="V223" s="103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  <c r="AY223" s="103"/>
      <c r="AZ223" s="103"/>
      <c r="BA223" s="103"/>
      <c r="BB223" s="103"/>
      <c r="BC223" s="103"/>
      <c r="BD223" s="103"/>
      <c r="BE223" s="103"/>
      <c r="BF223" s="103"/>
      <c r="BG223" s="103"/>
      <c r="BH223" s="103"/>
      <c r="BI223" s="103"/>
      <c r="BJ223" s="103"/>
      <c r="BK223" s="103"/>
      <c r="BL223" s="103"/>
      <c r="BM223" s="103"/>
      <c r="BN223" s="103"/>
      <c r="BO223" s="103"/>
      <c r="BP223" s="103"/>
      <c r="BQ223" s="103"/>
    </row>
    <row r="224" spans="1:69" s="109" customFormat="1" x14ac:dyDescent="0.35">
      <c r="A224" s="103"/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3"/>
      <c r="P224" s="103"/>
      <c r="Q224" s="103"/>
      <c r="R224" s="103"/>
      <c r="S224" s="103"/>
      <c r="T224" s="103"/>
      <c r="U224" s="103"/>
      <c r="V224" s="103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  <c r="AY224" s="103"/>
      <c r="AZ224" s="103"/>
      <c r="BA224" s="103"/>
      <c r="BB224" s="103"/>
      <c r="BC224" s="103"/>
      <c r="BD224" s="103"/>
      <c r="BE224" s="103"/>
      <c r="BF224" s="103"/>
      <c r="BG224" s="103"/>
      <c r="BH224" s="103"/>
      <c r="BI224" s="103"/>
      <c r="BJ224" s="103"/>
      <c r="BK224" s="103"/>
      <c r="BL224" s="103"/>
      <c r="BM224" s="103"/>
      <c r="BN224" s="103"/>
      <c r="BO224" s="103"/>
      <c r="BP224" s="103"/>
      <c r="BQ224" s="103"/>
    </row>
    <row r="225" spans="1:69" s="109" customFormat="1" x14ac:dyDescent="0.35">
      <c r="A225" s="103"/>
      <c r="B225" s="103"/>
      <c r="C225" s="103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  <c r="AY225" s="103"/>
      <c r="AZ225" s="103"/>
      <c r="BA225" s="103"/>
      <c r="BB225" s="103"/>
      <c r="BC225" s="103"/>
      <c r="BD225" s="103"/>
      <c r="BE225" s="103"/>
      <c r="BF225" s="103"/>
      <c r="BG225" s="103"/>
      <c r="BH225" s="103"/>
      <c r="BI225" s="103"/>
      <c r="BJ225" s="103"/>
      <c r="BK225" s="103"/>
      <c r="BL225" s="103"/>
      <c r="BM225" s="103"/>
      <c r="BN225" s="103"/>
      <c r="BO225" s="103"/>
      <c r="BP225" s="103"/>
      <c r="BQ225" s="103"/>
    </row>
    <row r="226" spans="1:69" s="109" customFormat="1" x14ac:dyDescent="0.35">
      <c r="A226" s="103"/>
      <c r="B226" s="103"/>
      <c r="C226" s="103"/>
      <c r="D226" s="103"/>
      <c r="E226" s="103"/>
      <c r="F226" s="103"/>
      <c r="G226" s="103"/>
      <c r="H226" s="103"/>
      <c r="I226" s="103"/>
      <c r="J226" s="103"/>
      <c r="K226" s="103"/>
      <c r="L226" s="103"/>
      <c r="M226" s="103"/>
      <c r="N226" s="103"/>
      <c r="O226" s="103"/>
      <c r="P226" s="103"/>
      <c r="Q226" s="103"/>
      <c r="R226" s="103"/>
      <c r="S226" s="103"/>
      <c r="T226" s="103"/>
      <c r="U226" s="103"/>
      <c r="V226" s="103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  <c r="AY226" s="103"/>
      <c r="AZ226" s="103"/>
      <c r="BA226" s="103"/>
      <c r="BB226" s="103"/>
      <c r="BC226" s="103"/>
      <c r="BD226" s="103"/>
      <c r="BE226" s="103"/>
      <c r="BF226" s="103"/>
      <c r="BG226" s="103"/>
      <c r="BH226" s="103"/>
      <c r="BI226" s="103"/>
      <c r="BJ226" s="103"/>
      <c r="BK226" s="103"/>
      <c r="BL226" s="103"/>
      <c r="BM226" s="103"/>
      <c r="BN226" s="103"/>
      <c r="BO226" s="103"/>
      <c r="BP226" s="103"/>
      <c r="BQ226" s="103"/>
    </row>
    <row r="227" spans="1:69" s="109" customFormat="1" x14ac:dyDescent="0.35">
      <c r="A227" s="103"/>
      <c r="B227" s="103"/>
      <c r="C227" s="103"/>
      <c r="D227" s="103"/>
      <c r="E227" s="103"/>
      <c r="F227" s="103"/>
      <c r="G227" s="103"/>
      <c r="H227" s="103"/>
      <c r="I227" s="103"/>
      <c r="J227" s="103"/>
      <c r="K227" s="103"/>
      <c r="L227" s="103"/>
      <c r="M227" s="103"/>
      <c r="N227" s="103"/>
      <c r="O227" s="103"/>
      <c r="P227" s="103"/>
      <c r="Q227" s="103"/>
      <c r="R227" s="103"/>
      <c r="S227" s="103"/>
      <c r="T227" s="103"/>
      <c r="U227" s="103"/>
      <c r="V227" s="103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  <c r="AY227" s="103"/>
      <c r="AZ227" s="103"/>
      <c r="BA227" s="103"/>
      <c r="BB227" s="103"/>
      <c r="BC227" s="103"/>
      <c r="BD227" s="103"/>
      <c r="BE227" s="103"/>
      <c r="BF227" s="103"/>
      <c r="BG227" s="103"/>
      <c r="BH227" s="103"/>
      <c r="BI227" s="103"/>
      <c r="BJ227" s="103"/>
      <c r="BK227" s="103"/>
      <c r="BL227" s="103"/>
      <c r="BM227" s="103"/>
      <c r="BN227" s="103"/>
      <c r="BO227" s="103"/>
      <c r="BP227" s="103"/>
      <c r="BQ227" s="103"/>
    </row>
    <row r="228" spans="1:69" s="109" customFormat="1" x14ac:dyDescent="0.35">
      <c r="A228" s="103"/>
      <c r="B228" s="103"/>
      <c r="C228" s="103"/>
      <c r="D228" s="103"/>
      <c r="E228" s="103"/>
      <c r="F228" s="103"/>
      <c r="G228" s="103"/>
      <c r="H228" s="103"/>
      <c r="I228" s="103"/>
      <c r="J228" s="103"/>
      <c r="K228" s="103"/>
      <c r="L228" s="103"/>
      <c r="M228" s="103"/>
      <c r="N228" s="103"/>
      <c r="O228" s="103"/>
      <c r="P228" s="103"/>
      <c r="Q228" s="103"/>
      <c r="R228" s="103"/>
      <c r="S228" s="103"/>
      <c r="T228" s="103"/>
      <c r="U228" s="103"/>
      <c r="V228" s="103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  <c r="AY228" s="103"/>
      <c r="AZ228" s="103"/>
      <c r="BA228" s="103"/>
      <c r="BB228" s="103"/>
      <c r="BC228" s="103"/>
      <c r="BD228" s="103"/>
      <c r="BE228" s="103"/>
      <c r="BF228" s="103"/>
      <c r="BG228" s="103"/>
      <c r="BH228" s="103"/>
      <c r="BI228" s="103"/>
      <c r="BJ228" s="103"/>
      <c r="BK228" s="103"/>
      <c r="BL228" s="103"/>
      <c r="BM228" s="103"/>
      <c r="BN228" s="103"/>
      <c r="BO228" s="103"/>
      <c r="BP228" s="103"/>
      <c r="BQ228" s="103"/>
    </row>
    <row r="229" spans="1:69" s="109" customFormat="1" x14ac:dyDescent="0.35">
      <c r="A229" s="103"/>
      <c r="B229" s="103"/>
      <c r="C229" s="103"/>
      <c r="D229" s="103"/>
      <c r="E229" s="103"/>
      <c r="F229" s="103"/>
      <c r="G229" s="103"/>
      <c r="H229" s="103"/>
      <c r="I229" s="103"/>
      <c r="J229" s="103"/>
      <c r="K229" s="103"/>
      <c r="L229" s="103"/>
      <c r="M229" s="103"/>
      <c r="N229" s="103"/>
      <c r="O229" s="103"/>
      <c r="P229" s="103"/>
      <c r="Q229" s="103"/>
      <c r="R229" s="103"/>
      <c r="S229" s="103"/>
      <c r="T229" s="103"/>
      <c r="U229" s="103"/>
      <c r="V229" s="103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  <c r="AY229" s="103"/>
      <c r="AZ229" s="103"/>
      <c r="BA229" s="103"/>
      <c r="BB229" s="103"/>
      <c r="BC229" s="103"/>
      <c r="BD229" s="103"/>
      <c r="BE229" s="103"/>
      <c r="BF229" s="103"/>
      <c r="BG229" s="103"/>
      <c r="BH229" s="103"/>
      <c r="BI229" s="103"/>
      <c r="BJ229" s="103"/>
      <c r="BK229" s="103"/>
      <c r="BL229" s="103"/>
      <c r="BM229" s="103"/>
      <c r="BN229" s="103"/>
      <c r="BO229" s="103"/>
      <c r="BP229" s="103"/>
      <c r="BQ229" s="103"/>
    </row>
    <row r="230" spans="1:69" s="109" customFormat="1" x14ac:dyDescent="0.35">
      <c r="A230" s="103"/>
      <c r="B230" s="103"/>
      <c r="C230" s="103"/>
      <c r="D230" s="103"/>
      <c r="E230" s="103"/>
      <c r="F230" s="103"/>
      <c r="G230" s="103"/>
      <c r="H230" s="103"/>
      <c r="I230" s="103"/>
      <c r="J230" s="103"/>
      <c r="K230" s="103"/>
      <c r="L230" s="103"/>
      <c r="M230" s="103"/>
      <c r="N230" s="103"/>
      <c r="O230" s="103"/>
      <c r="P230" s="103"/>
      <c r="Q230" s="103"/>
      <c r="R230" s="103"/>
      <c r="S230" s="103"/>
      <c r="T230" s="103"/>
      <c r="U230" s="103"/>
      <c r="V230" s="103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  <c r="AY230" s="103"/>
      <c r="AZ230" s="103"/>
      <c r="BA230" s="103"/>
      <c r="BB230" s="103"/>
      <c r="BC230" s="103"/>
      <c r="BD230" s="103"/>
      <c r="BE230" s="103"/>
      <c r="BF230" s="103"/>
      <c r="BG230" s="103"/>
      <c r="BH230" s="103"/>
      <c r="BI230" s="103"/>
      <c r="BJ230" s="103"/>
      <c r="BK230" s="103"/>
      <c r="BL230" s="103"/>
      <c r="BM230" s="103"/>
      <c r="BN230" s="103"/>
      <c r="BO230" s="103"/>
      <c r="BP230" s="103"/>
      <c r="BQ230" s="103"/>
    </row>
    <row r="231" spans="1:69" s="109" customFormat="1" x14ac:dyDescent="0.35">
      <c r="A231" s="103"/>
      <c r="B231" s="103"/>
      <c r="C231" s="103"/>
      <c r="D231" s="103"/>
      <c r="E231" s="103"/>
      <c r="F231" s="103"/>
      <c r="G231" s="103"/>
      <c r="H231" s="103"/>
      <c r="I231" s="103"/>
      <c r="J231" s="103"/>
      <c r="K231" s="103"/>
      <c r="L231" s="103"/>
      <c r="M231" s="103"/>
      <c r="N231" s="103"/>
      <c r="O231" s="103"/>
      <c r="P231" s="103"/>
      <c r="Q231" s="103"/>
      <c r="R231" s="103"/>
      <c r="S231" s="103"/>
      <c r="T231" s="103"/>
      <c r="U231" s="103"/>
      <c r="V231" s="103"/>
      <c r="W231" s="103"/>
      <c r="X231" s="103"/>
      <c r="Y231" s="103"/>
      <c r="Z231" s="103"/>
      <c r="AA231" s="103"/>
      <c r="AB231" s="103"/>
      <c r="AC231" s="103"/>
      <c r="AD231" s="103"/>
      <c r="AE231" s="103"/>
      <c r="AF231" s="103"/>
      <c r="AG231" s="103"/>
      <c r="AH231" s="103"/>
      <c r="AI231" s="103"/>
      <c r="AJ231" s="103"/>
      <c r="AK231" s="103"/>
      <c r="AL231" s="103"/>
      <c r="AM231" s="103"/>
      <c r="AN231" s="103"/>
      <c r="AO231" s="103"/>
      <c r="AP231" s="103"/>
      <c r="AQ231" s="103"/>
      <c r="AR231" s="103"/>
      <c r="AS231" s="103"/>
      <c r="AT231" s="103"/>
      <c r="AU231" s="103"/>
      <c r="AV231" s="103"/>
      <c r="AW231" s="103"/>
      <c r="AX231" s="103"/>
      <c r="AY231" s="103"/>
      <c r="AZ231" s="103"/>
      <c r="BA231" s="103"/>
      <c r="BB231" s="103"/>
      <c r="BC231" s="103"/>
      <c r="BD231" s="103"/>
      <c r="BE231" s="103"/>
      <c r="BF231" s="103"/>
      <c r="BG231" s="103"/>
      <c r="BH231" s="103"/>
      <c r="BI231" s="103"/>
      <c r="BJ231" s="103"/>
      <c r="BK231" s="103"/>
      <c r="BL231" s="103"/>
      <c r="BM231" s="103"/>
      <c r="BN231" s="103"/>
      <c r="BO231" s="103"/>
      <c r="BP231" s="103"/>
      <c r="BQ231" s="103"/>
    </row>
    <row r="232" spans="1:69" s="109" customFormat="1" x14ac:dyDescent="0.35">
      <c r="A232" s="103"/>
      <c r="B232" s="103"/>
      <c r="C232" s="103"/>
      <c r="D232" s="103"/>
      <c r="E232" s="103"/>
      <c r="F232" s="103"/>
      <c r="G232" s="103"/>
      <c r="H232" s="103"/>
      <c r="I232" s="103"/>
      <c r="J232" s="103"/>
      <c r="K232" s="103"/>
      <c r="L232" s="103"/>
      <c r="M232" s="103"/>
      <c r="N232" s="103"/>
      <c r="O232" s="103"/>
      <c r="P232" s="103"/>
      <c r="Q232" s="103"/>
      <c r="R232" s="103"/>
      <c r="S232" s="103"/>
      <c r="T232" s="103"/>
      <c r="U232" s="103"/>
      <c r="V232" s="103"/>
      <c r="W232" s="103"/>
      <c r="X232" s="103"/>
      <c r="Y232" s="103"/>
      <c r="Z232" s="103"/>
      <c r="AA232" s="103"/>
      <c r="AB232" s="103"/>
      <c r="AC232" s="103"/>
      <c r="AD232" s="103"/>
      <c r="AE232" s="103"/>
      <c r="AF232" s="103"/>
      <c r="AG232" s="103"/>
      <c r="AH232" s="103"/>
      <c r="AI232" s="103"/>
      <c r="AJ232" s="103"/>
      <c r="AK232" s="103"/>
      <c r="AL232" s="103"/>
      <c r="AM232" s="103"/>
      <c r="AN232" s="103"/>
      <c r="AO232" s="103"/>
      <c r="AP232" s="103"/>
      <c r="AQ232" s="103"/>
      <c r="AR232" s="103"/>
      <c r="AS232" s="103"/>
      <c r="AT232" s="103"/>
      <c r="AU232" s="103"/>
      <c r="AV232" s="103"/>
      <c r="AW232" s="103"/>
      <c r="AX232" s="103"/>
      <c r="AY232" s="103"/>
      <c r="AZ232" s="103"/>
      <c r="BA232" s="103"/>
      <c r="BB232" s="103"/>
      <c r="BC232" s="103"/>
      <c r="BD232" s="103"/>
      <c r="BE232" s="103"/>
      <c r="BF232" s="103"/>
      <c r="BG232" s="103"/>
      <c r="BH232" s="103"/>
      <c r="BI232" s="103"/>
      <c r="BJ232" s="103"/>
      <c r="BK232" s="103"/>
      <c r="BL232" s="103"/>
      <c r="BM232" s="103"/>
      <c r="BN232" s="103"/>
      <c r="BO232" s="103"/>
      <c r="BP232" s="103"/>
      <c r="BQ232" s="103"/>
    </row>
    <row r="233" spans="1:69" s="109" customFormat="1" x14ac:dyDescent="0.35">
      <c r="A233" s="103"/>
      <c r="B233" s="103"/>
      <c r="C233" s="103"/>
      <c r="D233" s="103"/>
      <c r="E233" s="103"/>
      <c r="F233" s="103"/>
      <c r="G233" s="103"/>
      <c r="H233" s="103"/>
      <c r="I233" s="103"/>
      <c r="J233" s="103"/>
      <c r="K233" s="103"/>
      <c r="L233" s="103"/>
      <c r="M233" s="103"/>
      <c r="N233" s="103"/>
      <c r="O233" s="103"/>
      <c r="P233" s="103"/>
      <c r="Q233" s="103"/>
      <c r="R233" s="103"/>
      <c r="S233" s="103"/>
      <c r="T233" s="103"/>
      <c r="U233" s="103"/>
      <c r="V233" s="103"/>
      <c r="W233" s="103"/>
      <c r="X233" s="103"/>
      <c r="Y233" s="103"/>
      <c r="Z233" s="103"/>
      <c r="AA233" s="103"/>
      <c r="AB233" s="103"/>
      <c r="AC233" s="103"/>
      <c r="AD233" s="103"/>
      <c r="AE233" s="103"/>
      <c r="AF233" s="103"/>
      <c r="AG233" s="103"/>
      <c r="AH233" s="103"/>
      <c r="AI233" s="103"/>
      <c r="AJ233" s="103"/>
      <c r="AK233" s="103"/>
      <c r="AL233" s="103"/>
      <c r="AM233" s="103"/>
      <c r="AN233" s="103"/>
      <c r="AO233" s="103"/>
      <c r="AP233" s="103"/>
      <c r="AQ233" s="103"/>
      <c r="AR233" s="103"/>
      <c r="AS233" s="103"/>
      <c r="AT233" s="103"/>
      <c r="AU233" s="103"/>
      <c r="AV233" s="103"/>
      <c r="AW233" s="103"/>
      <c r="AX233" s="103"/>
      <c r="AY233" s="103"/>
      <c r="AZ233" s="103"/>
      <c r="BA233" s="103"/>
      <c r="BB233" s="103"/>
      <c r="BC233" s="103"/>
      <c r="BD233" s="103"/>
      <c r="BE233" s="103"/>
      <c r="BF233" s="103"/>
      <c r="BG233" s="103"/>
      <c r="BH233" s="103"/>
      <c r="BI233" s="103"/>
      <c r="BJ233" s="103"/>
      <c r="BK233" s="103"/>
      <c r="BL233" s="103"/>
      <c r="BM233" s="103"/>
      <c r="BN233" s="103"/>
      <c r="BO233" s="103"/>
      <c r="BP233" s="103"/>
      <c r="BQ233" s="103"/>
    </row>
    <row r="234" spans="1:69" s="109" customFormat="1" x14ac:dyDescent="0.35">
      <c r="A234" s="103"/>
      <c r="B234" s="103"/>
      <c r="C234" s="103"/>
      <c r="D234" s="103"/>
      <c r="E234" s="103"/>
      <c r="F234" s="103"/>
      <c r="G234" s="103"/>
      <c r="H234" s="103"/>
      <c r="I234" s="103"/>
      <c r="J234" s="103"/>
      <c r="K234" s="103"/>
      <c r="L234" s="103"/>
      <c r="M234" s="103"/>
      <c r="N234" s="103"/>
      <c r="O234" s="103"/>
      <c r="P234" s="103"/>
      <c r="Q234" s="103"/>
      <c r="R234" s="103"/>
      <c r="S234" s="103"/>
      <c r="T234" s="103"/>
      <c r="U234" s="103"/>
      <c r="V234" s="103"/>
      <c r="W234" s="103"/>
      <c r="X234" s="103"/>
      <c r="Y234" s="103"/>
      <c r="Z234" s="103"/>
      <c r="AA234" s="103"/>
      <c r="AB234" s="103"/>
      <c r="AC234" s="103"/>
      <c r="AD234" s="103"/>
      <c r="AE234" s="103"/>
      <c r="AF234" s="103"/>
      <c r="AG234" s="103"/>
      <c r="AH234" s="103"/>
      <c r="AI234" s="103"/>
      <c r="AJ234" s="103"/>
      <c r="AK234" s="103"/>
      <c r="AL234" s="103"/>
      <c r="AM234" s="103"/>
      <c r="AN234" s="103"/>
      <c r="AO234" s="103"/>
      <c r="AP234" s="103"/>
      <c r="AQ234" s="103"/>
      <c r="AR234" s="103"/>
      <c r="AS234" s="103"/>
      <c r="AT234" s="103"/>
      <c r="AU234" s="103"/>
      <c r="AV234" s="103"/>
      <c r="AW234" s="103"/>
      <c r="AX234" s="103"/>
      <c r="AY234" s="103"/>
      <c r="AZ234" s="103"/>
      <c r="BA234" s="103"/>
      <c r="BB234" s="103"/>
      <c r="BC234" s="103"/>
      <c r="BD234" s="103"/>
      <c r="BE234" s="103"/>
      <c r="BF234" s="103"/>
      <c r="BG234" s="103"/>
      <c r="BH234" s="103"/>
      <c r="BI234" s="103"/>
      <c r="BJ234" s="103"/>
      <c r="BK234" s="103"/>
      <c r="BL234" s="103"/>
      <c r="BM234" s="103"/>
      <c r="BN234" s="103"/>
      <c r="BO234" s="103"/>
      <c r="BP234" s="103"/>
      <c r="BQ234" s="103"/>
    </row>
    <row r="235" spans="1:69" s="109" customFormat="1" x14ac:dyDescent="0.35">
      <c r="A235" s="103"/>
      <c r="B235" s="103"/>
      <c r="C235" s="103"/>
      <c r="D235" s="103"/>
      <c r="E235" s="103"/>
      <c r="F235" s="103"/>
      <c r="G235" s="103"/>
      <c r="H235" s="103"/>
      <c r="I235" s="103"/>
      <c r="J235" s="103"/>
      <c r="K235" s="103"/>
      <c r="L235" s="103"/>
      <c r="M235" s="103"/>
      <c r="N235" s="103"/>
      <c r="O235" s="103"/>
      <c r="P235" s="103"/>
      <c r="Q235" s="103"/>
      <c r="R235" s="103"/>
      <c r="S235" s="103"/>
      <c r="T235" s="103"/>
      <c r="U235" s="103"/>
      <c r="V235" s="103"/>
      <c r="W235" s="103"/>
      <c r="X235" s="103"/>
      <c r="Y235" s="103"/>
      <c r="Z235" s="103"/>
      <c r="AA235" s="103"/>
      <c r="AB235" s="103"/>
      <c r="AC235" s="103"/>
      <c r="AD235" s="103"/>
      <c r="AE235" s="103"/>
      <c r="AF235" s="103"/>
      <c r="AG235" s="103"/>
      <c r="AH235" s="103"/>
      <c r="AI235" s="103"/>
      <c r="AJ235" s="103"/>
      <c r="AK235" s="103"/>
      <c r="AL235" s="103"/>
      <c r="AM235" s="103"/>
      <c r="AN235" s="103"/>
      <c r="AO235" s="103"/>
      <c r="AP235" s="103"/>
      <c r="AQ235" s="103"/>
      <c r="AR235" s="103"/>
      <c r="AS235" s="103"/>
      <c r="AT235" s="103"/>
      <c r="AU235" s="103"/>
      <c r="AV235" s="103"/>
      <c r="AW235" s="103"/>
      <c r="AX235" s="103"/>
      <c r="AY235" s="103"/>
      <c r="AZ235" s="103"/>
      <c r="BA235" s="103"/>
      <c r="BB235" s="103"/>
      <c r="BC235" s="103"/>
      <c r="BD235" s="103"/>
      <c r="BE235" s="103"/>
      <c r="BF235" s="103"/>
      <c r="BG235" s="103"/>
      <c r="BH235" s="103"/>
      <c r="BI235" s="103"/>
      <c r="BJ235" s="103"/>
      <c r="BK235" s="103"/>
      <c r="BL235" s="103"/>
      <c r="BM235" s="103"/>
      <c r="BN235" s="103"/>
      <c r="BO235" s="103"/>
      <c r="BP235" s="103"/>
      <c r="BQ235" s="103"/>
    </row>
    <row r="236" spans="1:69" s="109" customFormat="1" x14ac:dyDescent="0.35">
      <c r="A236" s="103"/>
      <c r="B236" s="103"/>
      <c r="C236" s="103"/>
      <c r="D236" s="103"/>
      <c r="E236" s="103"/>
      <c r="F236" s="103"/>
      <c r="G236" s="103"/>
      <c r="H236" s="103"/>
      <c r="I236" s="103"/>
      <c r="J236" s="103"/>
      <c r="K236" s="103"/>
      <c r="L236" s="103"/>
      <c r="M236" s="103"/>
      <c r="N236" s="103"/>
      <c r="O236" s="103"/>
      <c r="P236" s="103"/>
      <c r="Q236" s="103"/>
      <c r="R236" s="103"/>
      <c r="S236" s="103"/>
      <c r="T236" s="103"/>
      <c r="U236" s="103"/>
      <c r="V236" s="103"/>
      <c r="W236" s="103"/>
      <c r="X236" s="103"/>
      <c r="Y236" s="103"/>
      <c r="Z236" s="103"/>
      <c r="AA236" s="103"/>
      <c r="AB236" s="103"/>
      <c r="AC236" s="103"/>
      <c r="AD236" s="103"/>
      <c r="AE236" s="103"/>
      <c r="AF236" s="103"/>
      <c r="AG236" s="103"/>
      <c r="AH236" s="103"/>
      <c r="AI236" s="103"/>
      <c r="AJ236" s="103"/>
      <c r="AK236" s="103"/>
      <c r="AL236" s="103"/>
      <c r="AM236" s="103"/>
      <c r="AN236" s="103"/>
      <c r="AO236" s="103"/>
      <c r="AP236" s="103"/>
      <c r="AQ236" s="103"/>
      <c r="AR236" s="103"/>
      <c r="AS236" s="103"/>
      <c r="AT236" s="103"/>
      <c r="AU236" s="103"/>
      <c r="AV236" s="103"/>
      <c r="AW236" s="103"/>
      <c r="AX236" s="103"/>
      <c r="AY236" s="103"/>
      <c r="AZ236" s="103"/>
      <c r="BA236" s="103"/>
      <c r="BB236" s="103"/>
      <c r="BC236" s="103"/>
      <c r="BD236" s="103"/>
      <c r="BE236" s="103"/>
      <c r="BF236" s="103"/>
      <c r="BG236" s="103"/>
      <c r="BH236" s="103"/>
      <c r="BI236" s="103"/>
      <c r="BJ236" s="103"/>
      <c r="BK236" s="103"/>
      <c r="BL236" s="103"/>
      <c r="BM236" s="103"/>
      <c r="BN236" s="103"/>
      <c r="BO236" s="103"/>
      <c r="BP236" s="103"/>
      <c r="BQ236" s="103"/>
    </row>
    <row r="237" spans="1:69" s="109" customFormat="1" x14ac:dyDescent="0.35">
      <c r="A237" s="103"/>
      <c r="B237" s="103"/>
      <c r="C237" s="103"/>
      <c r="D237" s="103"/>
      <c r="E237" s="103"/>
      <c r="F237" s="103"/>
      <c r="G237" s="103"/>
      <c r="H237" s="103"/>
      <c r="I237" s="103"/>
      <c r="J237" s="103"/>
      <c r="K237" s="103"/>
      <c r="L237" s="103"/>
      <c r="M237" s="103"/>
      <c r="N237" s="103"/>
      <c r="O237" s="103"/>
      <c r="P237" s="103"/>
      <c r="Q237" s="103"/>
      <c r="R237" s="103"/>
      <c r="S237" s="103"/>
      <c r="T237" s="103"/>
      <c r="U237" s="103"/>
      <c r="V237" s="103"/>
      <c r="W237" s="103"/>
      <c r="X237" s="103"/>
      <c r="Y237" s="103"/>
      <c r="Z237" s="103"/>
      <c r="AA237" s="103"/>
      <c r="AB237" s="103"/>
      <c r="AC237" s="103"/>
      <c r="AD237" s="103"/>
      <c r="AE237" s="103"/>
      <c r="AF237" s="103"/>
      <c r="AG237" s="103"/>
      <c r="AH237" s="103"/>
      <c r="AI237" s="103"/>
      <c r="AJ237" s="103"/>
      <c r="AK237" s="103"/>
      <c r="AL237" s="103"/>
      <c r="AM237" s="103"/>
      <c r="AN237" s="103"/>
      <c r="AO237" s="103"/>
      <c r="AP237" s="103"/>
      <c r="AQ237" s="103"/>
      <c r="AR237" s="103"/>
      <c r="AS237" s="103"/>
      <c r="AT237" s="103"/>
      <c r="AU237" s="103"/>
      <c r="AV237" s="103"/>
      <c r="AW237" s="103"/>
      <c r="AX237" s="103"/>
      <c r="AY237" s="103"/>
      <c r="AZ237" s="103"/>
      <c r="BA237" s="103"/>
      <c r="BB237" s="103"/>
      <c r="BC237" s="103"/>
      <c r="BD237" s="103"/>
      <c r="BE237" s="103"/>
      <c r="BF237" s="103"/>
      <c r="BG237" s="103"/>
      <c r="BH237" s="103"/>
      <c r="BI237" s="103"/>
      <c r="BJ237" s="103"/>
      <c r="BK237" s="103"/>
      <c r="BL237" s="103"/>
      <c r="BM237" s="103"/>
      <c r="BN237" s="103"/>
      <c r="BO237" s="103"/>
      <c r="BP237" s="103"/>
      <c r="BQ237" s="103"/>
    </row>
    <row r="238" spans="1:69" s="109" customFormat="1" x14ac:dyDescent="0.35">
      <c r="A238" s="103"/>
      <c r="B238" s="103"/>
      <c r="C238" s="103"/>
      <c r="D238" s="103"/>
      <c r="E238" s="103"/>
      <c r="F238" s="103"/>
      <c r="G238" s="103"/>
      <c r="H238" s="103"/>
      <c r="I238" s="103"/>
      <c r="J238" s="103"/>
      <c r="K238" s="103"/>
      <c r="L238" s="103"/>
      <c r="M238" s="103"/>
      <c r="N238" s="103"/>
      <c r="O238" s="103"/>
      <c r="P238" s="103"/>
      <c r="Q238" s="103"/>
      <c r="R238" s="103"/>
      <c r="S238" s="103"/>
      <c r="T238" s="103"/>
      <c r="U238" s="103"/>
      <c r="V238" s="103"/>
      <c r="W238" s="103"/>
      <c r="X238" s="103"/>
      <c r="Y238" s="103"/>
      <c r="Z238" s="103"/>
      <c r="AA238" s="103"/>
      <c r="AB238" s="103"/>
      <c r="AC238" s="103"/>
      <c r="AD238" s="103"/>
      <c r="AE238" s="103"/>
      <c r="AF238" s="103"/>
      <c r="AG238" s="103"/>
      <c r="AH238" s="103"/>
      <c r="AI238" s="103"/>
      <c r="AJ238" s="103"/>
      <c r="AK238" s="103"/>
      <c r="AL238" s="103"/>
      <c r="AM238" s="103"/>
      <c r="AN238" s="103"/>
      <c r="AO238" s="103"/>
      <c r="AP238" s="103"/>
      <c r="AQ238" s="103"/>
      <c r="AR238" s="103"/>
      <c r="AS238" s="103"/>
      <c r="AT238" s="103"/>
      <c r="AU238" s="103"/>
      <c r="AV238" s="103"/>
      <c r="AW238" s="103"/>
      <c r="AX238" s="103"/>
      <c r="AY238" s="103"/>
      <c r="AZ238" s="103"/>
      <c r="BA238" s="103"/>
      <c r="BB238" s="103"/>
      <c r="BC238" s="103"/>
      <c r="BD238" s="103"/>
      <c r="BE238" s="103"/>
      <c r="BF238" s="103"/>
      <c r="BG238" s="103"/>
      <c r="BH238" s="103"/>
      <c r="BI238" s="103"/>
      <c r="BJ238" s="103"/>
      <c r="BK238" s="103"/>
      <c r="BL238" s="103"/>
      <c r="BM238" s="103"/>
      <c r="BN238" s="103"/>
      <c r="BO238" s="103"/>
      <c r="BP238" s="103"/>
      <c r="BQ238" s="103"/>
    </row>
    <row r="239" spans="1:69" s="109" customFormat="1" x14ac:dyDescent="0.35">
      <c r="A239" s="103"/>
      <c r="B239" s="103"/>
      <c r="C239" s="103"/>
      <c r="D239" s="103"/>
      <c r="E239" s="103"/>
      <c r="F239" s="103"/>
      <c r="G239" s="103"/>
      <c r="H239" s="103"/>
      <c r="I239" s="103"/>
      <c r="J239" s="103"/>
      <c r="K239" s="103"/>
      <c r="L239" s="103"/>
      <c r="M239" s="103"/>
      <c r="N239" s="103"/>
      <c r="O239" s="103"/>
      <c r="P239" s="103"/>
      <c r="Q239" s="103"/>
      <c r="R239" s="103"/>
      <c r="S239" s="103"/>
      <c r="T239" s="103"/>
      <c r="U239" s="103"/>
      <c r="V239" s="103"/>
      <c r="W239" s="103"/>
      <c r="X239" s="103"/>
      <c r="Y239" s="103"/>
      <c r="Z239" s="103"/>
      <c r="AA239" s="103"/>
      <c r="AB239" s="103"/>
      <c r="AC239" s="103"/>
      <c r="AD239" s="103"/>
      <c r="AE239" s="103"/>
      <c r="AF239" s="103"/>
      <c r="AG239" s="103"/>
      <c r="AH239" s="103"/>
      <c r="AI239" s="103"/>
      <c r="AJ239" s="103"/>
      <c r="AK239" s="103"/>
      <c r="AL239" s="103"/>
      <c r="AM239" s="103"/>
      <c r="AN239" s="103"/>
      <c r="AO239" s="103"/>
      <c r="AP239" s="103"/>
      <c r="AQ239" s="103"/>
      <c r="AR239" s="103"/>
      <c r="AS239" s="103"/>
      <c r="AT239" s="103"/>
      <c r="AU239" s="103"/>
      <c r="AV239" s="103"/>
      <c r="AW239" s="103"/>
      <c r="AX239" s="103"/>
      <c r="AY239" s="103"/>
      <c r="AZ239" s="103"/>
      <c r="BA239" s="103"/>
      <c r="BB239" s="103"/>
      <c r="BC239" s="103"/>
      <c r="BD239" s="103"/>
      <c r="BE239" s="103"/>
      <c r="BF239" s="103"/>
      <c r="BG239" s="103"/>
      <c r="BH239" s="103"/>
      <c r="BI239" s="103"/>
      <c r="BJ239" s="103"/>
      <c r="BK239" s="103"/>
      <c r="BL239" s="103"/>
      <c r="BM239" s="103"/>
      <c r="BN239" s="103"/>
      <c r="BO239" s="103"/>
      <c r="BP239" s="103"/>
      <c r="BQ239" s="103"/>
    </row>
    <row r="240" spans="1:69" s="109" customFormat="1" x14ac:dyDescent="0.35">
      <c r="A240" s="103"/>
      <c r="B240" s="103"/>
      <c r="C240" s="103"/>
      <c r="D240" s="103"/>
      <c r="E240" s="103"/>
      <c r="F240" s="103"/>
      <c r="G240" s="103"/>
      <c r="H240" s="103"/>
      <c r="I240" s="103"/>
      <c r="J240" s="103"/>
      <c r="K240" s="103"/>
      <c r="L240" s="103"/>
      <c r="M240" s="103"/>
      <c r="N240" s="103"/>
      <c r="O240" s="103"/>
      <c r="P240" s="103"/>
      <c r="Q240" s="103"/>
      <c r="R240" s="103"/>
      <c r="S240" s="103"/>
      <c r="T240" s="103"/>
      <c r="U240" s="103"/>
      <c r="V240" s="103"/>
      <c r="W240" s="103"/>
      <c r="X240" s="103"/>
      <c r="Y240" s="103"/>
      <c r="Z240" s="103"/>
      <c r="AA240" s="103"/>
      <c r="AB240" s="103"/>
      <c r="AC240" s="103"/>
      <c r="AD240" s="103"/>
      <c r="AE240" s="103"/>
      <c r="AF240" s="103"/>
      <c r="AG240" s="103"/>
      <c r="AH240" s="103"/>
      <c r="AI240" s="103"/>
      <c r="AJ240" s="103"/>
      <c r="AK240" s="103"/>
      <c r="AL240" s="103"/>
      <c r="AM240" s="103"/>
      <c r="AN240" s="103"/>
      <c r="AO240" s="103"/>
      <c r="AP240" s="103"/>
      <c r="AQ240" s="103"/>
      <c r="AR240" s="103"/>
      <c r="AS240" s="103"/>
      <c r="AT240" s="103"/>
      <c r="AU240" s="103"/>
      <c r="AV240" s="103"/>
      <c r="AW240" s="103"/>
      <c r="AX240" s="103"/>
      <c r="AY240" s="103"/>
      <c r="AZ240" s="103"/>
      <c r="BA240" s="103"/>
      <c r="BB240" s="103"/>
      <c r="BC240" s="103"/>
      <c r="BD240" s="103"/>
      <c r="BE240" s="103"/>
      <c r="BF240" s="103"/>
      <c r="BG240" s="103"/>
      <c r="BH240" s="103"/>
      <c r="BI240" s="103"/>
      <c r="BJ240" s="103"/>
      <c r="BK240" s="103"/>
      <c r="BL240" s="103"/>
      <c r="BM240" s="103"/>
      <c r="BN240" s="103"/>
      <c r="BO240" s="103"/>
      <c r="BP240" s="103"/>
      <c r="BQ240" s="103"/>
    </row>
    <row r="241" spans="1:69" s="109" customFormat="1" x14ac:dyDescent="0.35">
      <c r="A241" s="103"/>
      <c r="B241" s="103"/>
      <c r="C241" s="103"/>
      <c r="D241" s="103"/>
      <c r="E241" s="103"/>
      <c r="F241" s="103"/>
      <c r="G241" s="103"/>
      <c r="H241" s="103"/>
      <c r="I241" s="103"/>
      <c r="J241" s="103"/>
      <c r="K241" s="103"/>
      <c r="L241" s="103"/>
      <c r="M241" s="103"/>
      <c r="N241" s="103"/>
      <c r="O241" s="103"/>
      <c r="P241" s="103"/>
      <c r="Q241" s="103"/>
      <c r="R241" s="103"/>
      <c r="S241" s="103"/>
      <c r="T241" s="103"/>
      <c r="U241" s="103"/>
      <c r="V241" s="103"/>
      <c r="W241" s="103"/>
      <c r="X241" s="103"/>
      <c r="Y241" s="103"/>
      <c r="Z241" s="103"/>
      <c r="AA241" s="103"/>
      <c r="AB241" s="103"/>
      <c r="AC241" s="103"/>
      <c r="AD241" s="103"/>
      <c r="AE241" s="103"/>
      <c r="AF241" s="103"/>
      <c r="AG241" s="103"/>
      <c r="AH241" s="103"/>
      <c r="AI241" s="103"/>
      <c r="AJ241" s="103"/>
      <c r="AK241" s="103"/>
      <c r="AL241" s="103"/>
      <c r="AM241" s="103"/>
      <c r="AN241" s="103"/>
      <c r="AO241" s="103"/>
      <c r="AP241" s="103"/>
      <c r="AQ241" s="103"/>
      <c r="AR241" s="103"/>
      <c r="AS241" s="103"/>
      <c r="AT241" s="103"/>
      <c r="AU241" s="103"/>
      <c r="AV241" s="103"/>
      <c r="AW241" s="103"/>
      <c r="AX241" s="103"/>
      <c r="AY241" s="103"/>
      <c r="AZ241" s="103"/>
      <c r="BA241" s="103"/>
      <c r="BB241" s="103"/>
      <c r="BC241" s="103"/>
      <c r="BD241" s="103"/>
      <c r="BE241" s="103"/>
      <c r="BF241" s="103"/>
      <c r="BG241" s="103"/>
      <c r="BH241" s="103"/>
      <c r="BI241" s="103"/>
      <c r="BJ241" s="103"/>
      <c r="BK241" s="103"/>
      <c r="BL241" s="103"/>
      <c r="BM241" s="103"/>
      <c r="BN241" s="103"/>
      <c r="BO241" s="103"/>
      <c r="BP241" s="103"/>
      <c r="BQ241" s="103"/>
    </row>
    <row r="242" spans="1:69" s="109" customFormat="1" x14ac:dyDescent="0.35">
      <c r="A242" s="103"/>
      <c r="B242" s="103"/>
      <c r="C242" s="103"/>
      <c r="D242" s="103"/>
      <c r="E242" s="103"/>
      <c r="F242" s="103"/>
      <c r="G242" s="103"/>
      <c r="H242" s="103"/>
      <c r="I242" s="103"/>
      <c r="J242" s="103"/>
      <c r="K242" s="103"/>
      <c r="L242" s="103"/>
      <c r="M242" s="103"/>
      <c r="N242" s="103"/>
      <c r="O242" s="103"/>
      <c r="P242" s="103"/>
      <c r="Q242" s="103"/>
      <c r="R242" s="103"/>
      <c r="S242" s="103"/>
      <c r="T242" s="103"/>
      <c r="U242" s="103"/>
      <c r="V242" s="103"/>
      <c r="W242" s="103"/>
      <c r="X242" s="103"/>
      <c r="Y242" s="103"/>
      <c r="Z242" s="103"/>
      <c r="AA242" s="103"/>
      <c r="AB242" s="103"/>
      <c r="AC242" s="103"/>
      <c r="AD242" s="103"/>
      <c r="AE242" s="103"/>
      <c r="AF242" s="103"/>
      <c r="AG242" s="103"/>
      <c r="AH242" s="103"/>
      <c r="AI242" s="103"/>
      <c r="AJ242" s="103"/>
      <c r="AK242" s="103"/>
      <c r="AL242" s="103"/>
      <c r="AM242" s="103"/>
      <c r="AN242" s="103"/>
      <c r="AO242" s="103"/>
      <c r="AP242" s="103"/>
      <c r="AQ242" s="103"/>
      <c r="AR242" s="103"/>
      <c r="AS242" s="103"/>
      <c r="AT242" s="103"/>
      <c r="AU242" s="103"/>
      <c r="AV242" s="103"/>
      <c r="AW242" s="103"/>
      <c r="AX242" s="103"/>
      <c r="AY242" s="103"/>
      <c r="AZ242" s="103"/>
      <c r="BA242" s="103"/>
      <c r="BB242" s="103"/>
      <c r="BC242" s="103"/>
      <c r="BD242" s="103"/>
      <c r="BE242" s="103"/>
      <c r="BF242" s="103"/>
      <c r="BG242" s="103"/>
      <c r="BH242" s="103"/>
      <c r="BI242" s="103"/>
      <c r="BJ242" s="103"/>
      <c r="BK242" s="103"/>
      <c r="BL242" s="103"/>
      <c r="BM242" s="103"/>
      <c r="BN242" s="103"/>
      <c r="BO242" s="103"/>
      <c r="BP242" s="103"/>
      <c r="BQ242" s="103"/>
    </row>
    <row r="243" spans="1:69" s="109" customFormat="1" x14ac:dyDescent="0.35">
      <c r="A243" s="103"/>
      <c r="B243" s="103"/>
      <c r="C243" s="103"/>
      <c r="D243" s="103"/>
      <c r="E243" s="103"/>
      <c r="F243" s="103"/>
      <c r="G243" s="103"/>
      <c r="H243" s="103"/>
      <c r="I243" s="103"/>
      <c r="J243" s="103"/>
      <c r="K243" s="103"/>
      <c r="L243" s="103"/>
      <c r="M243" s="103"/>
      <c r="N243" s="103"/>
      <c r="O243" s="103"/>
      <c r="P243" s="103"/>
      <c r="Q243" s="103"/>
      <c r="R243" s="103"/>
      <c r="S243" s="103"/>
      <c r="T243" s="103"/>
      <c r="U243" s="103"/>
      <c r="V243" s="103"/>
      <c r="W243" s="103"/>
      <c r="X243" s="103"/>
      <c r="Y243" s="103"/>
      <c r="Z243" s="103"/>
      <c r="AA243" s="103"/>
      <c r="AB243" s="103"/>
      <c r="AC243" s="103"/>
      <c r="AD243" s="103"/>
      <c r="AE243" s="103"/>
      <c r="AF243" s="103"/>
      <c r="AG243" s="103"/>
      <c r="AH243" s="103"/>
      <c r="AI243" s="103"/>
      <c r="AJ243" s="103"/>
      <c r="AK243" s="103"/>
      <c r="AL243" s="103"/>
      <c r="AM243" s="103"/>
      <c r="AN243" s="103"/>
      <c r="AO243" s="103"/>
      <c r="AP243" s="103"/>
      <c r="AQ243" s="103"/>
      <c r="AR243" s="103"/>
      <c r="AS243" s="103"/>
      <c r="AT243" s="103"/>
      <c r="AU243" s="103"/>
      <c r="AV243" s="103"/>
      <c r="AW243" s="103"/>
      <c r="AX243" s="103"/>
      <c r="AY243" s="103"/>
      <c r="AZ243" s="103"/>
      <c r="BA243" s="103"/>
      <c r="BB243" s="103"/>
      <c r="BC243" s="103"/>
      <c r="BD243" s="103"/>
      <c r="BE243" s="103"/>
      <c r="BF243" s="103"/>
      <c r="BG243" s="103"/>
      <c r="BH243" s="103"/>
      <c r="BI243" s="103"/>
      <c r="BJ243" s="103"/>
      <c r="BK243" s="103"/>
      <c r="BL243" s="103"/>
      <c r="BM243" s="103"/>
      <c r="BN243" s="103"/>
      <c r="BO243" s="103"/>
      <c r="BP243" s="103"/>
      <c r="BQ243" s="103"/>
    </row>
    <row r="244" spans="1:69" s="109" customFormat="1" x14ac:dyDescent="0.35">
      <c r="A244" s="103"/>
      <c r="B244" s="103"/>
      <c r="C244" s="103"/>
      <c r="D244" s="103"/>
      <c r="E244" s="103"/>
      <c r="F244" s="103"/>
      <c r="G244" s="103"/>
      <c r="H244" s="103"/>
      <c r="I244" s="103"/>
      <c r="J244" s="103"/>
      <c r="K244" s="103"/>
      <c r="L244" s="103"/>
      <c r="M244" s="103"/>
      <c r="N244" s="103"/>
      <c r="O244" s="103"/>
      <c r="P244" s="103"/>
      <c r="Q244" s="103"/>
      <c r="R244" s="103"/>
      <c r="S244" s="103"/>
      <c r="T244" s="103"/>
      <c r="U244" s="103"/>
      <c r="V244" s="103"/>
      <c r="W244" s="103"/>
      <c r="X244" s="103"/>
      <c r="Y244" s="103"/>
      <c r="Z244" s="103"/>
      <c r="AA244" s="103"/>
      <c r="AB244" s="103"/>
      <c r="AC244" s="103"/>
      <c r="AD244" s="103"/>
      <c r="AE244" s="103"/>
      <c r="AF244" s="103"/>
      <c r="AG244" s="103"/>
      <c r="AH244" s="103"/>
      <c r="AI244" s="103"/>
      <c r="AJ244" s="103"/>
      <c r="AK244" s="103"/>
      <c r="AL244" s="103"/>
      <c r="AM244" s="103"/>
      <c r="AN244" s="103"/>
      <c r="AO244" s="103"/>
      <c r="AP244" s="103"/>
      <c r="AQ244" s="103"/>
      <c r="AR244" s="103"/>
      <c r="AS244" s="103"/>
      <c r="AT244" s="103"/>
      <c r="AU244" s="103"/>
      <c r="AV244" s="103"/>
      <c r="AW244" s="103"/>
      <c r="AX244" s="103"/>
      <c r="AY244" s="103"/>
      <c r="AZ244" s="103"/>
      <c r="BA244" s="103"/>
      <c r="BB244" s="103"/>
      <c r="BC244" s="103"/>
      <c r="BD244" s="103"/>
      <c r="BE244" s="103"/>
      <c r="BF244" s="103"/>
      <c r="BG244" s="103"/>
      <c r="BH244" s="103"/>
      <c r="BI244" s="103"/>
      <c r="BJ244" s="103"/>
      <c r="BK244" s="103"/>
      <c r="BL244" s="103"/>
      <c r="BM244" s="103"/>
      <c r="BN244" s="103"/>
      <c r="BO244" s="103"/>
      <c r="BP244" s="103"/>
      <c r="BQ244" s="103"/>
    </row>
    <row r="245" spans="1:69" s="109" customFormat="1" x14ac:dyDescent="0.35">
      <c r="A245" s="103"/>
      <c r="B245" s="103"/>
      <c r="C245" s="103"/>
      <c r="D245" s="103"/>
      <c r="E245" s="103"/>
      <c r="F245" s="103"/>
      <c r="G245" s="103"/>
      <c r="H245" s="103"/>
      <c r="I245" s="103"/>
      <c r="J245" s="103"/>
      <c r="K245" s="103"/>
      <c r="L245" s="103"/>
      <c r="M245" s="103"/>
      <c r="N245" s="103"/>
      <c r="O245" s="103"/>
      <c r="P245" s="103"/>
      <c r="Q245" s="103"/>
      <c r="R245" s="103"/>
      <c r="S245" s="103"/>
      <c r="T245" s="103"/>
      <c r="U245" s="103"/>
      <c r="V245" s="103"/>
      <c r="W245" s="103"/>
      <c r="X245" s="103"/>
      <c r="Y245" s="103"/>
      <c r="Z245" s="103"/>
      <c r="AA245" s="103"/>
      <c r="AB245" s="103"/>
      <c r="AC245" s="103"/>
      <c r="AD245" s="103"/>
      <c r="AE245" s="103"/>
      <c r="AF245" s="103"/>
      <c r="AG245" s="103"/>
      <c r="AH245" s="103"/>
      <c r="AI245" s="103"/>
      <c r="AJ245" s="103"/>
      <c r="AK245" s="103"/>
      <c r="AL245" s="103"/>
      <c r="AM245" s="103"/>
      <c r="AN245" s="103"/>
      <c r="AO245" s="103"/>
      <c r="AP245" s="103"/>
      <c r="AQ245" s="103"/>
      <c r="AR245" s="103"/>
      <c r="AS245" s="103"/>
      <c r="AT245" s="103"/>
      <c r="AU245" s="103"/>
      <c r="AV245" s="103"/>
      <c r="AW245" s="103"/>
      <c r="AX245" s="103"/>
      <c r="AY245" s="103"/>
      <c r="AZ245" s="103"/>
      <c r="BA245" s="103"/>
      <c r="BB245" s="103"/>
      <c r="BC245" s="103"/>
      <c r="BD245" s="103"/>
      <c r="BE245" s="103"/>
      <c r="BF245" s="103"/>
      <c r="BG245" s="103"/>
      <c r="BH245" s="103"/>
      <c r="BI245" s="103"/>
      <c r="BJ245" s="103"/>
      <c r="BK245" s="103"/>
      <c r="BL245" s="103"/>
      <c r="BM245" s="103"/>
      <c r="BN245" s="103"/>
      <c r="BO245" s="103"/>
      <c r="BP245" s="103"/>
      <c r="BQ245" s="103"/>
    </row>
    <row r="246" spans="1:69" s="109" customFormat="1" x14ac:dyDescent="0.35">
      <c r="A246" s="103"/>
      <c r="B246" s="103"/>
      <c r="C246" s="103"/>
      <c r="D246" s="103"/>
      <c r="E246" s="103"/>
      <c r="F246" s="103"/>
      <c r="G246" s="103"/>
      <c r="H246" s="103"/>
      <c r="I246" s="103"/>
      <c r="J246" s="103"/>
      <c r="K246" s="103"/>
      <c r="L246" s="103"/>
      <c r="M246" s="103"/>
      <c r="N246" s="103"/>
      <c r="O246" s="103"/>
      <c r="P246" s="103"/>
      <c r="Q246" s="103"/>
      <c r="R246" s="103"/>
      <c r="S246" s="103"/>
      <c r="T246" s="103"/>
      <c r="U246" s="103"/>
      <c r="V246" s="103"/>
      <c r="W246" s="103"/>
      <c r="X246" s="103"/>
      <c r="Y246" s="103"/>
      <c r="Z246" s="103"/>
      <c r="AA246" s="103"/>
      <c r="AB246" s="103"/>
      <c r="AC246" s="103"/>
      <c r="AD246" s="103"/>
      <c r="AE246" s="103"/>
      <c r="AF246" s="103"/>
      <c r="AG246" s="103"/>
      <c r="AH246" s="103"/>
      <c r="AI246" s="103"/>
      <c r="AJ246" s="103"/>
      <c r="AK246" s="103"/>
      <c r="AL246" s="103"/>
      <c r="AM246" s="103"/>
      <c r="AN246" s="103"/>
      <c r="AO246" s="103"/>
      <c r="AP246" s="103"/>
      <c r="AQ246" s="103"/>
      <c r="AR246" s="103"/>
      <c r="AS246" s="103"/>
      <c r="AT246" s="103"/>
      <c r="AU246" s="103"/>
      <c r="AV246" s="103"/>
      <c r="AW246" s="103"/>
      <c r="AX246" s="103"/>
      <c r="AY246" s="103"/>
      <c r="AZ246" s="103"/>
      <c r="BA246" s="103"/>
      <c r="BB246" s="103"/>
      <c r="BC246" s="103"/>
      <c r="BD246" s="103"/>
      <c r="BE246" s="103"/>
      <c r="BF246" s="103"/>
      <c r="BG246" s="103"/>
      <c r="BH246" s="103"/>
      <c r="BI246" s="103"/>
      <c r="BJ246" s="103"/>
      <c r="BK246" s="103"/>
      <c r="BL246" s="103"/>
      <c r="BM246" s="103"/>
      <c r="BN246" s="103"/>
      <c r="BO246" s="103"/>
      <c r="BP246" s="103"/>
      <c r="BQ246" s="103"/>
    </row>
    <row r="247" spans="1:69" s="109" customFormat="1" x14ac:dyDescent="0.35">
      <c r="A247" s="103"/>
      <c r="B247" s="103"/>
      <c r="C247" s="103"/>
      <c r="D247" s="103"/>
      <c r="E247" s="103"/>
      <c r="F247" s="103"/>
      <c r="G247" s="103"/>
      <c r="H247" s="103"/>
      <c r="I247" s="103"/>
      <c r="J247" s="103"/>
      <c r="K247" s="103"/>
      <c r="L247" s="103"/>
      <c r="M247" s="103"/>
      <c r="N247" s="103"/>
      <c r="O247" s="103"/>
      <c r="P247" s="103"/>
      <c r="Q247" s="103"/>
      <c r="R247" s="103"/>
      <c r="S247" s="103"/>
      <c r="T247" s="103"/>
      <c r="U247" s="103"/>
      <c r="V247" s="103"/>
      <c r="W247" s="103"/>
      <c r="X247" s="103"/>
      <c r="Y247" s="103"/>
      <c r="Z247" s="103"/>
      <c r="AA247" s="103"/>
      <c r="AB247" s="103"/>
      <c r="AC247" s="103"/>
      <c r="AD247" s="103"/>
      <c r="AE247" s="103"/>
      <c r="AF247" s="103"/>
      <c r="AG247" s="103"/>
      <c r="AH247" s="103"/>
      <c r="AI247" s="103"/>
      <c r="AJ247" s="103"/>
      <c r="AK247" s="103"/>
      <c r="AL247" s="103"/>
      <c r="AM247" s="103"/>
      <c r="AN247" s="103"/>
      <c r="AO247" s="103"/>
      <c r="AP247" s="103"/>
      <c r="AQ247" s="103"/>
      <c r="AR247" s="103"/>
      <c r="AS247" s="103"/>
      <c r="AT247" s="103"/>
      <c r="AU247" s="103"/>
      <c r="AV247" s="103"/>
      <c r="AW247" s="103"/>
      <c r="AX247" s="103"/>
      <c r="AY247" s="103"/>
      <c r="AZ247" s="103"/>
      <c r="BA247" s="103"/>
      <c r="BB247" s="103"/>
      <c r="BC247" s="103"/>
      <c r="BD247" s="103"/>
      <c r="BE247" s="103"/>
      <c r="BF247" s="103"/>
      <c r="BG247" s="103"/>
      <c r="BH247" s="103"/>
      <c r="BI247" s="103"/>
      <c r="BJ247" s="103"/>
      <c r="BK247" s="103"/>
      <c r="BL247" s="103"/>
      <c r="BM247" s="103"/>
      <c r="BN247" s="103"/>
      <c r="BO247" s="103"/>
      <c r="BP247" s="103"/>
      <c r="BQ247" s="103"/>
    </row>
    <row r="248" spans="1:69" s="109" customFormat="1" x14ac:dyDescent="0.35">
      <c r="A248" s="103"/>
      <c r="B248" s="103"/>
      <c r="C248" s="103"/>
      <c r="D248" s="103"/>
      <c r="E248" s="103"/>
      <c r="F248" s="103"/>
      <c r="G248" s="103"/>
      <c r="H248" s="103"/>
      <c r="I248" s="103"/>
      <c r="J248" s="103"/>
      <c r="K248" s="103"/>
      <c r="L248" s="103"/>
      <c r="M248" s="103"/>
      <c r="N248" s="103"/>
      <c r="O248" s="103"/>
      <c r="P248" s="103"/>
      <c r="Q248" s="103"/>
      <c r="R248" s="103"/>
      <c r="S248" s="103"/>
      <c r="T248" s="103"/>
      <c r="U248" s="103"/>
      <c r="V248" s="103"/>
      <c r="W248" s="103"/>
      <c r="X248" s="103"/>
      <c r="Y248" s="103"/>
      <c r="Z248" s="103"/>
      <c r="AA248" s="103"/>
      <c r="AB248" s="103"/>
      <c r="AC248" s="103"/>
      <c r="AD248" s="103"/>
      <c r="AE248" s="103"/>
      <c r="AF248" s="103"/>
      <c r="AG248" s="103"/>
      <c r="AH248" s="103"/>
      <c r="AI248" s="103"/>
      <c r="AJ248" s="103"/>
      <c r="AK248" s="103"/>
      <c r="AL248" s="103"/>
      <c r="AM248" s="103"/>
      <c r="AN248" s="103"/>
      <c r="AO248" s="103"/>
      <c r="AP248" s="103"/>
      <c r="AQ248" s="103"/>
      <c r="AR248" s="103"/>
      <c r="AS248" s="103"/>
      <c r="AT248" s="103"/>
      <c r="AU248" s="103"/>
      <c r="AV248" s="103"/>
      <c r="AW248" s="103"/>
      <c r="AX248" s="103"/>
      <c r="AY248" s="103"/>
      <c r="AZ248" s="103"/>
      <c r="BA248" s="103"/>
      <c r="BB248" s="103"/>
      <c r="BC248" s="103"/>
      <c r="BD248" s="103"/>
      <c r="BE248" s="103"/>
      <c r="BF248" s="103"/>
      <c r="BG248" s="103"/>
      <c r="BH248" s="103"/>
      <c r="BI248" s="103"/>
      <c r="BJ248" s="103"/>
      <c r="BK248" s="103"/>
      <c r="BL248" s="103"/>
      <c r="BM248" s="103"/>
      <c r="BN248" s="103"/>
      <c r="BO248" s="103"/>
      <c r="BP248" s="103"/>
      <c r="BQ248" s="103"/>
    </row>
    <row r="249" spans="1:69" s="109" customFormat="1" x14ac:dyDescent="0.35">
      <c r="A249" s="103"/>
      <c r="B249" s="103"/>
      <c r="C249" s="103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3"/>
      <c r="AS249" s="103"/>
      <c r="AT249" s="103"/>
      <c r="AU249" s="103"/>
      <c r="AV249" s="103"/>
      <c r="AW249" s="103"/>
      <c r="AX249" s="103"/>
      <c r="AY249" s="103"/>
      <c r="AZ249" s="103"/>
      <c r="BA249" s="103"/>
      <c r="BB249" s="103"/>
      <c r="BC249" s="103"/>
      <c r="BD249" s="103"/>
      <c r="BE249" s="103"/>
      <c r="BF249" s="103"/>
      <c r="BG249" s="103"/>
      <c r="BH249" s="103"/>
      <c r="BI249" s="103"/>
      <c r="BJ249" s="103"/>
      <c r="BK249" s="103"/>
      <c r="BL249" s="103"/>
      <c r="BM249" s="103"/>
      <c r="BN249" s="103"/>
      <c r="BO249" s="103"/>
      <c r="BP249" s="103"/>
      <c r="BQ249" s="103"/>
    </row>
    <row r="250" spans="1:69" s="109" customFormat="1" x14ac:dyDescent="0.35">
      <c r="A250" s="103"/>
      <c r="B250" s="103"/>
      <c r="C250" s="103"/>
      <c r="D250" s="103"/>
      <c r="E250" s="103"/>
      <c r="F250" s="103"/>
      <c r="G250" s="103"/>
      <c r="H250" s="103"/>
      <c r="I250" s="103"/>
      <c r="J250" s="103"/>
      <c r="K250" s="103"/>
      <c r="L250" s="103"/>
      <c r="M250" s="103"/>
      <c r="N250" s="103"/>
      <c r="O250" s="103"/>
      <c r="P250" s="103"/>
      <c r="Q250" s="103"/>
      <c r="R250" s="103"/>
      <c r="S250" s="103"/>
      <c r="T250" s="103"/>
      <c r="U250" s="103"/>
      <c r="V250" s="103"/>
      <c r="W250" s="103"/>
      <c r="X250" s="103"/>
      <c r="Y250" s="103"/>
      <c r="Z250" s="103"/>
      <c r="AA250" s="103"/>
      <c r="AB250" s="103"/>
      <c r="AC250" s="103"/>
      <c r="AD250" s="103"/>
      <c r="AE250" s="103"/>
      <c r="AF250" s="103"/>
      <c r="AG250" s="103"/>
      <c r="AH250" s="103"/>
      <c r="AI250" s="103"/>
      <c r="AJ250" s="103"/>
      <c r="AK250" s="103"/>
      <c r="AL250" s="103"/>
      <c r="AM250" s="103"/>
      <c r="AN250" s="103"/>
      <c r="AO250" s="103"/>
      <c r="AP250" s="103"/>
      <c r="AQ250" s="103"/>
      <c r="AR250" s="103"/>
      <c r="AS250" s="103"/>
      <c r="AT250" s="103"/>
      <c r="AU250" s="103"/>
      <c r="AV250" s="103"/>
      <c r="AW250" s="103"/>
      <c r="AX250" s="103"/>
      <c r="AY250" s="103"/>
      <c r="AZ250" s="103"/>
      <c r="BA250" s="103"/>
      <c r="BB250" s="103"/>
      <c r="BC250" s="103"/>
      <c r="BD250" s="103"/>
      <c r="BE250" s="103"/>
      <c r="BF250" s="103"/>
      <c r="BG250" s="103"/>
      <c r="BH250" s="103"/>
      <c r="BI250" s="103"/>
      <c r="BJ250" s="103"/>
      <c r="BK250" s="103"/>
      <c r="BL250" s="103"/>
      <c r="BM250" s="103"/>
      <c r="BN250" s="103"/>
      <c r="BO250" s="103"/>
      <c r="BP250" s="103"/>
      <c r="BQ250" s="103"/>
    </row>
    <row r="251" spans="1:69" s="109" customFormat="1" x14ac:dyDescent="0.35">
      <c r="A251" s="103"/>
      <c r="B251" s="103"/>
      <c r="C251" s="103"/>
      <c r="D251" s="103"/>
      <c r="E251" s="103"/>
      <c r="F251" s="103"/>
      <c r="G251" s="103"/>
      <c r="H251" s="103"/>
      <c r="I251" s="103"/>
      <c r="J251" s="103"/>
      <c r="K251" s="103"/>
      <c r="L251" s="103"/>
      <c r="M251" s="103"/>
      <c r="N251" s="103"/>
      <c r="O251" s="103"/>
      <c r="P251" s="103"/>
      <c r="Q251" s="103"/>
      <c r="R251" s="103"/>
      <c r="S251" s="103"/>
      <c r="T251" s="103"/>
      <c r="U251" s="103"/>
      <c r="V251" s="103"/>
      <c r="W251" s="103"/>
      <c r="X251" s="103"/>
      <c r="Y251" s="103"/>
      <c r="Z251" s="103"/>
      <c r="AA251" s="103"/>
      <c r="AB251" s="103"/>
      <c r="AC251" s="103"/>
      <c r="AD251" s="103"/>
      <c r="AE251" s="103"/>
      <c r="AF251" s="103"/>
      <c r="AG251" s="103"/>
      <c r="AH251" s="103"/>
      <c r="AI251" s="103"/>
      <c r="AJ251" s="103"/>
      <c r="AK251" s="103"/>
      <c r="AL251" s="103"/>
      <c r="AM251" s="103"/>
      <c r="AN251" s="103"/>
      <c r="AO251" s="103"/>
      <c r="AP251" s="103"/>
      <c r="AQ251" s="103"/>
      <c r="AR251" s="103"/>
      <c r="AS251" s="103"/>
      <c r="AT251" s="103"/>
      <c r="AU251" s="103"/>
      <c r="AV251" s="103"/>
      <c r="AW251" s="103"/>
      <c r="AX251" s="103"/>
      <c r="AY251" s="103"/>
      <c r="AZ251" s="103"/>
      <c r="BA251" s="103"/>
      <c r="BB251" s="103"/>
      <c r="BC251" s="103"/>
      <c r="BD251" s="103"/>
      <c r="BE251" s="103"/>
      <c r="BF251" s="103"/>
      <c r="BG251" s="103"/>
      <c r="BH251" s="103"/>
      <c r="BI251" s="103"/>
      <c r="BJ251" s="103"/>
      <c r="BK251" s="103"/>
      <c r="BL251" s="103"/>
      <c r="BM251" s="103"/>
      <c r="BN251" s="103"/>
      <c r="BO251" s="103"/>
      <c r="BP251" s="103"/>
      <c r="BQ251" s="103"/>
    </row>
    <row r="252" spans="1:69" s="109" customFormat="1" x14ac:dyDescent="0.35">
      <c r="A252" s="103"/>
      <c r="B252" s="103"/>
      <c r="C252" s="103"/>
      <c r="D252" s="103"/>
      <c r="E252" s="103"/>
      <c r="F252" s="103"/>
      <c r="G252" s="103"/>
      <c r="H252" s="103"/>
      <c r="I252" s="103"/>
      <c r="J252" s="103"/>
      <c r="K252" s="103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03"/>
      <c r="Z252" s="103"/>
      <c r="AA252" s="103"/>
      <c r="AB252" s="103"/>
      <c r="AC252" s="103"/>
      <c r="AD252" s="103"/>
      <c r="AE252" s="103"/>
      <c r="AF252" s="103"/>
      <c r="AG252" s="103"/>
      <c r="AH252" s="103"/>
      <c r="AI252" s="103"/>
      <c r="AJ252" s="103"/>
      <c r="AK252" s="103"/>
      <c r="AL252" s="103"/>
      <c r="AM252" s="103"/>
      <c r="AN252" s="103"/>
      <c r="AO252" s="103"/>
      <c r="AP252" s="103"/>
      <c r="AQ252" s="103"/>
      <c r="AR252" s="103"/>
      <c r="AS252" s="103"/>
      <c r="AT252" s="103"/>
      <c r="AU252" s="103"/>
      <c r="AV252" s="103"/>
      <c r="AW252" s="103"/>
      <c r="AX252" s="103"/>
      <c r="AY252" s="103"/>
      <c r="AZ252" s="103"/>
      <c r="BA252" s="103"/>
      <c r="BB252" s="103"/>
      <c r="BC252" s="103"/>
      <c r="BD252" s="103"/>
      <c r="BE252" s="103"/>
      <c r="BF252" s="103"/>
      <c r="BG252" s="103"/>
      <c r="BH252" s="103"/>
      <c r="BI252" s="103"/>
      <c r="BJ252" s="103"/>
      <c r="BK252" s="103"/>
      <c r="BL252" s="103"/>
      <c r="BM252" s="103"/>
      <c r="BN252" s="103"/>
      <c r="BO252" s="103"/>
      <c r="BP252" s="103"/>
      <c r="BQ252" s="103"/>
    </row>
    <row r="253" spans="1:69" s="109" customFormat="1" x14ac:dyDescent="0.35">
      <c r="A253" s="103"/>
      <c r="B253" s="103"/>
      <c r="C253" s="103"/>
      <c r="D253" s="103"/>
      <c r="E253" s="103"/>
      <c r="F253" s="103"/>
      <c r="G253" s="103"/>
      <c r="H253" s="103"/>
      <c r="I253" s="103"/>
      <c r="J253" s="103"/>
      <c r="K253" s="103"/>
      <c r="L253" s="103"/>
      <c r="M253" s="103"/>
      <c r="N253" s="103"/>
      <c r="O253" s="103"/>
      <c r="P253" s="103"/>
      <c r="Q253" s="103"/>
      <c r="R253" s="103"/>
      <c r="S253" s="103"/>
      <c r="T253" s="103"/>
      <c r="U253" s="103"/>
      <c r="V253" s="103"/>
      <c r="W253" s="103"/>
      <c r="X253" s="103"/>
      <c r="Y253" s="103"/>
      <c r="Z253" s="103"/>
      <c r="AA253" s="103"/>
      <c r="AB253" s="103"/>
      <c r="AC253" s="103"/>
      <c r="AD253" s="103"/>
      <c r="AE253" s="103"/>
      <c r="AF253" s="103"/>
      <c r="AG253" s="103"/>
      <c r="AH253" s="103"/>
      <c r="AI253" s="103"/>
      <c r="AJ253" s="103"/>
      <c r="AK253" s="103"/>
      <c r="AL253" s="103"/>
      <c r="AM253" s="103"/>
      <c r="AN253" s="103"/>
      <c r="AO253" s="103"/>
      <c r="AP253" s="103"/>
      <c r="AQ253" s="103"/>
      <c r="AR253" s="103"/>
      <c r="AS253" s="103"/>
      <c r="AT253" s="103"/>
      <c r="AU253" s="103"/>
      <c r="AV253" s="103"/>
      <c r="AW253" s="103"/>
      <c r="AX253" s="103"/>
      <c r="AY253" s="103"/>
      <c r="AZ253" s="103"/>
      <c r="BA253" s="103"/>
      <c r="BB253" s="103"/>
      <c r="BC253" s="103"/>
      <c r="BD253" s="103"/>
      <c r="BE253" s="103"/>
      <c r="BF253" s="103"/>
      <c r="BG253" s="103"/>
      <c r="BH253" s="103"/>
      <c r="BI253" s="103"/>
      <c r="BJ253" s="103"/>
      <c r="BK253" s="103"/>
      <c r="BL253" s="103"/>
      <c r="BM253" s="103"/>
      <c r="BN253" s="103"/>
      <c r="BO253" s="103"/>
      <c r="BP253" s="103"/>
      <c r="BQ253" s="103"/>
    </row>
    <row r="254" spans="1:69" s="109" customFormat="1" x14ac:dyDescent="0.35">
      <c r="A254" s="103"/>
      <c r="B254" s="103"/>
      <c r="C254" s="103"/>
      <c r="D254" s="103"/>
      <c r="E254" s="103"/>
      <c r="F254" s="103"/>
      <c r="G254" s="103"/>
      <c r="H254" s="103"/>
      <c r="I254" s="103"/>
      <c r="J254" s="103"/>
      <c r="K254" s="103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103"/>
      <c r="X254" s="103"/>
      <c r="Y254" s="103"/>
      <c r="Z254" s="103"/>
      <c r="AA254" s="103"/>
      <c r="AB254" s="103"/>
      <c r="AC254" s="103"/>
      <c r="AD254" s="103"/>
      <c r="AE254" s="103"/>
      <c r="AF254" s="103"/>
      <c r="AG254" s="103"/>
      <c r="AH254" s="103"/>
      <c r="AI254" s="103"/>
      <c r="AJ254" s="103"/>
      <c r="AK254" s="103"/>
      <c r="AL254" s="103"/>
      <c r="AM254" s="103"/>
      <c r="AN254" s="103"/>
      <c r="AO254" s="103"/>
      <c r="AP254" s="103"/>
      <c r="AQ254" s="103"/>
      <c r="AR254" s="103"/>
      <c r="AS254" s="103"/>
      <c r="AT254" s="103"/>
      <c r="AU254" s="103"/>
      <c r="AV254" s="103"/>
      <c r="AW254" s="103"/>
      <c r="AX254" s="103"/>
      <c r="AY254" s="103"/>
      <c r="AZ254" s="103"/>
      <c r="BA254" s="103"/>
      <c r="BB254" s="103"/>
      <c r="BC254" s="103"/>
      <c r="BD254" s="103"/>
      <c r="BE254" s="103"/>
      <c r="BF254" s="103"/>
      <c r="BG254" s="103"/>
      <c r="BH254" s="103"/>
      <c r="BI254" s="103"/>
      <c r="BJ254" s="103"/>
      <c r="BK254" s="103"/>
      <c r="BL254" s="103"/>
      <c r="BM254" s="103"/>
      <c r="BN254" s="103"/>
      <c r="BO254" s="103"/>
      <c r="BP254" s="103"/>
      <c r="BQ254" s="103"/>
    </row>
    <row r="255" spans="1:69" s="109" customFormat="1" x14ac:dyDescent="0.35">
      <c r="A255" s="103"/>
      <c r="B255" s="103"/>
      <c r="C255" s="103"/>
      <c r="D255" s="103"/>
      <c r="E255" s="103"/>
      <c r="F255" s="103"/>
      <c r="G255" s="103"/>
      <c r="H255" s="103"/>
      <c r="I255" s="103"/>
      <c r="J255" s="103"/>
      <c r="K255" s="103"/>
      <c r="L255" s="103"/>
      <c r="M255" s="103"/>
      <c r="N255" s="103"/>
      <c r="O255" s="103"/>
      <c r="P255" s="103"/>
      <c r="Q255" s="103"/>
      <c r="R255" s="103"/>
      <c r="S255" s="103"/>
      <c r="T255" s="103"/>
      <c r="U255" s="103"/>
      <c r="V255" s="103"/>
      <c r="W255" s="103"/>
      <c r="X255" s="103"/>
      <c r="Y255" s="103"/>
      <c r="Z255" s="103"/>
      <c r="AA255" s="103"/>
      <c r="AB255" s="103"/>
      <c r="AC255" s="103"/>
      <c r="AD255" s="103"/>
      <c r="AE255" s="103"/>
      <c r="AF255" s="103"/>
      <c r="AG255" s="103"/>
      <c r="AH255" s="103"/>
      <c r="AI255" s="103"/>
      <c r="AJ255" s="103"/>
      <c r="AK255" s="103"/>
      <c r="AL255" s="103"/>
      <c r="AM255" s="103"/>
      <c r="AN255" s="103"/>
      <c r="AO255" s="103"/>
      <c r="AP255" s="103"/>
      <c r="AQ255" s="103"/>
      <c r="AR255" s="103"/>
      <c r="AS255" s="103"/>
      <c r="AT255" s="103"/>
      <c r="AU255" s="103"/>
      <c r="AV255" s="103"/>
      <c r="AW255" s="103"/>
      <c r="AX255" s="103"/>
      <c r="AY255" s="103"/>
      <c r="AZ255" s="103"/>
      <c r="BA255" s="103"/>
      <c r="BB255" s="103"/>
      <c r="BC255" s="103"/>
      <c r="BD255" s="103"/>
      <c r="BE255" s="103"/>
      <c r="BF255" s="103"/>
      <c r="BG255" s="103"/>
      <c r="BH255" s="103"/>
      <c r="BI255" s="103"/>
      <c r="BJ255" s="103"/>
      <c r="BK255" s="103"/>
      <c r="BL255" s="103"/>
      <c r="BM255" s="103"/>
      <c r="BN255" s="103"/>
      <c r="BO255" s="103"/>
      <c r="BP255" s="103"/>
      <c r="BQ255" s="103"/>
    </row>
    <row r="256" spans="1:69" s="109" customFormat="1" x14ac:dyDescent="0.35">
      <c r="A256" s="103"/>
      <c r="B256" s="103"/>
      <c r="C256" s="103"/>
      <c r="D256" s="103"/>
      <c r="E256" s="103"/>
      <c r="F256" s="103"/>
      <c r="G256" s="103"/>
      <c r="H256" s="103"/>
      <c r="I256" s="103"/>
      <c r="J256" s="103"/>
      <c r="K256" s="103"/>
      <c r="L256" s="103"/>
      <c r="M256" s="103"/>
      <c r="N256" s="103"/>
      <c r="O256" s="103"/>
      <c r="P256" s="103"/>
      <c r="Q256" s="103"/>
      <c r="R256" s="103"/>
      <c r="S256" s="103"/>
      <c r="T256" s="103"/>
      <c r="U256" s="103"/>
      <c r="V256" s="103"/>
      <c r="W256" s="103"/>
      <c r="X256" s="103"/>
      <c r="Y256" s="103"/>
      <c r="Z256" s="103"/>
      <c r="AA256" s="103"/>
      <c r="AB256" s="103"/>
      <c r="AC256" s="103"/>
      <c r="AD256" s="103"/>
      <c r="AE256" s="103"/>
      <c r="AF256" s="103"/>
      <c r="AG256" s="103"/>
      <c r="AH256" s="103"/>
      <c r="AI256" s="103"/>
      <c r="AJ256" s="103"/>
      <c r="AK256" s="103"/>
      <c r="AL256" s="103"/>
      <c r="AM256" s="103"/>
      <c r="AN256" s="103"/>
      <c r="AO256" s="103"/>
      <c r="AP256" s="103"/>
      <c r="AQ256" s="103"/>
      <c r="AR256" s="103"/>
      <c r="AS256" s="103"/>
      <c r="AT256" s="103"/>
      <c r="AU256" s="103"/>
      <c r="AV256" s="103"/>
      <c r="AW256" s="103"/>
      <c r="AX256" s="103"/>
      <c r="AY256" s="103"/>
      <c r="AZ256" s="103"/>
      <c r="BA256" s="103"/>
      <c r="BB256" s="103"/>
      <c r="BC256" s="103"/>
      <c r="BD256" s="103"/>
      <c r="BE256" s="103"/>
      <c r="BF256" s="103"/>
      <c r="BG256" s="103"/>
      <c r="BH256" s="103"/>
      <c r="BI256" s="103"/>
      <c r="BJ256" s="103"/>
      <c r="BK256" s="103"/>
      <c r="BL256" s="103"/>
      <c r="BM256" s="103"/>
      <c r="BN256" s="103"/>
      <c r="BO256" s="103"/>
      <c r="BP256" s="103"/>
      <c r="BQ256" s="103"/>
    </row>
    <row r="257" spans="1:69" s="109" customFormat="1" x14ac:dyDescent="0.35">
      <c r="A257" s="103"/>
      <c r="B257" s="103"/>
      <c r="C257" s="103"/>
      <c r="D257" s="103"/>
      <c r="E257" s="103"/>
      <c r="F257" s="103"/>
      <c r="G257" s="103"/>
      <c r="H257" s="103"/>
      <c r="I257" s="103"/>
      <c r="J257" s="103"/>
      <c r="K257" s="103"/>
      <c r="L257" s="103"/>
      <c r="M257" s="103"/>
      <c r="N257" s="103"/>
      <c r="O257" s="103"/>
      <c r="P257" s="103"/>
      <c r="Q257" s="103"/>
      <c r="R257" s="103"/>
      <c r="S257" s="103"/>
      <c r="T257" s="103"/>
      <c r="U257" s="103"/>
      <c r="V257" s="103"/>
      <c r="W257" s="103"/>
      <c r="X257" s="103"/>
      <c r="Y257" s="103"/>
      <c r="Z257" s="103"/>
      <c r="AA257" s="103"/>
      <c r="AB257" s="103"/>
      <c r="AC257" s="103"/>
      <c r="AD257" s="103"/>
      <c r="AE257" s="103"/>
      <c r="AF257" s="103"/>
      <c r="AG257" s="103"/>
      <c r="AH257" s="103"/>
      <c r="AI257" s="103"/>
      <c r="AJ257" s="103"/>
      <c r="AK257" s="103"/>
      <c r="AL257" s="103"/>
      <c r="AM257" s="103"/>
      <c r="AN257" s="103"/>
      <c r="AO257" s="103"/>
      <c r="AP257" s="103"/>
      <c r="AQ257" s="103"/>
      <c r="AR257" s="103"/>
      <c r="AS257" s="103"/>
      <c r="AT257" s="103"/>
      <c r="AU257" s="103"/>
      <c r="AV257" s="103"/>
      <c r="AW257" s="103"/>
      <c r="AX257" s="103"/>
      <c r="AY257" s="103"/>
      <c r="AZ257" s="103"/>
      <c r="BA257" s="103"/>
      <c r="BB257" s="103"/>
      <c r="BC257" s="103"/>
      <c r="BD257" s="103"/>
      <c r="BE257" s="103"/>
      <c r="BF257" s="103"/>
      <c r="BG257" s="103"/>
      <c r="BH257" s="103"/>
      <c r="BI257" s="103"/>
      <c r="BJ257" s="103"/>
      <c r="BK257" s="103"/>
      <c r="BL257" s="103"/>
      <c r="BM257" s="103"/>
      <c r="BN257" s="103"/>
      <c r="BO257" s="103"/>
      <c r="BP257" s="103"/>
      <c r="BQ257" s="103"/>
    </row>
  </sheetData>
  <mergeCells count="3">
    <mergeCell ref="C18:E18"/>
    <mergeCell ref="F18:H18"/>
    <mergeCell ref="I18:K18"/>
  </mergeCells>
  <conditionalFormatting sqref="B29:H30">
    <cfRule type="expression" dxfId="4" priority="1" stopIfTrue="1">
      <formula>B$2*$B$1=41</formula>
    </cfRule>
  </conditionalFormatting>
  <conditionalFormatting sqref="B31:H33">
    <cfRule type="expression" dxfId="3" priority="2" stopIfTrue="1">
      <formula>B$2*$B$1/105=41</formula>
    </cfRule>
    <cfRule type="expression" priority="3" stopIfTrue="1">
      <formula>$B$1&lt;&gt;105</formula>
    </cfRule>
    <cfRule type="expression" dxfId="2" priority="4" stopIfTrue="1">
      <formula>$BA31=0</formula>
    </cfRule>
  </conditionalFormatting>
  <conditionalFormatting sqref="B27:H27">
    <cfRule type="expression" dxfId="1" priority="5" stopIfTrue="1">
      <formula>+LEN(B27)&gt;0</formula>
    </cfRule>
  </conditionalFormatting>
  <conditionalFormatting sqref="B28:H28">
    <cfRule type="expression" dxfId="0" priority="6" stopIfTrue="1">
      <formula>+LEN(B28)&gt;0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5"/>
  <sheetViews>
    <sheetView workbookViewId="0">
      <selection activeCell="G38" sqref="G38"/>
    </sheetView>
  </sheetViews>
  <sheetFormatPr defaultColWidth="9.1796875" defaultRowHeight="14.5" x14ac:dyDescent="0.35"/>
  <cols>
    <col min="1" max="1" width="9.54296875" bestFit="1" customWidth="1"/>
    <col min="10" max="10" width="9.1796875" customWidth="1"/>
  </cols>
  <sheetData>
    <row r="1" spans="1:10" x14ac:dyDescent="0.35">
      <c r="A1" t="s">
        <v>135</v>
      </c>
    </row>
    <row r="2" spans="1:10" x14ac:dyDescent="0.35">
      <c r="A2" t="s">
        <v>92</v>
      </c>
    </row>
    <row r="7" spans="1:10" x14ac:dyDescent="0.35">
      <c r="A7" s="130" t="s">
        <v>31</v>
      </c>
      <c r="B7" s="131"/>
      <c r="C7" s="132" t="s">
        <v>1</v>
      </c>
      <c r="D7" s="130"/>
      <c r="E7" s="131"/>
      <c r="F7" s="133"/>
      <c r="G7" s="134" t="s">
        <v>93</v>
      </c>
      <c r="H7" s="133" t="s">
        <v>94</v>
      </c>
      <c r="I7" s="133" t="s">
        <v>95</v>
      </c>
      <c r="J7" s="133" t="s">
        <v>96</v>
      </c>
    </row>
    <row r="8" spans="1:10" x14ac:dyDescent="0.35">
      <c r="A8" s="135"/>
      <c r="B8" s="136"/>
      <c r="C8" s="137"/>
      <c r="D8" s="135"/>
      <c r="E8" s="136"/>
      <c r="F8" s="138"/>
      <c r="G8" s="139" t="s">
        <v>97</v>
      </c>
      <c r="H8" s="139" t="s">
        <v>97</v>
      </c>
      <c r="I8" s="139" t="s">
        <v>97</v>
      </c>
      <c r="J8" s="139" t="s">
        <v>97</v>
      </c>
    </row>
    <row r="9" spans="1:10" x14ac:dyDescent="0.35">
      <c r="A9" s="140">
        <v>43333</v>
      </c>
      <c r="B9" s="131"/>
      <c r="C9" s="131"/>
      <c r="D9" s="133" t="s">
        <v>34</v>
      </c>
      <c r="E9" s="133" t="s">
        <v>98</v>
      </c>
      <c r="F9" s="128" t="s">
        <v>155</v>
      </c>
      <c r="G9" s="128">
        <v>304.60000000000002</v>
      </c>
      <c r="H9" s="128">
        <v>292.7</v>
      </c>
      <c r="I9" s="128">
        <v>317</v>
      </c>
      <c r="J9" s="128">
        <v>303.60000000000002</v>
      </c>
    </row>
    <row r="10" spans="1:10" x14ac:dyDescent="0.35">
      <c r="A10" s="135"/>
      <c r="B10" s="136"/>
      <c r="C10" s="136"/>
      <c r="D10" s="138"/>
      <c r="E10" s="138"/>
      <c r="F10" s="128" t="s">
        <v>156</v>
      </c>
      <c r="G10" s="128">
        <v>322.10000000000002</v>
      </c>
      <c r="H10" s="128">
        <v>227.6</v>
      </c>
      <c r="I10" s="128">
        <v>160.38999999999999</v>
      </c>
      <c r="J10" s="128">
        <v>119.9</v>
      </c>
    </row>
    <row r="11" spans="1:10" x14ac:dyDescent="0.35">
      <c r="A11" s="140">
        <v>43333</v>
      </c>
      <c r="B11" s="131"/>
      <c r="C11" s="131"/>
      <c r="D11" s="133" t="s">
        <v>35</v>
      </c>
      <c r="E11" s="133" t="s">
        <v>99</v>
      </c>
      <c r="F11" s="128" t="s">
        <v>157</v>
      </c>
      <c r="G11" s="128">
        <v>479.1</v>
      </c>
      <c r="H11" s="128">
        <v>420.1</v>
      </c>
      <c r="I11" s="128">
        <v>421.5</v>
      </c>
      <c r="J11" s="128">
        <v>418</v>
      </c>
    </row>
    <row r="12" spans="1:10" x14ac:dyDescent="0.35">
      <c r="A12" s="135"/>
      <c r="B12" s="136"/>
      <c r="C12" s="136"/>
      <c r="D12" s="138"/>
      <c r="E12" s="138"/>
      <c r="F12" s="128" t="s">
        <v>156</v>
      </c>
      <c r="G12" s="128">
        <v>434.5</v>
      </c>
      <c r="H12" s="128">
        <v>337.3</v>
      </c>
      <c r="I12" s="128">
        <v>298.10000000000002</v>
      </c>
      <c r="J12" s="128">
        <v>192.53</v>
      </c>
    </row>
    <row r="13" spans="1:10" x14ac:dyDescent="0.35">
      <c r="A13" s="140">
        <v>43333</v>
      </c>
      <c r="B13" s="131"/>
      <c r="C13" s="131"/>
      <c r="D13" s="133" t="s">
        <v>36</v>
      </c>
      <c r="E13" s="133" t="s">
        <v>100</v>
      </c>
      <c r="F13" s="128" t="s">
        <v>155</v>
      </c>
      <c r="G13" s="128">
        <v>865.7</v>
      </c>
      <c r="H13" s="128">
        <v>663.6</v>
      </c>
      <c r="I13" s="128">
        <v>538.1</v>
      </c>
      <c r="J13" s="128">
        <v>524.20000000000005</v>
      </c>
    </row>
    <row r="14" spans="1:10" x14ac:dyDescent="0.35">
      <c r="A14" s="135"/>
      <c r="B14" s="136"/>
      <c r="C14" s="136"/>
      <c r="D14" s="138"/>
      <c r="E14" s="138"/>
      <c r="F14" s="128" t="s">
        <v>156</v>
      </c>
      <c r="G14" s="128">
        <v>907.9</v>
      </c>
      <c r="H14" s="128">
        <v>401.4</v>
      </c>
      <c r="I14" s="128">
        <v>299.60000000000002</v>
      </c>
      <c r="J14" s="128">
        <v>210.7</v>
      </c>
    </row>
    <row r="17" spans="1:10" x14ac:dyDescent="0.35">
      <c r="A17" s="130" t="s">
        <v>0</v>
      </c>
      <c r="B17" s="131"/>
      <c r="C17" s="132" t="s">
        <v>1</v>
      </c>
      <c r="D17" s="130"/>
      <c r="E17" s="131"/>
      <c r="F17" s="133"/>
      <c r="G17" s="134" t="s">
        <v>93</v>
      </c>
      <c r="H17" s="133" t="s">
        <v>94</v>
      </c>
      <c r="I17" s="133" t="s">
        <v>95</v>
      </c>
      <c r="J17" s="133" t="s">
        <v>96</v>
      </c>
    </row>
    <row r="18" spans="1:10" x14ac:dyDescent="0.35">
      <c r="A18" s="135"/>
      <c r="B18" s="136"/>
      <c r="C18" s="137"/>
      <c r="D18" s="135"/>
      <c r="E18" s="136"/>
      <c r="F18" s="138"/>
      <c r="G18" s="139" t="s">
        <v>97</v>
      </c>
      <c r="H18" s="139" t="s">
        <v>97</v>
      </c>
      <c r="I18" s="139" t="s">
        <v>97</v>
      </c>
      <c r="J18" s="139" t="s">
        <v>97</v>
      </c>
    </row>
    <row r="19" spans="1:10" x14ac:dyDescent="0.35">
      <c r="A19" s="140">
        <v>43340</v>
      </c>
      <c r="B19" s="131"/>
      <c r="C19" s="131"/>
      <c r="D19" s="133" t="s">
        <v>34</v>
      </c>
      <c r="E19" s="133" t="s">
        <v>98</v>
      </c>
      <c r="F19" s="128" t="s">
        <v>155</v>
      </c>
      <c r="G19" s="128">
        <v>857</v>
      </c>
      <c r="H19" s="128">
        <v>864.5</v>
      </c>
      <c r="I19" s="128">
        <v>715.8</v>
      </c>
      <c r="J19" s="128">
        <v>745.9</v>
      </c>
    </row>
    <row r="20" spans="1:10" x14ac:dyDescent="0.35">
      <c r="A20" s="135"/>
      <c r="B20" s="136"/>
      <c r="C20" s="136"/>
      <c r="D20" s="138"/>
      <c r="E20" s="138"/>
      <c r="F20" s="128" t="s">
        <v>156</v>
      </c>
      <c r="G20" s="128">
        <v>860.5</v>
      </c>
      <c r="H20" s="128">
        <v>658.5</v>
      </c>
      <c r="I20" s="128">
        <v>475.8</v>
      </c>
      <c r="J20" s="128">
        <v>383.2</v>
      </c>
    </row>
    <row r="21" spans="1:10" x14ac:dyDescent="0.35">
      <c r="A21" s="140">
        <v>43340</v>
      </c>
      <c r="B21" s="131"/>
      <c r="C21" s="131"/>
      <c r="D21" s="133" t="s">
        <v>35</v>
      </c>
      <c r="E21" s="133" t="s">
        <v>99</v>
      </c>
      <c r="F21" s="128" t="s">
        <v>155</v>
      </c>
      <c r="G21" s="128">
        <v>1283.4000000000001</v>
      </c>
      <c r="H21" s="128">
        <v>1364.2</v>
      </c>
      <c r="I21" s="128">
        <v>978.8</v>
      </c>
      <c r="J21" s="128">
        <v>1018.8</v>
      </c>
    </row>
    <row r="22" spans="1:10" x14ac:dyDescent="0.35">
      <c r="A22" s="135"/>
      <c r="B22" s="136"/>
      <c r="C22" s="136"/>
      <c r="D22" s="138"/>
      <c r="E22" s="138"/>
      <c r="F22" s="128" t="s">
        <v>156</v>
      </c>
      <c r="G22" s="128">
        <v>1078.3</v>
      </c>
      <c r="H22" s="128">
        <v>866.1</v>
      </c>
      <c r="I22" s="128">
        <v>582.5</v>
      </c>
      <c r="J22" s="128">
        <v>557.1</v>
      </c>
    </row>
    <row r="23" spans="1:10" x14ac:dyDescent="0.35">
      <c r="A23" s="140">
        <v>43340</v>
      </c>
      <c r="B23" s="131"/>
      <c r="C23" s="131"/>
      <c r="D23" s="133" t="s">
        <v>36</v>
      </c>
      <c r="E23" s="133" t="s">
        <v>100</v>
      </c>
      <c r="F23" s="128" t="s">
        <v>155</v>
      </c>
      <c r="G23" s="128">
        <v>573.29999999999995</v>
      </c>
      <c r="H23" s="128">
        <v>591.1</v>
      </c>
      <c r="I23" s="128">
        <v>561.70000000000005</v>
      </c>
      <c r="J23" s="128">
        <v>597.70000000000005</v>
      </c>
    </row>
    <row r="24" spans="1:10" x14ac:dyDescent="0.35">
      <c r="A24" s="135"/>
      <c r="B24" s="136"/>
      <c r="C24" s="136"/>
      <c r="D24" s="138"/>
      <c r="E24" s="138"/>
      <c r="F24" s="128" t="s">
        <v>156</v>
      </c>
      <c r="G24" s="128">
        <v>580.4</v>
      </c>
      <c r="H24" s="128">
        <v>447.7</v>
      </c>
      <c r="I24" s="128">
        <v>329.5</v>
      </c>
      <c r="J24" s="128">
        <v>198.99</v>
      </c>
    </row>
    <row r="25" spans="1:10" x14ac:dyDescent="0.35">
      <c r="A25" t="s">
        <v>137</v>
      </c>
    </row>
    <row r="27" spans="1:10" x14ac:dyDescent="0.35">
      <c r="A27" s="130" t="s">
        <v>31</v>
      </c>
      <c r="B27" s="131"/>
      <c r="C27" s="132" t="s">
        <v>1</v>
      </c>
      <c r="D27" s="130"/>
      <c r="E27" s="131"/>
      <c r="F27" s="133"/>
      <c r="G27" s="134" t="s">
        <v>93</v>
      </c>
      <c r="H27" s="133" t="s">
        <v>94</v>
      </c>
      <c r="I27" s="133" t="s">
        <v>95</v>
      </c>
      <c r="J27" s="133" t="s">
        <v>96</v>
      </c>
    </row>
    <row r="28" spans="1:10" x14ac:dyDescent="0.35">
      <c r="A28" s="135"/>
      <c r="B28" s="136"/>
      <c r="C28" s="137"/>
      <c r="D28" s="135"/>
      <c r="E28" s="136"/>
      <c r="F28" s="138"/>
      <c r="G28" s="139" t="s">
        <v>97</v>
      </c>
      <c r="H28" s="139" t="s">
        <v>97</v>
      </c>
      <c r="I28" s="139" t="s">
        <v>97</v>
      </c>
      <c r="J28" s="139" t="s">
        <v>97</v>
      </c>
    </row>
    <row r="29" spans="1:10" x14ac:dyDescent="0.35">
      <c r="A29" s="140">
        <v>43347</v>
      </c>
      <c r="B29" s="131"/>
      <c r="C29" s="131">
        <v>16.45</v>
      </c>
      <c r="D29" s="133" t="s">
        <v>34</v>
      </c>
      <c r="E29" s="133" t="s">
        <v>98</v>
      </c>
      <c r="F29" s="128" t="s">
        <v>155</v>
      </c>
      <c r="G29" s="128">
        <v>204.7</v>
      </c>
      <c r="H29" s="128">
        <v>222</v>
      </c>
      <c r="I29" s="128">
        <v>228.4</v>
      </c>
      <c r="J29" s="128">
        <v>233.8</v>
      </c>
    </row>
    <row r="30" spans="1:10" x14ac:dyDescent="0.35">
      <c r="A30" s="135"/>
      <c r="B30" s="136"/>
      <c r="C30" s="136"/>
      <c r="D30" s="138"/>
      <c r="E30" s="138"/>
      <c r="F30" s="128" t="s">
        <v>156</v>
      </c>
      <c r="G30" s="128">
        <v>204.9</v>
      </c>
      <c r="H30" s="128">
        <v>169.7</v>
      </c>
      <c r="I30" s="128">
        <v>119.08</v>
      </c>
      <c r="J30" s="128">
        <v>14.89</v>
      </c>
    </row>
    <row r="31" spans="1:10" x14ac:dyDescent="0.35">
      <c r="A31" s="140">
        <v>43347</v>
      </c>
      <c r="B31" s="131"/>
      <c r="C31" s="131"/>
      <c r="D31" s="133" t="s">
        <v>35</v>
      </c>
      <c r="E31" s="133" t="s">
        <v>99</v>
      </c>
      <c r="F31" s="128" t="s">
        <v>155</v>
      </c>
      <c r="G31" s="128">
        <v>202.5</v>
      </c>
      <c r="H31" s="128">
        <v>217.6</v>
      </c>
      <c r="I31" s="128">
        <v>225.3</v>
      </c>
      <c r="J31" s="128">
        <v>223.2</v>
      </c>
    </row>
    <row r="32" spans="1:10" x14ac:dyDescent="0.35">
      <c r="A32" s="140" t="s">
        <v>32</v>
      </c>
      <c r="B32" s="136"/>
      <c r="C32" s="136"/>
      <c r="D32" s="138"/>
      <c r="E32" s="138"/>
      <c r="F32" s="128" t="s">
        <v>156</v>
      </c>
      <c r="G32" s="128">
        <v>206.1</v>
      </c>
      <c r="H32" s="128">
        <v>95.54</v>
      </c>
      <c r="I32" s="128">
        <v>59.77</v>
      </c>
      <c r="J32" s="128">
        <v>54.75</v>
      </c>
    </row>
    <row r="33" spans="1:10" x14ac:dyDescent="0.35">
      <c r="A33" s="140">
        <v>43347</v>
      </c>
      <c r="B33" s="131"/>
      <c r="C33" s="141">
        <v>16.3</v>
      </c>
      <c r="D33" s="133" t="s">
        <v>36</v>
      </c>
      <c r="E33" s="133" t="s">
        <v>100</v>
      </c>
      <c r="F33" s="128" t="s">
        <v>155</v>
      </c>
      <c r="G33" s="128">
        <v>166.19</v>
      </c>
      <c r="H33" s="128">
        <v>213.8</v>
      </c>
      <c r="I33" s="128">
        <v>168.57</v>
      </c>
      <c r="J33" s="128">
        <v>167.75</v>
      </c>
    </row>
    <row r="34" spans="1:10" x14ac:dyDescent="0.35">
      <c r="A34" s="135"/>
      <c r="B34" s="136"/>
      <c r="C34" s="136"/>
      <c r="D34" s="138"/>
      <c r="E34" s="138"/>
      <c r="F34" s="128" t="s">
        <v>156</v>
      </c>
      <c r="G34" s="128">
        <v>157.22999999999999</v>
      </c>
      <c r="H34" s="128">
        <v>97.07</v>
      </c>
      <c r="I34" s="128">
        <v>72.709999999999994</v>
      </c>
      <c r="J34" s="128">
        <v>46.83</v>
      </c>
    </row>
    <row r="35" spans="1:10" x14ac:dyDescent="0.35">
      <c r="A35" t="s">
        <v>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21"/>
  <sheetViews>
    <sheetView workbookViewId="0">
      <selection activeCell="L6" sqref="L6"/>
    </sheetView>
  </sheetViews>
  <sheetFormatPr defaultColWidth="9.1796875" defaultRowHeight="14.5" x14ac:dyDescent="0.35"/>
  <cols>
    <col min="1" max="1" width="10.1796875" bestFit="1" customWidth="1"/>
    <col min="2" max="2" width="8.81640625" style="22"/>
    <col min="3" max="3" width="8.81640625" style="3"/>
    <col min="7" max="7" width="10.54296875" customWidth="1"/>
    <col min="13" max="13" width="9.81640625" customWidth="1"/>
  </cols>
  <sheetData>
    <row r="1" spans="1:27" ht="43.5" x14ac:dyDescent="0.35">
      <c r="A1" s="1" t="s">
        <v>0</v>
      </c>
      <c r="B1" s="126" t="s">
        <v>1</v>
      </c>
      <c r="C1" s="5" t="s">
        <v>14</v>
      </c>
      <c r="D1" s="5" t="s">
        <v>84</v>
      </c>
      <c r="E1" s="5" t="s">
        <v>85</v>
      </c>
      <c r="F1" s="5" t="s">
        <v>86</v>
      </c>
      <c r="G1" s="5" t="s">
        <v>87</v>
      </c>
      <c r="H1" s="5"/>
      <c r="I1" s="5"/>
      <c r="J1" s="16" t="s">
        <v>88</v>
      </c>
      <c r="K1" s="16" t="s">
        <v>89</v>
      </c>
      <c r="L1" s="16" t="s">
        <v>90</v>
      </c>
      <c r="M1" s="16" t="s">
        <v>91</v>
      </c>
      <c r="N1" s="5"/>
      <c r="O1" s="5" t="s">
        <v>117</v>
      </c>
      <c r="P1" s="5" t="s">
        <v>118</v>
      </c>
      <c r="Q1" s="5" t="s">
        <v>119</v>
      </c>
      <c r="R1" s="5"/>
      <c r="S1" s="5"/>
      <c r="T1" s="5"/>
      <c r="U1" s="5"/>
      <c r="V1" s="12"/>
    </row>
    <row r="2" spans="1:27" ht="15" thickBot="1" x14ac:dyDescent="0.4">
      <c r="A2" s="2"/>
      <c r="B2" s="127" t="s">
        <v>2</v>
      </c>
      <c r="C2" s="4" t="s">
        <v>13</v>
      </c>
      <c r="D2" s="4" t="s">
        <v>3</v>
      </c>
      <c r="E2" s="4" t="s">
        <v>3</v>
      </c>
      <c r="F2" s="4" t="s">
        <v>3</v>
      </c>
      <c r="G2" s="4" t="s">
        <v>24</v>
      </c>
      <c r="H2" s="4"/>
      <c r="I2" s="4"/>
      <c r="J2" s="17" t="s">
        <v>24</v>
      </c>
      <c r="K2" s="17" t="s">
        <v>24</v>
      </c>
      <c r="L2" s="17" t="s">
        <v>24</v>
      </c>
      <c r="M2" s="17" t="s">
        <v>24</v>
      </c>
      <c r="N2" s="4"/>
      <c r="O2" s="4" t="s">
        <v>24</v>
      </c>
      <c r="P2" s="4">
        <v>9</v>
      </c>
      <c r="Q2" s="4"/>
      <c r="R2" s="4"/>
      <c r="S2" s="4"/>
      <c r="T2" s="4"/>
      <c r="U2" s="4"/>
      <c r="V2" s="96"/>
    </row>
    <row r="3" spans="1:27" x14ac:dyDescent="0.35">
      <c r="A3" s="53">
        <v>42873</v>
      </c>
      <c r="B3" s="147">
        <v>0</v>
      </c>
      <c r="C3" s="14">
        <f>+VALUE(A3)</f>
        <v>42873</v>
      </c>
      <c r="D3" s="43"/>
      <c r="E3" s="43"/>
      <c r="F3" s="43"/>
      <c r="G3" s="148">
        <v>6.9029999999999994E-2</v>
      </c>
      <c r="H3" s="43" t="s">
        <v>105</v>
      </c>
      <c r="I3" s="43"/>
      <c r="J3" s="122"/>
      <c r="K3" s="122"/>
      <c r="L3" s="122"/>
      <c r="M3" s="52">
        <v>4.1550000000000146E-3</v>
      </c>
      <c r="N3" s="72" t="s">
        <v>105</v>
      </c>
      <c r="V3" s="98"/>
      <c r="W3" s="29"/>
      <c r="X3" s="29"/>
      <c r="Y3" s="29"/>
      <c r="Z3" s="29"/>
      <c r="AA3" s="29"/>
    </row>
    <row r="4" spans="1:27" x14ac:dyDescent="0.35">
      <c r="A4" s="129">
        <v>42961</v>
      </c>
      <c r="B4" s="44">
        <v>88</v>
      </c>
      <c r="C4" s="21">
        <v>42961</v>
      </c>
      <c r="D4" s="13">
        <v>10.279999999999998</v>
      </c>
      <c r="E4" s="13">
        <v>8.620000000000001</v>
      </c>
      <c r="F4" s="13">
        <v>11.48</v>
      </c>
      <c r="G4" s="26">
        <f>AVERAGE(D4:F4)</f>
        <v>10.126666666666667</v>
      </c>
      <c r="H4" s="13"/>
      <c r="I4" s="13"/>
      <c r="J4" s="13">
        <v>1.25</v>
      </c>
      <c r="K4" s="13">
        <v>1</v>
      </c>
      <c r="L4" s="13">
        <v>1.4299999999999997</v>
      </c>
      <c r="M4" s="26">
        <f>AVERAGE(J4:L4)</f>
        <v>1.2266666666666666</v>
      </c>
      <c r="N4" s="13"/>
      <c r="O4">
        <f>M4*4.938</f>
        <v>6.0572799999999996</v>
      </c>
      <c r="P4">
        <v>12.373333333333335</v>
      </c>
      <c r="Q4">
        <f>P4/O4</f>
        <v>2.0427210453096665</v>
      </c>
    </row>
    <row r="5" spans="1:27" x14ac:dyDescent="0.35">
      <c r="A5" s="129">
        <v>43038</v>
      </c>
      <c r="B5" s="44">
        <v>165</v>
      </c>
      <c r="C5" s="21">
        <v>43038</v>
      </c>
      <c r="D5" s="13">
        <v>48.48</v>
      </c>
      <c r="E5" s="13">
        <v>41.12</v>
      </c>
      <c r="F5" s="13">
        <v>35.5</v>
      </c>
      <c r="G5" s="26">
        <f>AVERAGE(D5:F5)</f>
        <v>41.699999999999996</v>
      </c>
      <c r="H5" s="13"/>
      <c r="I5" s="13"/>
      <c r="J5" s="13">
        <v>6.89</v>
      </c>
      <c r="K5" s="13">
        <v>5.26</v>
      </c>
      <c r="L5" s="13">
        <v>3.72</v>
      </c>
      <c r="M5" s="26">
        <f>AVERAGE(J5:L5)</f>
        <v>5.29</v>
      </c>
      <c r="N5" s="13"/>
      <c r="O5">
        <f t="shared" ref="O5:O8" si="0">M5*4.938</f>
        <v>26.122019999999999</v>
      </c>
      <c r="P5">
        <v>17.253333333333334</v>
      </c>
      <c r="Q5">
        <f t="shared" ref="Q5:Q8" si="1">P5/O5</f>
        <v>0.66049001315110145</v>
      </c>
    </row>
    <row r="6" spans="1:27" x14ac:dyDescent="0.35">
      <c r="A6" s="53">
        <v>43277</v>
      </c>
      <c r="B6" s="44">
        <v>404</v>
      </c>
      <c r="C6" s="21">
        <v>43277</v>
      </c>
      <c r="D6" s="13">
        <v>39.07</v>
      </c>
      <c r="E6" s="13">
        <v>51.5</v>
      </c>
      <c r="F6" s="13">
        <v>102.34</v>
      </c>
      <c r="G6" s="26">
        <f>AVERAGE(D6:F6)</f>
        <v>64.303333333333327</v>
      </c>
      <c r="H6" s="13"/>
      <c r="I6" s="13"/>
      <c r="J6" s="13">
        <v>5.43</v>
      </c>
      <c r="K6" s="13">
        <v>7.5</v>
      </c>
      <c r="L6" s="13">
        <v>14.45</v>
      </c>
      <c r="M6" s="26">
        <f>AVERAGE(J6:L6)</f>
        <v>9.1266666666666669</v>
      </c>
      <c r="N6" s="13"/>
      <c r="O6">
        <f t="shared" si="0"/>
        <v>45.067479999999996</v>
      </c>
      <c r="P6">
        <v>39.446666666666665</v>
      </c>
      <c r="Q6">
        <f t="shared" si="1"/>
        <v>0.87528006151368276</v>
      </c>
    </row>
    <row r="7" spans="1:27" x14ac:dyDescent="0.35">
      <c r="A7" s="53">
        <v>43326</v>
      </c>
      <c r="B7" s="44">
        <f t="shared" ref="B7" si="2">+B6+D7</f>
        <v>468.45</v>
      </c>
      <c r="C7" s="21">
        <f t="shared" ref="C7" si="3">+VALUE(A7)</f>
        <v>43326</v>
      </c>
      <c r="D7" s="13">
        <v>64.45</v>
      </c>
      <c r="E7" s="13">
        <v>93.649999999999991</v>
      </c>
      <c r="F7" s="13">
        <v>49.7</v>
      </c>
      <c r="G7" s="26">
        <f>AVERAGE(D7:F7)</f>
        <v>69.266666666666666</v>
      </c>
      <c r="H7" s="13"/>
      <c r="I7" s="13"/>
      <c r="J7" s="13">
        <v>9.5400000000000009</v>
      </c>
      <c r="K7" s="13">
        <v>12.67</v>
      </c>
      <c r="L7" s="13">
        <v>7.1000000000000014</v>
      </c>
      <c r="M7" s="26">
        <f>AVERAGE(J7:L7)</f>
        <v>9.7700000000000014</v>
      </c>
      <c r="N7" s="13"/>
      <c r="O7">
        <f t="shared" si="0"/>
        <v>48.244260000000004</v>
      </c>
      <c r="P7">
        <v>30.610000000000003</v>
      </c>
      <c r="Q7">
        <f t="shared" si="1"/>
        <v>0.63447962514089762</v>
      </c>
    </row>
    <row r="8" spans="1:27" x14ac:dyDescent="0.35">
      <c r="A8" s="53">
        <v>43403</v>
      </c>
      <c r="B8" s="44">
        <v>530</v>
      </c>
      <c r="C8" s="21">
        <v>43403</v>
      </c>
      <c r="D8" s="13">
        <v>75.849999999999994</v>
      </c>
      <c r="E8" s="13">
        <v>59.81</v>
      </c>
      <c r="F8" s="13">
        <v>32.24</v>
      </c>
      <c r="G8" s="26">
        <f>AVERAGE(D8:F8)</f>
        <v>55.966666666666669</v>
      </c>
      <c r="H8" s="13"/>
      <c r="I8" s="13"/>
      <c r="J8" s="13">
        <v>8.6300000000000026</v>
      </c>
      <c r="K8" s="13">
        <v>8.5</v>
      </c>
      <c r="L8" s="13">
        <v>3.9499999999999993</v>
      </c>
      <c r="M8" s="26">
        <f>AVERAGE(J8:L8)</f>
        <v>7.0266666666666673</v>
      </c>
      <c r="N8" s="13"/>
      <c r="O8">
        <f t="shared" si="0"/>
        <v>34.697679999999998</v>
      </c>
      <c r="P8">
        <v>23.593333333333334</v>
      </c>
      <c r="Q8">
        <f t="shared" si="1"/>
        <v>0.67996861269495068</v>
      </c>
    </row>
    <row r="9" spans="1:27" x14ac:dyDescent="0.35">
      <c r="A9" s="13"/>
      <c r="B9" s="44"/>
      <c r="C9" s="21"/>
      <c r="D9" s="13"/>
      <c r="E9" s="13"/>
      <c r="F9" s="13"/>
      <c r="G9" s="26"/>
      <c r="H9" s="13"/>
      <c r="I9" s="13"/>
      <c r="J9" s="13"/>
      <c r="K9" s="13"/>
      <c r="L9" s="13"/>
      <c r="M9" s="26"/>
      <c r="N9" s="13"/>
    </row>
    <row r="10" spans="1:27" x14ac:dyDescent="0.35">
      <c r="A10" s="13"/>
      <c r="B10" s="44"/>
      <c r="C10" s="21"/>
      <c r="D10" s="13"/>
      <c r="E10" s="13"/>
      <c r="F10" s="13"/>
      <c r="G10" s="26"/>
      <c r="H10" s="13"/>
      <c r="I10" s="13"/>
      <c r="M10" s="26"/>
      <c r="N10" s="13"/>
    </row>
    <row r="11" spans="1:27" x14ac:dyDescent="0.35">
      <c r="A11" s="13"/>
      <c r="B11" s="44"/>
      <c r="C11" s="21"/>
      <c r="D11" s="13"/>
      <c r="E11" s="13"/>
      <c r="F11" s="13"/>
      <c r="G11" s="13"/>
      <c r="H11" s="13"/>
      <c r="I11" s="13"/>
      <c r="J11" s="13"/>
      <c r="K11" s="13"/>
      <c r="L11" s="13"/>
      <c r="M11" s="26"/>
      <c r="N11" s="13"/>
    </row>
    <row r="12" spans="1:27" x14ac:dyDescent="0.35">
      <c r="A12" s="13"/>
      <c r="B12" s="44"/>
      <c r="C12" s="21"/>
      <c r="D12" s="13"/>
      <c r="E12" s="13"/>
      <c r="F12" s="13"/>
      <c r="G12" s="26"/>
      <c r="H12" s="13"/>
      <c r="I12" s="13"/>
      <c r="J12" s="13"/>
      <c r="K12" s="13"/>
      <c r="L12" s="13"/>
      <c r="M12" s="26"/>
      <c r="N12" s="13"/>
    </row>
    <row r="13" spans="1:27" x14ac:dyDescent="0.35">
      <c r="G13" s="27"/>
      <c r="M13" s="27"/>
    </row>
    <row r="14" spans="1:27" x14ac:dyDescent="0.35">
      <c r="G14" s="27"/>
      <c r="M14" s="27"/>
    </row>
    <row r="15" spans="1:27" x14ac:dyDescent="0.35">
      <c r="G15" s="27"/>
      <c r="M15" s="27"/>
    </row>
    <row r="16" spans="1:27" x14ac:dyDescent="0.35">
      <c r="G16" s="27"/>
      <c r="M16" s="27"/>
    </row>
    <row r="17" spans="7:13" x14ac:dyDescent="0.35">
      <c r="G17" s="27"/>
      <c r="M17" s="27"/>
    </row>
    <row r="18" spans="7:13" x14ac:dyDescent="0.35">
      <c r="G18" s="27"/>
      <c r="M18" s="27"/>
    </row>
    <row r="19" spans="7:13" x14ac:dyDescent="0.35">
      <c r="G19" s="27"/>
      <c r="M19" s="27"/>
    </row>
    <row r="20" spans="7:13" x14ac:dyDescent="0.35">
      <c r="G20" s="27"/>
      <c r="M20" s="27"/>
    </row>
    <row r="21" spans="7:13" x14ac:dyDescent="0.35">
      <c r="M21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Population dynamics</vt:lpstr>
      <vt:lpstr>Growth first 3 months</vt:lpstr>
      <vt:lpstr>TSL-FW-DW ratios</vt:lpstr>
      <vt:lpstr>Growth experiments </vt:lpstr>
      <vt:lpstr>Environmental parameters</vt:lpstr>
      <vt:lpstr>Nutrients water</vt:lpstr>
      <vt:lpstr>Pore water and sediment</vt:lpstr>
      <vt:lpstr>PAR</vt:lpstr>
      <vt:lpstr>Belowground biomass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Hommen, Udo</dc:creator>
  <cp:lastModifiedBy>anonymous</cp:lastModifiedBy>
  <cp:lastPrinted>2019-08-07T11:39:20Z</cp:lastPrinted>
  <dcterms:created xsi:type="dcterms:W3CDTF">2018-01-26T12:20:04Z</dcterms:created>
  <dcterms:modified xsi:type="dcterms:W3CDTF">2021-11-14T19:39:31Z</dcterms:modified>
</cp:coreProperties>
</file>