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/>
  <mc:AlternateContent xmlns:mc="http://schemas.openxmlformats.org/markup-compatibility/2006">
    <mc:Choice Requires="x15">
      <x15ac:absPath xmlns:x15ac="http://schemas.microsoft.com/office/spreadsheetml/2010/11/ac" url="/Users/miss_hood/Desktop/RIH/RIH - PhD/Radboud/Data/Ac-225 in vivo/"/>
    </mc:Choice>
  </mc:AlternateContent>
  <bookViews>
    <workbookView xWindow="4760" yWindow="460" windowWidth="21300" windowHeight="17320" activeTab="1"/>
  </bookViews>
  <sheets>
    <sheet name="BioD" sheetId="1" r:id="rId1"/>
    <sheet name="BL-SP-KI" sheetId="2" r:id="rId2"/>
    <sheet name="Loading eff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0" i="2" l="1"/>
  <c r="O11" i="2"/>
  <c r="O9" i="2"/>
  <c r="Q11" i="2"/>
  <c r="R11" i="2"/>
  <c r="R10" i="2"/>
  <c r="R9" i="2"/>
  <c r="Q10" i="2"/>
  <c r="Q9" i="2"/>
  <c r="N11" i="2"/>
  <c r="M11" i="2"/>
  <c r="L11" i="2"/>
  <c r="N10" i="2"/>
  <c r="M10" i="2"/>
  <c r="L10" i="2"/>
  <c r="N9" i="2"/>
  <c r="M9" i="2"/>
  <c r="L9" i="2"/>
  <c r="AK21" i="2"/>
  <c r="AL21" i="2"/>
  <c r="AM21" i="2"/>
  <c r="AN21" i="2"/>
  <c r="AO21" i="2"/>
  <c r="AK22" i="2"/>
  <c r="AL22" i="2"/>
  <c r="AM22" i="2"/>
  <c r="AN22" i="2"/>
  <c r="AO22" i="2"/>
  <c r="AK23" i="2"/>
  <c r="AL23" i="2"/>
  <c r="AM23" i="2"/>
  <c r="AN23" i="2"/>
  <c r="AO23" i="2"/>
  <c r="AK24" i="2"/>
  <c r="AL24" i="2"/>
  <c r="AM24" i="2"/>
  <c r="AN24" i="2"/>
  <c r="AO24" i="2"/>
  <c r="AK25" i="2"/>
  <c r="AL25" i="2"/>
  <c r="AM25" i="2"/>
  <c r="AN25" i="2"/>
  <c r="AO25" i="2"/>
  <c r="AK26" i="2"/>
  <c r="AL26" i="2"/>
  <c r="AM26" i="2"/>
  <c r="AN26" i="2"/>
  <c r="AO26" i="2"/>
  <c r="AK27" i="2"/>
  <c r="AL27" i="2"/>
  <c r="AM27" i="2"/>
  <c r="AN27" i="2"/>
  <c r="AO27" i="2"/>
  <c r="AK28" i="2"/>
  <c r="AL28" i="2"/>
  <c r="AM28" i="2"/>
  <c r="AN28" i="2"/>
  <c r="AO28" i="2"/>
  <c r="AK29" i="2"/>
  <c r="AL29" i="2"/>
  <c r="AM29" i="2"/>
  <c r="AN29" i="2"/>
  <c r="AO29" i="2"/>
  <c r="AK30" i="2"/>
  <c r="AL30" i="2"/>
  <c r="AM30" i="2"/>
  <c r="AN30" i="2"/>
  <c r="AO30" i="2"/>
  <c r="AK31" i="2"/>
  <c r="AL31" i="2"/>
  <c r="AM31" i="2"/>
  <c r="AN31" i="2"/>
  <c r="AO31" i="2"/>
  <c r="AK32" i="2"/>
  <c r="AL32" i="2"/>
  <c r="AM32" i="2"/>
  <c r="AN32" i="2"/>
  <c r="AO32" i="2"/>
  <c r="AK33" i="2"/>
  <c r="AL33" i="2"/>
  <c r="AM33" i="2"/>
  <c r="AN33" i="2"/>
  <c r="AO33" i="2"/>
  <c r="AK34" i="2"/>
  <c r="AL34" i="2"/>
  <c r="AM34" i="2"/>
  <c r="AN34" i="2"/>
  <c r="AO34" i="2"/>
  <c r="AK35" i="2"/>
  <c r="AL35" i="2"/>
  <c r="AM35" i="2"/>
  <c r="AN35" i="2"/>
  <c r="AO35" i="2"/>
  <c r="AK36" i="2"/>
  <c r="AL36" i="2"/>
  <c r="AM36" i="2"/>
  <c r="AN36" i="2"/>
  <c r="AO36" i="2"/>
  <c r="AK37" i="2"/>
  <c r="AL37" i="2"/>
  <c r="AM37" i="2"/>
  <c r="AN37" i="2"/>
  <c r="AO37" i="2"/>
  <c r="AK38" i="2"/>
  <c r="AL38" i="2"/>
  <c r="AM38" i="2"/>
  <c r="AN38" i="2"/>
  <c r="AO38" i="2"/>
  <c r="AK39" i="2"/>
  <c r="AL39" i="2"/>
  <c r="AM39" i="2"/>
  <c r="AN39" i="2"/>
  <c r="AO39" i="2"/>
  <c r="AK40" i="2"/>
  <c r="AL40" i="2"/>
  <c r="AM40" i="2"/>
  <c r="AN40" i="2"/>
  <c r="AO40" i="2"/>
  <c r="AK41" i="2"/>
  <c r="AL41" i="2"/>
  <c r="AM41" i="2"/>
  <c r="AN41" i="2"/>
  <c r="AO41" i="2"/>
  <c r="AK42" i="2"/>
  <c r="AL42" i="2"/>
  <c r="AM42" i="2"/>
  <c r="AN42" i="2"/>
  <c r="AO42" i="2"/>
  <c r="AK43" i="2"/>
  <c r="AL43" i="2"/>
  <c r="AM43" i="2"/>
  <c r="AN43" i="2"/>
  <c r="AO43" i="2"/>
  <c r="AK44" i="2"/>
  <c r="AL44" i="2"/>
  <c r="AM44" i="2"/>
  <c r="AN44" i="2"/>
  <c r="AO44" i="2"/>
  <c r="AK45" i="2"/>
  <c r="AL45" i="2"/>
  <c r="AM45" i="2"/>
  <c r="AN45" i="2"/>
  <c r="AO45" i="2"/>
  <c r="AK46" i="2"/>
  <c r="AL46" i="2"/>
  <c r="AM46" i="2"/>
  <c r="AN46" i="2"/>
  <c r="AO46" i="2"/>
  <c r="AK47" i="2"/>
  <c r="AL47" i="2"/>
  <c r="AM47" i="2"/>
  <c r="AN47" i="2"/>
  <c r="AO47" i="2"/>
  <c r="AK48" i="2"/>
  <c r="AL48" i="2"/>
  <c r="AM48" i="2"/>
  <c r="AN48" i="2"/>
  <c r="AO48" i="2"/>
  <c r="AK49" i="2"/>
  <c r="AL49" i="2"/>
  <c r="AM49" i="2"/>
  <c r="AN49" i="2"/>
  <c r="AO49" i="2"/>
  <c r="AK50" i="2"/>
  <c r="AL50" i="2"/>
  <c r="AM50" i="2"/>
  <c r="AN50" i="2"/>
  <c r="AO50" i="2"/>
  <c r="AK51" i="2"/>
  <c r="AL51" i="2"/>
  <c r="AM51" i="2"/>
  <c r="AN51" i="2"/>
  <c r="AO51" i="2"/>
  <c r="AK52" i="2"/>
  <c r="AL52" i="2"/>
  <c r="AM52" i="2"/>
  <c r="AN52" i="2"/>
  <c r="AO52" i="2"/>
  <c r="AK53" i="2"/>
  <c r="AL53" i="2"/>
  <c r="AM53" i="2"/>
  <c r="AN53" i="2"/>
  <c r="AO53" i="2"/>
  <c r="AK54" i="2"/>
  <c r="AL54" i="2"/>
  <c r="AM54" i="2"/>
  <c r="AN54" i="2"/>
  <c r="AO54" i="2"/>
  <c r="AK55" i="2"/>
  <c r="AL55" i="2"/>
  <c r="AM55" i="2"/>
  <c r="AN55" i="2"/>
  <c r="AO55" i="2"/>
  <c r="AK56" i="2"/>
  <c r="AL56" i="2"/>
  <c r="AM56" i="2"/>
  <c r="AN56" i="2"/>
  <c r="AO56" i="2"/>
  <c r="AE21" i="2"/>
  <c r="AF21" i="2"/>
  <c r="AG21" i="2"/>
  <c r="AH21" i="2"/>
  <c r="AI21" i="2"/>
  <c r="AE22" i="2"/>
  <c r="AF22" i="2"/>
  <c r="AG22" i="2"/>
  <c r="AH22" i="2"/>
  <c r="AI22" i="2"/>
  <c r="AE23" i="2"/>
  <c r="AF23" i="2"/>
  <c r="AG23" i="2"/>
  <c r="AH23" i="2"/>
  <c r="AI23" i="2"/>
  <c r="AE24" i="2"/>
  <c r="AF24" i="2"/>
  <c r="AG24" i="2"/>
  <c r="AH24" i="2"/>
  <c r="AI24" i="2"/>
  <c r="AE25" i="2"/>
  <c r="AF25" i="2"/>
  <c r="AG25" i="2"/>
  <c r="AH25" i="2"/>
  <c r="AI25" i="2"/>
  <c r="AE26" i="2"/>
  <c r="AF26" i="2"/>
  <c r="AG26" i="2"/>
  <c r="AH26" i="2"/>
  <c r="AI26" i="2"/>
  <c r="AE27" i="2"/>
  <c r="AF27" i="2"/>
  <c r="AG27" i="2"/>
  <c r="AH27" i="2"/>
  <c r="AI27" i="2"/>
  <c r="AE28" i="2"/>
  <c r="AF28" i="2"/>
  <c r="AG28" i="2"/>
  <c r="AH28" i="2"/>
  <c r="AI28" i="2"/>
  <c r="AE29" i="2"/>
  <c r="AF29" i="2"/>
  <c r="AG29" i="2"/>
  <c r="AH29" i="2"/>
  <c r="AI29" i="2"/>
  <c r="AE30" i="2"/>
  <c r="AF30" i="2"/>
  <c r="AG30" i="2"/>
  <c r="AH30" i="2"/>
  <c r="AI30" i="2"/>
  <c r="AE31" i="2"/>
  <c r="AF31" i="2"/>
  <c r="AG31" i="2"/>
  <c r="AH31" i="2"/>
  <c r="AI31" i="2"/>
  <c r="AE32" i="2"/>
  <c r="AF32" i="2"/>
  <c r="AG32" i="2"/>
  <c r="AH32" i="2"/>
  <c r="AI32" i="2"/>
  <c r="AE33" i="2"/>
  <c r="AF33" i="2"/>
  <c r="AG33" i="2"/>
  <c r="AH33" i="2"/>
  <c r="AI33" i="2"/>
  <c r="AE34" i="2"/>
  <c r="AF34" i="2"/>
  <c r="AG34" i="2"/>
  <c r="AH34" i="2"/>
  <c r="AI34" i="2"/>
  <c r="AE35" i="2"/>
  <c r="AF35" i="2"/>
  <c r="AG35" i="2"/>
  <c r="AH35" i="2"/>
  <c r="AI35" i="2"/>
  <c r="AE36" i="2"/>
  <c r="AF36" i="2"/>
  <c r="AG36" i="2"/>
  <c r="AH36" i="2"/>
  <c r="AI36" i="2"/>
  <c r="AE37" i="2"/>
  <c r="AF37" i="2"/>
  <c r="AG37" i="2"/>
  <c r="AH37" i="2"/>
  <c r="AI37" i="2"/>
  <c r="AE38" i="2"/>
  <c r="AF38" i="2"/>
  <c r="AG38" i="2"/>
  <c r="AH38" i="2"/>
  <c r="AI38" i="2"/>
  <c r="AE39" i="2"/>
  <c r="AF39" i="2"/>
  <c r="AG39" i="2"/>
  <c r="AH39" i="2"/>
  <c r="AI39" i="2"/>
  <c r="AE40" i="2"/>
  <c r="AF40" i="2"/>
  <c r="AG40" i="2"/>
  <c r="AH40" i="2"/>
  <c r="AI40" i="2"/>
  <c r="AE41" i="2"/>
  <c r="AF41" i="2"/>
  <c r="AG41" i="2"/>
  <c r="AH41" i="2"/>
  <c r="AI41" i="2"/>
  <c r="AE42" i="2"/>
  <c r="AF42" i="2"/>
  <c r="AG42" i="2"/>
  <c r="AH42" i="2"/>
  <c r="AI42" i="2"/>
  <c r="AE43" i="2"/>
  <c r="AF43" i="2"/>
  <c r="AG43" i="2"/>
  <c r="AH43" i="2"/>
  <c r="AI43" i="2"/>
  <c r="AE44" i="2"/>
  <c r="AF44" i="2"/>
  <c r="AG44" i="2"/>
  <c r="AH44" i="2"/>
  <c r="AI44" i="2"/>
  <c r="AE45" i="2"/>
  <c r="AF45" i="2"/>
  <c r="AG45" i="2"/>
  <c r="AH45" i="2"/>
  <c r="AI45" i="2"/>
  <c r="AE46" i="2"/>
  <c r="AF46" i="2"/>
  <c r="AG46" i="2"/>
  <c r="AH46" i="2"/>
  <c r="AI46" i="2"/>
  <c r="AE47" i="2"/>
  <c r="AF47" i="2"/>
  <c r="AG47" i="2"/>
  <c r="AH47" i="2"/>
  <c r="AI47" i="2"/>
  <c r="AE48" i="2"/>
  <c r="AF48" i="2"/>
  <c r="AG48" i="2"/>
  <c r="AH48" i="2"/>
  <c r="AI48" i="2"/>
  <c r="AE49" i="2"/>
  <c r="AF49" i="2"/>
  <c r="AG49" i="2"/>
  <c r="AH49" i="2"/>
  <c r="AI49" i="2"/>
  <c r="AE50" i="2"/>
  <c r="AF50" i="2"/>
  <c r="AG50" i="2"/>
  <c r="AH50" i="2"/>
  <c r="AI50" i="2"/>
  <c r="AE51" i="2"/>
  <c r="AF51" i="2"/>
  <c r="AG51" i="2"/>
  <c r="AH51" i="2"/>
  <c r="AI51" i="2"/>
  <c r="AE52" i="2"/>
  <c r="AF52" i="2"/>
  <c r="AG52" i="2"/>
  <c r="AH52" i="2"/>
  <c r="AI52" i="2"/>
  <c r="AE53" i="2"/>
  <c r="AF53" i="2"/>
  <c r="AG53" i="2"/>
  <c r="AH53" i="2"/>
  <c r="AI53" i="2"/>
  <c r="AE54" i="2"/>
  <c r="AF54" i="2"/>
  <c r="AG54" i="2"/>
  <c r="AH54" i="2"/>
  <c r="AI54" i="2"/>
  <c r="AE55" i="2"/>
  <c r="AF55" i="2"/>
  <c r="AG55" i="2"/>
  <c r="AH55" i="2"/>
  <c r="AI55" i="2"/>
  <c r="AE56" i="2"/>
  <c r="AF56" i="2"/>
  <c r="AG56" i="2"/>
  <c r="AH56" i="2"/>
  <c r="AI56" i="2"/>
  <c r="Z35" i="2"/>
  <c r="AA35" i="2"/>
  <c r="AB35" i="2"/>
  <c r="AC35" i="2"/>
  <c r="Z36" i="2"/>
  <c r="AA36" i="2"/>
  <c r="AB36" i="2"/>
  <c r="AC36" i="2"/>
  <c r="Z37" i="2"/>
  <c r="AA37" i="2"/>
  <c r="AB37" i="2"/>
  <c r="AC37" i="2"/>
  <c r="Z38" i="2"/>
  <c r="AA38" i="2"/>
  <c r="AB38" i="2"/>
  <c r="AC38" i="2"/>
  <c r="Z39" i="2"/>
  <c r="AA39" i="2"/>
  <c r="AB39" i="2"/>
  <c r="AC39" i="2"/>
  <c r="Z40" i="2"/>
  <c r="AA40" i="2"/>
  <c r="AB40" i="2"/>
  <c r="AC40" i="2"/>
  <c r="Z41" i="2"/>
  <c r="AA41" i="2"/>
  <c r="AB41" i="2"/>
  <c r="AC41" i="2"/>
  <c r="Z42" i="2"/>
  <c r="AA42" i="2"/>
  <c r="AB42" i="2"/>
  <c r="AC42" i="2"/>
  <c r="Z43" i="2"/>
  <c r="AA43" i="2"/>
  <c r="AB43" i="2"/>
  <c r="AC43" i="2"/>
  <c r="Z44" i="2"/>
  <c r="AA44" i="2"/>
  <c r="AB44" i="2"/>
  <c r="AC44" i="2"/>
  <c r="Z45" i="2"/>
  <c r="AA45" i="2"/>
  <c r="AB45" i="2"/>
  <c r="AC45" i="2"/>
  <c r="Z46" i="2"/>
  <c r="AA46" i="2"/>
  <c r="AB46" i="2"/>
  <c r="AC46" i="2"/>
  <c r="Z47" i="2"/>
  <c r="AA47" i="2"/>
  <c r="AB47" i="2"/>
  <c r="AC47" i="2"/>
  <c r="Z48" i="2"/>
  <c r="AA48" i="2"/>
  <c r="AB48" i="2"/>
  <c r="AC48" i="2"/>
  <c r="Z49" i="2"/>
  <c r="AA49" i="2"/>
  <c r="AB49" i="2"/>
  <c r="AC49" i="2"/>
  <c r="Z50" i="2"/>
  <c r="AA50" i="2"/>
  <c r="AB50" i="2"/>
  <c r="AC50" i="2"/>
  <c r="Z51" i="2"/>
  <c r="AA51" i="2"/>
  <c r="AB51" i="2"/>
  <c r="AC51" i="2"/>
  <c r="Z52" i="2"/>
  <c r="AA52" i="2"/>
  <c r="AB52" i="2"/>
  <c r="AC52" i="2"/>
  <c r="Z53" i="2"/>
  <c r="AA53" i="2"/>
  <c r="AB53" i="2"/>
  <c r="AC53" i="2"/>
  <c r="Z54" i="2"/>
  <c r="AA54" i="2"/>
  <c r="AB54" i="2"/>
  <c r="AC54" i="2"/>
  <c r="Z55" i="2"/>
  <c r="AA55" i="2"/>
  <c r="AB55" i="2"/>
  <c r="AC55" i="2"/>
  <c r="Z56" i="2"/>
  <c r="AA56" i="2"/>
  <c r="AB56" i="2"/>
  <c r="AC56" i="2"/>
  <c r="Z21" i="2"/>
  <c r="AA21" i="2"/>
  <c r="AB21" i="2"/>
  <c r="AC21" i="2"/>
  <c r="Z22" i="2"/>
  <c r="AA22" i="2"/>
  <c r="AB22" i="2"/>
  <c r="AC22" i="2"/>
  <c r="Z23" i="2"/>
  <c r="AA23" i="2"/>
  <c r="AB23" i="2"/>
  <c r="AC23" i="2"/>
  <c r="Z24" i="2"/>
  <c r="AA24" i="2"/>
  <c r="AB24" i="2"/>
  <c r="AC24" i="2"/>
  <c r="Z25" i="2"/>
  <c r="AA25" i="2"/>
  <c r="AB25" i="2"/>
  <c r="AC25" i="2"/>
  <c r="Z26" i="2"/>
  <c r="AA26" i="2"/>
  <c r="AB26" i="2"/>
  <c r="AC26" i="2"/>
  <c r="Z27" i="2"/>
  <c r="AA27" i="2"/>
  <c r="AB27" i="2"/>
  <c r="AC27" i="2"/>
  <c r="Z28" i="2"/>
  <c r="AA28" i="2"/>
  <c r="AB28" i="2"/>
  <c r="AC28" i="2"/>
  <c r="Z29" i="2"/>
  <c r="AA29" i="2"/>
  <c r="AB29" i="2"/>
  <c r="AC29" i="2"/>
  <c r="Z30" i="2"/>
  <c r="AA30" i="2"/>
  <c r="AB30" i="2"/>
  <c r="AC30" i="2"/>
  <c r="Z31" i="2"/>
  <c r="AA31" i="2"/>
  <c r="AB31" i="2"/>
  <c r="AC31" i="2"/>
  <c r="Z32" i="2"/>
  <c r="AA32" i="2"/>
  <c r="AB32" i="2"/>
  <c r="AC32" i="2"/>
  <c r="Z33" i="2"/>
  <c r="AA33" i="2"/>
  <c r="AB33" i="2"/>
  <c r="AC33" i="2"/>
  <c r="Z34" i="2"/>
  <c r="AA34" i="2"/>
  <c r="AB34" i="2"/>
  <c r="AC34" i="2"/>
  <c r="Y45" i="2"/>
  <c r="Y46" i="2"/>
  <c r="Y47" i="2"/>
  <c r="Y48" i="2"/>
  <c r="Y49" i="2"/>
  <c r="Y50" i="2"/>
  <c r="Y51" i="2"/>
  <c r="Y52" i="2"/>
  <c r="Y53" i="2"/>
  <c r="Y54" i="2"/>
  <c r="Y55" i="2"/>
  <c r="Y56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AO20" i="2"/>
  <c r="AN20" i="2"/>
  <c r="AM20" i="2"/>
  <c r="AL20" i="2"/>
  <c r="AI20" i="2"/>
  <c r="AH20" i="2"/>
  <c r="AG20" i="2"/>
  <c r="AF20" i="2"/>
  <c r="AC20" i="2"/>
  <c r="AB20" i="2"/>
  <c r="AA20" i="2"/>
  <c r="Z20" i="2"/>
  <c r="AK20" i="2"/>
  <c r="AE20" i="2"/>
  <c r="Y20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V108" i="2"/>
  <c r="T108" i="2"/>
  <c r="O108" i="2"/>
  <c r="M108" i="2"/>
  <c r="H108" i="2"/>
  <c r="F108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V64" i="2"/>
  <c r="T64" i="2"/>
  <c r="O64" i="2"/>
  <c r="M64" i="2"/>
  <c r="H64" i="2"/>
  <c r="F64" i="2"/>
  <c r="K64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V20" i="2"/>
  <c r="O20" i="2"/>
  <c r="H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20" i="2"/>
  <c r="G20" i="1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25" i="2"/>
  <c r="R124" i="2"/>
  <c r="R123" i="2"/>
  <c r="R122" i="2"/>
  <c r="R121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20" i="2"/>
  <c r="P7" i="1"/>
  <c r="P8" i="1"/>
  <c r="P9" i="1"/>
  <c r="P10" i="1"/>
  <c r="P11" i="1"/>
  <c r="P12" i="1"/>
  <c r="P13" i="1"/>
  <c r="P14" i="1"/>
  <c r="P15" i="1"/>
  <c r="O7" i="1"/>
  <c r="O8" i="1"/>
  <c r="O9" i="1"/>
  <c r="O10" i="1"/>
  <c r="O11" i="1"/>
  <c r="O12" i="1"/>
  <c r="O13" i="1"/>
  <c r="O14" i="1"/>
  <c r="O15" i="1"/>
  <c r="O6" i="1"/>
  <c r="P6" i="1"/>
  <c r="N7" i="1"/>
  <c r="N8" i="1"/>
  <c r="N9" i="1"/>
  <c r="N10" i="1"/>
  <c r="N11" i="1"/>
  <c r="N12" i="1"/>
  <c r="N13" i="1"/>
  <c r="N14" i="1"/>
  <c r="N15" i="1"/>
  <c r="N6" i="1"/>
  <c r="M9" i="1"/>
  <c r="M10" i="1"/>
  <c r="M11" i="1"/>
  <c r="M12" i="1"/>
  <c r="M13" i="1"/>
  <c r="M14" i="1"/>
  <c r="M15" i="1"/>
  <c r="M8" i="1"/>
  <c r="M7" i="1"/>
  <c r="M6" i="1"/>
  <c r="H14" i="1"/>
  <c r="G14" i="1"/>
  <c r="H13" i="1"/>
  <c r="G13" i="1"/>
  <c r="B13" i="1"/>
  <c r="D49" i="1"/>
  <c r="G49" i="1"/>
  <c r="H49" i="1"/>
  <c r="D50" i="1"/>
  <c r="G50" i="1"/>
  <c r="H50" i="1"/>
  <c r="D51" i="1"/>
  <c r="G51" i="1"/>
  <c r="H51" i="1"/>
  <c r="D52" i="1"/>
  <c r="G52" i="1"/>
  <c r="H52" i="1"/>
  <c r="D35" i="1"/>
  <c r="G35" i="1"/>
  <c r="H35" i="1"/>
  <c r="D36" i="1"/>
  <c r="G36" i="1"/>
  <c r="H36" i="1"/>
  <c r="D37" i="1"/>
  <c r="G37" i="1"/>
  <c r="H37" i="1"/>
  <c r="D38" i="1"/>
  <c r="G38" i="1"/>
  <c r="H38" i="1"/>
  <c r="D21" i="1"/>
  <c r="G21" i="1"/>
  <c r="H21" i="1"/>
  <c r="D22" i="1"/>
  <c r="G22" i="1"/>
  <c r="H22" i="1"/>
  <c r="D23" i="1"/>
  <c r="G23" i="1"/>
  <c r="H23" i="1"/>
  <c r="D24" i="1"/>
  <c r="G24" i="1"/>
  <c r="H24" i="1"/>
  <c r="D25" i="1"/>
  <c r="G25" i="1"/>
  <c r="H25" i="1"/>
  <c r="D54" i="1"/>
  <c r="G54" i="1"/>
  <c r="H54" i="1"/>
  <c r="D55" i="1"/>
  <c r="G55" i="1"/>
  <c r="H55" i="1"/>
  <c r="D56" i="1"/>
  <c r="G56" i="1"/>
  <c r="H56" i="1"/>
  <c r="D57" i="1"/>
  <c r="G57" i="1"/>
  <c r="H57" i="1"/>
  <c r="D40" i="1"/>
  <c r="G40" i="1"/>
  <c r="H40" i="1"/>
  <c r="D41" i="1"/>
  <c r="G41" i="1"/>
  <c r="H41" i="1"/>
  <c r="D42" i="1"/>
  <c r="G42" i="1"/>
  <c r="H42" i="1"/>
  <c r="D43" i="1"/>
  <c r="G43" i="1"/>
  <c r="H43" i="1"/>
  <c r="D26" i="1"/>
  <c r="G26" i="1"/>
  <c r="H26" i="1"/>
  <c r="D27" i="1"/>
  <c r="G27" i="1"/>
  <c r="H27" i="1"/>
  <c r="D28" i="1"/>
  <c r="G28" i="1"/>
  <c r="H28" i="1"/>
  <c r="D29" i="1"/>
  <c r="G29" i="1"/>
  <c r="H29" i="1"/>
  <c r="D53" i="1"/>
  <c r="H53" i="1"/>
  <c r="G53" i="1"/>
  <c r="D48" i="1"/>
  <c r="H48" i="1"/>
  <c r="G48" i="1"/>
  <c r="D39" i="1"/>
  <c r="H39" i="1"/>
  <c r="G39" i="1"/>
  <c r="D34" i="1"/>
  <c r="H34" i="1"/>
  <c r="G34" i="1"/>
  <c r="D20" i="1"/>
  <c r="H20" i="1"/>
  <c r="C14" i="1"/>
  <c r="B14" i="1"/>
  <c r="C13" i="1"/>
  <c r="E8" i="3"/>
  <c r="E9" i="3"/>
  <c r="E10" i="3"/>
  <c r="E11" i="3"/>
  <c r="E12" i="3"/>
  <c r="E13" i="3"/>
  <c r="E7" i="3"/>
  <c r="D15" i="3"/>
  <c r="C15" i="3"/>
</calcChain>
</file>

<file path=xl/comments1.xml><?xml version="1.0" encoding="utf-8"?>
<comments xmlns="http://schemas.openxmlformats.org/spreadsheetml/2006/main">
  <authors>
    <author>Microsoft Office User</author>
  </authors>
  <commentList>
    <comment ref="L7" authorId="0">
      <text>
        <r>
          <rPr>
            <b/>
            <sz val="10"/>
            <color indexed="81"/>
            <rFont val="Calibri"/>
          </rPr>
          <t>Microsoft Office User:</t>
        </r>
        <r>
          <rPr>
            <sz val="10"/>
            <color indexed="81"/>
            <rFont val="Calibri"/>
          </rPr>
          <t xml:space="preserve">
Bi_f is average %ID/g after 7.5 h (=10x Bi t1/2</t>
        </r>
      </text>
    </comment>
    <comment ref="Y19" authorId="0">
      <text>
        <r>
          <rPr>
            <b/>
            <sz val="10"/>
            <color indexed="81"/>
            <rFont val="Calibri"/>
          </rPr>
          <t>Microsoft Office User:</t>
        </r>
        <r>
          <rPr>
            <sz val="10"/>
            <color indexed="81"/>
            <rFont val="Calibri"/>
          </rPr>
          <t xml:space="preserve">
take times of mouse 2, since those were right in between</t>
        </r>
      </text>
    </comment>
  </commentList>
</comments>
</file>

<file path=xl/sharedStrings.xml><?xml version="1.0" encoding="utf-8"?>
<sst xmlns="http://schemas.openxmlformats.org/spreadsheetml/2006/main" count="231" uniqueCount="64">
  <si>
    <t>Date injection</t>
  </si>
  <si>
    <t>Date euthanesia</t>
  </si>
  <si>
    <t>Time p.i.</t>
  </si>
  <si>
    <t>Radionuclide</t>
  </si>
  <si>
    <t>Targeting agent</t>
  </si>
  <si>
    <t>Standards</t>
  </si>
  <si>
    <t>Standard 1</t>
  </si>
  <si>
    <t>Standard 2</t>
  </si>
  <si>
    <t>Standard 3</t>
  </si>
  <si>
    <t>Mean</t>
  </si>
  <si>
    <t>SD</t>
  </si>
  <si>
    <t>Mouse</t>
  </si>
  <si>
    <t>Tissue</t>
  </si>
  <si>
    <t>Empty (g)</t>
  </si>
  <si>
    <t>Full (g)</t>
  </si>
  <si>
    <t>Weight (g)</t>
  </si>
  <si>
    <t>In-111 (%ID/g)</t>
  </si>
  <si>
    <t>Blood</t>
  </si>
  <si>
    <t>Muscle</t>
  </si>
  <si>
    <t>Lung</t>
  </si>
  <si>
    <t>Spleen</t>
  </si>
  <si>
    <t>Pancreas</t>
  </si>
  <si>
    <t>Kidney</t>
  </si>
  <si>
    <t>Liver</t>
  </si>
  <si>
    <t>Small intestine</t>
  </si>
  <si>
    <t>Bone</t>
  </si>
  <si>
    <t>Circulation time and tumour accumulation of polymersomes radiolabeled with 111In-DTPA</t>
  </si>
  <si>
    <t>80 nm</t>
  </si>
  <si>
    <t>Bonemarrow</t>
  </si>
  <si>
    <t>Werkprotocol 2015-0071-071</t>
  </si>
  <si>
    <t>4 h</t>
  </si>
  <si>
    <t>Ac-225</t>
  </si>
  <si>
    <t>Fr-221 CPM</t>
  </si>
  <si>
    <t>Bi-213 CPM</t>
  </si>
  <si>
    <t>initial</t>
  </si>
  <si>
    <t>empty</t>
  </si>
  <si>
    <t>loading efficiency</t>
  </si>
  <si>
    <t>Mouse 1</t>
  </si>
  <si>
    <t>Mouse 2</t>
  </si>
  <si>
    <t>Mouse 3</t>
  </si>
  <si>
    <t>time</t>
  </si>
  <si>
    <t>Average</t>
  </si>
  <si>
    <t>Fr-221</t>
  </si>
  <si>
    <t>Bi-213</t>
  </si>
  <si>
    <t>Fr-221 (cpm)</t>
  </si>
  <si>
    <t>Bi-213 (cpm)</t>
  </si>
  <si>
    <t>Fr-221 (%ID/g)</t>
  </si>
  <si>
    <t>Bi-213 (%ID/g)</t>
  </si>
  <si>
    <t>stdev</t>
  </si>
  <si>
    <t>Organ</t>
  </si>
  <si>
    <t>Healthy mice - In-111 PS, bioD 4 h</t>
  </si>
  <si>
    <t>Injection</t>
  </si>
  <si>
    <t>CO2:</t>
  </si>
  <si>
    <t>t-t0 (h)</t>
  </si>
  <si>
    <t>weight</t>
  </si>
  <si>
    <t>weight (g)</t>
  </si>
  <si>
    <t>Fr-221 (cmp)</t>
  </si>
  <si>
    <t>est. t=0 - fitted using OriginPro ExpDec2 fit</t>
  </si>
  <si>
    <t>Bi_i / Bi_f</t>
  </si>
  <si>
    <t>mouse 1</t>
  </si>
  <si>
    <t>mouse 2</t>
  </si>
  <si>
    <t>mouse 3</t>
  </si>
  <si>
    <t>average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</si>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</sst>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m/yy;@"/>
    <numFmt numFmtId="165" formatCode="[$-413]d/mmm/yy;@"/>
    <numFmt numFmtId="166" formatCode="0.000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1F497D"/>
      <name val="Calibri"/>
      <scheme val="minor"/>
    </font>
    <font>
      <sz val="10"/>
      <color indexed="81"/>
      <name val="Calibri"/>
    </font>
    <font>
      <b/>
      <sz val="10"/>
      <color indexed="81"/>
      <name val="Calibri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</borders>
  <cellStyleXfs count="50">
    <xf numFmtId="0" fontId="0" fillId="0" borderId="0"/>
    <xf numFmtId="9" fontId="6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165" fontId="0" fillId="0" borderId="0" xfId="0" applyNumberFormat="1" applyBorder="1"/>
    <xf numFmtId="165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166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166" fontId="0" fillId="0" borderId="0" xfId="0" applyNumberFormat="1" applyAlignment="1">
      <alignment horizontal="left"/>
    </xf>
    <xf numFmtId="0" fontId="4" fillId="0" borderId="0" xfId="0" applyFont="1"/>
    <xf numFmtId="49" fontId="4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166" fontId="0" fillId="0" borderId="0" xfId="0" applyNumberFormat="1"/>
    <xf numFmtId="0" fontId="0" fillId="0" borderId="2" xfId="0" applyBorder="1"/>
    <xf numFmtId="1" fontId="4" fillId="0" borderId="2" xfId="0" applyNumberFormat="1" applyFont="1" applyBorder="1"/>
    <xf numFmtId="0" fontId="4" fillId="0" borderId="3" xfId="0" applyFont="1" applyBorder="1"/>
    <xf numFmtId="0" fontId="4" fillId="0" borderId="2" xfId="0" applyFont="1" applyBorder="1"/>
    <xf numFmtId="0" fontId="0" fillId="0" borderId="4" xfId="0" applyBorder="1"/>
    <xf numFmtId="166" fontId="0" fillId="0" borderId="4" xfId="0" applyNumberFormat="1" applyBorder="1"/>
    <xf numFmtId="0" fontId="0" fillId="0" borderId="5" xfId="0" applyBorder="1"/>
    <xf numFmtId="166" fontId="0" fillId="0" borderId="5" xfId="0" applyNumberFormat="1" applyBorder="1"/>
    <xf numFmtId="166" fontId="0" fillId="0" borderId="6" xfId="0" applyNumberFormat="1" applyFill="1" applyBorder="1"/>
    <xf numFmtId="0" fontId="0" fillId="0" borderId="2" xfId="0" applyFill="1" applyBorder="1"/>
    <xf numFmtId="166" fontId="0" fillId="0" borderId="2" xfId="0" applyNumberFormat="1" applyBorder="1"/>
    <xf numFmtId="166" fontId="0" fillId="0" borderId="7" xfId="0" applyNumberFormat="1" applyBorder="1"/>
    <xf numFmtId="0" fontId="0" fillId="0" borderId="7" xfId="0" applyBorder="1"/>
    <xf numFmtId="0" fontId="0" fillId="0" borderId="8" xfId="0" applyBorder="1"/>
    <xf numFmtId="166" fontId="0" fillId="0" borderId="0" xfId="0" applyNumberFormat="1" applyBorder="1"/>
    <xf numFmtId="2" fontId="0" fillId="0" borderId="0" xfId="0" applyNumberFormat="1" applyBorder="1"/>
    <xf numFmtId="1" fontId="0" fillId="0" borderId="0" xfId="0" applyNumberFormat="1" applyBorder="1" applyAlignment="1">
      <alignment horizontal="center"/>
    </xf>
    <xf numFmtId="0" fontId="0" fillId="0" borderId="0" xfId="0" applyFill="1" applyBorder="1"/>
    <xf numFmtId="0" fontId="5" fillId="0" borderId="0" xfId="0" applyFont="1" applyBorder="1"/>
    <xf numFmtId="0" fontId="0" fillId="0" borderId="9" xfId="0" applyBorder="1"/>
    <xf numFmtId="0" fontId="0" fillId="0" borderId="10" xfId="0" applyBorder="1"/>
    <xf numFmtId="2" fontId="0" fillId="0" borderId="8" xfId="0" applyNumberFormat="1" applyBorder="1"/>
    <xf numFmtId="1" fontId="4" fillId="0" borderId="0" xfId="0" applyNumberFormat="1" applyFont="1" applyBorder="1"/>
    <xf numFmtId="0" fontId="4" fillId="0" borderId="0" xfId="0" applyFont="1" applyBorder="1"/>
    <xf numFmtId="1" fontId="0" fillId="0" borderId="0" xfId="0" applyNumberFormat="1" applyBorder="1"/>
    <xf numFmtId="166" fontId="0" fillId="0" borderId="0" xfId="0" applyNumberFormat="1" applyFill="1" applyBorder="1"/>
    <xf numFmtId="1" fontId="0" fillId="0" borderId="0" xfId="0" applyNumberFormat="1" applyFill="1" applyBorder="1"/>
    <xf numFmtId="166" fontId="0" fillId="0" borderId="0" xfId="0" applyNumberFormat="1" applyAlignment="1">
      <alignment horizontal="center"/>
    </xf>
    <xf numFmtId="166" fontId="0" fillId="0" borderId="1" xfId="0" applyNumberFormat="1" applyBorder="1" applyAlignment="1">
      <alignment horizontal="center"/>
    </xf>
    <xf numFmtId="0" fontId="0" fillId="0" borderId="11" xfId="0" applyBorder="1"/>
    <xf numFmtId="0" fontId="7" fillId="0" borderId="0" xfId="0" applyFont="1"/>
    <xf numFmtId="0" fontId="1" fillId="0" borderId="0" xfId="0" applyFont="1"/>
    <xf numFmtId="9" fontId="7" fillId="0" borderId="0" xfId="1" applyFont="1"/>
    <xf numFmtId="9" fontId="1" fillId="0" borderId="0" xfId="1" applyFont="1"/>
    <xf numFmtId="22" fontId="0" fillId="0" borderId="0" xfId="0" applyNumberFormat="1"/>
    <xf numFmtId="0" fontId="10" fillId="0" borderId="0" xfId="0" applyFont="1"/>
    <xf numFmtId="0" fontId="11" fillId="0" borderId="0" xfId="0" applyFont="1"/>
    <xf numFmtId="0" fontId="0" fillId="0" borderId="1" xfId="0" applyBorder="1"/>
    <xf numFmtId="0" fontId="0" fillId="0" borderId="6" xfId="0" applyFill="1" applyBorder="1"/>
    <xf numFmtId="2" fontId="0" fillId="0" borderId="0" xfId="0" applyNumberFormat="1" applyFont="1" applyBorder="1"/>
    <xf numFmtId="0" fontId="5" fillId="0" borderId="0" xfId="0" applyFont="1"/>
    <xf numFmtId="22" fontId="5" fillId="0" borderId="0" xfId="0" applyNumberFormat="1" applyFont="1"/>
    <xf numFmtId="2" fontId="0" fillId="0" borderId="0" xfId="0" applyNumberFormat="1"/>
    <xf numFmtId="22" fontId="10" fillId="0" borderId="0" xfId="0" applyNumberFormat="1" applyFont="1"/>
    <xf numFmtId="9" fontId="0" fillId="0" borderId="0" xfId="1" applyFont="1"/>
  </cellXfs>
  <cellStyles count="5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10.xml.rels><?xml version="1.0" encoding="UTF-8" standalone="yes"?>
<Relationships xmlns="http://schemas.openxmlformats.org/package/2006/relationships"><Relationship Id="rId1" Type="http://schemas.microsoft.com/office/2011/relationships/chartStyle" Target="style10.xml"/><Relationship Id="rId2" Type="http://schemas.microsoft.com/office/2011/relationships/chartColorStyle" Target="colors10.xml"/></Relationships>
</file>

<file path=xl/charts/_rels/chart11.xml.rels><?xml version="1.0" encoding="UTF-8" standalone="yes"?>
<Relationships xmlns="http://schemas.openxmlformats.org/package/2006/relationships"><Relationship Id="rId1" Type="http://schemas.microsoft.com/office/2011/relationships/chartStyle" Target="style11.xml"/><Relationship Id="rId2" Type="http://schemas.microsoft.com/office/2011/relationships/chartColorStyle" Target="colors11.xml"/></Relationships>
</file>

<file path=xl/charts/_rels/chart12.xml.rels><?xml version="1.0" encoding="UTF-8" standalone="yes"?>
<Relationships xmlns="http://schemas.openxmlformats.org/package/2006/relationships"><Relationship Id="rId1" Type="http://schemas.microsoft.com/office/2011/relationships/chartStyle" Target="style12.xml"/><Relationship Id="rId2" Type="http://schemas.microsoft.com/office/2011/relationships/chartColorStyle" Target="colors12.xml"/></Relationships>
</file>

<file path=xl/charts/_rels/chart13.xml.rels><?xml version="1.0" encoding="UTF-8" standalone="yes"?>
<Relationships xmlns="http://schemas.openxmlformats.org/package/2006/relationships"><Relationship Id="rId1" Type="http://schemas.microsoft.com/office/2011/relationships/chartStyle" Target="style13.xml"/><Relationship Id="rId2" Type="http://schemas.microsoft.com/office/2011/relationships/chartColorStyle" Target="colors13.xml"/></Relationships>
</file>

<file path=xl/charts/_rels/chart14.xml.rels><?xml version="1.0" encoding="UTF-8" standalone="yes"?>
<Relationships xmlns="http://schemas.openxmlformats.org/package/2006/relationships"><Relationship Id="rId1" Type="http://schemas.microsoft.com/office/2011/relationships/chartStyle" Target="style14.xml"/><Relationship Id="rId2" Type="http://schemas.microsoft.com/office/2011/relationships/chartColorStyle" Target="colors14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8.xml.rels><?xml version="1.0" encoding="UTF-8" standalone="yes"?>
<Relationships xmlns="http://schemas.openxmlformats.org/package/2006/relationships"><Relationship Id="rId1" Type="http://schemas.microsoft.com/office/2011/relationships/chartStyle" Target="style8.xml"/><Relationship Id="rId2" Type="http://schemas.microsoft.com/office/2011/relationships/chartColorStyle" Target="colors8.xml"/></Relationships>
</file>

<file path=xl/charts/_rels/chart9.xml.rels><?xml version="1.0" encoding="UTF-8" standalone="yes"?>
<Relationships xmlns="http://schemas.openxmlformats.org/package/2006/relationships"><Relationship Id="rId1" Type="http://schemas.microsoft.com/office/2011/relationships/chartStyle" Target="style9.xml"/><Relationship Id="rId2" Type="http://schemas.microsoft.com/office/2011/relationships/chartColorStyle" Target="colors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82827717601289"/>
          <c:y val="0.0601851851851852"/>
          <c:w val="0.863268449311856"/>
          <c:h val="0.8314934266029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BioD!$M$5</c:f>
              <c:strCache>
                <c:ptCount val="1"/>
                <c:pt idx="0">
                  <c:v>Fr-221 (%ID/g)</c:v>
                </c:pt>
              </c:strCache>
            </c:strRef>
          </c:tx>
          <c:spPr>
            <a:solidFill>
              <a:schemeClr val="accent1"/>
            </a:solidFill>
            <a:ln w="47625"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BioD!$N$6:$N$15</c:f>
                <c:numCache>
                  <c:formatCode>General</c:formatCode>
                  <c:ptCount val="10"/>
                  <c:pt idx="0">
                    <c:v>1.70525751619167</c:v>
                  </c:pt>
                  <c:pt idx="1">
                    <c:v>0.318486461664524</c:v>
                  </c:pt>
                  <c:pt idx="2">
                    <c:v>0.762418838455995</c:v>
                  </c:pt>
                  <c:pt idx="3">
                    <c:v>3.320794956612805</c:v>
                  </c:pt>
                  <c:pt idx="4">
                    <c:v>0.324281302767001</c:v>
                  </c:pt>
                  <c:pt idx="5">
                    <c:v>1.103559785540245</c:v>
                  </c:pt>
                  <c:pt idx="6">
                    <c:v>4.713796468239647</c:v>
                  </c:pt>
                  <c:pt idx="7">
                    <c:v>0.273375598515574</c:v>
                  </c:pt>
                  <c:pt idx="8">
                    <c:v>2.033566794853637</c:v>
                  </c:pt>
                  <c:pt idx="9">
                    <c:v>0.811782842328394</c:v>
                  </c:pt>
                </c:numCache>
              </c:numRef>
            </c:plus>
            <c:minus>
              <c:numRef>
                <c:f>BioD!$N$6:$N$15</c:f>
                <c:numCache>
                  <c:formatCode>General</c:formatCode>
                  <c:ptCount val="10"/>
                  <c:pt idx="0">
                    <c:v>1.70525751619167</c:v>
                  </c:pt>
                  <c:pt idx="1">
                    <c:v>0.318486461664524</c:v>
                  </c:pt>
                  <c:pt idx="2">
                    <c:v>0.762418838455995</c:v>
                  </c:pt>
                  <c:pt idx="3">
                    <c:v>3.320794956612805</c:v>
                  </c:pt>
                  <c:pt idx="4">
                    <c:v>0.324281302767001</c:v>
                  </c:pt>
                  <c:pt idx="5">
                    <c:v>1.103559785540245</c:v>
                  </c:pt>
                  <c:pt idx="6">
                    <c:v>4.713796468239647</c:v>
                  </c:pt>
                  <c:pt idx="7">
                    <c:v>0.273375598515574</c:v>
                  </c:pt>
                  <c:pt idx="8">
                    <c:v>2.033566794853637</c:v>
                  </c:pt>
                  <c:pt idx="9">
                    <c:v>0.811782842328394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BioD!$L$6:$L$15</c:f>
              <c:strCache>
                <c:ptCount val="10"/>
                <c:pt idx="0">
                  <c:v>Blood</c:v>
                </c:pt>
                <c:pt idx="1">
                  <c:v>Muscle</c:v>
                </c:pt>
                <c:pt idx="2">
                  <c:v>Lung</c:v>
                </c:pt>
                <c:pt idx="3">
                  <c:v>Spleen</c:v>
                </c:pt>
                <c:pt idx="4">
                  <c:v>Pancreas</c:v>
                </c:pt>
                <c:pt idx="5">
                  <c:v>Kidney</c:v>
                </c:pt>
                <c:pt idx="6">
                  <c:v>Liver</c:v>
                </c:pt>
                <c:pt idx="7">
                  <c:v>Small intestine</c:v>
                </c:pt>
                <c:pt idx="8">
                  <c:v>Bonemarrow</c:v>
                </c:pt>
                <c:pt idx="9">
                  <c:v>Bone</c:v>
                </c:pt>
              </c:strCache>
            </c:strRef>
          </c:cat>
          <c:val>
            <c:numRef>
              <c:f>BioD!$M$6:$M$15</c:f>
              <c:numCache>
                <c:formatCode>0.00</c:formatCode>
                <c:ptCount val="10"/>
                <c:pt idx="0">
                  <c:v>6.032012747226806</c:v>
                </c:pt>
                <c:pt idx="1">
                  <c:v>0.495264436942508</c:v>
                </c:pt>
                <c:pt idx="2">
                  <c:v>2.706585368819471</c:v>
                </c:pt>
                <c:pt idx="3">
                  <c:v>21.42817959273156</c:v>
                </c:pt>
                <c:pt idx="4">
                  <c:v>0.960039433665684</c:v>
                </c:pt>
                <c:pt idx="5">
                  <c:v>5.91591185307504</c:v>
                </c:pt>
                <c:pt idx="6">
                  <c:v>40.15374763193848</c:v>
                </c:pt>
                <c:pt idx="7">
                  <c:v>1.529300733172914</c:v>
                </c:pt>
                <c:pt idx="8">
                  <c:v>6.76524171481203</c:v>
                </c:pt>
                <c:pt idx="9">
                  <c:v>4.652486465590717</c:v>
                </c:pt>
              </c:numCache>
            </c:numRef>
          </c:val>
        </c:ser>
        <c:ser>
          <c:idx val="1"/>
          <c:order val="1"/>
          <c:tx>
            <c:strRef>
              <c:f>BioD!$O$5</c:f>
              <c:strCache>
                <c:ptCount val="1"/>
                <c:pt idx="0">
                  <c:v>Bi-213 (%ID/g)</c:v>
                </c:pt>
              </c:strCache>
            </c:strRef>
          </c:tx>
          <c:spPr>
            <a:solidFill>
              <a:schemeClr val="accent2"/>
            </a:solidFill>
            <a:ln w="47625"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BioD!$P$6:$P$15</c:f>
                <c:numCache>
                  <c:formatCode>General</c:formatCode>
                  <c:ptCount val="10"/>
                  <c:pt idx="0">
                    <c:v>1.542810576760232</c:v>
                  </c:pt>
                  <c:pt idx="1">
                    <c:v>0.340687566946206</c:v>
                  </c:pt>
                  <c:pt idx="2">
                    <c:v>1.204145366518324</c:v>
                  </c:pt>
                  <c:pt idx="3">
                    <c:v>4.206299674691067</c:v>
                  </c:pt>
                  <c:pt idx="4">
                    <c:v>0.451454804198921</c:v>
                  </c:pt>
                  <c:pt idx="5">
                    <c:v>1.006577851430134</c:v>
                  </c:pt>
                  <c:pt idx="6">
                    <c:v>7.000903238310167</c:v>
                  </c:pt>
                  <c:pt idx="7">
                    <c:v>0.278603011121973</c:v>
                  </c:pt>
                  <c:pt idx="8">
                    <c:v>1.976633467827523</c:v>
                  </c:pt>
                  <c:pt idx="9">
                    <c:v>1.632980061657347</c:v>
                  </c:pt>
                </c:numCache>
              </c:numRef>
            </c:plus>
            <c:minus>
              <c:numRef>
                <c:f>BioD!$P$6:$P$15</c:f>
                <c:numCache>
                  <c:formatCode>General</c:formatCode>
                  <c:ptCount val="10"/>
                  <c:pt idx="0">
                    <c:v>1.542810576760232</c:v>
                  </c:pt>
                  <c:pt idx="1">
                    <c:v>0.340687566946206</c:v>
                  </c:pt>
                  <c:pt idx="2">
                    <c:v>1.204145366518324</c:v>
                  </c:pt>
                  <c:pt idx="3">
                    <c:v>4.206299674691067</c:v>
                  </c:pt>
                  <c:pt idx="4">
                    <c:v>0.451454804198921</c:v>
                  </c:pt>
                  <c:pt idx="5">
                    <c:v>1.006577851430134</c:v>
                  </c:pt>
                  <c:pt idx="6">
                    <c:v>7.000903238310167</c:v>
                  </c:pt>
                  <c:pt idx="7">
                    <c:v>0.278603011121973</c:v>
                  </c:pt>
                  <c:pt idx="8">
                    <c:v>1.976633467827523</c:v>
                  </c:pt>
                  <c:pt idx="9">
                    <c:v>1.632980061657347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BioD!$L$6:$L$15</c:f>
              <c:strCache>
                <c:ptCount val="10"/>
                <c:pt idx="0">
                  <c:v>Blood</c:v>
                </c:pt>
                <c:pt idx="1">
                  <c:v>Muscle</c:v>
                </c:pt>
                <c:pt idx="2">
                  <c:v>Lung</c:v>
                </c:pt>
                <c:pt idx="3">
                  <c:v>Spleen</c:v>
                </c:pt>
                <c:pt idx="4">
                  <c:v>Pancreas</c:v>
                </c:pt>
                <c:pt idx="5">
                  <c:v>Kidney</c:v>
                </c:pt>
                <c:pt idx="6">
                  <c:v>Liver</c:v>
                </c:pt>
                <c:pt idx="7">
                  <c:v>Small intestine</c:v>
                </c:pt>
                <c:pt idx="8">
                  <c:v>Bonemarrow</c:v>
                </c:pt>
                <c:pt idx="9">
                  <c:v>Bone</c:v>
                </c:pt>
              </c:strCache>
            </c:strRef>
          </c:cat>
          <c:val>
            <c:numRef>
              <c:f>BioD!$O$6:$O$15</c:f>
              <c:numCache>
                <c:formatCode>0.00</c:formatCode>
                <c:ptCount val="10"/>
                <c:pt idx="0">
                  <c:v>5.573118579974807</c:v>
                </c:pt>
                <c:pt idx="1">
                  <c:v>0.53401158803302</c:v>
                </c:pt>
                <c:pt idx="2">
                  <c:v>3.063331360354488</c:v>
                </c:pt>
                <c:pt idx="3">
                  <c:v>19.55299911443296</c:v>
                </c:pt>
                <c:pt idx="4">
                  <c:v>1.047169515572401</c:v>
                </c:pt>
                <c:pt idx="5">
                  <c:v>5.503485371039996</c:v>
                </c:pt>
                <c:pt idx="6">
                  <c:v>45.09580185938185</c:v>
                </c:pt>
                <c:pt idx="7">
                  <c:v>1.777711292420369</c:v>
                </c:pt>
                <c:pt idx="8">
                  <c:v>7.454199177527255</c:v>
                </c:pt>
                <c:pt idx="9">
                  <c:v>5.686700955681895</c:v>
                </c:pt>
              </c:numCache>
            </c:numRef>
          </c:val>
        </c:ser>
        <c:ser>
          <c:idx val="2"/>
          <c:order val="2"/>
          <c:tx>
            <c:v>In-111 (%ID/g)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BioD!$T$6:$T$15</c:f>
                <c:numCache>
                  <c:formatCode>General</c:formatCode>
                  <c:ptCount val="10"/>
                  <c:pt idx="0">
                    <c:v>0.757976272299015</c:v>
                  </c:pt>
                  <c:pt idx="1">
                    <c:v>1.270971305473028</c:v>
                  </c:pt>
                  <c:pt idx="2">
                    <c:v>0.738173338450091</c:v>
                  </c:pt>
                  <c:pt idx="3">
                    <c:v>13.22940679808222</c:v>
                  </c:pt>
                  <c:pt idx="4">
                    <c:v>1.787716772071867</c:v>
                  </c:pt>
                  <c:pt idx="5">
                    <c:v>0.482386222813465</c:v>
                  </c:pt>
                  <c:pt idx="6">
                    <c:v>1.099550392406933</c:v>
                  </c:pt>
                  <c:pt idx="7">
                    <c:v>1.696311576661014</c:v>
                  </c:pt>
                  <c:pt idx="8">
                    <c:v>0.684725575418048</c:v>
                  </c:pt>
                  <c:pt idx="9">
                    <c:v>0.236527094934517</c:v>
                  </c:pt>
                </c:numCache>
              </c:numRef>
            </c:plus>
            <c:minus>
              <c:numRef>
                <c:f>BioD!$T$6:$T$15</c:f>
                <c:numCache>
                  <c:formatCode>General</c:formatCode>
                  <c:ptCount val="10"/>
                  <c:pt idx="0">
                    <c:v>0.757976272299015</c:v>
                  </c:pt>
                  <c:pt idx="1">
                    <c:v>1.270971305473028</c:v>
                  </c:pt>
                  <c:pt idx="2">
                    <c:v>0.738173338450091</c:v>
                  </c:pt>
                  <c:pt idx="3">
                    <c:v>13.22940679808222</c:v>
                  </c:pt>
                  <c:pt idx="4">
                    <c:v>1.787716772071867</c:v>
                  </c:pt>
                  <c:pt idx="5">
                    <c:v>0.482386222813465</c:v>
                  </c:pt>
                  <c:pt idx="6">
                    <c:v>1.099550392406933</c:v>
                  </c:pt>
                  <c:pt idx="7">
                    <c:v>1.696311576661014</c:v>
                  </c:pt>
                  <c:pt idx="8">
                    <c:v>0.684725575418048</c:v>
                  </c:pt>
                  <c:pt idx="9">
                    <c:v>0.236527094934517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BioD!$S$6:$S$15</c:f>
              <c:numCache>
                <c:formatCode>0.00</c:formatCode>
                <c:ptCount val="10"/>
                <c:pt idx="0">
                  <c:v>16.40482174456943</c:v>
                </c:pt>
                <c:pt idx="1">
                  <c:v>1.568789450311057</c:v>
                </c:pt>
                <c:pt idx="2">
                  <c:v>7.366241875350928</c:v>
                </c:pt>
                <c:pt idx="3">
                  <c:v>119.5348160964687</c:v>
                </c:pt>
                <c:pt idx="4">
                  <c:v>1.886031002715705</c:v>
                </c:pt>
                <c:pt idx="5">
                  <c:v>4.050384737960317</c:v>
                </c:pt>
                <c:pt idx="6">
                  <c:v>11.1320781093711</c:v>
                </c:pt>
                <c:pt idx="7">
                  <c:v>4.715559934303708</c:v>
                </c:pt>
                <c:pt idx="8">
                  <c:v>5.676323748248158</c:v>
                </c:pt>
                <c:pt idx="9">
                  <c:v>1.312933280408692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4135936"/>
        <c:axId val="-134133376"/>
      </c:barChart>
      <c:catAx>
        <c:axId val="-13413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4133376"/>
        <c:crosses val="autoZero"/>
        <c:auto val="1"/>
        <c:lblAlgn val="ctr"/>
        <c:lblOffset val="100"/>
        <c:noMultiLvlLbl val="0"/>
      </c:catAx>
      <c:valAx>
        <c:axId val="-1341333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%ID/g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4135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0440069991251"/>
          <c:y val="0.241318897637795"/>
          <c:w val="0.120205710326818"/>
          <c:h val="0.1263958802024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Mouse 3 (Blood)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'BL-SP-KI'!$E$19</c:f>
              <c:strCache>
                <c:ptCount val="1"/>
                <c:pt idx="0">
                  <c:v>Fr-221 (cmp)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'BL-SP-KI'!$D$108:$D$143</c:f>
              <c:numCache>
                <c:formatCode>0.00</c:formatCode>
                <c:ptCount val="36"/>
                <c:pt idx="0">
                  <c:v>0.405833333206829</c:v>
                </c:pt>
                <c:pt idx="1">
                  <c:v>0.675555555440951</c:v>
                </c:pt>
                <c:pt idx="2">
                  <c:v>0.944444444321562</c:v>
                </c:pt>
                <c:pt idx="3">
                  <c:v>1.20638888888061</c:v>
                </c:pt>
                <c:pt idx="4">
                  <c:v>1.479444444354158</c:v>
                </c:pt>
                <c:pt idx="5">
                  <c:v>1.753055555513129</c:v>
                </c:pt>
                <c:pt idx="6">
                  <c:v>2.026666666672099</c:v>
                </c:pt>
                <c:pt idx="7">
                  <c:v>2.291111111117061</c:v>
                </c:pt>
                <c:pt idx="8">
                  <c:v>2.564166666590609</c:v>
                </c:pt>
                <c:pt idx="9">
                  <c:v>2.83777777774958</c:v>
                </c:pt>
                <c:pt idx="10">
                  <c:v>3.111111111065838</c:v>
                </c:pt>
                <c:pt idx="11">
                  <c:v>3.384999999892898</c:v>
                </c:pt>
                <c:pt idx="12">
                  <c:v>3.658611111051869</c:v>
                </c:pt>
                <c:pt idx="13">
                  <c:v>3.931944444368128</c:v>
                </c:pt>
                <c:pt idx="14">
                  <c:v>4.205555555527098</c:v>
                </c:pt>
                <c:pt idx="15">
                  <c:v>4.478888888843357</c:v>
                </c:pt>
                <c:pt idx="16">
                  <c:v>4.752777777670417</c:v>
                </c:pt>
                <c:pt idx="17">
                  <c:v>5.026944444340188</c:v>
                </c:pt>
                <c:pt idx="18">
                  <c:v>5.299166666634846</c:v>
                </c:pt>
                <c:pt idx="19">
                  <c:v>5.572777777793817</c:v>
                </c:pt>
                <c:pt idx="20">
                  <c:v>5.846666666620876</c:v>
                </c:pt>
                <c:pt idx="21">
                  <c:v>6.120555555447936</c:v>
                </c:pt>
                <c:pt idx="22">
                  <c:v>6.393888888764195</c:v>
                </c:pt>
                <c:pt idx="23">
                  <c:v>6.668055555433966</c:v>
                </c:pt>
                <c:pt idx="24">
                  <c:v>6.941666666592936</c:v>
                </c:pt>
                <c:pt idx="25">
                  <c:v>7.214166666555684</c:v>
                </c:pt>
                <c:pt idx="26">
                  <c:v>7.488333333225455</c:v>
                </c:pt>
                <c:pt idx="27">
                  <c:v>7.758611110970377</c:v>
                </c:pt>
                <c:pt idx="28">
                  <c:v>8.03194444446126</c:v>
                </c:pt>
                <c:pt idx="29">
                  <c:v>8.305555555445607</c:v>
                </c:pt>
                <c:pt idx="30">
                  <c:v>8.578888888761867</c:v>
                </c:pt>
                <c:pt idx="31">
                  <c:v>8.853055555431637</c:v>
                </c:pt>
                <c:pt idx="32">
                  <c:v>9.126388888747897</c:v>
                </c:pt>
                <c:pt idx="33">
                  <c:v>9.400277777749579</c:v>
                </c:pt>
                <c:pt idx="34">
                  <c:v>9.673611111065838</c:v>
                </c:pt>
                <c:pt idx="35">
                  <c:v>9.947222222224809</c:v>
                </c:pt>
              </c:numCache>
            </c:numRef>
          </c:xVal>
          <c:yVal>
            <c:numRef>
              <c:f>'BL-SP-KI'!$E$108:$E$143</c:f>
              <c:numCache>
                <c:formatCode>General</c:formatCode>
                <c:ptCount val="36"/>
                <c:pt idx="0">
                  <c:v>4931.16</c:v>
                </c:pt>
                <c:pt idx="1">
                  <c:v>5050.7</c:v>
                </c:pt>
                <c:pt idx="2">
                  <c:v>5063.03</c:v>
                </c:pt>
                <c:pt idx="3">
                  <c:v>5297.86</c:v>
                </c:pt>
                <c:pt idx="4">
                  <c:v>5047.43</c:v>
                </c:pt>
                <c:pt idx="5">
                  <c:v>5222.61</c:v>
                </c:pt>
                <c:pt idx="6">
                  <c:v>5221.37</c:v>
                </c:pt>
                <c:pt idx="7">
                  <c:v>5380.68</c:v>
                </c:pt>
                <c:pt idx="8">
                  <c:v>5361.01</c:v>
                </c:pt>
                <c:pt idx="9">
                  <c:v>5252.89</c:v>
                </c:pt>
                <c:pt idx="10">
                  <c:v>5379.11</c:v>
                </c:pt>
                <c:pt idx="11">
                  <c:v>5434.68</c:v>
                </c:pt>
                <c:pt idx="12">
                  <c:v>5495.26</c:v>
                </c:pt>
                <c:pt idx="13">
                  <c:v>5355.84</c:v>
                </c:pt>
                <c:pt idx="14">
                  <c:v>5495.74</c:v>
                </c:pt>
                <c:pt idx="15">
                  <c:v>5313.66</c:v>
                </c:pt>
                <c:pt idx="16">
                  <c:v>5417.58</c:v>
                </c:pt>
                <c:pt idx="17">
                  <c:v>5231.66</c:v>
                </c:pt>
                <c:pt idx="18">
                  <c:v>5434.72</c:v>
                </c:pt>
                <c:pt idx="19">
                  <c:v>5386.09</c:v>
                </c:pt>
                <c:pt idx="20">
                  <c:v>5417.73</c:v>
                </c:pt>
                <c:pt idx="21">
                  <c:v>5305.19</c:v>
                </c:pt>
                <c:pt idx="22">
                  <c:v>5370.57</c:v>
                </c:pt>
                <c:pt idx="23">
                  <c:v>5236.52</c:v>
                </c:pt>
                <c:pt idx="24">
                  <c:v>5231.38</c:v>
                </c:pt>
                <c:pt idx="25">
                  <c:v>5350.98</c:v>
                </c:pt>
                <c:pt idx="26">
                  <c:v>5365.24</c:v>
                </c:pt>
                <c:pt idx="27">
                  <c:v>5394.28</c:v>
                </c:pt>
                <c:pt idx="28">
                  <c:v>5308.14</c:v>
                </c:pt>
                <c:pt idx="29">
                  <c:v>5232.43</c:v>
                </c:pt>
                <c:pt idx="30">
                  <c:v>5314.04</c:v>
                </c:pt>
                <c:pt idx="31">
                  <c:v>5266.05</c:v>
                </c:pt>
                <c:pt idx="32">
                  <c:v>5209.35</c:v>
                </c:pt>
                <c:pt idx="33">
                  <c:v>5269.12</c:v>
                </c:pt>
                <c:pt idx="34">
                  <c:v>5282.99</c:v>
                </c:pt>
                <c:pt idx="35">
                  <c:v>5292.83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'BL-SP-KI'!$G$19</c:f>
              <c:strCache>
                <c:ptCount val="1"/>
                <c:pt idx="0">
                  <c:v>Bi-213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'BL-SP-KI'!$D$108:$D$143</c:f>
              <c:numCache>
                <c:formatCode>0.00</c:formatCode>
                <c:ptCount val="36"/>
                <c:pt idx="0">
                  <c:v>0.405833333206829</c:v>
                </c:pt>
                <c:pt idx="1">
                  <c:v>0.675555555440951</c:v>
                </c:pt>
                <c:pt idx="2">
                  <c:v>0.944444444321562</c:v>
                </c:pt>
                <c:pt idx="3">
                  <c:v>1.20638888888061</c:v>
                </c:pt>
                <c:pt idx="4">
                  <c:v>1.479444444354158</c:v>
                </c:pt>
                <c:pt idx="5">
                  <c:v>1.753055555513129</c:v>
                </c:pt>
                <c:pt idx="6">
                  <c:v>2.026666666672099</c:v>
                </c:pt>
                <c:pt idx="7">
                  <c:v>2.291111111117061</c:v>
                </c:pt>
                <c:pt idx="8">
                  <c:v>2.564166666590609</c:v>
                </c:pt>
                <c:pt idx="9">
                  <c:v>2.83777777774958</c:v>
                </c:pt>
                <c:pt idx="10">
                  <c:v>3.111111111065838</c:v>
                </c:pt>
                <c:pt idx="11">
                  <c:v>3.384999999892898</c:v>
                </c:pt>
                <c:pt idx="12">
                  <c:v>3.658611111051869</c:v>
                </c:pt>
                <c:pt idx="13">
                  <c:v>3.931944444368128</c:v>
                </c:pt>
                <c:pt idx="14">
                  <c:v>4.205555555527098</c:v>
                </c:pt>
                <c:pt idx="15">
                  <c:v>4.478888888843357</c:v>
                </c:pt>
                <c:pt idx="16">
                  <c:v>4.752777777670417</c:v>
                </c:pt>
                <c:pt idx="17">
                  <c:v>5.026944444340188</c:v>
                </c:pt>
                <c:pt idx="18">
                  <c:v>5.299166666634846</c:v>
                </c:pt>
                <c:pt idx="19">
                  <c:v>5.572777777793817</c:v>
                </c:pt>
                <c:pt idx="20">
                  <c:v>5.846666666620876</c:v>
                </c:pt>
                <c:pt idx="21">
                  <c:v>6.120555555447936</c:v>
                </c:pt>
                <c:pt idx="22">
                  <c:v>6.393888888764195</c:v>
                </c:pt>
                <c:pt idx="23">
                  <c:v>6.668055555433966</c:v>
                </c:pt>
                <c:pt idx="24">
                  <c:v>6.941666666592936</c:v>
                </c:pt>
                <c:pt idx="25">
                  <c:v>7.214166666555684</c:v>
                </c:pt>
                <c:pt idx="26">
                  <c:v>7.488333333225455</c:v>
                </c:pt>
                <c:pt idx="27">
                  <c:v>7.758611110970377</c:v>
                </c:pt>
                <c:pt idx="28">
                  <c:v>8.03194444446126</c:v>
                </c:pt>
                <c:pt idx="29">
                  <c:v>8.305555555445607</c:v>
                </c:pt>
                <c:pt idx="30">
                  <c:v>8.578888888761867</c:v>
                </c:pt>
                <c:pt idx="31">
                  <c:v>8.853055555431637</c:v>
                </c:pt>
                <c:pt idx="32">
                  <c:v>9.126388888747897</c:v>
                </c:pt>
                <c:pt idx="33">
                  <c:v>9.400277777749579</c:v>
                </c:pt>
                <c:pt idx="34">
                  <c:v>9.673611111065838</c:v>
                </c:pt>
                <c:pt idx="35">
                  <c:v>9.947222222224809</c:v>
                </c:pt>
              </c:numCache>
            </c:numRef>
          </c:xVal>
          <c:yVal>
            <c:numRef>
              <c:f>'BL-SP-KI'!$G$108:$G$143</c:f>
              <c:numCache>
                <c:formatCode>General</c:formatCode>
                <c:ptCount val="36"/>
                <c:pt idx="0">
                  <c:v>2100.61</c:v>
                </c:pt>
                <c:pt idx="1">
                  <c:v>2783.31</c:v>
                </c:pt>
                <c:pt idx="2">
                  <c:v>3390.7</c:v>
                </c:pt>
                <c:pt idx="3">
                  <c:v>3620.0</c:v>
                </c:pt>
                <c:pt idx="4">
                  <c:v>3991.98</c:v>
                </c:pt>
                <c:pt idx="5">
                  <c:v>4249.27</c:v>
                </c:pt>
                <c:pt idx="6">
                  <c:v>4482.25</c:v>
                </c:pt>
                <c:pt idx="7">
                  <c:v>4783.55</c:v>
                </c:pt>
                <c:pt idx="8">
                  <c:v>4676.06</c:v>
                </c:pt>
                <c:pt idx="9">
                  <c:v>4919.59</c:v>
                </c:pt>
                <c:pt idx="10">
                  <c:v>5009.68</c:v>
                </c:pt>
                <c:pt idx="11">
                  <c:v>4983.85</c:v>
                </c:pt>
                <c:pt idx="12">
                  <c:v>4839.25</c:v>
                </c:pt>
                <c:pt idx="13">
                  <c:v>5147.73</c:v>
                </c:pt>
                <c:pt idx="14">
                  <c:v>5158.63</c:v>
                </c:pt>
                <c:pt idx="15">
                  <c:v>5103.73</c:v>
                </c:pt>
                <c:pt idx="16">
                  <c:v>5015.2</c:v>
                </c:pt>
                <c:pt idx="17">
                  <c:v>5063.56</c:v>
                </c:pt>
                <c:pt idx="18">
                  <c:v>5083.47</c:v>
                </c:pt>
                <c:pt idx="19">
                  <c:v>5091.49</c:v>
                </c:pt>
                <c:pt idx="20">
                  <c:v>5148.69</c:v>
                </c:pt>
                <c:pt idx="21">
                  <c:v>5126.45</c:v>
                </c:pt>
                <c:pt idx="22">
                  <c:v>5257.22</c:v>
                </c:pt>
                <c:pt idx="23">
                  <c:v>5032.32</c:v>
                </c:pt>
                <c:pt idx="24">
                  <c:v>5162.2</c:v>
                </c:pt>
                <c:pt idx="25">
                  <c:v>5235.3</c:v>
                </c:pt>
                <c:pt idx="26">
                  <c:v>5066.42</c:v>
                </c:pt>
                <c:pt idx="27">
                  <c:v>5445.36</c:v>
                </c:pt>
                <c:pt idx="28">
                  <c:v>5156.47</c:v>
                </c:pt>
                <c:pt idx="29">
                  <c:v>5131.53</c:v>
                </c:pt>
                <c:pt idx="30">
                  <c:v>5024.98</c:v>
                </c:pt>
                <c:pt idx="31">
                  <c:v>5154.54</c:v>
                </c:pt>
                <c:pt idx="32">
                  <c:v>5061.6</c:v>
                </c:pt>
                <c:pt idx="33">
                  <c:v>5171.12</c:v>
                </c:pt>
                <c:pt idx="34">
                  <c:v>4907.27</c:v>
                </c:pt>
                <c:pt idx="35">
                  <c:v>4983.48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1249056"/>
        <c:axId val="-131245936"/>
      </c:scatterChart>
      <c:valAx>
        <c:axId val="-131249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245936"/>
        <c:crosses val="autoZero"/>
        <c:crossBetween val="midCat"/>
      </c:valAx>
      <c:valAx>
        <c:axId val="-1312459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cmp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249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Mouse 3 (Spleen)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61113135506"/>
          <c:y val="0.122975460122699"/>
          <c:w val="0.741427145550468"/>
          <c:h val="0.73008188010241"/>
        </c:manualLayout>
      </c:layout>
      <c:scatterChart>
        <c:scatterStyle val="lineMarker"/>
        <c:varyColors val="0"/>
        <c:ser>
          <c:idx val="0"/>
          <c:order val="0"/>
          <c:tx>
            <c:strRef>
              <c:f>'BL-SP-KI'!$L$19</c:f>
              <c:strCache>
                <c:ptCount val="1"/>
                <c:pt idx="0">
                  <c:v>Fr-221 (cmp)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'BL-SP-KI'!$K$108:$K$143</c:f>
              <c:numCache>
                <c:formatCode>0.00</c:formatCode>
                <c:ptCount val="36"/>
                <c:pt idx="0">
                  <c:v>0.426388888852671</c:v>
                </c:pt>
                <c:pt idx="1">
                  <c:v>0.696111111086793</c:v>
                </c:pt>
                <c:pt idx="2">
                  <c:v>0.964999999967404</c:v>
                </c:pt>
                <c:pt idx="3">
                  <c:v>1.22694444435183</c:v>
                </c:pt>
                <c:pt idx="4">
                  <c:v>1.5</c:v>
                </c:pt>
                <c:pt idx="5">
                  <c:v>1.773611110984348</c:v>
                </c:pt>
                <c:pt idx="6">
                  <c:v>2.046944444300607</c:v>
                </c:pt>
                <c:pt idx="7">
                  <c:v>2.311388888745569</c:v>
                </c:pt>
                <c:pt idx="8">
                  <c:v>2.58472222223645</c:v>
                </c:pt>
                <c:pt idx="9">
                  <c:v>2.858333333220798</c:v>
                </c:pt>
                <c:pt idx="10">
                  <c:v>3.131666666537058</c:v>
                </c:pt>
                <c:pt idx="11">
                  <c:v>3.40555555553874</c:v>
                </c:pt>
                <c:pt idx="12">
                  <c:v>3.679166666523088</c:v>
                </c:pt>
                <c:pt idx="13">
                  <c:v>3.95250000001397</c:v>
                </c:pt>
                <c:pt idx="14">
                  <c:v>4.225833333330229</c:v>
                </c:pt>
                <c:pt idx="15">
                  <c:v>4.499444444314576</c:v>
                </c:pt>
                <c:pt idx="16">
                  <c:v>4.77333333331626</c:v>
                </c:pt>
                <c:pt idx="17">
                  <c:v>5.047222222143318</c:v>
                </c:pt>
                <c:pt idx="18">
                  <c:v>5.319444444437977</c:v>
                </c:pt>
                <c:pt idx="19">
                  <c:v>5.593333333265036</c:v>
                </c:pt>
                <c:pt idx="20">
                  <c:v>5.866944444424007</c:v>
                </c:pt>
                <c:pt idx="21">
                  <c:v>6.141111111093778</c:v>
                </c:pt>
                <c:pt idx="22">
                  <c:v>6.414444444410037</c:v>
                </c:pt>
                <c:pt idx="23">
                  <c:v>6.688611111079808</c:v>
                </c:pt>
                <c:pt idx="24">
                  <c:v>6.96222222223878</c:v>
                </c:pt>
                <c:pt idx="25">
                  <c:v>7.234722222201526</c:v>
                </c:pt>
                <c:pt idx="26">
                  <c:v>7.508611111028585</c:v>
                </c:pt>
                <c:pt idx="27">
                  <c:v>7.77916666661622</c:v>
                </c:pt>
                <c:pt idx="28">
                  <c:v>8.05249999993248</c:v>
                </c:pt>
                <c:pt idx="29">
                  <c:v>8.325833333248738</c:v>
                </c:pt>
                <c:pt idx="30">
                  <c:v>8.599444444407708</c:v>
                </c:pt>
                <c:pt idx="31">
                  <c:v>8.87361111107748</c:v>
                </c:pt>
                <c:pt idx="32">
                  <c:v>9.146944444393739</c:v>
                </c:pt>
                <c:pt idx="33">
                  <c:v>9.42055555555271</c:v>
                </c:pt>
                <c:pt idx="34">
                  <c:v>9.694166666537057</c:v>
                </c:pt>
                <c:pt idx="35">
                  <c:v>9.967777777696028</c:v>
                </c:pt>
              </c:numCache>
            </c:numRef>
          </c:xVal>
          <c:yVal>
            <c:numRef>
              <c:f>'BL-SP-KI'!$L$108:$L$143</c:f>
              <c:numCache>
                <c:formatCode>General</c:formatCode>
                <c:ptCount val="36"/>
                <c:pt idx="0">
                  <c:v>9191.450000000001</c:v>
                </c:pt>
                <c:pt idx="1">
                  <c:v>9192.58</c:v>
                </c:pt>
                <c:pt idx="2">
                  <c:v>9340.870000000001</c:v>
                </c:pt>
                <c:pt idx="3">
                  <c:v>9409.639999999999</c:v>
                </c:pt>
                <c:pt idx="4">
                  <c:v>9446.379999999999</c:v>
                </c:pt>
                <c:pt idx="5">
                  <c:v>9638.129999999999</c:v>
                </c:pt>
                <c:pt idx="6">
                  <c:v>9669.53</c:v>
                </c:pt>
                <c:pt idx="7">
                  <c:v>9483.29</c:v>
                </c:pt>
                <c:pt idx="8">
                  <c:v>9455.41</c:v>
                </c:pt>
                <c:pt idx="9">
                  <c:v>9663.12</c:v>
                </c:pt>
                <c:pt idx="10">
                  <c:v>9682.82</c:v>
                </c:pt>
                <c:pt idx="11">
                  <c:v>9707.7</c:v>
                </c:pt>
                <c:pt idx="12">
                  <c:v>9653.34</c:v>
                </c:pt>
                <c:pt idx="13">
                  <c:v>9729.82</c:v>
                </c:pt>
                <c:pt idx="14">
                  <c:v>9598.68</c:v>
                </c:pt>
                <c:pt idx="15">
                  <c:v>9484.33</c:v>
                </c:pt>
                <c:pt idx="16">
                  <c:v>9563.68</c:v>
                </c:pt>
                <c:pt idx="17">
                  <c:v>9771.860000000001</c:v>
                </c:pt>
                <c:pt idx="18">
                  <c:v>9739.69</c:v>
                </c:pt>
                <c:pt idx="19">
                  <c:v>9417.43</c:v>
                </c:pt>
                <c:pt idx="20">
                  <c:v>9647.23</c:v>
                </c:pt>
                <c:pt idx="21">
                  <c:v>9627.76</c:v>
                </c:pt>
                <c:pt idx="22">
                  <c:v>9518.67</c:v>
                </c:pt>
                <c:pt idx="23">
                  <c:v>9471.58</c:v>
                </c:pt>
                <c:pt idx="24">
                  <c:v>9493.27</c:v>
                </c:pt>
                <c:pt idx="25">
                  <c:v>9320.43</c:v>
                </c:pt>
                <c:pt idx="26">
                  <c:v>9640.709999999999</c:v>
                </c:pt>
                <c:pt idx="27">
                  <c:v>9466.78</c:v>
                </c:pt>
                <c:pt idx="28">
                  <c:v>9551.75</c:v>
                </c:pt>
                <c:pt idx="29">
                  <c:v>9389.6</c:v>
                </c:pt>
                <c:pt idx="30">
                  <c:v>9617.35</c:v>
                </c:pt>
                <c:pt idx="31">
                  <c:v>9497.27</c:v>
                </c:pt>
                <c:pt idx="32">
                  <c:v>9348.15</c:v>
                </c:pt>
                <c:pt idx="33">
                  <c:v>9573.08</c:v>
                </c:pt>
                <c:pt idx="34">
                  <c:v>9528.389999999999</c:v>
                </c:pt>
                <c:pt idx="35">
                  <c:v>9402.79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'BL-SP-KI'!$N$19</c:f>
              <c:strCache>
                <c:ptCount val="1"/>
                <c:pt idx="0">
                  <c:v>Bi-213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'BL-SP-KI'!$K$108:$K$143</c:f>
              <c:numCache>
                <c:formatCode>0.00</c:formatCode>
                <c:ptCount val="36"/>
                <c:pt idx="0">
                  <c:v>0.426388888852671</c:v>
                </c:pt>
                <c:pt idx="1">
                  <c:v>0.696111111086793</c:v>
                </c:pt>
                <c:pt idx="2">
                  <c:v>0.964999999967404</c:v>
                </c:pt>
                <c:pt idx="3">
                  <c:v>1.22694444435183</c:v>
                </c:pt>
                <c:pt idx="4">
                  <c:v>1.5</c:v>
                </c:pt>
                <c:pt idx="5">
                  <c:v>1.773611110984348</c:v>
                </c:pt>
                <c:pt idx="6">
                  <c:v>2.046944444300607</c:v>
                </c:pt>
                <c:pt idx="7">
                  <c:v>2.311388888745569</c:v>
                </c:pt>
                <c:pt idx="8">
                  <c:v>2.58472222223645</c:v>
                </c:pt>
                <c:pt idx="9">
                  <c:v>2.858333333220798</c:v>
                </c:pt>
                <c:pt idx="10">
                  <c:v>3.131666666537058</c:v>
                </c:pt>
                <c:pt idx="11">
                  <c:v>3.40555555553874</c:v>
                </c:pt>
                <c:pt idx="12">
                  <c:v>3.679166666523088</c:v>
                </c:pt>
                <c:pt idx="13">
                  <c:v>3.95250000001397</c:v>
                </c:pt>
                <c:pt idx="14">
                  <c:v>4.225833333330229</c:v>
                </c:pt>
                <c:pt idx="15">
                  <c:v>4.499444444314576</c:v>
                </c:pt>
                <c:pt idx="16">
                  <c:v>4.77333333331626</c:v>
                </c:pt>
                <c:pt idx="17">
                  <c:v>5.047222222143318</c:v>
                </c:pt>
                <c:pt idx="18">
                  <c:v>5.319444444437977</c:v>
                </c:pt>
                <c:pt idx="19">
                  <c:v>5.593333333265036</c:v>
                </c:pt>
                <c:pt idx="20">
                  <c:v>5.866944444424007</c:v>
                </c:pt>
                <c:pt idx="21">
                  <c:v>6.141111111093778</c:v>
                </c:pt>
                <c:pt idx="22">
                  <c:v>6.414444444410037</c:v>
                </c:pt>
                <c:pt idx="23">
                  <c:v>6.688611111079808</c:v>
                </c:pt>
                <c:pt idx="24">
                  <c:v>6.96222222223878</c:v>
                </c:pt>
                <c:pt idx="25">
                  <c:v>7.234722222201526</c:v>
                </c:pt>
                <c:pt idx="26">
                  <c:v>7.508611111028585</c:v>
                </c:pt>
                <c:pt idx="27">
                  <c:v>7.77916666661622</c:v>
                </c:pt>
                <c:pt idx="28">
                  <c:v>8.05249999993248</c:v>
                </c:pt>
                <c:pt idx="29">
                  <c:v>8.325833333248738</c:v>
                </c:pt>
                <c:pt idx="30">
                  <c:v>8.599444444407708</c:v>
                </c:pt>
                <c:pt idx="31">
                  <c:v>8.87361111107748</c:v>
                </c:pt>
                <c:pt idx="32">
                  <c:v>9.146944444393739</c:v>
                </c:pt>
                <c:pt idx="33">
                  <c:v>9.42055555555271</c:v>
                </c:pt>
                <c:pt idx="34">
                  <c:v>9.694166666537057</c:v>
                </c:pt>
                <c:pt idx="35">
                  <c:v>9.967777777696028</c:v>
                </c:pt>
              </c:numCache>
            </c:numRef>
          </c:xVal>
          <c:yVal>
            <c:numRef>
              <c:f>'BL-SP-KI'!$N$108:$N$143</c:f>
              <c:numCache>
                <c:formatCode>General</c:formatCode>
                <c:ptCount val="36"/>
                <c:pt idx="0">
                  <c:v>7343.19</c:v>
                </c:pt>
                <c:pt idx="1">
                  <c:v>7819.5</c:v>
                </c:pt>
                <c:pt idx="2">
                  <c:v>8078.61</c:v>
                </c:pt>
                <c:pt idx="3">
                  <c:v>8293.02</c:v>
                </c:pt>
                <c:pt idx="4">
                  <c:v>8435.93</c:v>
                </c:pt>
                <c:pt idx="5">
                  <c:v>8447.48</c:v>
                </c:pt>
                <c:pt idx="6">
                  <c:v>8864.360000000001</c:v>
                </c:pt>
                <c:pt idx="7">
                  <c:v>8934.09</c:v>
                </c:pt>
                <c:pt idx="8">
                  <c:v>9102.16</c:v>
                </c:pt>
                <c:pt idx="9">
                  <c:v>9072.65</c:v>
                </c:pt>
                <c:pt idx="10">
                  <c:v>9303.91</c:v>
                </c:pt>
                <c:pt idx="11">
                  <c:v>9304.62</c:v>
                </c:pt>
                <c:pt idx="12">
                  <c:v>9222.370000000001</c:v>
                </c:pt>
                <c:pt idx="13">
                  <c:v>9290.09</c:v>
                </c:pt>
                <c:pt idx="14">
                  <c:v>9228.57</c:v>
                </c:pt>
                <c:pt idx="15">
                  <c:v>9138.27</c:v>
                </c:pt>
                <c:pt idx="16">
                  <c:v>9256.0</c:v>
                </c:pt>
                <c:pt idx="17">
                  <c:v>9095.29</c:v>
                </c:pt>
                <c:pt idx="18">
                  <c:v>9274.879999999999</c:v>
                </c:pt>
                <c:pt idx="19">
                  <c:v>9244.24</c:v>
                </c:pt>
                <c:pt idx="20">
                  <c:v>9184.84</c:v>
                </c:pt>
                <c:pt idx="21">
                  <c:v>9215.57</c:v>
                </c:pt>
                <c:pt idx="22">
                  <c:v>9092.43</c:v>
                </c:pt>
                <c:pt idx="23">
                  <c:v>9177.78</c:v>
                </c:pt>
                <c:pt idx="24">
                  <c:v>9120.1</c:v>
                </c:pt>
                <c:pt idx="25">
                  <c:v>9226.91</c:v>
                </c:pt>
                <c:pt idx="26">
                  <c:v>9184.58</c:v>
                </c:pt>
                <c:pt idx="27">
                  <c:v>9241.209999999999</c:v>
                </c:pt>
                <c:pt idx="28">
                  <c:v>9339.23</c:v>
                </c:pt>
                <c:pt idx="29">
                  <c:v>9245.7</c:v>
                </c:pt>
                <c:pt idx="30">
                  <c:v>9106.19</c:v>
                </c:pt>
                <c:pt idx="31">
                  <c:v>9061.219999999999</c:v>
                </c:pt>
                <c:pt idx="32">
                  <c:v>9272.799999999999</c:v>
                </c:pt>
                <c:pt idx="33">
                  <c:v>9356.360000000001</c:v>
                </c:pt>
                <c:pt idx="34">
                  <c:v>9272.43</c:v>
                </c:pt>
                <c:pt idx="35">
                  <c:v>9104.51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2972528"/>
        <c:axId val="-271819888"/>
      </c:scatterChart>
      <c:valAx>
        <c:axId val="-92972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71819888"/>
        <c:crosses val="autoZero"/>
        <c:crossBetween val="midCat"/>
      </c:valAx>
      <c:valAx>
        <c:axId val="-2718198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cmp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2972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Mouse 3 (Kidney)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'BL-SP-KI'!$S$19</c:f>
              <c:strCache>
                <c:ptCount val="1"/>
                <c:pt idx="0">
                  <c:v>Fr-221 (cmp)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'BL-SP-KI'!$R$108:$R$144</c:f>
              <c:numCache>
                <c:formatCode>0.00</c:formatCode>
                <c:ptCount val="37"/>
                <c:pt idx="0">
                  <c:v>0.44694444432389</c:v>
                </c:pt>
                <c:pt idx="1">
                  <c:v>0.716666666558012</c:v>
                </c:pt>
                <c:pt idx="2">
                  <c:v>0.985555555438623</c:v>
                </c:pt>
                <c:pt idx="3">
                  <c:v>1.247499999997672</c:v>
                </c:pt>
                <c:pt idx="4">
                  <c:v>1.52055555547122</c:v>
                </c:pt>
                <c:pt idx="5">
                  <c:v>1.793888888787478</c:v>
                </c:pt>
                <c:pt idx="6">
                  <c:v>2.067499999946449</c:v>
                </c:pt>
                <c:pt idx="7">
                  <c:v>2.331944444391411</c:v>
                </c:pt>
                <c:pt idx="8">
                  <c:v>2.604999999864958</c:v>
                </c:pt>
                <c:pt idx="9">
                  <c:v>2.878611111023929</c:v>
                </c:pt>
                <c:pt idx="10">
                  <c:v>3.1522222221829</c:v>
                </c:pt>
                <c:pt idx="11">
                  <c:v>3.42611111100996</c:v>
                </c:pt>
                <c:pt idx="12">
                  <c:v>3.699444444326218</c:v>
                </c:pt>
                <c:pt idx="13">
                  <c:v>3.973055555485189</c:v>
                </c:pt>
                <c:pt idx="14">
                  <c:v>4.246388888801448</c:v>
                </c:pt>
                <c:pt idx="15">
                  <c:v>4.519999999960419</c:v>
                </c:pt>
                <c:pt idx="16">
                  <c:v>4.793888888787478</c:v>
                </c:pt>
                <c:pt idx="17">
                  <c:v>5.067777777789161</c:v>
                </c:pt>
                <c:pt idx="18">
                  <c:v>5.339999999909195</c:v>
                </c:pt>
                <c:pt idx="19">
                  <c:v>5.613888888736255</c:v>
                </c:pt>
                <c:pt idx="20">
                  <c:v>5.887499999895226</c:v>
                </c:pt>
                <c:pt idx="21">
                  <c:v>6.161388888896909</c:v>
                </c:pt>
                <c:pt idx="22">
                  <c:v>6.434999999881256</c:v>
                </c:pt>
                <c:pt idx="23">
                  <c:v>6.709166666551027</c:v>
                </c:pt>
                <c:pt idx="24">
                  <c:v>6.982499999867286</c:v>
                </c:pt>
                <c:pt idx="25">
                  <c:v>7.255000000004656</c:v>
                </c:pt>
                <c:pt idx="26">
                  <c:v>7.529166666674428</c:v>
                </c:pt>
                <c:pt idx="27">
                  <c:v>7.79972222208744</c:v>
                </c:pt>
                <c:pt idx="28">
                  <c:v>8.073055555403698</c:v>
                </c:pt>
                <c:pt idx="29">
                  <c:v>8.34638888889458</c:v>
                </c:pt>
                <c:pt idx="30">
                  <c:v>8.619999999878927</c:v>
                </c:pt>
                <c:pt idx="31">
                  <c:v>8.8941666665487</c:v>
                </c:pt>
                <c:pt idx="32">
                  <c:v>9.16722222219687</c:v>
                </c:pt>
                <c:pt idx="33">
                  <c:v>9.441111111023929</c:v>
                </c:pt>
                <c:pt idx="34">
                  <c:v>9.7147222221829</c:v>
                </c:pt>
                <c:pt idx="35">
                  <c:v>9.98833333334187</c:v>
                </c:pt>
                <c:pt idx="36">
                  <c:v>17.88249999994878</c:v>
                </c:pt>
              </c:numCache>
            </c:numRef>
          </c:xVal>
          <c:yVal>
            <c:numRef>
              <c:f>'BL-SP-KI'!$S$108:$S$143</c:f>
              <c:numCache>
                <c:formatCode>General</c:formatCode>
                <c:ptCount val="36"/>
                <c:pt idx="0">
                  <c:v>15266.92</c:v>
                </c:pt>
                <c:pt idx="1">
                  <c:v>14021.38</c:v>
                </c:pt>
                <c:pt idx="2">
                  <c:v>13252.01</c:v>
                </c:pt>
                <c:pt idx="3">
                  <c:v>12533.21</c:v>
                </c:pt>
                <c:pt idx="4">
                  <c:v>12372.96</c:v>
                </c:pt>
                <c:pt idx="5">
                  <c:v>11744.91</c:v>
                </c:pt>
                <c:pt idx="6">
                  <c:v>11307.22</c:v>
                </c:pt>
                <c:pt idx="7">
                  <c:v>11213.43</c:v>
                </c:pt>
                <c:pt idx="8">
                  <c:v>11061.49</c:v>
                </c:pt>
                <c:pt idx="9">
                  <c:v>11038.33</c:v>
                </c:pt>
                <c:pt idx="10">
                  <c:v>10586.19</c:v>
                </c:pt>
                <c:pt idx="11">
                  <c:v>10739.64</c:v>
                </c:pt>
                <c:pt idx="12">
                  <c:v>10445.26</c:v>
                </c:pt>
                <c:pt idx="13">
                  <c:v>10678.91</c:v>
                </c:pt>
                <c:pt idx="14">
                  <c:v>10371.9</c:v>
                </c:pt>
                <c:pt idx="15">
                  <c:v>10307.55</c:v>
                </c:pt>
                <c:pt idx="16">
                  <c:v>10490.39</c:v>
                </c:pt>
                <c:pt idx="17">
                  <c:v>10038.1</c:v>
                </c:pt>
                <c:pt idx="18">
                  <c:v>10278.76</c:v>
                </c:pt>
                <c:pt idx="19">
                  <c:v>10181.48</c:v>
                </c:pt>
                <c:pt idx="20">
                  <c:v>10047.93</c:v>
                </c:pt>
                <c:pt idx="21">
                  <c:v>10164.29</c:v>
                </c:pt>
                <c:pt idx="22">
                  <c:v>10111.94</c:v>
                </c:pt>
                <c:pt idx="23">
                  <c:v>10470.13</c:v>
                </c:pt>
                <c:pt idx="24">
                  <c:v>10250.44</c:v>
                </c:pt>
                <c:pt idx="25">
                  <c:v>10108.18</c:v>
                </c:pt>
                <c:pt idx="26">
                  <c:v>10252.14</c:v>
                </c:pt>
                <c:pt idx="27">
                  <c:v>10122.15</c:v>
                </c:pt>
                <c:pt idx="28">
                  <c:v>10065.21</c:v>
                </c:pt>
                <c:pt idx="29">
                  <c:v>10143.87</c:v>
                </c:pt>
                <c:pt idx="30">
                  <c:v>10234.78</c:v>
                </c:pt>
                <c:pt idx="31">
                  <c:v>10137.58</c:v>
                </c:pt>
                <c:pt idx="32">
                  <c:v>10084.97</c:v>
                </c:pt>
                <c:pt idx="33">
                  <c:v>10062.35</c:v>
                </c:pt>
                <c:pt idx="34">
                  <c:v>10073.79</c:v>
                </c:pt>
                <c:pt idx="35">
                  <c:v>10099.68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'BL-SP-KI'!$U$19</c:f>
              <c:strCache>
                <c:ptCount val="1"/>
                <c:pt idx="0">
                  <c:v>Bi-213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'BL-SP-KI'!$R$108:$R$144</c:f>
              <c:numCache>
                <c:formatCode>0.00</c:formatCode>
                <c:ptCount val="37"/>
                <c:pt idx="0">
                  <c:v>0.44694444432389</c:v>
                </c:pt>
                <c:pt idx="1">
                  <c:v>0.716666666558012</c:v>
                </c:pt>
                <c:pt idx="2">
                  <c:v>0.985555555438623</c:v>
                </c:pt>
                <c:pt idx="3">
                  <c:v>1.247499999997672</c:v>
                </c:pt>
                <c:pt idx="4">
                  <c:v>1.52055555547122</c:v>
                </c:pt>
                <c:pt idx="5">
                  <c:v>1.793888888787478</c:v>
                </c:pt>
                <c:pt idx="6">
                  <c:v>2.067499999946449</c:v>
                </c:pt>
                <c:pt idx="7">
                  <c:v>2.331944444391411</c:v>
                </c:pt>
                <c:pt idx="8">
                  <c:v>2.604999999864958</c:v>
                </c:pt>
                <c:pt idx="9">
                  <c:v>2.878611111023929</c:v>
                </c:pt>
                <c:pt idx="10">
                  <c:v>3.1522222221829</c:v>
                </c:pt>
                <c:pt idx="11">
                  <c:v>3.42611111100996</c:v>
                </c:pt>
                <c:pt idx="12">
                  <c:v>3.699444444326218</c:v>
                </c:pt>
                <c:pt idx="13">
                  <c:v>3.973055555485189</c:v>
                </c:pt>
                <c:pt idx="14">
                  <c:v>4.246388888801448</c:v>
                </c:pt>
                <c:pt idx="15">
                  <c:v>4.519999999960419</c:v>
                </c:pt>
                <c:pt idx="16">
                  <c:v>4.793888888787478</c:v>
                </c:pt>
                <c:pt idx="17">
                  <c:v>5.067777777789161</c:v>
                </c:pt>
                <c:pt idx="18">
                  <c:v>5.339999999909195</c:v>
                </c:pt>
                <c:pt idx="19">
                  <c:v>5.613888888736255</c:v>
                </c:pt>
                <c:pt idx="20">
                  <c:v>5.887499999895226</c:v>
                </c:pt>
                <c:pt idx="21">
                  <c:v>6.161388888896909</c:v>
                </c:pt>
                <c:pt idx="22">
                  <c:v>6.434999999881256</c:v>
                </c:pt>
                <c:pt idx="23">
                  <c:v>6.709166666551027</c:v>
                </c:pt>
                <c:pt idx="24">
                  <c:v>6.982499999867286</c:v>
                </c:pt>
                <c:pt idx="25">
                  <c:v>7.255000000004656</c:v>
                </c:pt>
                <c:pt idx="26">
                  <c:v>7.529166666674428</c:v>
                </c:pt>
                <c:pt idx="27">
                  <c:v>7.79972222208744</c:v>
                </c:pt>
                <c:pt idx="28">
                  <c:v>8.073055555403698</c:v>
                </c:pt>
                <c:pt idx="29">
                  <c:v>8.34638888889458</c:v>
                </c:pt>
                <c:pt idx="30">
                  <c:v>8.619999999878927</c:v>
                </c:pt>
                <c:pt idx="31">
                  <c:v>8.8941666665487</c:v>
                </c:pt>
                <c:pt idx="32">
                  <c:v>9.16722222219687</c:v>
                </c:pt>
                <c:pt idx="33">
                  <c:v>9.441111111023929</c:v>
                </c:pt>
                <c:pt idx="34">
                  <c:v>9.7147222221829</c:v>
                </c:pt>
                <c:pt idx="35">
                  <c:v>9.98833333334187</c:v>
                </c:pt>
                <c:pt idx="36">
                  <c:v>17.88249999994878</c:v>
                </c:pt>
              </c:numCache>
            </c:numRef>
          </c:xVal>
          <c:yVal>
            <c:numRef>
              <c:f>'BL-SP-KI'!$U$108:$U$143</c:f>
              <c:numCache>
                <c:formatCode>General</c:formatCode>
                <c:ptCount val="36"/>
                <c:pt idx="0">
                  <c:v>38780.06</c:v>
                </c:pt>
                <c:pt idx="1">
                  <c:v>32575.91</c:v>
                </c:pt>
                <c:pt idx="2">
                  <c:v>27787.95</c:v>
                </c:pt>
                <c:pt idx="3">
                  <c:v>23926.75</c:v>
                </c:pt>
                <c:pt idx="4">
                  <c:v>20961.51</c:v>
                </c:pt>
                <c:pt idx="5">
                  <c:v>18356.05</c:v>
                </c:pt>
                <c:pt idx="6">
                  <c:v>16460.61</c:v>
                </c:pt>
                <c:pt idx="7">
                  <c:v>15146.22</c:v>
                </c:pt>
                <c:pt idx="8">
                  <c:v>14045.47</c:v>
                </c:pt>
                <c:pt idx="9">
                  <c:v>13334.68</c:v>
                </c:pt>
                <c:pt idx="10">
                  <c:v>12761.39</c:v>
                </c:pt>
                <c:pt idx="11">
                  <c:v>11793.96</c:v>
                </c:pt>
                <c:pt idx="12">
                  <c:v>11758.25</c:v>
                </c:pt>
                <c:pt idx="13">
                  <c:v>10977.41</c:v>
                </c:pt>
                <c:pt idx="14">
                  <c:v>10789.25</c:v>
                </c:pt>
                <c:pt idx="15">
                  <c:v>10599.91</c:v>
                </c:pt>
                <c:pt idx="16">
                  <c:v>10564.34</c:v>
                </c:pt>
                <c:pt idx="17">
                  <c:v>10367.97</c:v>
                </c:pt>
                <c:pt idx="18">
                  <c:v>10267.99</c:v>
                </c:pt>
                <c:pt idx="19">
                  <c:v>10143.18</c:v>
                </c:pt>
                <c:pt idx="20">
                  <c:v>10168.5</c:v>
                </c:pt>
                <c:pt idx="21">
                  <c:v>10192.31</c:v>
                </c:pt>
                <c:pt idx="22">
                  <c:v>9964.98</c:v>
                </c:pt>
                <c:pt idx="23">
                  <c:v>10315.38</c:v>
                </c:pt>
                <c:pt idx="24">
                  <c:v>9912.85</c:v>
                </c:pt>
                <c:pt idx="25">
                  <c:v>10112.58</c:v>
                </c:pt>
                <c:pt idx="26">
                  <c:v>9957.23</c:v>
                </c:pt>
                <c:pt idx="27">
                  <c:v>10028.75</c:v>
                </c:pt>
                <c:pt idx="28">
                  <c:v>10063.31</c:v>
                </c:pt>
                <c:pt idx="29">
                  <c:v>9864.01</c:v>
                </c:pt>
                <c:pt idx="30">
                  <c:v>9971.139999999999</c:v>
                </c:pt>
                <c:pt idx="31">
                  <c:v>9927.43</c:v>
                </c:pt>
                <c:pt idx="32">
                  <c:v>9769.99</c:v>
                </c:pt>
                <c:pt idx="33">
                  <c:v>9897.79</c:v>
                </c:pt>
                <c:pt idx="34">
                  <c:v>9816.29</c:v>
                </c:pt>
                <c:pt idx="35">
                  <c:v>9824.860000000001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5849024"/>
        <c:axId val="-125845904"/>
      </c:scatterChart>
      <c:valAx>
        <c:axId val="-1258490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5845904"/>
        <c:crosses val="autoZero"/>
        <c:crossBetween val="midCat"/>
      </c:valAx>
      <c:valAx>
        <c:axId val="-1258459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cmp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5849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121448528611"/>
          <c:y val="0.0306242638398115"/>
          <c:w val="0.855966036503502"/>
          <c:h val="0.840007790545616"/>
        </c:manualLayout>
      </c:layout>
      <c:scatterChart>
        <c:scatterStyle val="lineMarker"/>
        <c:varyColors val="0"/>
        <c:ser>
          <c:idx val="0"/>
          <c:order val="0"/>
          <c:tx>
            <c:strRef>
              <c:f>'BL-SP-KI'!$Y$17</c:f>
              <c:strCache>
                <c:ptCount val="1"/>
                <c:pt idx="0">
                  <c:v>Blood</c:v>
                </c:pt>
              </c:strCache>
            </c:strRef>
          </c:tx>
          <c:spPr>
            <a:ln w="4762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'BL-SP-KI'!$AA$20:$AA$55</c:f>
                <c:numCache>
                  <c:formatCode>General</c:formatCode>
                  <c:ptCount val="36"/>
                  <c:pt idx="0">
                    <c:v>1.484513019877341</c:v>
                  </c:pt>
                  <c:pt idx="1">
                    <c:v>1.773689998244239</c:v>
                  </c:pt>
                  <c:pt idx="2">
                    <c:v>1.857592143746315</c:v>
                  </c:pt>
                  <c:pt idx="3">
                    <c:v>1.723581559613017</c:v>
                  </c:pt>
                  <c:pt idx="4">
                    <c:v>1.912670040865518</c:v>
                  </c:pt>
                  <c:pt idx="5">
                    <c:v>1.818850160730222</c:v>
                  </c:pt>
                  <c:pt idx="6">
                    <c:v>1.894388533025593</c:v>
                  </c:pt>
                  <c:pt idx="7">
                    <c:v>1.853725833669112</c:v>
                  </c:pt>
                  <c:pt idx="8">
                    <c:v>1.797409699532072</c:v>
                  </c:pt>
                  <c:pt idx="9">
                    <c:v>1.899451747989574</c:v>
                  </c:pt>
                  <c:pt idx="10">
                    <c:v>1.908765900627228</c:v>
                  </c:pt>
                  <c:pt idx="11">
                    <c:v>1.811781923499257</c:v>
                  </c:pt>
                  <c:pt idx="12">
                    <c:v>1.86331010320083</c:v>
                  </c:pt>
                  <c:pt idx="13">
                    <c:v>1.883655628969846</c:v>
                  </c:pt>
                  <c:pt idx="14">
                    <c:v>1.87707633568303</c:v>
                  </c:pt>
                  <c:pt idx="15">
                    <c:v>1.883286347968456</c:v>
                  </c:pt>
                  <c:pt idx="16">
                    <c:v>1.940515524665175</c:v>
                  </c:pt>
                  <c:pt idx="17">
                    <c:v>2.019908631381077</c:v>
                  </c:pt>
                  <c:pt idx="18">
                    <c:v>1.945497233355829</c:v>
                  </c:pt>
                  <c:pt idx="19">
                    <c:v>1.799334319463775</c:v>
                  </c:pt>
                  <c:pt idx="20">
                    <c:v>1.888570522790734</c:v>
                  </c:pt>
                  <c:pt idx="21">
                    <c:v>1.921173668661845</c:v>
                  </c:pt>
                  <c:pt idx="22">
                    <c:v>1.939196343126168</c:v>
                  </c:pt>
                  <c:pt idx="23">
                    <c:v>1.893108274820854</c:v>
                  </c:pt>
                  <c:pt idx="24">
                    <c:v>2.032471869598525</c:v>
                  </c:pt>
                  <c:pt idx="25">
                    <c:v>1.972056761086109</c:v>
                  </c:pt>
                  <c:pt idx="26">
                    <c:v>1.873078699385068</c:v>
                  </c:pt>
                  <c:pt idx="27">
                    <c:v>1.868590815929155</c:v>
                  </c:pt>
                  <c:pt idx="28">
                    <c:v>1.901484855642744</c:v>
                  </c:pt>
                  <c:pt idx="29">
                    <c:v>1.992570272797194</c:v>
                  </c:pt>
                  <c:pt idx="30">
                    <c:v>2.051899969527146</c:v>
                  </c:pt>
                  <c:pt idx="31">
                    <c:v>1.948028472736865</c:v>
                  </c:pt>
                  <c:pt idx="32">
                    <c:v>1.95499028673943</c:v>
                  </c:pt>
                  <c:pt idx="33">
                    <c:v>1.817732789180196</c:v>
                  </c:pt>
                  <c:pt idx="34">
                    <c:v>1.887471682701511</c:v>
                  </c:pt>
                  <c:pt idx="35">
                    <c:v>1.791495477927671</c:v>
                  </c:pt>
                </c:numCache>
              </c:numRef>
            </c:plus>
            <c:minus>
              <c:numRef>
                <c:f>'BL-SP-KI'!$AA$20:$AA$55</c:f>
                <c:numCache>
                  <c:formatCode>General</c:formatCode>
                  <c:ptCount val="36"/>
                  <c:pt idx="0">
                    <c:v>1.484513019877341</c:v>
                  </c:pt>
                  <c:pt idx="1">
                    <c:v>1.773689998244239</c:v>
                  </c:pt>
                  <c:pt idx="2">
                    <c:v>1.857592143746315</c:v>
                  </c:pt>
                  <c:pt idx="3">
                    <c:v>1.723581559613017</c:v>
                  </c:pt>
                  <c:pt idx="4">
                    <c:v>1.912670040865518</c:v>
                  </c:pt>
                  <c:pt idx="5">
                    <c:v>1.818850160730222</c:v>
                  </c:pt>
                  <c:pt idx="6">
                    <c:v>1.894388533025593</c:v>
                  </c:pt>
                  <c:pt idx="7">
                    <c:v>1.853725833669112</c:v>
                  </c:pt>
                  <c:pt idx="8">
                    <c:v>1.797409699532072</c:v>
                  </c:pt>
                  <c:pt idx="9">
                    <c:v>1.899451747989574</c:v>
                  </c:pt>
                  <c:pt idx="10">
                    <c:v>1.908765900627228</c:v>
                  </c:pt>
                  <c:pt idx="11">
                    <c:v>1.811781923499257</c:v>
                  </c:pt>
                  <c:pt idx="12">
                    <c:v>1.86331010320083</c:v>
                  </c:pt>
                  <c:pt idx="13">
                    <c:v>1.883655628969846</c:v>
                  </c:pt>
                  <c:pt idx="14">
                    <c:v>1.87707633568303</c:v>
                  </c:pt>
                  <c:pt idx="15">
                    <c:v>1.883286347968456</c:v>
                  </c:pt>
                  <c:pt idx="16">
                    <c:v>1.940515524665175</c:v>
                  </c:pt>
                  <c:pt idx="17">
                    <c:v>2.019908631381077</c:v>
                  </c:pt>
                  <c:pt idx="18">
                    <c:v>1.945497233355829</c:v>
                  </c:pt>
                  <c:pt idx="19">
                    <c:v>1.799334319463775</c:v>
                  </c:pt>
                  <c:pt idx="20">
                    <c:v>1.888570522790734</c:v>
                  </c:pt>
                  <c:pt idx="21">
                    <c:v>1.921173668661845</c:v>
                  </c:pt>
                  <c:pt idx="22">
                    <c:v>1.939196343126168</c:v>
                  </c:pt>
                  <c:pt idx="23">
                    <c:v>1.893108274820854</c:v>
                  </c:pt>
                  <c:pt idx="24">
                    <c:v>2.032471869598525</c:v>
                  </c:pt>
                  <c:pt idx="25">
                    <c:v>1.972056761086109</c:v>
                  </c:pt>
                  <c:pt idx="26">
                    <c:v>1.873078699385068</c:v>
                  </c:pt>
                  <c:pt idx="27">
                    <c:v>1.868590815929155</c:v>
                  </c:pt>
                  <c:pt idx="28">
                    <c:v>1.901484855642744</c:v>
                  </c:pt>
                  <c:pt idx="29">
                    <c:v>1.992570272797194</c:v>
                  </c:pt>
                  <c:pt idx="30">
                    <c:v>2.051899969527146</c:v>
                  </c:pt>
                  <c:pt idx="31">
                    <c:v>1.948028472736865</c:v>
                  </c:pt>
                  <c:pt idx="32">
                    <c:v>1.95499028673943</c:v>
                  </c:pt>
                  <c:pt idx="33">
                    <c:v>1.817732789180196</c:v>
                  </c:pt>
                  <c:pt idx="34">
                    <c:v>1.887471682701511</c:v>
                  </c:pt>
                  <c:pt idx="35">
                    <c:v>1.791495477927671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'BL-SP-KI'!$Y$20:$Y$55</c:f>
              <c:numCache>
                <c:formatCode>0.00</c:formatCode>
                <c:ptCount val="36"/>
                <c:pt idx="0">
                  <c:v>0.34444444446126</c:v>
                </c:pt>
                <c:pt idx="1">
                  <c:v>0.614166666520759</c:v>
                </c:pt>
                <c:pt idx="2">
                  <c:v>0.88305555540137</c:v>
                </c:pt>
                <c:pt idx="3">
                  <c:v>1.144999999960419</c:v>
                </c:pt>
                <c:pt idx="4">
                  <c:v>1.418055555433966</c:v>
                </c:pt>
                <c:pt idx="5">
                  <c:v>1.691666666592937</c:v>
                </c:pt>
                <c:pt idx="6">
                  <c:v>1.964999999909196</c:v>
                </c:pt>
                <c:pt idx="7">
                  <c:v>2.229444444354158</c:v>
                </c:pt>
                <c:pt idx="8">
                  <c:v>2.502777777670416</c:v>
                </c:pt>
                <c:pt idx="9">
                  <c:v>2.776388888829388</c:v>
                </c:pt>
                <c:pt idx="10">
                  <c:v>3.049722222145647</c:v>
                </c:pt>
                <c:pt idx="11">
                  <c:v>3.323611110972706</c:v>
                </c:pt>
                <c:pt idx="12">
                  <c:v>3.597222222131677</c:v>
                </c:pt>
                <c:pt idx="13">
                  <c:v>3.870555555447936</c:v>
                </c:pt>
                <c:pt idx="14">
                  <c:v>4.143888888764195</c:v>
                </c:pt>
                <c:pt idx="15">
                  <c:v>4.417499999923165</c:v>
                </c:pt>
                <c:pt idx="16">
                  <c:v>4.691388888750225</c:v>
                </c:pt>
                <c:pt idx="17">
                  <c:v>4.965277777751908</c:v>
                </c:pt>
                <c:pt idx="18">
                  <c:v>5.237499999871943</c:v>
                </c:pt>
                <c:pt idx="19">
                  <c:v>5.511388888873625</c:v>
                </c:pt>
                <c:pt idx="20">
                  <c:v>5.784999999857973</c:v>
                </c:pt>
                <c:pt idx="21">
                  <c:v>6.058888888859656</c:v>
                </c:pt>
                <c:pt idx="22">
                  <c:v>6.332499999844003</c:v>
                </c:pt>
                <c:pt idx="23">
                  <c:v>6.606666666513774</c:v>
                </c:pt>
                <c:pt idx="24">
                  <c:v>6.880277777672745</c:v>
                </c:pt>
                <c:pt idx="25">
                  <c:v>7.152777777635492</c:v>
                </c:pt>
                <c:pt idx="26">
                  <c:v>7.426666666637174</c:v>
                </c:pt>
                <c:pt idx="27">
                  <c:v>7.69722222222481</c:v>
                </c:pt>
                <c:pt idx="28">
                  <c:v>7.970555555541068</c:v>
                </c:pt>
                <c:pt idx="29">
                  <c:v>8.244166666525416</c:v>
                </c:pt>
                <c:pt idx="30">
                  <c:v>8.517500000016298</c:v>
                </c:pt>
                <c:pt idx="31">
                  <c:v>8.791666666511446</c:v>
                </c:pt>
                <c:pt idx="32">
                  <c:v>9.065000000002328</c:v>
                </c:pt>
                <c:pt idx="33">
                  <c:v>9.338611110986676</c:v>
                </c:pt>
                <c:pt idx="34">
                  <c:v>9.612222222145646</c:v>
                </c:pt>
                <c:pt idx="35">
                  <c:v>9.885833333304617</c:v>
                </c:pt>
              </c:numCache>
            </c:numRef>
          </c:xVal>
          <c:yVal>
            <c:numRef>
              <c:f>'BL-SP-KI'!$Z$20:$Z$55</c:f>
              <c:numCache>
                <c:formatCode>0.00</c:formatCode>
                <c:ptCount val="36"/>
                <c:pt idx="0">
                  <c:v>5.619125561304144</c:v>
                </c:pt>
                <c:pt idx="1">
                  <c:v>5.898598122061006</c:v>
                </c:pt>
                <c:pt idx="2">
                  <c:v>6.009001263838702</c:v>
                </c:pt>
                <c:pt idx="3">
                  <c:v>6.085166267143538</c:v>
                </c:pt>
                <c:pt idx="4">
                  <c:v>6.122887188190862</c:v>
                </c:pt>
                <c:pt idx="5">
                  <c:v>6.184481269982832</c:v>
                </c:pt>
                <c:pt idx="6">
                  <c:v>6.23956182103501</c:v>
                </c:pt>
                <c:pt idx="7">
                  <c:v>6.287977146218953</c:v>
                </c:pt>
                <c:pt idx="8">
                  <c:v>6.259177772485518</c:v>
                </c:pt>
                <c:pt idx="9">
                  <c:v>6.306788207280824</c:v>
                </c:pt>
                <c:pt idx="10">
                  <c:v>6.374974642402919</c:v>
                </c:pt>
                <c:pt idx="11">
                  <c:v>6.322766180557575</c:v>
                </c:pt>
                <c:pt idx="12">
                  <c:v>6.373439728240804</c:v>
                </c:pt>
                <c:pt idx="13">
                  <c:v>6.335420480962816</c:v>
                </c:pt>
                <c:pt idx="14">
                  <c:v>6.431691369082165</c:v>
                </c:pt>
                <c:pt idx="15">
                  <c:v>6.369218537496141</c:v>
                </c:pt>
                <c:pt idx="16">
                  <c:v>6.429548153666423</c:v>
                </c:pt>
                <c:pt idx="17">
                  <c:v>6.319961398724113</c:v>
                </c:pt>
                <c:pt idx="18">
                  <c:v>6.412847242913017</c:v>
                </c:pt>
                <c:pt idx="19">
                  <c:v>6.372764730335554</c:v>
                </c:pt>
                <c:pt idx="20">
                  <c:v>6.369733883266775</c:v>
                </c:pt>
                <c:pt idx="21">
                  <c:v>6.312892628167965</c:v>
                </c:pt>
                <c:pt idx="22">
                  <c:v>6.378090077932135</c:v>
                </c:pt>
                <c:pt idx="23">
                  <c:v>6.266986146938135</c:v>
                </c:pt>
                <c:pt idx="24">
                  <c:v>6.300737538061038</c:v>
                </c:pt>
                <c:pt idx="25">
                  <c:v>6.336061825552</c:v>
                </c:pt>
                <c:pt idx="26">
                  <c:v>6.334878411007691</c:v>
                </c:pt>
                <c:pt idx="27">
                  <c:v>6.343488815855641</c:v>
                </c:pt>
                <c:pt idx="28">
                  <c:v>6.311442051317004</c:v>
                </c:pt>
                <c:pt idx="29">
                  <c:v>6.311461565464836</c:v>
                </c:pt>
                <c:pt idx="30">
                  <c:v>6.325766410747615</c:v>
                </c:pt>
                <c:pt idx="31">
                  <c:v>6.27871819270496</c:v>
                </c:pt>
                <c:pt idx="32">
                  <c:v>6.265117769016062</c:v>
                </c:pt>
                <c:pt idx="33">
                  <c:v>6.279088969344964</c:v>
                </c:pt>
                <c:pt idx="34">
                  <c:v>6.325830505346</c:v>
                </c:pt>
                <c:pt idx="35">
                  <c:v>6.22932760216181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'BL-SP-KI'!$AK$17</c:f>
              <c:strCache>
                <c:ptCount val="1"/>
                <c:pt idx="0">
                  <c:v>Kidney</c:v>
                </c:pt>
              </c:strCache>
            </c:strRef>
          </c:tx>
          <c:spPr>
            <a:ln w="4762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'BL-SP-KI'!$AM$20:$AM$55</c:f>
                <c:numCache>
                  <c:formatCode>General</c:formatCode>
                  <c:ptCount val="36"/>
                  <c:pt idx="0">
                    <c:v>1.635296819044066</c:v>
                  </c:pt>
                  <c:pt idx="1">
                    <c:v>1.326063263292567</c:v>
                  </c:pt>
                  <c:pt idx="2">
                    <c:v>1.322744800367474</c:v>
                  </c:pt>
                  <c:pt idx="3">
                    <c:v>1.29254780374945</c:v>
                  </c:pt>
                  <c:pt idx="4">
                    <c:v>1.280729862156202</c:v>
                  </c:pt>
                  <c:pt idx="5">
                    <c:v>1.241652606256276</c:v>
                  </c:pt>
                  <c:pt idx="6">
                    <c:v>1.200980283534562</c:v>
                  </c:pt>
                  <c:pt idx="7">
                    <c:v>1.255961288107208</c:v>
                  </c:pt>
                  <c:pt idx="8">
                    <c:v>1.17115373354188</c:v>
                  </c:pt>
                  <c:pt idx="9">
                    <c:v>1.15368202638843</c:v>
                  </c:pt>
                  <c:pt idx="10">
                    <c:v>1.207591033722265</c:v>
                  </c:pt>
                  <c:pt idx="11">
                    <c:v>1.229363470428701</c:v>
                  </c:pt>
                  <c:pt idx="12">
                    <c:v>1.231818981279923</c:v>
                  </c:pt>
                  <c:pt idx="13">
                    <c:v>1.240136763784148</c:v>
                  </c:pt>
                  <c:pt idx="14">
                    <c:v>1.186236025363214</c:v>
                  </c:pt>
                  <c:pt idx="15">
                    <c:v>1.22869772591547</c:v>
                  </c:pt>
                  <c:pt idx="16">
                    <c:v>1.108811487621831</c:v>
                  </c:pt>
                  <c:pt idx="17">
                    <c:v>1.105186715449786</c:v>
                  </c:pt>
                  <c:pt idx="18">
                    <c:v>1.139044089071506</c:v>
                  </c:pt>
                  <c:pt idx="19">
                    <c:v>1.199519949856838</c:v>
                  </c:pt>
                  <c:pt idx="20">
                    <c:v>1.170005003818535</c:v>
                  </c:pt>
                  <c:pt idx="21">
                    <c:v>1.104466206536302</c:v>
                  </c:pt>
                  <c:pt idx="22">
                    <c:v>1.109768553210097</c:v>
                  </c:pt>
                  <c:pt idx="23">
                    <c:v>1.196473983901243</c:v>
                  </c:pt>
                  <c:pt idx="24">
                    <c:v>1.147543221732951</c:v>
                  </c:pt>
                  <c:pt idx="25">
                    <c:v>1.129670357324183</c:v>
                  </c:pt>
                  <c:pt idx="26">
                    <c:v>1.128451093487674</c:v>
                  </c:pt>
                  <c:pt idx="27">
                    <c:v>1.204471855941268</c:v>
                  </c:pt>
                  <c:pt idx="28">
                    <c:v>1.145771808234461</c:v>
                  </c:pt>
                  <c:pt idx="29">
                    <c:v>1.097378630690603</c:v>
                  </c:pt>
                  <c:pt idx="30">
                    <c:v>1.106698986194067</c:v>
                  </c:pt>
                  <c:pt idx="31">
                    <c:v>1.159144792289471</c:v>
                  </c:pt>
                  <c:pt idx="32">
                    <c:v>1.186000831198928</c:v>
                  </c:pt>
                  <c:pt idx="33">
                    <c:v>1.138960291663923</c:v>
                  </c:pt>
                  <c:pt idx="34">
                    <c:v>1.190743565094341</c:v>
                  </c:pt>
                  <c:pt idx="35">
                    <c:v>1.164407268349867</c:v>
                  </c:pt>
                </c:numCache>
              </c:numRef>
            </c:plus>
            <c:minus>
              <c:numRef>
                <c:f>'BL-SP-KI'!$AM$20:$AM$55</c:f>
                <c:numCache>
                  <c:formatCode>General</c:formatCode>
                  <c:ptCount val="36"/>
                  <c:pt idx="0">
                    <c:v>1.635296819044066</c:v>
                  </c:pt>
                  <c:pt idx="1">
                    <c:v>1.326063263292567</c:v>
                  </c:pt>
                  <c:pt idx="2">
                    <c:v>1.322744800367474</c:v>
                  </c:pt>
                  <c:pt idx="3">
                    <c:v>1.29254780374945</c:v>
                  </c:pt>
                  <c:pt idx="4">
                    <c:v>1.280729862156202</c:v>
                  </c:pt>
                  <c:pt idx="5">
                    <c:v>1.241652606256276</c:v>
                  </c:pt>
                  <c:pt idx="6">
                    <c:v>1.200980283534562</c:v>
                  </c:pt>
                  <c:pt idx="7">
                    <c:v>1.255961288107208</c:v>
                  </c:pt>
                  <c:pt idx="8">
                    <c:v>1.17115373354188</c:v>
                  </c:pt>
                  <c:pt idx="9">
                    <c:v>1.15368202638843</c:v>
                  </c:pt>
                  <c:pt idx="10">
                    <c:v>1.207591033722265</c:v>
                  </c:pt>
                  <c:pt idx="11">
                    <c:v>1.229363470428701</c:v>
                  </c:pt>
                  <c:pt idx="12">
                    <c:v>1.231818981279923</c:v>
                  </c:pt>
                  <c:pt idx="13">
                    <c:v>1.240136763784148</c:v>
                  </c:pt>
                  <c:pt idx="14">
                    <c:v>1.186236025363214</c:v>
                  </c:pt>
                  <c:pt idx="15">
                    <c:v>1.22869772591547</c:v>
                  </c:pt>
                  <c:pt idx="16">
                    <c:v>1.108811487621831</c:v>
                  </c:pt>
                  <c:pt idx="17">
                    <c:v>1.105186715449786</c:v>
                  </c:pt>
                  <c:pt idx="18">
                    <c:v>1.139044089071506</c:v>
                  </c:pt>
                  <c:pt idx="19">
                    <c:v>1.199519949856838</c:v>
                  </c:pt>
                  <c:pt idx="20">
                    <c:v>1.170005003818535</c:v>
                  </c:pt>
                  <c:pt idx="21">
                    <c:v>1.104466206536302</c:v>
                  </c:pt>
                  <c:pt idx="22">
                    <c:v>1.109768553210097</c:v>
                  </c:pt>
                  <c:pt idx="23">
                    <c:v>1.196473983901243</c:v>
                  </c:pt>
                  <c:pt idx="24">
                    <c:v>1.147543221732951</c:v>
                  </c:pt>
                  <c:pt idx="25">
                    <c:v>1.129670357324183</c:v>
                  </c:pt>
                  <c:pt idx="26">
                    <c:v>1.128451093487674</c:v>
                  </c:pt>
                  <c:pt idx="27">
                    <c:v>1.204471855941268</c:v>
                  </c:pt>
                  <c:pt idx="28">
                    <c:v>1.145771808234461</c:v>
                  </c:pt>
                  <c:pt idx="29">
                    <c:v>1.097378630690603</c:v>
                  </c:pt>
                  <c:pt idx="30">
                    <c:v>1.106698986194067</c:v>
                  </c:pt>
                  <c:pt idx="31">
                    <c:v>1.159144792289471</c:v>
                  </c:pt>
                  <c:pt idx="32">
                    <c:v>1.186000831198928</c:v>
                  </c:pt>
                  <c:pt idx="33">
                    <c:v>1.138960291663923</c:v>
                  </c:pt>
                  <c:pt idx="34">
                    <c:v>1.190743565094341</c:v>
                  </c:pt>
                  <c:pt idx="35">
                    <c:v>1.164407268349867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'BL-SP-KI'!$Y$20:$Y$55</c:f>
              <c:numCache>
                <c:formatCode>0.00</c:formatCode>
                <c:ptCount val="36"/>
                <c:pt idx="0">
                  <c:v>0.34444444446126</c:v>
                </c:pt>
                <c:pt idx="1">
                  <c:v>0.614166666520759</c:v>
                </c:pt>
                <c:pt idx="2">
                  <c:v>0.88305555540137</c:v>
                </c:pt>
                <c:pt idx="3">
                  <c:v>1.144999999960419</c:v>
                </c:pt>
                <c:pt idx="4">
                  <c:v>1.418055555433966</c:v>
                </c:pt>
                <c:pt idx="5">
                  <c:v>1.691666666592937</c:v>
                </c:pt>
                <c:pt idx="6">
                  <c:v>1.964999999909196</c:v>
                </c:pt>
                <c:pt idx="7">
                  <c:v>2.229444444354158</c:v>
                </c:pt>
                <c:pt idx="8">
                  <c:v>2.502777777670416</c:v>
                </c:pt>
                <c:pt idx="9">
                  <c:v>2.776388888829388</c:v>
                </c:pt>
                <c:pt idx="10">
                  <c:v>3.049722222145647</c:v>
                </c:pt>
                <c:pt idx="11">
                  <c:v>3.323611110972706</c:v>
                </c:pt>
                <c:pt idx="12">
                  <c:v>3.597222222131677</c:v>
                </c:pt>
                <c:pt idx="13">
                  <c:v>3.870555555447936</c:v>
                </c:pt>
                <c:pt idx="14">
                  <c:v>4.143888888764195</c:v>
                </c:pt>
                <c:pt idx="15">
                  <c:v>4.417499999923165</c:v>
                </c:pt>
                <c:pt idx="16">
                  <c:v>4.691388888750225</c:v>
                </c:pt>
                <c:pt idx="17">
                  <c:v>4.965277777751908</c:v>
                </c:pt>
                <c:pt idx="18">
                  <c:v>5.237499999871943</c:v>
                </c:pt>
                <c:pt idx="19">
                  <c:v>5.511388888873625</c:v>
                </c:pt>
                <c:pt idx="20">
                  <c:v>5.784999999857973</c:v>
                </c:pt>
                <c:pt idx="21">
                  <c:v>6.058888888859656</c:v>
                </c:pt>
                <c:pt idx="22">
                  <c:v>6.332499999844003</c:v>
                </c:pt>
                <c:pt idx="23">
                  <c:v>6.606666666513774</c:v>
                </c:pt>
                <c:pt idx="24">
                  <c:v>6.880277777672745</c:v>
                </c:pt>
                <c:pt idx="25">
                  <c:v>7.152777777635492</c:v>
                </c:pt>
                <c:pt idx="26">
                  <c:v>7.426666666637174</c:v>
                </c:pt>
                <c:pt idx="27">
                  <c:v>7.69722222222481</c:v>
                </c:pt>
                <c:pt idx="28">
                  <c:v>7.970555555541068</c:v>
                </c:pt>
                <c:pt idx="29">
                  <c:v>8.244166666525416</c:v>
                </c:pt>
                <c:pt idx="30">
                  <c:v>8.517500000016298</c:v>
                </c:pt>
                <c:pt idx="31">
                  <c:v>8.791666666511446</c:v>
                </c:pt>
                <c:pt idx="32">
                  <c:v>9.065000000002328</c:v>
                </c:pt>
                <c:pt idx="33">
                  <c:v>9.338611110986676</c:v>
                </c:pt>
                <c:pt idx="34">
                  <c:v>9.612222222145646</c:v>
                </c:pt>
                <c:pt idx="35">
                  <c:v>9.885833333304617</c:v>
                </c:pt>
              </c:numCache>
            </c:numRef>
          </c:xVal>
          <c:yVal>
            <c:numRef>
              <c:f>'BL-SP-KI'!$AL$20:$AL$55</c:f>
              <c:numCache>
                <c:formatCode>0.00</c:formatCode>
                <c:ptCount val="36"/>
                <c:pt idx="0">
                  <c:v>9.685855592335702</c:v>
                </c:pt>
                <c:pt idx="1">
                  <c:v>8.664549933954066</c:v>
                </c:pt>
                <c:pt idx="2">
                  <c:v>8.1095936583952</c:v>
                </c:pt>
                <c:pt idx="3">
                  <c:v>7.660324730643176</c:v>
                </c:pt>
                <c:pt idx="4">
                  <c:v>7.42556277193108</c:v>
                </c:pt>
                <c:pt idx="5">
                  <c:v>7.063030597468475</c:v>
                </c:pt>
                <c:pt idx="6">
                  <c:v>6.86160175105356</c:v>
                </c:pt>
                <c:pt idx="7">
                  <c:v>6.727670203243949</c:v>
                </c:pt>
                <c:pt idx="8">
                  <c:v>6.67695246684383</c:v>
                </c:pt>
                <c:pt idx="9">
                  <c:v>6.538461109097927</c:v>
                </c:pt>
                <c:pt idx="10">
                  <c:v>6.374792851482758</c:v>
                </c:pt>
                <c:pt idx="11">
                  <c:v>6.385895105384832</c:v>
                </c:pt>
                <c:pt idx="12">
                  <c:v>6.286283349359276</c:v>
                </c:pt>
                <c:pt idx="13">
                  <c:v>6.307084035500828</c:v>
                </c:pt>
                <c:pt idx="14">
                  <c:v>6.258498310041748</c:v>
                </c:pt>
                <c:pt idx="15">
                  <c:v>6.250879908192874</c:v>
                </c:pt>
                <c:pt idx="16">
                  <c:v>6.244254898033652</c:v>
                </c:pt>
                <c:pt idx="17">
                  <c:v>6.134094849803769</c:v>
                </c:pt>
                <c:pt idx="18">
                  <c:v>6.160969577545885</c:v>
                </c:pt>
                <c:pt idx="19">
                  <c:v>6.138376336855202</c:v>
                </c:pt>
                <c:pt idx="20">
                  <c:v>6.092282635241734</c:v>
                </c:pt>
                <c:pt idx="21">
                  <c:v>6.086324555524295</c:v>
                </c:pt>
                <c:pt idx="22">
                  <c:v>6.108442634786241</c:v>
                </c:pt>
                <c:pt idx="23">
                  <c:v>6.14927145227352</c:v>
                </c:pt>
                <c:pt idx="24">
                  <c:v>6.085158842544931</c:v>
                </c:pt>
                <c:pt idx="25">
                  <c:v>6.065565275619112</c:v>
                </c:pt>
                <c:pt idx="26">
                  <c:v>6.057087004136196</c:v>
                </c:pt>
                <c:pt idx="27">
                  <c:v>6.085563242843227</c:v>
                </c:pt>
                <c:pt idx="28">
                  <c:v>6.039891221796975</c:v>
                </c:pt>
                <c:pt idx="29">
                  <c:v>6.016329512791474</c:v>
                </c:pt>
                <c:pt idx="30">
                  <c:v>6.030790786654223</c:v>
                </c:pt>
                <c:pt idx="31">
                  <c:v>6.04013606450792</c:v>
                </c:pt>
                <c:pt idx="32">
                  <c:v>6.027799251424445</c:v>
                </c:pt>
                <c:pt idx="33">
                  <c:v>6.071884649574577</c:v>
                </c:pt>
                <c:pt idx="34">
                  <c:v>6.000719586091193</c:v>
                </c:pt>
                <c:pt idx="35">
                  <c:v>6.077167653703644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827408"/>
        <c:axId val="-153711936"/>
      </c:scatterChart>
      <c:scatterChart>
        <c:scatterStyle val="lineMarker"/>
        <c:varyColors val="0"/>
        <c:ser>
          <c:idx val="1"/>
          <c:order val="1"/>
          <c:tx>
            <c:strRef>
              <c:f>'BL-SP-KI'!$AE$17</c:f>
              <c:strCache>
                <c:ptCount val="1"/>
                <c:pt idx="0">
                  <c:v>Spleen</c:v>
                </c:pt>
              </c:strCache>
            </c:strRef>
          </c:tx>
          <c:spPr>
            <a:ln w="4762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'BL-SP-KI'!$AG$20:$AG$56</c:f>
                <c:numCache>
                  <c:formatCode>General</c:formatCode>
                  <c:ptCount val="37"/>
                  <c:pt idx="0">
                    <c:v>3.307804628788188</c:v>
                  </c:pt>
                  <c:pt idx="1">
                    <c:v>3.036747789572033</c:v>
                  </c:pt>
                  <c:pt idx="2">
                    <c:v>3.081239404662362</c:v>
                  </c:pt>
                  <c:pt idx="3">
                    <c:v>3.220710348277034</c:v>
                  </c:pt>
                  <c:pt idx="4">
                    <c:v>3.386807613651829</c:v>
                  </c:pt>
                  <c:pt idx="5">
                    <c:v>3.568144099630596</c:v>
                  </c:pt>
                  <c:pt idx="6">
                    <c:v>3.55429144164949</c:v>
                  </c:pt>
                  <c:pt idx="7">
                    <c:v>3.2250257470507</c:v>
                  </c:pt>
                  <c:pt idx="8">
                    <c:v>3.180438150428471</c:v>
                  </c:pt>
                  <c:pt idx="9">
                    <c:v>3.432405901692185</c:v>
                  </c:pt>
                  <c:pt idx="10">
                    <c:v>3.545360360834063</c:v>
                  </c:pt>
                  <c:pt idx="11">
                    <c:v>3.43490286679065</c:v>
                  </c:pt>
                  <c:pt idx="12">
                    <c:v>3.73342830140643</c:v>
                  </c:pt>
                  <c:pt idx="13">
                    <c:v>3.504246504872117</c:v>
                  </c:pt>
                  <c:pt idx="14">
                    <c:v>3.342408973532871</c:v>
                  </c:pt>
                  <c:pt idx="15">
                    <c:v>3.197493994886352</c:v>
                  </c:pt>
                  <c:pt idx="16">
                    <c:v>3.286353387219852</c:v>
                  </c:pt>
                  <c:pt idx="17">
                    <c:v>3.603415429950521</c:v>
                  </c:pt>
                  <c:pt idx="18">
                    <c:v>3.574958936389212</c:v>
                  </c:pt>
                  <c:pt idx="19">
                    <c:v>3.05719477709616</c:v>
                  </c:pt>
                  <c:pt idx="20">
                    <c:v>3.600331706856954</c:v>
                  </c:pt>
                  <c:pt idx="21">
                    <c:v>3.52012448323497</c:v>
                  </c:pt>
                  <c:pt idx="22">
                    <c:v>3.237187105335972</c:v>
                  </c:pt>
                  <c:pt idx="23">
                    <c:v>3.165033288759354</c:v>
                  </c:pt>
                  <c:pt idx="24">
                    <c:v>3.387302492073701</c:v>
                  </c:pt>
                  <c:pt idx="25">
                    <c:v>3.106180379239212</c:v>
                  </c:pt>
                  <c:pt idx="26">
                    <c:v>3.355851864865333</c:v>
                  </c:pt>
                  <c:pt idx="27">
                    <c:v>3.245520206781823</c:v>
                  </c:pt>
                  <c:pt idx="28">
                    <c:v>3.42996496082286</c:v>
                  </c:pt>
                  <c:pt idx="29">
                    <c:v>3.26961457975118</c:v>
                  </c:pt>
                  <c:pt idx="30">
                    <c:v>3.332357430744627</c:v>
                  </c:pt>
                  <c:pt idx="31">
                    <c:v>3.458466491980136</c:v>
                  </c:pt>
                  <c:pt idx="32">
                    <c:v>3.174965239553071</c:v>
                  </c:pt>
                  <c:pt idx="33">
                    <c:v>3.536285767722917</c:v>
                  </c:pt>
                  <c:pt idx="34">
                    <c:v>3.274360051036839</c:v>
                  </c:pt>
                  <c:pt idx="35">
                    <c:v>3.286625073939604</c:v>
                  </c:pt>
                  <c:pt idx="36">
                    <c:v>3.320794956612805</c:v>
                  </c:pt>
                </c:numCache>
              </c:numRef>
            </c:plus>
            <c:minus>
              <c:numRef>
                <c:f>'BL-SP-KI'!$AG$20:$AG$56</c:f>
                <c:numCache>
                  <c:formatCode>General</c:formatCode>
                  <c:ptCount val="37"/>
                  <c:pt idx="0">
                    <c:v>3.307804628788188</c:v>
                  </c:pt>
                  <c:pt idx="1">
                    <c:v>3.036747789572033</c:v>
                  </c:pt>
                  <c:pt idx="2">
                    <c:v>3.081239404662362</c:v>
                  </c:pt>
                  <c:pt idx="3">
                    <c:v>3.220710348277034</c:v>
                  </c:pt>
                  <c:pt idx="4">
                    <c:v>3.386807613651829</c:v>
                  </c:pt>
                  <c:pt idx="5">
                    <c:v>3.568144099630596</c:v>
                  </c:pt>
                  <c:pt idx="6">
                    <c:v>3.55429144164949</c:v>
                  </c:pt>
                  <c:pt idx="7">
                    <c:v>3.2250257470507</c:v>
                  </c:pt>
                  <c:pt idx="8">
                    <c:v>3.180438150428471</c:v>
                  </c:pt>
                  <c:pt idx="9">
                    <c:v>3.432405901692185</c:v>
                  </c:pt>
                  <c:pt idx="10">
                    <c:v>3.545360360834063</c:v>
                  </c:pt>
                  <c:pt idx="11">
                    <c:v>3.43490286679065</c:v>
                  </c:pt>
                  <c:pt idx="12">
                    <c:v>3.73342830140643</c:v>
                  </c:pt>
                  <c:pt idx="13">
                    <c:v>3.504246504872117</c:v>
                  </c:pt>
                  <c:pt idx="14">
                    <c:v>3.342408973532871</c:v>
                  </c:pt>
                  <c:pt idx="15">
                    <c:v>3.197493994886352</c:v>
                  </c:pt>
                  <c:pt idx="16">
                    <c:v>3.286353387219852</c:v>
                  </c:pt>
                  <c:pt idx="17">
                    <c:v>3.603415429950521</c:v>
                  </c:pt>
                  <c:pt idx="18">
                    <c:v>3.574958936389212</c:v>
                  </c:pt>
                  <c:pt idx="19">
                    <c:v>3.05719477709616</c:v>
                  </c:pt>
                  <c:pt idx="20">
                    <c:v>3.600331706856954</c:v>
                  </c:pt>
                  <c:pt idx="21">
                    <c:v>3.52012448323497</c:v>
                  </c:pt>
                  <c:pt idx="22">
                    <c:v>3.237187105335972</c:v>
                  </c:pt>
                  <c:pt idx="23">
                    <c:v>3.165033288759354</c:v>
                  </c:pt>
                  <c:pt idx="24">
                    <c:v>3.387302492073701</c:v>
                  </c:pt>
                  <c:pt idx="25">
                    <c:v>3.106180379239212</c:v>
                  </c:pt>
                  <c:pt idx="26">
                    <c:v>3.355851864865333</c:v>
                  </c:pt>
                  <c:pt idx="27">
                    <c:v>3.245520206781823</c:v>
                  </c:pt>
                  <c:pt idx="28">
                    <c:v>3.42996496082286</c:v>
                  </c:pt>
                  <c:pt idx="29">
                    <c:v>3.26961457975118</c:v>
                  </c:pt>
                  <c:pt idx="30">
                    <c:v>3.332357430744627</c:v>
                  </c:pt>
                  <c:pt idx="31">
                    <c:v>3.458466491980136</c:v>
                  </c:pt>
                  <c:pt idx="32">
                    <c:v>3.174965239553071</c:v>
                  </c:pt>
                  <c:pt idx="33">
                    <c:v>3.536285767722917</c:v>
                  </c:pt>
                  <c:pt idx="34">
                    <c:v>3.274360051036839</c:v>
                  </c:pt>
                  <c:pt idx="35">
                    <c:v>3.286625073939604</c:v>
                  </c:pt>
                  <c:pt idx="36">
                    <c:v>3.320794956612805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'BL-SP-KI'!$Y$20:$Y$55</c:f>
              <c:numCache>
                <c:formatCode>0.00</c:formatCode>
                <c:ptCount val="36"/>
                <c:pt idx="0">
                  <c:v>0.34444444446126</c:v>
                </c:pt>
                <c:pt idx="1">
                  <c:v>0.614166666520759</c:v>
                </c:pt>
                <c:pt idx="2">
                  <c:v>0.88305555540137</c:v>
                </c:pt>
                <c:pt idx="3">
                  <c:v>1.144999999960419</c:v>
                </c:pt>
                <c:pt idx="4">
                  <c:v>1.418055555433966</c:v>
                </c:pt>
                <c:pt idx="5">
                  <c:v>1.691666666592937</c:v>
                </c:pt>
                <c:pt idx="6">
                  <c:v>1.964999999909196</c:v>
                </c:pt>
                <c:pt idx="7">
                  <c:v>2.229444444354158</c:v>
                </c:pt>
                <c:pt idx="8">
                  <c:v>2.502777777670416</c:v>
                </c:pt>
                <c:pt idx="9">
                  <c:v>2.776388888829388</c:v>
                </c:pt>
                <c:pt idx="10">
                  <c:v>3.049722222145647</c:v>
                </c:pt>
                <c:pt idx="11">
                  <c:v>3.323611110972706</c:v>
                </c:pt>
                <c:pt idx="12">
                  <c:v>3.597222222131677</c:v>
                </c:pt>
                <c:pt idx="13">
                  <c:v>3.870555555447936</c:v>
                </c:pt>
                <c:pt idx="14">
                  <c:v>4.143888888764195</c:v>
                </c:pt>
                <c:pt idx="15">
                  <c:v>4.417499999923165</c:v>
                </c:pt>
                <c:pt idx="16">
                  <c:v>4.691388888750225</c:v>
                </c:pt>
                <c:pt idx="17">
                  <c:v>4.965277777751908</c:v>
                </c:pt>
                <c:pt idx="18">
                  <c:v>5.237499999871943</c:v>
                </c:pt>
                <c:pt idx="19">
                  <c:v>5.511388888873625</c:v>
                </c:pt>
                <c:pt idx="20">
                  <c:v>5.784999999857973</c:v>
                </c:pt>
                <c:pt idx="21">
                  <c:v>6.058888888859656</c:v>
                </c:pt>
                <c:pt idx="22">
                  <c:v>6.332499999844003</c:v>
                </c:pt>
                <c:pt idx="23">
                  <c:v>6.606666666513774</c:v>
                </c:pt>
                <c:pt idx="24">
                  <c:v>6.880277777672745</c:v>
                </c:pt>
                <c:pt idx="25">
                  <c:v>7.152777777635492</c:v>
                </c:pt>
                <c:pt idx="26">
                  <c:v>7.426666666637174</c:v>
                </c:pt>
                <c:pt idx="27">
                  <c:v>7.69722222222481</c:v>
                </c:pt>
                <c:pt idx="28">
                  <c:v>7.970555555541068</c:v>
                </c:pt>
                <c:pt idx="29">
                  <c:v>8.244166666525416</c:v>
                </c:pt>
                <c:pt idx="30">
                  <c:v>8.517500000016298</c:v>
                </c:pt>
                <c:pt idx="31">
                  <c:v>8.791666666511446</c:v>
                </c:pt>
                <c:pt idx="32">
                  <c:v>9.065000000002328</c:v>
                </c:pt>
                <c:pt idx="33">
                  <c:v>9.338611110986676</c:v>
                </c:pt>
                <c:pt idx="34">
                  <c:v>9.612222222145646</c:v>
                </c:pt>
                <c:pt idx="35">
                  <c:v>9.885833333304617</c:v>
                </c:pt>
              </c:numCache>
            </c:numRef>
          </c:xVal>
          <c:yVal>
            <c:numRef>
              <c:f>'BL-SP-KI'!$AF$20:$AF$55</c:f>
              <c:numCache>
                <c:formatCode>0.00</c:formatCode>
                <c:ptCount val="36"/>
                <c:pt idx="0">
                  <c:v>21.26801380567583</c:v>
                </c:pt>
                <c:pt idx="1">
                  <c:v>21.53112833193401</c:v>
                </c:pt>
                <c:pt idx="2">
                  <c:v>21.88056973098645</c:v>
                </c:pt>
                <c:pt idx="3">
                  <c:v>21.93615071837764</c:v>
                </c:pt>
                <c:pt idx="4">
                  <c:v>21.81560432688447</c:v>
                </c:pt>
                <c:pt idx="5">
                  <c:v>22.1210853220524</c:v>
                </c:pt>
                <c:pt idx="6">
                  <c:v>22.22662271763993</c:v>
                </c:pt>
                <c:pt idx="7">
                  <c:v>22.12737797929229</c:v>
                </c:pt>
                <c:pt idx="8">
                  <c:v>22.10643984860166</c:v>
                </c:pt>
                <c:pt idx="9">
                  <c:v>22.38633757901877</c:v>
                </c:pt>
                <c:pt idx="10">
                  <c:v>22.34343738834092</c:v>
                </c:pt>
                <c:pt idx="11">
                  <c:v>22.49757538408707</c:v>
                </c:pt>
                <c:pt idx="12">
                  <c:v>22.0988806602595</c:v>
                </c:pt>
                <c:pt idx="13">
                  <c:v>22.45995320174505</c:v>
                </c:pt>
                <c:pt idx="14">
                  <c:v>22.27687512847554</c:v>
                </c:pt>
                <c:pt idx="15">
                  <c:v>22.21506362500027</c:v>
                </c:pt>
                <c:pt idx="16">
                  <c:v>22.30457086186837</c:v>
                </c:pt>
                <c:pt idx="17">
                  <c:v>22.45167429801927</c:v>
                </c:pt>
                <c:pt idx="18">
                  <c:v>22.48334432094443</c:v>
                </c:pt>
                <c:pt idx="19">
                  <c:v>22.16993122436845</c:v>
                </c:pt>
                <c:pt idx="20">
                  <c:v>22.17801449036533</c:v>
                </c:pt>
                <c:pt idx="21">
                  <c:v>22.24145048136663</c:v>
                </c:pt>
                <c:pt idx="22">
                  <c:v>22.19287793180068</c:v>
                </c:pt>
                <c:pt idx="23">
                  <c:v>22.18495233328052</c:v>
                </c:pt>
                <c:pt idx="24">
                  <c:v>21.98482707166927</c:v>
                </c:pt>
                <c:pt idx="25">
                  <c:v>21.88576401739617</c:v>
                </c:pt>
                <c:pt idx="26">
                  <c:v>22.42606373216117</c:v>
                </c:pt>
                <c:pt idx="27">
                  <c:v>22.08617739000649</c:v>
                </c:pt>
                <c:pt idx="28">
                  <c:v>22.06204062102485</c:v>
                </c:pt>
                <c:pt idx="29">
                  <c:v>21.7885098130317</c:v>
                </c:pt>
                <c:pt idx="30">
                  <c:v>22.37617675055945</c:v>
                </c:pt>
                <c:pt idx="31">
                  <c:v>21.8906507943616</c:v>
                </c:pt>
                <c:pt idx="32">
                  <c:v>21.80598674306638</c:v>
                </c:pt>
                <c:pt idx="33">
                  <c:v>22.00540819381473</c:v>
                </c:pt>
                <c:pt idx="34">
                  <c:v>22.26313193623047</c:v>
                </c:pt>
                <c:pt idx="35">
                  <c:v>21.88369462212005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8530448"/>
        <c:axId val="-153204864"/>
      </c:scatterChart>
      <c:valAx>
        <c:axId val="-97827408"/>
        <c:scaling>
          <c:orientation val="minMax"/>
          <c:max val="1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3711936"/>
        <c:crosses val="autoZero"/>
        <c:crossBetween val="midCat"/>
      </c:valAx>
      <c:valAx>
        <c:axId val="-153711936"/>
        <c:scaling>
          <c:orientation val="minMax"/>
          <c:max val="3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%ID/g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827408"/>
        <c:crosses val="autoZero"/>
        <c:crossBetween val="midCat"/>
      </c:valAx>
      <c:valAx>
        <c:axId val="-153204864"/>
        <c:scaling>
          <c:orientation val="minMax"/>
        </c:scaling>
        <c:delete val="0"/>
        <c:axPos val="r"/>
        <c:majorTickMark val="in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8530448"/>
        <c:crosses val="max"/>
        <c:crossBetween val="midCat"/>
      </c:valAx>
      <c:valAx>
        <c:axId val="-158530448"/>
        <c:scaling>
          <c:orientation val="minMax"/>
          <c:max val="10.0"/>
        </c:scaling>
        <c:delete val="0"/>
        <c:axPos val="t"/>
        <c:numFmt formatCode="0.00" sourceLinked="1"/>
        <c:majorTickMark val="in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3204864"/>
        <c:crosses val="max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20986102543634"/>
          <c:y val="0.418126373779249"/>
          <c:w val="0.0997512246453064"/>
          <c:h val="0.1590356417461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346713454296"/>
          <c:y val="0.0303030303030303"/>
          <c:w val="0.860256476092662"/>
          <c:h val="0.841686030504928"/>
        </c:manualLayout>
      </c:layout>
      <c:scatterChart>
        <c:scatterStyle val="lineMarker"/>
        <c:varyColors val="0"/>
        <c:ser>
          <c:idx val="0"/>
          <c:order val="0"/>
          <c:tx>
            <c:strRef>
              <c:f>'BL-SP-KI'!$Y$17</c:f>
              <c:strCache>
                <c:ptCount val="1"/>
                <c:pt idx="0">
                  <c:v>Blood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'BL-SP-KI'!$AC$20:$AC$55</c:f>
                <c:numCache>
                  <c:formatCode>General</c:formatCode>
                  <c:ptCount val="36"/>
                  <c:pt idx="0">
                    <c:v>0.340168418588622</c:v>
                  </c:pt>
                  <c:pt idx="1">
                    <c:v>0.588042540593246</c:v>
                  </c:pt>
                  <c:pt idx="2">
                    <c:v>0.873558533013703</c:v>
                  </c:pt>
                  <c:pt idx="3">
                    <c:v>0.971717154009553</c:v>
                  </c:pt>
                  <c:pt idx="4">
                    <c:v>1.200428461009529</c:v>
                  </c:pt>
                  <c:pt idx="5">
                    <c:v>1.322147916729045</c:v>
                  </c:pt>
                  <c:pt idx="6">
                    <c:v>1.330839941519402</c:v>
                  </c:pt>
                  <c:pt idx="7">
                    <c:v>1.377850326379362</c:v>
                  </c:pt>
                  <c:pt idx="8">
                    <c:v>1.513594705778443</c:v>
                  </c:pt>
                  <c:pt idx="9">
                    <c:v>1.565182393812446</c:v>
                  </c:pt>
                  <c:pt idx="10">
                    <c:v>1.688182225603374</c:v>
                  </c:pt>
                  <c:pt idx="11">
                    <c:v>1.673601781375176</c:v>
                  </c:pt>
                  <c:pt idx="12">
                    <c:v>1.5757273953696</c:v>
                  </c:pt>
                  <c:pt idx="13">
                    <c:v>1.613939084986337</c:v>
                  </c:pt>
                  <c:pt idx="14">
                    <c:v>1.655885551719338</c:v>
                  </c:pt>
                  <c:pt idx="15">
                    <c:v>1.6443132695499</c:v>
                  </c:pt>
                  <c:pt idx="16">
                    <c:v>1.716902216871414</c:v>
                  </c:pt>
                  <c:pt idx="17">
                    <c:v>1.67931740969621</c:v>
                  </c:pt>
                  <c:pt idx="18">
                    <c:v>1.660794404212345</c:v>
                  </c:pt>
                  <c:pt idx="19">
                    <c:v>1.735565276423619</c:v>
                  </c:pt>
                  <c:pt idx="20">
                    <c:v>1.697083231837936</c:v>
                  </c:pt>
                  <c:pt idx="21">
                    <c:v>1.609087785132712</c:v>
                  </c:pt>
                  <c:pt idx="22">
                    <c:v>1.596788321307711</c:v>
                  </c:pt>
                  <c:pt idx="23">
                    <c:v>1.631712019847285</c:v>
                  </c:pt>
                  <c:pt idx="24">
                    <c:v>1.629989464101962</c:v>
                  </c:pt>
                  <c:pt idx="25">
                    <c:v>1.476811924192082</c:v>
                  </c:pt>
                  <c:pt idx="26">
                    <c:v>1.699667576133829</c:v>
                  </c:pt>
                  <c:pt idx="27">
                    <c:v>1.498385122537015</c:v>
                  </c:pt>
                  <c:pt idx="28">
                    <c:v>1.603031132268317</c:v>
                  </c:pt>
                  <c:pt idx="29">
                    <c:v>1.665710153649188</c:v>
                  </c:pt>
                  <c:pt idx="30">
                    <c:v>1.689322616441889</c:v>
                  </c:pt>
                  <c:pt idx="31">
                    <c:v>1.607327687467582</c:v>
                  </c:pt>
                  <c:pt idx="32">
                    <c:v>1.678779445818207</c:v>
                  </c:pt>
                  <c:pt idx="33">
                    <c:v>1.68802190257187</c:v>
                  </c:pt>
                  <c:pt idx="34">
                    <c:v>1.755356779488708</c:v>
                  </c:pt>
                  <c:pt idx="35">
                    <c:v>1.725153788504415</c:v>
                  </c:pt>
                </c:numCache>
              </c:numRef>
            </c:plus>
            <c:minus>
              <c:numRef>
                <c:f>'BL-SP-KI'!$AC$20:$AC$55</c:f>
                <c:numCache>
                  <c:formatCode>General</c:formatCode>
                  <c:ptCount val="36"/>
                  <c:pt idx="0">
                    <c:v>0.340168418588622</c:v>
                  </c:pt>
                  <c:pt idx="1">
                    <c:v>0.588042540593246</c:v>
                  </c:pt>
                  <c:pt idx="2">
                    <c:v>0.873558533013703</c:v>
                  </c:pt>
                  <c:pt idx="3">
                    <c:v>0.971717154009553</c:v>
                  </c:pt>
                  <c:pt idx="4">
                    <c:v>1.200428461009529</c:v>
                  </c:pt>
                  <c:pt idx="5">
                    <c:v>1.322147916729045</c:v>
                  </c:pt>
                  <c:pt idx="6">
                    <c:v>1.330839941519402</c:v>
                  </c:pt>
                  <c:pt idx="7">
                    <c:v>1.377850326379362</c:v>
                  </c:pt>
                  <c:pt idx="8">
                    <c:v>1.513594705778443</c:v>
                  </c:pt>
                  <c:pt idx="9">
                    <c:v>1.565182393812446</c:v>
                  </c:pt>
                  <c:pt idx="10">
                    <c:v>1.688182225603374</c:v>
                  </c:pt>
                  <c:pt idx="11">
                    <c:v>1.673601781375176</c:v>
                  </c:pt>
                  <c:pt idx="12">
                    <c:v>1.5757273953696</c:v>
                  </c:pt>
                  <c:pt idx="13">
                    <c:v>1.613939084986337</c:v>
                  </c:pt>
                  <c:pt idx="14">
                    <c:v>1.655885551719338</c:v>
                  </c:pt>
                  <c:pt idx="15">
                    <c:v>1.6443132695499</c:v>
                  </c:pt>
                  <c:pt idx="16">
                    <c:v>1.716902216871414</c:v>
                  </c:pt>
                  <c:pt idx="17">
                    <c:v>1.67931740969621</c:v>
                  </c:pt>
                  <c:pt idx="18">
                    <c:v>1.660794404212345</c:v>
                  </c:pt>
                  <c:pt idx="19">
                    <c:v>1.735565276423619</c:v>
                  </c:pt>
                  <c:pt idx="20">
                    <c:v>1.697083231837936</c:v>
                  </c:pt>
                  <c:pt idx="21">
                    <c:v>1.609087785132712</c:v>
                  </c:pt>
                  <c:pt idx="22">
                    <c:v>1.596788321307711</c:v>
                  </c:pt>
                  <c:pt idx="23">
                    <c:v>1.631712019847285</c:v>
                  </c:pt>
                  <c:pt idx="24">
                    <c:v>1.629989464101962</c:v>
                  </c:pt>
                  <c:pt idx="25">
                    <c:v>1.476811924192082</c:v>
                  </c:pt>
                  <c:pt idx="26">
                    <c:v>1.699667576133829</c:v>
                  </c:pt>
                  <c:pt idx="27">
                    <c:v>1.498385122537015</c:v>
                  </c:pt>
                  <c:pt idx="28">
                    <c:v>1.603031132268317</c:v>
                  </c:pt>
                  <c:pt idx="29">
                    <c:v>1.665710153649188</c:v>
                  </c:pt>
                  <c:pt idx="30">
                    <c:v>1.689322616441889</c:v>
                  </c:pt>
                  <c:pt idx="31">
                    <c:v>1.607327687467582</c:v>
                  </c:pt>
                  <c:pt idx="32">
                    <c:v>1.678779445818207</c:v>
                  </c:pt>
                  <c:pt idx="33">
                    <c:v>1.68802190257187</c:v>
                  </c:pt>
                  <c:pt idx="34">
                    <c:v>1.755356779488708</c:v>
                  </c:pt>
                  <c:pt idx="35">
                    <c:v>1.725153788504415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'BL-SP-KI'!$Y$20:$Y$55</c:f>
              <c:numCache>
                <c:formatCode>0.00</c:formatCode>
                <c:ptCount val="36"/>
                <c:pt idx="0">
                  <c:v>0.34444444446126</c:v>
                </c:pt>
                <c:pt idx="1">
                  <c:v>0.614166666520759</c:v>
                </c:pt>
                <c:pt idx="2">
                  <c:v>0.88305555540137</c:v>
                </c:pt>
                <c:pt idx="3">
                  <c:v>1.144999999960419</c:v>
                </c:pt>
                <c:pt idx="4">
                  <c:v>1.418055555433966</c:v>
                </c:pt>
                <c:pt idx="5">
                  <c:v>1.691666666592937</c:v>
                </c:pt>
                <c:pt idx="6">
                  <c:v>1.964999999909196</c:v>
                </c:pt>
                <c:pt idx="7">
                  <c:v>2.229444444354158</c:v>
                </c:pt>
                <c:pt idx="8">
                  <c:v>2.502777777670416</c:v>
                </c:pt>
                <c:pt idx="9">
                  <c:v>2.776388888829388</c:v>
                </c:pt>
                <c:pt idx="10">
                  <c:v>3.049722222145647</c:v>
                </c:pt>
                <c:pt idx="11">
                  <c:v>3.323611110972706</c:v>
                </c:pt>
                <c:pt idx="12">
                  <c:v>3.597222222131677</c:v>
                </c:pt>
                <c:pt idx="13">
                  <c:v>3.870555555447936</c:v>
                </c:pt>
                <c:pt idx="14">
                  <c:v>4.143888888764195</c:v>
                </c:pt>
                <c:pt idx="15">
                  <c:v>4.417499999923165</c:v>
                </c:pt>
                <c:pt idx="16">
                  <c:v>4.691388888750225</c:v>
                </c:pt>
                <c:pt idx="17">
                  <c:v>4.965277777751908</c:v>
                </c:pt>
                <c:pt idx="18">
                  <c:v>5.237499999871943</c:v>
                </c:pt>
                <c:pt idx="19">
                  <c:v>5.511388888873625</c:v>
                </c:pt>
                <c:pt idx="20">
                  <c:v>5.784999999857973</c:v>
                </c:pt>
                <c:pt idx="21">
                  <c:v>6.058888888859656</c:v>
                </c:pt>
                <c:pt idx="22">
                  <c:v>6.332499999844003</c:v>
                </c:pt>
                <c:pt idx="23">
                  <c:v>6.606666666513774</c:v>
                </c:pt>
                <c:pt idx="24">
                  <c:v>6.880277777672745</c:v>
                </c:pt>
                <c:pt idx="25">
                  <c:v>7.152777777635492</c:v>
                </c:pt>
                <c:pt idx="26">
                  <c:v>7.426666666637174</c:v>
                </c:pt>
                <c:pt idx="27">
                  <c:v>7.69722222222481</c:v>
                </c:pt>
                <c:pt idx="28">
                  <c:v>7.970555555541068</c:v>
                </c:pt>
                <c:pt idx="29">
                  <c:v>8.244166666525416</c:v>
                </c:pt>
                <c:pt idx="30">
                  <c:v>8.517500000016298</c:v>
                </c:pt>
                <c:pt idx="31">
                  <c:v>8.791666666511446</c:v>
                </c:pt>
                <c:pt idx="32">
                  <c:v>9.065000000002328</c:v>
                </c:pt>
                <c:pt idx="33">
                  <c:v>9.338611110986676</c:v>
                </c:pt>
                <c:pt idx="34">
                  <c:v>9.612222222145646</c:v>
                </c:pt>
                <c:pt idx="35">
                  <c:v>9.885833333304617</c:v>
                </c:pt>
              </c:numCache>
            </c:numRef>
          </c:xVal>
          <c:yVal>
            <c:numRef>
              <c:f>'BL-SP-KI'!$AB$20:$AB$55</c:f>
              <c:numCache>
                <c:formatCode>0.00</c:formatCode>
                <c:ptCount val="36"/>
                <c:pt idx="0">
                  <c:v>2.421777876122204</c:v>
                </c:pt>
                <c:pt idx="1">
                  <c:v>3.30458264129984</c:v>
                </c:pt>
                <c:pt idx="2">
                  <c:v>4.108543906302053</c:v>
                </c:pt>
                <c:pt idx="3">
                  <c:v>4.574798184622673</c:v>
                </c:pt>
                <c:pt idx="4">
                  <c:v>5.110683968357562</c:v>
                </c:pt>
                <c:pt idx="5">
                  <c:v>5.432635264195059</c:v>
                </c:pt>
                <c:pt idx="6">
                  <c:v>5.77125438991539</c:v>
                </c:pt>
                <c:pt idx="7">
                  <c:v>6.053812816090382</c:v>
                </c:pt>
                <c:pt idx="8">
                  <c:v>6.018657890204567</c:v>
                </c:pt>
                <c:pt idx="9">
                  <c:v>6.239619773366442</c:v>
                </c:pt>
                <c:pt idx="10">
                  <c:v>6.395330618730989</c:v>
                </c:pt>
                <c:pt idx="11">
                  <c:v>6.488424600849636</c:v>
                </c:pt>
                <c:pt idx="12">
                  <c:v>6.362501181783995</c:v>
                </c:pt>
                <c:pt idx="13">
                  <c:v>6.602598966733249</c:v>
                </c:pt>
                <c:pt idx="14">
                  <c:v>6.635382803779521</c:v>
                </c:pt>
                <c:pt idx="15">
                  <c:v>6.63845152600041</c:v>
                </c:pt>
                <c:pt idx="16">
                  <c:v>6.594173009084777</c:v>
                </c:pt>
                <c:pt idx="17">
                  <c:v>6.615316749383677</c:v>
                </c:pt>
                <c:pt idx="18">
                  <c:v>6.658089328478901</c:v>
                </c:pt>
                <c:pt idx="19">
                  <c:v>6.688008346627952</c:v>
                </c:pt>
                <c:pt idx="20">
                  <c:v>6.65367549326589</c:v>
                </c:pt>
                <c:pt idx="21">
                  <c:v>6.657754461459453</c:v>
                </c:pt>
                <c:pt idx="22">
                  <c:v>6.713034201881626</c:v>
                </c:pt>
                <c:pt idx="23">
                  <c:v>6.600948432407603</c:v>
                </c:pt>
                <c:pt idx="24">
                  <c:v>6.659806611215637</c:v>
                </c:pt>
                <c:pt idx="25">
                  <c:v>6.640566690784022</c:v>
                </c:pt>
                <c:pt idx="26">
                  <c:v>6.625384668625782</c:v>
                </c:pt>
                <c:pt idx="27">
                  <c:v>6.707784356595571</c:v>
                </c:pt>
                <c:pt idx="28">
                  <c:v>6.614804738972038</c:v>
                </c:pt>
                <c:pt idx="29">
                  <c:v>6.663021112936167</c:v>
                </c:pt>
                <c:pt idx="30">
                  <c:v>6.596197807819016</c:v>
                </c:pt>
                <c:pt idx="31">
                  <c:v>6.652914819381302</c:v>
                </c:pt>
                <c:pt idx="32">
                  <c:v>6.59078366995152</c:v>
                </c:pt>
                <c:pt idx="33">
                  <c:v>6.68344599582716</c:v>
                </c:pt>
                <c:pt idx="34">
                  <c:v>6.539712991330144</c:v>
                </c:pt>
                <c:pt idx="35">
                  <c:v>6.538405510950322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'BL-SP-KI'!$AK$17</c:f>
              <c:strCache>
                <c:ptCount val="1"/>
                <c:pt idx="0">
                  <c:v>Kidney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'BL-SP-KI'!$AO$20:$AO$55</c:f>
                <c:numCache>
                  <c:formatCode>General</c:formatCode>
                  <c:ptCount val="36"/>
                  <c:pt idx="0">
                    <c:v>2.731385158138329</c:v>
                  </c:pt>
                  <c:pt idx="1">
                    <c:v>2.29954362840115</c:v>
                  </c:pt>
                  <c:pt idx="2">
                    <c:v>2.153943559628467</c:v>
                  </c:pt>
                  <c:pt idx="3">
                    <c:v>1.995343177098388</c:v>
                  </c:pt>
                  <c:pt idx="4">
                    <c:v>1.868069862938511</c:v>
                  </c:pt>
                  <c:pt idx="5">
                    <c:v>1.749540448690983</c:v>
                  </c:pt>
                  <c:pt idx="6">
                    <c:v>1.591509446245573</c:v>
                  </c:pt>
                  <c:pt idx="7">
                    <c:v>1.352040382772398</c:v>
                  </c:pt>
                  <c:pt idx="8">
                    <c:v>1.482449658761067</c:v>
                  </c:pt>
                  <c:pt idx="9">
                    <c:v>1.427131083610086</c:v>
                  </c:pt>
                  <c:pt idx="10">
                    <c:v>1.403155866829508</c:v>
                  </c:pt>
                  <c:pt idx="11">
                    <c:v>1.298003400689558</c:v>
                  </c:pt>
                  <c:pt idx="12">
                    <c:v>1.276892588326916</c:v>
                  </c:pt>
                  <c:pt idx="13">
                    <c:v>1.343336708373346</c:v>
                  </c:pt>
                  <c:pt idx="14">
                    <c:v>1.165122130409929</c:v>
                  </c:pt>
                  <c:pt idx="15">
                    <c:v>1.184055531120196</c:v>
                  </c:pt>
                  <c:pt idx="16">
                    <c:v>1.227889420718927</c:v>
                  </c:pt>
                  <c:pt idx="17">
                    <c:v>1.241996534330877</c:v>
                  </c:pt>
                  <c:pt idx="18">
                    <c:v>1.170470038257339</c:v>
                  </c:pt>
                  <c:pt idx="19">
                    <c:v>1.195468447559021</c:v>
                  </c:pt>
                  <c:pt idx="20">
                    <c:v>1.197351139958444</c:v>
                  </c:pt>
                  <c:pt idx="21">
                    <c:v>1.178168949913831</c:v>
                  </c:pt>
                  <c:pt idx="22">
                    <c:v>1.175536939298</c:v>
                  </c:pt>
                  <c:pt idx="23">
                    <c:v>1.33546213361674</c:v>
                  </c:pt>
                  <c:pt idx="24">
                    <c:v>1.194235893032174</c:v>
                  </c:pt>
                  <c:pt idx="25">
                    <c:v>1.220357240433785</c:v>
                  </c:pt>
                  <c:pt idx="26">
                    <c:v>1.180221270854158</c:v>
                  </c:pt>
                  <c:pt idx="27">
                    <c:v>1.172359938973013</c:v>
                  </c:pt>
                  <c:pt idx="28">
                    <c:v>1.227589303333986</c:v>
                  </c:pt>
                  <c:pt idx="29">
                    <c:v>1.172211449282013</c:v>
                  </c:pt>
                  <c:pt idx="30">
                    <c:v>1.266485772539701</c:v>
                  </c:pt>
                  <c:pt idx="31">
                    <c:v>1.325850045208003</c:v>
                  </c:pt>
                  <c:pt idx="32">
                    <c:v>1.240389928096427</c:v>
                  </c:pt>
                  <c:pt idx="33">
                    <c:v>1.272723953886503</c:v>
                  </c:pt>
                  <c:pt idx="34">
                    <c:v>1.220852091259043</c:v>
                  </c:pt>
                  <c:pt idx="35">
                    <c:v>1.255058947560361</c:v>
                  </c:pt>
                </c:numCache>
              </c:numRef>
            </c:plus>
            <c:minus>
              <c:numRef>
                <c:f>'BL-SP-KI'!$AO$20:$AO$55</c:f>
                <c:numCache>
                  <c:formatCode>General</c:formatCode>
                  <c:ptCount val="36"/>
                  <c:pt idx="0">
                    <c:v>2.731385158138329</c:v>
                  </c:pt>
                  <c:pt idx="1">
                    <c:v>2.29954362840115</c:v>
                  </c:pt>
                  <c:pt idx="2">
                    <c:v>2.153943559628467</c:v>
                  </c:pt>
                  <c:pt idx="3">
                    <c:v>1.995343177098388</c:v>
                  </c:pt>
                  <c:pt idx="4">
                    <c:v>1.868069862938511</c:v>
                  </c:pt>
                  <c:pt idx="5">
                    <c:v>1.749540448690983</c:v>
                  </c:pt>
                  <c:pt idx="6">
                    <c:v>1.591509446245573</c:v>
                  </c:pt>
                  <c:pt idx="7">
                    <c:v>1.352040382772398</c:v>
                  </c:pt>
                  <c:pt idx="8">
                    <c:v>1.482449658761067</c:v>
                  </c:pt>
                  <c:pt idx="9">
                    <c:v>1.427131083610086</c:v>
                  </c:pt>
                  <c:pt idx="10">
                    <c:v>1.403155866829508</c:v>
                  </c:pt>
                  <c:pt idx="11">
                    <c:v>1.298003400689558</c:v>
                  </c:pt>
                  <c:pt idx="12">
                    <c:v>1.276892588326916</c:v>
                  </c:pt>
                  <c:pt idx="13">
                    <c:v>1.343336708373346</c:v>
                  </c:pt>
                  <c:pt idx="14">
                    <c:v>1.165122130409929</c:v>
                  </c:pt>
                  <c:pt idx="15">
                    <c:v>1.184055531120196</c:v>
                  </c:pt>
                  <c:pt idx="16">
                    <c:v>1.227889420718927</c:v>
                  </c:pt>
                  <c:pt idx="17">
                    <c:v>1.241996534330877</c:v>
                  </c:pt>
                  <c:pt idx="18">
                    <c:v>1.170470038257339</c:v>
                  </c:pt>
                  <c:pt idx="19">
                    <c:v>1.195468447559021</c:v>
                  </c:pt>
                  <c:pt idx="20">
                    <c:v>1.197351139958444</c:v>
                  </c:pt>
                  <c:pt idx="21">
                    <c:v>1.178168949913831</c:v>
                  </c:pt>
                  <c:pt idx="22">
                    <c:v>1.175536939298</c:v>
                  </c:pt>
                  <c:pt idx="23">
                    <c:v>1.33546213361674</c:v>
                  </c:pt>
                  <c:pt idx="24">
                    <c:v>1.194235893032174</c:v>
                  </c:pt>
                  <c:pt idx="25">
                    <c:v>1.220357240433785</c:v>
                  </c:pt>
                  <c:pt idx="26">
                    <c:v>1.180221270854158</c:v>
                  </c:pt>
                  <c:pt idx="27">
                    <c:v>1.172359938973013</c:v>
                  </c:pt>
                  <c:pt idx="28">
                    <c:v>1.227589303333986</c:v>
                  </c:pt>
                  <c:pt idx="29">
                    <c:v>1.172211449282013</c:v>
                  </c:pt>
                  <c:pt idx="30">
                    <c:v>1.266485772539701</c:v>
                  </c:pt>
                  <c:pt idx="31">
                    <c:v>1.325850045208003</c:v>
                  </c:pt>
                  <c:pt idx="32">
                    <c:v>1.240389928096427</c:v>
                  </c:pt>
                  <c:pt idx="33">
                    <c:v>1.272723953886503</c:v>
                  </c:pt>
                  <c:pt idx="34">
                    <c:v>1.220852091259043</c:v>
                  </c:pt>
                  <c:pt idx="35">
                    <c:v>1.255058947560361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'BL-SP-KI'!$Y$20:$Y$55</c:f>
              <c:numCache>
                <c:formatCode>0.00</c:formatCode>
                <c:ptCount val="36"/>
                <c:pt idx="0">
                  <c:v>0.34444444446126</c:v>
                </c:pt>
                <c:pt idx="1">
                  <c:v>0.614166666520759</c:v>
                </c:pt>
                <c:pt idx="2">
                  <c:v>0.88305555540137</c:v>
                </c:pt>
                <c:pt idx="3">
                  <c:v>1.144999999960419</c:v>
                </c:pt>
                <c:pt idx="4">
                  <c:v>1.418055555433966</c:v>
                </c:pt>
                <c:pt idx="5">
                  <c:v>1.691666666592937</c:v>
                </c:pt>
                <c:pt idx="6">
                  <c:v>1.964999999909196</c:v>
                </c:pt>
                <c:pt idx="7">
                  <c:v>2.229444444354158</c:v>
                </c:pt>
                <c:pt idx="8">
                  <c:v>2.502777777670416</c:v>
                </c:pt>
                <c:pt idx="9">
                  <c:v>2.776388888829388</c:v>
                </c:pt>
                <c:pt idx="10">
                  <c:v>3.049722222145647</c:v>
                </c:pt>
                <c:pt idx="11">
                  <c:v>3.323611110972706</c:v>
                </c:pt>
                <c:pt idx="12">
                  <c:v>3.597222222131677</c:v>
                </c:pt>
                <c:pt idx="13">
                  <c:v>3.870555555447936</c:v>
                </c:pt>
                <c:pt idx="14">
                  <c:v>4.143888888764195</c:v>
                </c:pt>
                <c:pt idx="15">
                  <c:v>4.417499999923165</c:v>
                </c:pt>
                <c:pt idx="16">
                  <c:v>4.691388888750225</c:v>
                </c:pt>
                <c:pt idx="17">
                  <c:v>4.965277777751908</c:v>
                </c:pt>
                <c:pt idx="18">
                  <c:v>5.237499999871943</c:v>
                </c:pt>
                <c:pt idx="19">
                  <c:v>5.511388888873625</c:v>
                </c:pt>
                <c:pt idx="20">
                  <c:v>5.784999999857973</c:v>
                </c:pt>
                <c:pt idx="21">
                  <c:v>6.058888888859656</c:v>
                </c:pt>
                <c:pt idx="22">
                  <c:v>6.332499999844003</c:v>
                </c:pt>
                <c:pt idx="23">
                  <c:v>6.606666666513774</c:v>
                </c:pt>
                <c:pt idx="24">
                  <c:v>6.880277777672745</c:v>
                </c:pt>
                <c:pt idx="25">
                  <c:v>7.152777777635492</c:v>
                </c:pt>
                <c:pt idx="26">
                  <c:v>7.426666666637174</c:v>
                </c:pt>
                <c:pt idx="27">
                  <c:v>7.69722222222481</c:v>
                </c:pt>
                <c:pt idx="28">
                  <c:v>7.970555555541068</c:v>
                </c:pt>
                <c:pt idx="29">
                  <c:v>8.244166666525416</c:v>
                </c:pt>
                <c:pt idx="30">
                  <c:v>8.517500000016298</c:v>
                </c:pt>
                <c:pt idx="31">
                  <c:v>8.791666666511446</c:v>
                </c:pt>
                <c:pt idx="32">
                  <c:v>9.065000000002328</c:v>
                </c:pt>
                <c:pt idx="33">
                  <c:v>9.338611110986676</c:v>
                </c:pt>
                <c:pt idx="34">
                  <c:v>9.612222222145646</c:v>
                </c:pt>
                <c:pt idx="35">
                  <c:v>9.885833333304617</c:v>
                </c:pt>
              </c:numCache>
            </c:numRef>
          </c:xVal>
          <c:yVal>
            <c:numRef>
              <c:f>'BL-SP-KI'!$AN$20:$AN$55</c:f>
              <c:numCache>
                <c:formatCode>0.00</c:formatCode>
                <c:ptCount val="36"/>
                <c:pt idx="0">
                  <c:v>27.7891359317497</c:v>
                </c:pt>
                <c:pt idx="1">
                  <c:v>23.30884228073378</c:v>
                </c:pt>
                <c:pt idx="2">
                  <c:v>19.75096434884697</c:v>
                </c:pt>
                <c:pt idx="3">
                  <c:v>17.01004281278895</c:v>
                </c:pt>
                <c:pt idx="4">
                  <c:v>14.68850426899932</c:v>
                </c:pt>
                <c:pt idx="5">
                  <c:v>12.75284387122687</c:v>
                </c:pt>
                <c:pt idx="6">
                  <c:v>11.59326063934672</c:v>
                </c:pt>
                <c:pt idx="7">
                  <c:v>10.50992562203964</c:v>
                </c:pt>
                <c:pt idx="8">
                  <c:v>9.692042664188336</c:v>
                </c:pt>
                <c:pt idx="9">
                  <c:v>9.012073716343828</c:v>
                </c:pt>
                <c:pt idx="10">
                  <c:v>8.572591971980338</c:v>
                </c:pt>
                <c:pt idx="11">
                  <c:v>8.067591222456217</c:v>
                </c:pt>
                <c:pt idx="12">
                  <c:v>7.85622488255446</c:v>
                </c:pt>
                <c:pt idx="13">
                  <c:v>7.550930949609302</c:v>
                </c:pt>
                <c:pt idx="14">
                  <c:v>7.30163355798042</c:v>
                </c:pt>
                <c:pt idx="15">
                  <c:v>7.155113945508308</c:v>
                </c:pt>
                <c:pt idx="16">
                  <c:v>7.012102412227978</c:v>
                </c:pt>
                <c:pt idx="17">
                  <c:v>6.93981808486084</c:v>
                </c:pt>
                <c:pt idx="18">
                  <c:v>6.875806277180584</c:v>
                </c:pt>
                <c:pt idx="19">
                  <c:v>6.785228662465672</c:v>
                </c:pt>
                <c:pt idx="20">
                  <c:v>6.795359006057048</c:v>
                </c:pt>
                <c:pt idx="21">
                  <c:v>6.78685870285905</c:v>
                </c:pt>
                <c:pt idx="22">
                  <c:v>6.663028580478611</c:v>
                </c:pt>
                <c:pt idx="23">
                  <c:v>6.738975942489614</c:v>
                </c:pt>
                <c:pt idx="24">
                  <c:v>6.624653687394743</c:v>
                </c:pt>
                <c:pt idx="25">
                  <c:v>6.673766335687472</c:v>
                </c:pt>
                <c:pt idx="26">
                  <c:v>6.629863948070814</c:v>
                </c:pt>
                <c:pt idx="27">
                  <c:v>6.620128732810998</c:v>
                </c:pt>
                <c:pt idx="28">
                  <c:v>6.642380037366443</c:v>
                </c:pt>
                <c:pt idx="29">
                  <c:v>6.565337946691453</c:v>
                </c:pt>
                <c:pt idx="30">
                  <c:v>6.58456641434584</c:v>
                </c:pt>
                <c:pt idx="31">
                  <c:v>6.59907678517732</c:v>
                </c:pt>
                <c:pt idx="32">
                  <c:v>6.506212707188062</c:v>
                </c:pt>
                <c:pt idx="33">
                  <c:v>6.535021211803232</c:v>
                </c:pt>
                <c:pt idx="34">
                  <c:v>6.607165650339502</c:v>
                </c:pt>
                <c:pt idx="35">
                  <c:v>6.555363741714174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8414464"/>
        <c:axId val="-129147040"/>
      </c:scatterChart>
      <c:scatterChart>
        <c:scatterStyle val="lineMarker"/>
        <c:varyColors val="0"/>
        <c:ser>
          <c:idx val="1"/>
          <c:order val="1"/>
          <c:tx>
            <c:strRef>
              <c:f>'BL-SP-KI'!$AE$17</c:f>
              <c:strCache>
                <c:ptCount val="1"/>
                <c:pt idx="0">
                  <c:v>Spleen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'BL-SP-KI'!$AI$20:$AI$56</c:f>
                <c:numCache>
                  <c:formatCode>General</c:formatCode>
                  <c:ptCount val="37"/>
                  <c:pt idx="0">
                    <c:v>4.377340151439722</c:v>
                  </c:pt>
                  <c:pt idx="1">
                    <c:v>4.55297575143158</c:v>
                  </c:pt>
                  <c:pt idx="2">
                    <c:v>4.563181532959185</c:v>
                  </c:pt>
                  <c:pt idx="3">
                    <c:v>4.68558892609608</c:v>
                  </c:pt>
                  <c:pt idx="4">
                    <c:v>4.485540216516901</c:v>
                  </c:pt>
                  <c:pt idx="5">
                    <c:v>4.27602494035011</c:v>
                  </c:pt>
                  <c:pt idx="6">
                    <c:v>4.99720096031284</c:v>
                  </c:pt>
                  <c:pt idx="7">
                    <c:v>4.818781633275742</c:v>
                  </c:pt>
                  <c:pt idx="8">
                    <c:v>5.059730555277956</c:v>
                  </c:pt>
                  <c:pt idx="9">
                    <c:v>4.975237168106018</c:v>
                  </c:pt>
                  <c:pt idx="10">
                    <c:v>5.37102422890158</c:v>
                  </c:pt>
                  <c:pt idx="11">
                    <c:v>5.156010090495815</c:v>
                  </c:pt>
                  <c:pt idx="12">
                    <c:v>4.964914753400506</c:v>
                  </c:pt>
                  <c:pt idx="13">
                    <c:v>5.214734912203187</c:v>
                  </c:pt>
                  <c:pt idx="14">
                    <c:v>4.892185578354471</c:v>
                  </c:pt>
                  <c:pt idx="15">
                    <c:v>4.829066857759706</c:v>
                  </c:pt>
                  <c:pt idx="16">
                    <c:v>5.07806921906028</c:v>
                  </c:pt>
                  <c:pt idx="17">
                    <c:v>4.823740418707</c:v>
                  </c:pt>
                  <c:pt idx="18">
                    <c:v>4.963915694840597</c:v>
                  </c:pt>
                  <c:pt idx="19">
                    <c:v>4.952490391993103</c:v>
                  </c:pt>
                  <c:pt idx="20">
                    <c:v>4.935172685515507</c:v>
                  </c:pt>
                  <c:pt idx="21">
                    <c:v>4.928688970650912</c:v>
                  </c:pt>
                  <c:pt idx="22">
                    <c:v>4.794270137266322</c:v>
                  </c:pt>
                  <c:pt idx="23">
                    <c:v>4.677392670480529</c:v>
                  </c:pt>
                  <c:pt idx="24">
                    <c:v>4.745389012486224</c:v>
                  </c:pt>
                  <c:pt idx="25">
                    <c:v>5.013321350377863</c:v>
                  </c:pt>
                  <c:pt idx="26">
                    <c:v>5.012929294742356</c:v>
                  </c:pt>
                  <c:pt idx="27">
                    <c:v>5.252185710745239</c:v>
                  </c:pt>
                  <c:pt idx="28">
                    <c:v>5.27888061977148</c:v>
                  </c:pt>
                  <c:pt idx="29">
                    <c:v>5.005310794797008</c:v>
                  </c:pt>
                  <c:pt idx="30">
                    <c:v>5.030200950156926</c:v>
                  </c:pt>
                  <c:pt idx="31">
                    <c:v>4.87011595055885</c:v>
                  </c:pt>
                  <c:pt idx="32">
                    <c:v>5.136157181096555</c:v>
                  </c:pt>
                  <c:pt idx="33">
                    <c:v>5.329201474386853</c:v>
                  </c:pt>
                  <c:pt idx="34">
                    <c:v>4.978860740618176</c:v>
                  </c:pt>
                  <c:pt idx="35">
                    <c:v>4.892485582419559</c:v>
                  </c:pt>
                  <c:pt idx="36">
                    <c:v>4.949131596900999</c:v>
                  </c:pt>
                </c:numCache>
              </c:numRef>
            </c:plus>
            <c:minus>
              <c:numRef>
                <c:f>'BL-SP-KI'!$AI$20:$AI$56</c:f>
                <c:numCache>
                  <c:formatCode>General</c:formatCode>
                  <c:ptCount val="37"/>
                  <c:pt idx="0">
                    <c:v>4.377340151439722</c:v>
                  </c:pt>
                  <c:pt idx="1">
                    <c:v>4.55297575143158</c:v>
                  </c:pt>
                  <c:pt idx="2">
                    <c:v>4.563181532959185</c:v>
                  </c:pt>
                  <c:pt idx="3">
                    <c:v>4.68558892609608</c:v>
                  </c:pt>
                  <c:pt idx="4">
                    <c:v>4.485540216516901</c:v>
                  </c:pt>
                  <c:pt idx="5">
                    <c:v>4.27602494035011</c:v>
                  </c:pt>
                  <c:pt idx="6">
                    <c:v>4.99720096031284</c:v>
                  </c:pt>
                  <c:pt idx="7">
                    <c:v>4.818781633275742</c:v>
                  </c:pt>
                  <c:pt idx="8">
                    <c:v>5.059730555277956</c:v>
                  </c:pt>
                  <c:pt idx="9">
                    <c:v>4.975237168106018</c:v>
                  </c:pt>
                  <c:pt idx="10">
                    <c:v>5.37102422890158</c:v>
                  </c:pt>
                  <c:pt idx="11">
                    <c:v>5.156010090495815</c:v>
                  </c:pt>
                  <c:pt idx="12">
                    <c:v>4.964914753400506</c:v>
                  </c:pt>
                  <c:pt idx="13">
                    <c:v>5.214734912203187</c:v>
                  </c:pt>
                  <c:pt idx="14">
                    <c:v>4.892185578354471</c:v>
                  </c:pt>
                  <c:pt idx="15">
                    <c:v>4.829066857759706</c:v>
                  </c:pt>
                  <c:pt idx="16">
                    <c:v>5.07806921906028</c:v>
                  </c:pt>
                  <c:pt idx="17">
                    <c:v>4.823740418707</c:v>
                  </c:pt>
                  <c:pt idx="18">
                    <c:v>4.963915694840597</c:v>
                  </c:pt>
                  <c:pt idx="19">
                    <c:v>4.952490391993103</c:v>
                  </c:pt>
                  <c:pt idx="20">
                    <c:v>4.935172685515507</c:v>
                  </c:pt>
                  <c:pt idx="21">
                    <c:v>4.928688970650912</c:v>
                  </c:pt>
                  <c:pt idx="22">
                    <c:v>4.794270137266322</c:v>
                  </c:pt>
                  <c:pt idx="23">
                    <c:v>4.677392670480529</c:v>
                  </c:pt>
                  <c:pt idx="24">
                    <c:v>4.745389012486224</c:v>
                  </c:pt>
                  <c:pt idx="25">
                    <c:v>5.013321350377863</c:v>
                  </c:pt>
                  <c:pt idx="26">
                    <c:v>5.012929294742356</c:v>
                  </c:pt>
                  <c:pt idx="27">
                    <c:v>5.252185710745239</c:v>
                  </c:pt>
                  <c:pt idx="28">
                    <c:v>5.27888061977148</c:v>
                  </c:pt>
                  <c:pt idx="29">
                    <c:v>5.005310794797008</c:v>
                  </c:pt>
                  <c:pt idx="30">
                    <c:v>5.030200950156926</c:v>
                  </c:pt>
                  <c:pt idx="31">
                    <c:v>4.87011595055885</c:v>
                  </c:pt>
                  <c:pt idx="32">
                    <c:v>5.136157181096555</c:v>
                  </c:pt>
                  <c:pt idx="33">
                    <c:v>5.329201474386853</c:v>
                  </c:pt>
                  <c:pt idx="34">
                    <c:v>4.978860740618176</c:v>
                  </c:pt>
                  <c:pt idx="35">
                    <c:v>4.892485582419559</c:v>
                  </c:pt>
                  <c:pt idx="36">
                    <c:v>4.949131596900999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'BL-SP-KI'!$Y$20:$Y$55</c:f>
              <c:numCache>
                <c:formatCode>0.00</c:formatCode>
                <c:ptCount val="36"/>
                <c:pt idx="0">
                  <c:v>0.34444444446126</c:v>
                </c:pt>
                <c:pt idx="1">
                  <c:v>0.614166666520759</c:v>
                </c:pt>
                <c:pt idx="2">
                  <c:v>0.88305555540137</c:v>
                </c:pt>
                <c:pt idx="3">
                  <c:v>1.144999999960419</c:v>
                </c:pt>
                <c:pt idx="4">
                  <c:v>1.418055555433966</c:v>
                </c:pt>
                <c:pt idx="5">
                  <c:v>1.691666666592937</c:v>
                </c:pt>
                <c:pt idx="6">
                  <c:v>1.964999999909196</c:v>
                </c:pt>
                <c:pt idx="7">
                  <c:v>2.229444444354158</c:v>
                </c:pt>
                <c:pt idx="8">
                  <c:v>2.502777777670416</c:v>
                </c:pt>
                <c:pt idx="9">
                  <c:v>2.776388888829388</c:v>
                </c:pt>
                <c:pt idx="10">
                  <c:v>3.049722222145647</c:v>
                </c:pt>
                <c:pt idx="11">
                  <c:v>3.323611110972706</c:v>
                </c:pt>
                <c:pt idx="12">
                  <c:v>3.597222222131677</c:v>
                </c:pt>
                <c:pt idx="13">
                  <c:v>3.870555555447936</c:v>
                </c:pt>
                <c:pt idx="14">
                  <c:v>4.143888888764195</c:v>
                </c:pt>
                <c:pt idx="15">
                  <c:v>4.417499999923165</c:v>
                </c:pt>
                <c:pt idx="16">
                  <c:v>4.691388888750225</c:v>
                </c:pt>
                <c:pt idx="17">
                  <c:v>4.965277777751908</c:v>
                </c:pt>
                <c:pt idx="18">
                  <c:v>5.237499999871943</c:v>
                </c:pt>
                <c:pt idx="19">
                  <c:v>5.511388888873625</c:v>
                </c:pt>
                <c:pt idx="20">
                  <c:v>5.784999999857973</c:v>
                </c:pt>
                <c:pt idx="21">
                  <c:v>6.058888888859656</c:v>
                </c:pt>
                <c:pt idx="22">
                  <c:v>6.332499999844003</c:v>
                </c:pt>
                <c:pt idx="23">
                  <c:v>6.606666666513774</c:v>
                </c:pt>
                <c:pt idx="24">
                  <c:v>6.880277777672745</c:v>
                </c:pt>
                <c:pt idx="25">
                  <c:v>7.152777777635492</c:v>
                </c:pt>
                <c:pt idx="26">
                  <c:v>7.426666666637174</c:v>
                </c:pt>
                <c:pt idx="27">
                  <c:v>7.69722222222481</c:v>
                </c:pt>
                <c:pt idx="28">
                  <c:v>7.970555555541068</c:v>
                </c:pt>
                <c:pt idx="29">
                  <c:v>8.244166666525416</c:v>
                </c:pt>
                <c:pt idx="30">
                  <c:v>8.517500000016298</c:v>
                </c:pt>
                <c:pt idx="31">
                  <c:v>8.791666666511446</c:v>
                </c:pt>
                <c:pt idx="32">
                  <c:v>9.065000000002328</c:v>
                </c:pt>
                <c:pt idx="33">
                  <c:v>9.338611110986676</c:v>
                </c:pt>
                <c:pt idx="34">
                  <c:v>9.612222222145646</c:v>
                </c:pt>
                <c:pt idx="35">
                  <c:v>9.885833333304617</c:v>
                </c:pt>
              </c:numCache>
            </c:numRef>
          </c:xVal>
          <c:yVal>
            <c:numRef>
              <c:f>'BL-SP-KI'!$AH$20:$AH$55</c:f>
              <c:numCache>
                <c:formatCode>0.00</c:formatCode>
                <c:ptCount val="36"/>
                <c:pt idx="0">
                  <c:v>18.4656698795568</c:v>
                </c:pt>
                <c:pt idx="1">
                  <c:v>19.78946601358612</c:v>
                </c:pt>
                <c:pt idx="2">
                  <c:v>20.67594648581284</c:v>
                </c:pt>
                <c:pt idx="3">
                  <c:v>21.16917234023279</c:v>
                </c:pt>
                <c:pt idx="4">
                  <c:v>21.86680230772628</c:v>
                </c:pt>
                <c:pt idx="5">
                  <c:v>22.14617812095411</c:v>
                </c:pt>
                <c:pt idx="6">
                  <c:v>22.63023506311046</c:v>
                </c:pt>
                <c:pt idx="7">
                  <c:v>23.06404307211414</c:v>
                </c:pt>
                <c:pt idx="8">
                  <c:v>23.32183465441812</c:v>
                </c:pt>
                <c:pt idx="9">
                  <c:v>23.31422712546706</c:v>
                </c:pt>
                <c:pt idx="10">
                  <c:v>23.6196401077367</c:v>
                </c:pt>
                <c:pt idx="11">
                  <c:v>23.84222537530589</c:v>
                </c:pt>
                <c:pt idx="12">
                  <c:v>23.81982705935345</c:v>
                </c:pt>
                <c:pt idx="13">
                  <c:v>23.77097843025977</c:v>
                </c:pt>
                <c:pt idx="14">
                  <c:v>23.91987251354715</c:v>
                </c:pt>
                <c:pt idx="15">
                  <c:v>23.69933666532205</c:v>
                </c:pt>
                <c:pt idx="16">
                  <c:v>23.78538567979048</c:v>
                </c:pt>
                <c:pt idx="17">
                  <c:v>23.55385363396734</c:v>
                </c:pt>
                <c:pt idx="18">
                  <c:v>24.00843296898155</c:v>
                </c:pt>
                <c:pt idx="19">
                  <c:v>23.90554992107844</c:v>
                </c:pt>
                <c:pt idx="20">
                  <c:v>23.76419067942098</c:v>
                </c:pt>
                <c:pt idx="21">
                  <c:v>23.8326390394039</c:v>
                </c:pt>
                <c:pt idx="22">
                  <c:v>23.61434043041088</c:v>
                </c:pt>
                <c:pt idx="23">
                  <c:v>24.03951484560411</c:v>
                </c:pt>
                <c:pt idx="24">
                  <c:v>23.78130626761562</c:v>
                </c:pt>
                <c:pt idx="25">
                  <c:v>23.79075433550367</c:v>
                </c:pt>
                <c:pt idx="26">
                  <c:v>23.62351240319326</c:v>
                </c:pt>
                <c:pt idx="27">
                  <c:v>23.53985806311816</c:v>
                </c:pt>
                <c:pt idx="28">
                  <c:v>23.81132786900355</c:v>
                </c:pt>
                <c:pt idx="29">
                  <c:v>23.88640694668131</c:v>
                </c:pt>
                <c:pt idx="30">
                  <c:v>23.39119681268787</c:v>
                </c:pt>
                <c:pt idx="31">
                  <c:v>23.39929405058119</c:v>
                </c:pt>
                <c:pt idx="32">
                  <c:v>23.78175359615367</c:v>
                </c:pt>
                <c:pt idx="33">
                  <c:v>23.86736660340989</c:v>
                </c:pt>
                <c:pt idx="34">
                  <c:v>23.94399199523565</c:v>
                </c:pt>
                <c:pt idx="35">
                  <c:v>23.54230375480345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726768"/>
        <c:axId val="-99757424"/>
      </c:scatterChart>
      <c:valAx>
        <c:axId val="-128414464"/>
        <c:scaling>
          <c:orientation val="minMax"/>
          <c:max val="1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9147040"/>
        <c:crosses val="autoZero"/>
        <c:crossBetween val="midCat"/>
      </c:valAx>
      <c:valAx>
        <c:axId val="-1291470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%ID/g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8414464"/>
        <c:crosses val="autoZero"/>
        <c:crossBetween val="midCat"/>
      </c:valAx>
      <c:valAx>
        <c:axId val="-99757424"/>
        <c:scaling>
          <c:orientation val="minMax"/>
        </c:scaling>
        <c:delete val="0"/>
        <c:axPos val="r"/>
        <c:majorTickMark val="in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7726768"/>
        <c:crosses val="max"/>
        <c:crossBetween val="midCat"/>
      </c:valAx>
      <c:valAx>
        <c:axId val="-97726768"/>
        <c:scaling>
          <c:orientation val="minMax"/>
          <c:max val="10.0"/>
        </c:scaling>
        <c:delete val="0"/>
        <c:axPos val="t"/>
        <c:majorTickMark val="in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757424"/>
        <c:crosses val="max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25878551865799"/>
          <c:y val="0.470267239322357"/>
          <c:w val="0.0980344916124615"/>
          <c:h val="0.1573674357138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Mouse 1 (Blood)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'BL-SP-KI'!$E$19</c:f>
              <c:strCache>
                <c:ptCount val="1"/>
                <c:pt idx="0">
                  <c:v>Fr-221 (cmp)</c:v>
                </c:pt>
              </c:strCache>
            </c:strRef>
          </c:tx>
          <c:spPr>
            <a:ln w="4762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'BL-SP-KI'!$D$20:$D$55</c:f>
              <c:numCache>
                <c:formatCode>0.00</c:formatCode>
                <c:ptCount val="36"/>
                <c:pt idx="0">
                  <c:v>0.283055555541068</c:v>
                </c:pt>
                <c:pt idx="1">
                  <c:v>0.552777777775191</c:v>
                </c:pt>
                <c:pt idx="2">
                  <c:v>0.821666666655801</c:v>
                </c:pt>
                <c:pt idx="3">
                  <c:v>1.083611111040227</c:v>
                </c:pt>
                <c:pt idx="4">
                  <c:v>1.356666666513774</c:v>
                </c:pt>
                <c:pt idx="5">
                  <c:v>1.616666666523088</c:v>
                </c:pt>
                <c:pt idx="6">
                  <c:v>1.899999999906868</c:v>
                </c:pt>
                <c:pt idx="7">
                  <c:v>2.166666666569654</c:v>
                </c:pt>
                <c:pt idx="8">
                  <c:v>2.441388888750225</c:v>
                </c:pt>
                <c:pt idx="9">
                  <c:v>2.714722222066484</c:v>
                </c:pt>
                <c:pt idx="10">
                  <c:v>2.988333333225455</c:v>
                </c:pt>
                <c:pt idx="11">
                  <c:v>3.262222222227137</c:v>
                </c:pt>
                <c:pt idx="12">
                  <c:v>3.535555555543397</c:v>
                </c:pt>
                <c:pt idx="13">
                  <c:v>3.809166666527744</c:v>
                </c:pt>
                <c:pt idx="14">
                  <c:v>4.082499999844003</c:v>
                </c:pt>
                <c:pt idx="15">
                  <c:v>4.356111111002974</c:v>
                </c:pt>
                <c:pt idx="16">
                  <c:v>4.630000000004656</c:v>
                </c:pt>
                <c:pt idx="17">
                  <c:v>4.903888888831716</c:v>
                </c:pt>
                <c:pt idx="18">
                  <c:v>5.176111111126374</c:v>
                </c:pt>
                <c:pt idx="19">
                  <c:v>5.449722222110722</c:v>
                </c:pt>
                <c:pt idx="20">
                  <c:v>5.723611111112404</c:v>
                </c:pt>
                <c:pt idx="21">
                  <c:v>5.997499999939464</c:v>
                </c:pt>
                <c:pt idx="22">
                  <c:v>6.271111111098434</c:v>
                </c:pt>
                <c:pt idx="23">
                  <c:v>6.545277777768206</c:v>
                </c:pt>
                <c:pt idx="24">
                  <c:v>6.818611111084464</c:v>
                </c:pt>
                <c:pt idx="25">
                  <c:v>7.091111111047212</c:v>
                </c:pt>
                <c:pt idx="26">
                  <c:v>7.365277777716983</c:v>
                </c:pt>
                <c:pt idx="27">
                  <c:v>7.635833333304617</c:v>
                </c:pt>
                <c:pt idx="28">
                  <c:v>7.908888888778164</c:v>
                </c:pt>
                <c:pt idx="29">
                  <c:v>8.182499999937135</c:v>
                </c:pt>
                <c:pt idx="30">
                  <c:v>8.456111111096106</c:v>
                </c:pt>
                <c:pt idx="31">
                  <c:v>8.730277777765877</c:v>
                </c:pt>
                <c:pt idx="32">
                  <c:v>9.003333333239425</c:v>
                </c:pt>
                <c:pt idx="33">
                  <c:v>9.277222222066484</c:v>
                </c:pt>
                <c:pt idx="34">
                  <c:v>9.550833333225455</c:v>
                </c:pt>
                <c:pt idx="35">
                  <c:v>9.824444444384425</c:v>
                </c:pt>
              </c:numCache>
            </c:numRef>
          </c:xVal>
          <c:yVal>
            <c:numRef>
              <c:f>'BL-SP-KI'!$E$20:$E$55</c:f>
              <c:numCache>
                <c:formatCode>General</c:formatCode>
                <c:ptCount val="36"/>
                <c:pt idx="0">
                  <c:v>6259.64</c:v>
                </c:pt>
                <c:pt idx="1">
                  <c:v>6785.58</c:v>
                </c:pt>
                <c:pt idx="2">
                  <c:v>6968.11</c:v>
                </c:pt>
                <c:pt idx="3">
                  <c:v>6891.26</c:v>
                </c:pt>
                <c:pt idx="4">
                  <c:v>7125.84</c:v>
                </c:pt>
                <c:pt idx="5">
                  <c:v>7082.62</c:v>
                </c:pt>
                <c:pt idx="6">
                  <c:v>7205.31</c:v>
                </c:pt>
                <c:pt idx="7">
                  <c:v>7199.32</c:v>
                </c:pt>
                <c:pt idx="8">
                  <c:v>7121.06</c:v>
                </c:pt>
                <c:pt idx="9">
                  <c:v>7269.48</c:v>
                </c:pt>
                <c:pt idx="10">
                  <c:v>7333.28</c:v>
                </c:pt>
                <c:pt idx="11">
                  <c:v>7187.88</c:v>
                </c:pt>
                <c:pt idx="12">
                  <c:v>7278.08</c:v>
                </c:pt>
                <c:pt idx="13">
                  <c:v>7274.45</c:v>
                </c:pt>
                <c:pt idx="14">
                  <c:v>7346.83</c:v>
                </c:pt>
                <c:pt idx="15">
                  <c:v>7307.33</c:v>
                </c:pt>
                <c:pt idx="16">
                  <c:v>7411.23</c:v>
                </c:pt>
                <c:pt idx="17">
                  <c:v>7398.15</c:v>
                </c:pt>
                <c:pt idx="18">
                  <c:v>7398.89</c:v>
                </c:pt>
                <c:pt idx="19">
                  <c:v>7226.42</c:v>
                </c:pt>
                <c:pt idx="20">
                  <c:v>7306.15</c:v>
                </c:pt>
                <c:pt idx="21">
                  <c:v>7292.84</c:v>
                </c:pt>
                <c:pt idx="22">
                  <c:v>7365.66</c:v>
                </c:pt>
                <c:pt idx="23">
                  <c:v>7228.22</c:v>
                </c:pt>
                <c:pt idx="24">
                  <c:v>7392.52</c:v>
                </c:pt>
                <c:pt idx="25">
                  <c:v>7358.86</c:v>
                </c:pt>
                <c:pt idx="26">
                  <c:v>7263.21</c:v>
                </c:pt>
                <c:pt idx="27">
                  <c:v>7264.66</c:v>
                </c:pt>
                <c:pt idx="28">
                  <c:v>7272.58</c:v>
                </c:pt>
                <c:pt idx="29">
                  <c:v>7364.19</c:v>
                </c:pt>
                <c:pt idx="30">
                  <c:v>7427.5</c:v>
                </c:pt>
                <c:pt idx="31">
                  <c:v>7289.47</c:v>
                </c:pt>
                <c:pt idx="32">
                  <c:v>7287.29</c:v>
                </c:pt>
                <c:pt idx="33">
                  <c:v>7165.12</c:v>
                </c:pt>
                <c:pt idx="34">
                  <c:v>7273.73</c:v>
                </c:pt>
                <c:pt idx="35">
                  <c:v>7093.18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'BL-SP-KI'!$G$19</c:f>
              <c:strCache>
                <c:ptCount val="1"/>
                <c:pt idx="0">
                  <c:v>Bi-213</c:v>
                </c:pt>
              </c:strCache>
            </c:strRef>
          </c:tx>
          <c:spPr>
            <a:ln w="4762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'BL-SP-KI'!$D$20:$D$55</c:f>
              <c:numCache>
                <c:formatCode>0.00</c:formatCode>
                <c:ptCount val="36"/>
                <c:pt idx="0">
                  <c:v>0.283055555541068</c:v>
                </c:pt>
                <c:pt idx="1">
                  <c:v>0.552777777775191</c:v>
                </c:pt>
                <c:pt idx="2">
                  <c:v>0.821666666655801</c:v>
                </c:pt>
                <c:pt idx="3">
                  <c:v>1.083611111040227</c:v>
                </c:pt>
                <c:pt idx="4">
                  <c:v>1.356666666513774</c:v>
                </c:pt>
                <c:pt idx="5">
                  <c:v>1.616666666523088</c:v>
                </c:pt>
                <c:pt idx="6">
                  <c:v>1.899999999906868</c:v>
                </c:pt>
                <c:pt idx="7">
                  <c:v>2.166666666569654</c:v>
                </c:pt>
                <c:pt idx="8">
                  <c:v>2.441388888750225</c:v>
                </c:pt>
                <c:pt idx="9">
                  <c:v>2.714722222066484</c:v>
                </c:pt>
                <c:pt idx="10">
                  <c:v>2.988333333225455</c:v>
                </c:pt>
                <c:pt idx="11">
                  <c:v>3.262222222227137</c:v>
                </c:pt>
                <c:pt idx="12">
                  <c:v>3.535555555543397</c:v>
                </c:pt>
                <c:pt idx="13">
                  <c:v>3.809166666527744</c:v>
                </c:pt>
                <c:pt idx="14">
                  <c:v>4.082499999844003</c:v>
                </c:pt>
                <c:pt idx="15">
                  <c:v>4.356111111002974</c:v>
                </c:pt>
                <c:pt idx="16">
                  <c:v>4.630000000004656</c:v>
                </c:pt>
                <c:pt idx="17">
                  <c:v>4.903888888831716</c:v>
                </c:pt>
                <c:pt idx="18">
                  <c:v>5.176111111126374</c:v>
                </c:pt>
                <c:pt idx="19">
                  <c:v>5.449722222110722</c:v>
                </c:pt>
                <c:pt idx="20">
                  <c:v>5.723611111112404</c:v>
                </c:pt>
                <c:pt idx="21">
                  <c:v>5.997499999939464</c:v>
                </c:pt>
                <c:pt idx="22">
                  <c:v>6.271111111098434</c:v>
                </c:pt>
                <c:pt idx="23">
                  <c:v>6.545277777768206</c:v>
                </c:pt>
                <c:pt idx="24">
                  <c:v>6.818611111084464</c:v>
                </c:pt>
                <c:pt idx="25">
                  <c:v>7.091111111047212</c:v>
                </c:pt>
                <c:pt idx="26">
                  <c:v>7.365277777716983</c:v>
                </c:pt>
                <c:pt idx="27">
                  <c:v>7.635833333304617</c:v>
                </c:pt>
                <c:pt idx="28">
                  <c:v>7.908888888778164</c:v>
                </c:pt>
                <c:pt idx="29">
                  <c:v>8.182499999937135</c:v>
                </c:pt>
                <c:pt idx="30">
                  <c:v>8.456111111096106</c:v>
                </c:pt>
                <c:pt idx="31">
                  <c:v>8.730277777765877</c:v>
                </c:pt>
                <c:pt idx="32">
                  <c:v>9.003333333239425</c:v>
                </c:pt>
                <c:pt idx="33">
                  <c:v>9.277222222066484</c:v>
                </c:pt>
                <c:pt idx="34">
                  <c:v>9.550833333225455</c:v>
                </c:pt>
                <c:pt idx="35">
                  <c:v>9.824444444384425</c:v>
                </c:pt>
              </c:numCache>
            </c:numRef>
          </c:xVal>
          <c:yVal>
            <c:numRef>
              <c:f>'BL-SP-KI'!$G$20:$G$55</c:f>
              <c:numCache>
                <c:formatCode>General</c:formatCode>
                <c:ptCount val="36"/>
                <c:pt idx="0">
                  <c:v>1978.64</c:v>
                </c:pt>
                <c:pt idx="1">
                  <c:v>2831.18</c:v>
                </c:pt>
                <c:pt idx="2">
                  <c:v>3651.29</c:v>
                </c:pt>
                <c:pt idx="3">
                  <c:v>4112.14</c:v>
                </c:pt>
                <c:pt idx="4">
                  <c:v>4692.3</c:v>
                </c:pt>
                <c:pt idx="5">
                  <c:v>5021.32</c:v>
                </c:pt>
                <c:pt idx="6">
                  <c:v>5285.45</c:v>
                </c:pt>
                <c:pt idx="7">
                  <c:v>5512.19</c:v>
                </c:pt>
                <c:pt idx="8">
                  <c:v>5606.95</c:v>
                </c:pt>
                <c:pt idx="9">
                  <c:v>5792.49</c:v>
                </c:pt>
                <c:pt idx="10">
                  <c:v>6008.1</c:v>
                </c:pt>
                <c:pt idx="11">
                  <c:v>6088.33</c:v>
                </c:pt>
                <c:pt idx="12">
                  <c:v>5928.56</c:v>
                </c:pt>
                <c:pt idx="13">
                  <c:v>6111.83</c:v>
                </c:pt>
                <c:pt idx="14">
                  <c:v>6171.06</c:v>
                </c:pt>
                <c:pt idx="15">
                  <c:v>6176.34</c:v>
                </c:pt>
                <c:pt idx="16">
                  <c:v>6209.1</c:v>
                </c:pt>
                <c:pt idx="17">
                  <c:v>6190.16</c:v>
                </c:pt>
                <c:pt idx="18">
                  <c:v>6209.92</c:v>
                </c:pt>
                <c:pt idx="19">
                  <c:v>6292.16</c:v>
                </c:pt>
                <c:pt idx="20">
                  <c:v>6221.04</c:v>
                </c:pt>
                <c:pt idx="21">
                  <c:v>6162.23</c:v>
                </c:pt>
                <c:pt idx="22">
                  <c:v>6175.46</c:v>
                </c:pt>
                <c:pt idx="23">
                  <c:v>6146.47</c:v>
                </c:pt>
                <c:pt idx="24">
                  <c:v>6172.89</c:v>
                </c:pt>
                <c:pt idx="25">
                  <c:v>6023.39</c:v>
                </c:pt>
                <c:pt idx="26">
                  <c:v>6214.1</c:v>
                </c:pt>
                <c:pt idx="27">
                  <c:v>6045.26</c:v>
                </c:pt>
                <c:pt idx="28">
                  <c:v>6112.82</c:v>
                </c:pt>
                <c:pt idx="29">
                  <c:v>6209.16</c:v>
                </c:pt>
                <c:pt idx="30">
                  <c:v>6187.96</c:v>
                </c:pt>
                <c:pt idx="31">
                  <c:v>6151.06</c:v>
                </c:pt>
                <c:pt idx="32">
                  <c:v>6168.37</c:v>
                </c:pt>
                <c:pt idx="33">
                  <c:v>6236.39</c:v>
                </c:pt>
                <c:pt idx="34">
                  <c:v>6209.23</c:v>
                </c:pt>
                <c:pt idx="35">
                  <c:v>6172.15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0150048"/>
        <c:axId val="-94368256"/>
      </c:scatterChart>
      <c:valAx>
        <c:axId val="-130150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4368256"/>
        <c:crosses val="autoZero"/>
        <c:crossBetween val="midCat"/>
      </c:valAx>
      <c:valAx>
        <c:axId val="-943682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cmp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0150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Mouse 1 (Spleen)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61113135506"/>
          <c:y val="0.122975460122699"/>
          <c:w val="0.741427145550468"/>
          <c:h val="0.73008188010241"/>
        </c:manualLayout>
      </c:layout>
      <c:scatterChart>
        <c:scatterStyle val="lineMarker"/>
        <c:varyColors val="0"/>
        <c:ser>
          <c:idx val="0"/>
          <c:order val="0"/>
          <c:tx>
            <c:strRef>
              <c:f>'BL-SP-KI'!$L$19</c:f>
              <c:strCache>
                <c:ptCount val="1"/>
                <c:pt idx="0">
                  <c:v>Fr-221 (cmp)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'BL-SP-KI'!$K$20:$K$55</c:f>
              <c:numCache>
                <c:formatCode>0.00</c:formatCode>
                <c:ptCount val="36"/>
                <c:pt idx="0">
                  <c:v>0.303611111012287</c:v>
                </c:pt>
                <c:pt idx="1">
                  <c:v>0.573055555403698</c:v>
                </c:pt>
                <c:pt idx="2">
                  <c:v>0.841944444458932</c:v>
                </c:pt>
                <c:pt idx="3">
                  <c:v>1.103888888843358</c:v>
                </c:pt>
                <c:pt idx="4">
                  <c:v>1.377222222159617</c:v>
                </c:pt>
                <c:pt idx="5">
                  <c:v>1.650555555475876</c:v>
                </c:pt>
                <c:pt idx="6">
                  <c:v>1.924166666634846</c:v>
                </c:pt>
                <c:pt idx="7">
                  <c:v>2.188611111079808</c:v>
                </c:pt>
                <c:pt idx="8">
                  <c:v>2.461666666553356</c:v>
                </c:pt>
                <c:pt idx="9">
                  <c:v>2.735277777712326</c:v>
                </c:pt>
                <c:pt idx="10">
                  <c:v>3.008888888871297</c:v>
                </c:pt>
                <c:pt idx="11">
                  <c:v>3.282777777698356</c:v>
                </c:pt>
                <c:pt idx="12">
                  <c:v>3.556111111014616</c:v>
                </c:pt>
                <c:pt idx="13">
                  <c:v>3.829722222173586</c:v>
                </c:pt>
                <c:pt idx="14">
                  <c:v>4.103055555489846</c:v>
                </c:pt>
                <c:pt idx="15">
                  <c:v>4.376666666648816</c:v>
                </c:pt>
                <c:pt idx="16">
                  <c:v>4.650555555475876</c:v>
                </c:pt>
                <c:pt idx="17">
                  <c:v>4.924444444302935</c:v>
                </c:pt>
                <c:pt idx="18">
                  <c:v>5.196666666597594</c:v>
                </c:pt>
                <c:pt idx="19">
                  <c:v>5.470277777756564</c:v>
                </c:pt>
                <c:pt idx="20">
                  <c:v>5.744166666583624</c:v>
                </c:pt>
                <c:pt idx="21">
                  <c:v>6.018055555410683</c:v>
                </c:pt>
                <c:pt idx="22">
                  <c:v>6.291666666569654</c:v>
                </c:pt>
                <c:pt idx="23">
                  <c:v>6.565555555571336</c:v>
                </c:pt>
                <c:pt idx="24">
                  <c:v>6.839166666555684</c:v>
                </c:pt>
                <c:pt idx="25">
                  <c:v>7.111666666518431</c:v>
                </c:pt>
                <c:pt idx="26">
                  <c:v>7.385833333188202</c:v>
                </c:pt>
                <c:pt idx="27">
                  <c:v>7.656111111107748</c:v>
                </c:pt>
                <c:pt idx="28">
                  <c:v>7.929444444424007</c:v>
                </c:pt>
                <c:pt idx="29">
                  <c:v>8.203055555408354</c:v>
                </c:pt>
                <c:pt idx="30">
                  <c:v>8.476666666567325</c:v>
                </c:pt>
                <c:pt idx="31">
                  <c:v>8.750555555569007</c:v>
                </c:pt>
                <c:pt idx="32">
                  <c:v>9.023888888885267</c:v>
                </c:pt>
                <c:pt idx="33">
                  <c:v>9.297777777712326</c:v>
                </c:pt>
                <c:pt idx="34">
                  <c:v>9.571388888871297</c:v>
                </c:pt>
                <c:pt idx="35">
                  <c:v>9.844722222187556</c:v>
                </c:pt>
              </c:numCache>
            </c:numRef>
          </c:xVal>
          <c:yVal>
            <c:numRef>
              <c:f>'BL-SP-KI'!$L$20:$L$55</c:f>
              <c:numCache>
                <c:formatCode>General</c:formatCode>
                <c:ptCount val="36"/>
                <c:pt idx="0">
                  <c:v>8215.43</c:v>
                </c:pt>
                <c:pt idx="1">
                  <c:v>8248.44</c:v>
                </c:pt>
                <c:pt idx="2">
                  <c:v>8372.62</c:v>
                </c:pt>
                <c:pt idx="3">
                  <c:v>8450.26</c:v>
                </c:pt>
                <c:pt idx="4">
                  <c:v>8282.870000000001</c:v>
                </c:pt>
                <c:pt idx="5">
                  <c:v>8339.870000000001</c:v>
                </c:pt>
                <c:pt idx="6">
                  <c:v>8403.94</c:v>
                </c:pt>
                <c:pt idx="7">
                  <c:v>8517.52</c:v>
                </c:pt>
                <c:pt idx="8">
                  <c:v>8526.41</c:v>
                </c:pt>
                <c:pt idx="9">
                  <c:v>8603.17</c:v>
                </c:pt>
                <c:pt idx="10">
                  <c:v>8634.1</c:v>
                </c:pt>
                <c:pt idx="11">
                  <c:v>8630.83</c:v>
                </c:pt>
                <c:pt idx="12">
                  <c:v>8588.62</c:v>
                </c:pt>
                <c:pt idx="13">
                  <c:v>8551.26</c:v>
                </c:pt>
                <c:pt idx="14">
                  <c:v>8464.129999999999</c:v>
                </c:pt>
                <c:pt idx="15">
                  <c:v>8666.370000000001</c:v>
                </c:pt>
                <c:pt idx="16">
                  <c:v>8642.12</c:v>
                </c:pt>
                <c:pt idx="17">
                  <c:v>8498.450000000001</c:v>
                </c:pt>
                <c:pt idx="18">
                  <c:v>8720.74</c:v>
                </c:pt>
                <c:pt idx="19">
                  <c:v>8629.27</c:v>
                </c:pt>
                <c:pt idx="20">
                  <c:v>8545.78</c:v>
                </c:pt>
                <c:pt idx="21">
                  <c:v>8630.94</c:v>
                </c:pt>
                <c:pt idx="22">
                  <c:v>8495.74</c:v>
                </c:pt>
                <c:pt idx="23">
                  <c:v>8598.65</c:v>
                </c:pt>
                <c:pt idx="24">
                  <c:v>8467.139999999999</c:v>
                </c:pt>
                <c:pt idx="25">
                  <c:v>8567.309999999999</c:v>
                </c:pt>
                <c:pt idx="26">
                  <c:v>8662.12</c:v>
                </c:pt>
                <c:pt idx="27">
                  <c:v>8556.959999999999</c:v>
                </c:pt>
                <c:pt idx="28">
                  <c:v>8406.74</c:v>
                </c:pt>
                <c:pt idx="29">
                  <c:v>8264.85</c:v>
                </c:pt>
                <c:pt idx="30">
                  <c:v>8616.639999999999</c:v>
                </c:pt>
                <c:pt idx="31">
                  <c:v>8358.809999999999</c:v>
                </c:pt>
                <c:pt idx="32">
                  <c:v>8365.950000000001</c:v>
                </c:pt>
                <c:pt idx="33">
                  <c:v>8384.98</c:v>
                </c:pt>
                <c:pt idx="34">
                  <c:v>8699.82</c:v>
                </c:pt>
                <c:pt idx="35">
                  <c:v>8502.1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'BL-SP-KI'!$N$19</c:f>
              <c:strCache>
                <c:ptCount val="1"/>
                <c:pt idx="0">
                  <c:v>Bi-213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'BL-SP-KI'!$K$20:$K$55</c:f>
              <c:numCache>
                <c:formatCode>0.00</c:formatCode>
                <c:ptCount val="36"/>
                <c:pt idx="0">
                  <c:v>0.303611111012287</c:v>
                </c:pt>
                <c:pt idx="1">
                  <c:v>0.573055555403698</c:v>
                </c:pt>
                <c:pt idx="2">
                  <c:v>0.841944444458932</c:v>
                </c:pt>
                <c:pt idx="3">
                  <c:v>1.103888888843358</c:v>
                </c:pt>
                <c:pt idx="4">
                  <c:v>1.377222222159617</c:v>
                </c:pt>
                <c:pt idx="5">
                  <c:v>1.650555555475876</c:v>
                </c:pt>
                <c:pt idx="6">
                  <c:v>1.924166666634846</c:v>
                </c:pt>
                <c:pt idx="7">
                  <c:v>2.188611111079808</c:v>
                </c:pt>
                <c:pt idx="8">
                  <c:v>2.461666666553356</c:v>
                </c:pt>
                <c:pt idx="9">
                  <c:v>2.735277777712326</c:v>
                </c:pt>
                <c:pt idx="10">
                  <c:v>3.008888888871297</c:v>
                </c:pt>
                <c:pt idx="11">
                  <c:v>3.282777777698356</c:v>
                </c:pt>
                <c:pt idx="12">
                  <c:v>3.556111111014616</c:v>
                </c:pt>
                <c:pt idx="13">
                  <c:v>3.829722222173586</c:v>
                </c:pt>
                <c:pt idx="14">
                  <c:v>4.103055555489846</c:v>
                </c:pt>
                <c:pt idx="15">
                  <c:v>4.376666666648816</c:v>
                </c:pt>
                <c:pt idx="16">
                  <c:v>4.650555555475876</c:v>
                </c:pt>
                <c:pt idx="17">
                  <c:v>4.924444444302935</c:v>
                </c:pt>
                <c:pt idx="18">
                  <c:v>5.196666666597594</c:v>
                </c:pt>
                <c:pt idx="19">
                  <c:v>5.470277777756564</c:v>
                </c:pt>
                <c:pt idx="20">
                  <c:v>5.744166666583624</c:v>
                </c:pt>
                <c:pt idx="21">
                  <c:v>6.018055555410683</c:v>
                </c:pt>
                <c:pt idx="22">
                  <c:v>6.291666666569654</c:v>
                </c:pt>
                <c:pt idx="23">
                  <c:v>6.565555555571336</c:v>
                </c:pt>
                <c:pt idx="24">
                  <c:v>6.839166666555684</c:v>
                </c:pt>
                <c:pt idx="25">
                  <c:v>7.111666666518431</c:v>
                </c:pt>
                <c:pt idx="26">
                  <c:v>7.385833333188202</c:v>
                </c:pt>
                <c:pt idx="27">
                  <c:v>7.656111111107748</c:v>
                </c:pt>
                <c:pt idx="28">
                  <c:v>7.929444444424007</c:v>
                </c:pt>
                <c:pt idx="29">
                  <c:v>8.203055555408354</c:v>
                </c:pt>
                <c:pt idx="30">
                  <c:v>8.476666666567325</c:v>
                </c:pt>
                <c:pt idx="31">
                  <c:v>8.750555555569007</c:v>
                </c:pt>
                <c:pt idx="32">
                  <c:v>9.023888888885267</c:v>
                </c:pt>
                <c:pt idx="33">
                  <c:v>9.297777777712326</c:v>
                </c:pt>
                <c:pt idx="34">
                  <c:v>9.571388888871297</c:v>
                </c:pt>
                <c:pt idx="35">
                  <c:v>9.844722222187556</c:v>
                </c:pt>
              </c:numCache>
            </c:numRef>
          </c:xVal>
          <c:yVal>
            <c:numRef>
              <c:f>'BL-SP-KI'!$N$20:$N$55</c:f>
              <c:numCache>
                <c:formatCode>General</c:formatCode>
                <c:ptCount val="36"/>
                <c:pt idx="0">
                  <c:v>5465.67</c:v>
                </c:pt>
                <c:pt idx="1">
                  <c:v>5882.12</c:v>
                </c:pt>
                <c:pt idx="2">
                  <c:v>6024.17</c:v>
                </c:pt>
                <c:pt idx="3">
                  <c:v>6274.29</c:v>
                </c:pt>
                <c:pt idx="4">
                  <c:v>6537.62</c:v>
                </c:pt>
                <c:pt idx="5">
                  <c:v>6680.3</c:v>
                </c:pt>
                <c:pt idx="6">
                  <c:v>6742.95</c:v>
                </c:pt>
                <c:pt idx="7">
                  <c:v>6917.2</c:v>
                </c:pt>
                <c:pt idx="8">
                  <c:v>6961.9</c:v>
                </c:pt>
                <c:pt idx="9">
                  <c:v>7020.87</c:v>
                </c:pt>
                <c:pt idx="10">
                  <c:v>6963.26</c:v>
                </c:pt>
                <c:pt idx="11">
                  <c:v>7204.87</c:v>
                </c:pt>
                <c:pt idx="12">
                  <c:v>7144.06</c:v>
                </c:pt>
                <c:pt idx="13">
                  <c:v>7012.83</c:v>
                </c:pt>
                <c:pt idx="14">
                  <c:v>7206.93</c:v>
                </c:pt>
                <c:pt idx="15">
                  <c:v>7159.08</c:v>
                </c:pt>
                <c:pt idx="16">
                  <c:v>7149.83</c:v>
                </c:pt>
                <c:pt idx="17">
                  <c:v>7190.43</c:v>
                </c:pt>
                <c:pt idx="18">
                  <c:v>7159.18</c:v>
                </c:pt>
                <c:pt idx="19">
                  <c:v>7172.47</c:v>
                </c:pt>
                <c:pt idx="20">
                  <c:v>7057.46</c:v>
                </c:pt>
                <c:pt idx="21">
                  <c:v>7181.01</c:v>
                </c:pt>
                <c:pt idx="22">
                  <c:v>7073.11</c:v>
                </c:pt>
                <c:pt idx="23">
                  <c:v>7210.95</c:v>
                </c:pt>
                <c:pt idx="24">
                  <c:v>7096.17</c:v>
                </c:pt>
                <c:pt idx="25">
                  <c:v>7089.18</c:v>
                </c:pt>
                <c:pt idx="26">
                  <c:v>7154.92</c:v>
                </c:pt>
                <c:pt idx="27">
                  <c:v>7015.03</c:v>
                </c:pt>
                <c:pt idx="28">
                  <c:v>7167.27</c:v>
                </c:pt>
                <c:pt idx="29">
                  <c:v>7068.11</c:v>
                </c:pt>
                <c:pt idx="30">
                  <c:v>6930.77</c:v>
                </c:pt>
                <c:pt idx="31">
                  <c:v>7071.32</c:v>
                </c:pt>
                <c:pt idx="32">
                  <c:v>7099.52</c:v>
                </c:pt>
                <c:pt idx="33">
                  <c:v>6986.94</c:v>
                </c:pt>
                <c:pt idx="34">
                  <c:v>7274.75</c:v>
                </c:pt>
                <c:pt idx="35">
                  <c:v>7019.86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6127056"/>
        <c:axId val="-153653136"/>
      </c:scatterChart>
      <c:valAx>
        <c:axId val="-196127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3653136"/>
        <c:crosses val="autoZero"/>
        <c:crossBetween val="midCat"/>
      </c:valAx>
      <c:valAx>
        <c:axId val="-1536531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cmp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6127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Mouse 1 (Kidney)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'BL-SP-KI'!$S$19</c:f>
              <c:strCache>
                <c:ptCount val="1"/>
                <c:pt idx="0">
                  <c:v>Fr-221 (cmp)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'BL-SP-KI'!$R$20:$R$56</c:f>
              <c:numCache>
                <c:formatCode>0.00</c:formatCode>
                <c:ptCount val="37"/>
                <c:pt idx="0">
                  <c:v>0.323888888815418</c:v>
                </c:pt>
                <c:pt idx="1">
                  <c:v>0.59361111104954</c:v>
                </c:pt>
                <c:pt idx="2">
                  <c:v>0.862499999930151</c:v>
                </c:pt>
                <c:pt idx="3">
                  <c:v>1.124444444314577</c:v>
                </c:pt>
                <c:pt idx="4">
                  <c:v>1.397499999962747</c:v>
                </c:pt>
                <c:pt idx="5">
                  <c:v>1.671111111121718</c:v>
                </c:pt>
                <c:pt idx="6">
                  <c:v>1.944722222106066</c:v>
                </c:pt>
                <c:pt idx="7">
                  <c:v>2.209166666551027</c:v>
                </c:pt>
                <c:pt idx="8">
                  <c:v>2.482222222199198</c:v>
                </c:pt>
                <c:pt idx="9">
                  <c:v>2.755833333183546</c:v>
                </c:pt>
                <c:pt idx="10">
                  <c:v>3.029166666674428</c:v>
                </c:pt>
                <c:pt idx="11">
                  <c:v>3.303055555501487</c:v>
                </c:pt>
                <c:pt idx="12">
                  <c:v>3.576666666660458</c:v>
                </c:pt>
                <c:pt idx="13">
                  <c:v>3.849999999976717</c:v>
                </c:pt>
                <c:pt idx="14">
                  <c:v>4.123611110961064</c:v>
                </c:pt>
                <c:pt idx="15">
                  <c:v>4.396944444451947</c:v>
                </c:pt>
                <c:pt idx="16">
                  <c:v>4.670833333279006</c:v>
                </c:pt>
                <c:pt idx="17">
                  <c:v>4.944999999948777</c:v>
                </c:pt>
                <c:pt idx="18">
                  <c:v>5.217222222068813</c:v>
                </c:pt>
                <c:pt idx="19">
                  <c:v>5.490833333227783</c:v>
                </c:pt>
                <c:pt idx="20">
                  <c:v>5.764722222229466</c:v>
                </c:pt>
                <c:pt idx="21">
                  <c:v>6.038611111056525</c:v>
                </c:pt>
                <c:pt idx="22">
                  <c:v>6.312222222215496</c:v>
                </c:pt>
                <c:pt idx="23">
                  <c:v>6.586111111042555</c:v>
                </c:pt>
                <c:pt idx="24">
                  <c:v>6.859722222201526</c:v>
                </c:pt>
                <c:pt idx="25">
                  <c:v>7.132222222164273</c:v>
                </c:pt>
                <c:pt idx="26">
                  <c:v>7.406388888834044</c:v>
                </c:pt>
                <c:pt idx="27">
                  <c:v>7.676666666578967</c:v>
                </c:pt>
                <c:pt idx="28">
                  <c:v>7.949999999895226</c:v>
                </c:pt>
                <c:pt idx="29">
                  <c:v>8.223611111054197</c:v>
                </c:pt>
                <c:pt idx="30">
                  <c:v>8.497222222213168</c:v>
                </c:pt>
                <c:pt idx="31">
                  <c:v>8.771111111040227</c:v>
                </c:pt>
                <c:pt idx="32">
                  <c:v>9.044444444356486</c:v>
                </c:pt>
                <c:pt idx="33">
                  <c:v>9.318333333183545</c:v>
                </c:pt>
                <c:pt idx="34">
                  <c:v>9.591666666674428</c:v>
                </c:pt>
                <c:pt idx="35">
                  <c:v>9.865277777658775</c:v>
                </c:pt>
                <c:pt idx="36">
                  <c:v>17.75944444444031</c:v>
                </c:pt>
              </c:numCache>
            </c:numRef>
          </c:xVal>
          <c:yVal>
            <c:numRef>
              <c:f>'BL-SP-KI'!$S$20:$S$55</c:f>
              <c:numCache>
                <c:formatCode>General</c:formatCode>
                <c:ptCount val="36"/>
                <c:pt idx="0">
                  <c:v>17043.17</c:v>
                </c:pt>
                <c:pt idx="1">
                  <c:v>14852.17</c:v>
                </c:pt>
                <c:pt idx="2">
                  <c:v>13947.87</c:v>
                </c:pt>
                <c:pt idx="3">
                  <c:v>13231.39</c:v>
                </c:pt>
                <c:pt idx="4">
                  <c:v>12721.15</c:v>
                </c:pt>
                <c:pt idx="5">
                  <c:v>12153.15</c:v>
                </c:pt>
                <c:pt idx="6">
                  <c:v>11866.81</c:v>
                </c:pt>
                <c:pt idx="7">
                  <c:v>11671.81</c:v>
                </c:pt>
                <c:pt idx="8">
                  <c:v>11512.83</c:v>
                </c:pt>
                <c:pt idx="9">
                  <c:v>11137.58</c:v>
                </c:pt>
                <c:pt idx="10">
                  <c:v>11112.99</c:v>
                </c:pt>
                <c:pt idx="11">
                  <c:v>11069.79</c:v>
                </c:pt>
                <c:pt idx="12">
                  <c:v>11017.87</c:v>
                </c:pt>
                <c:pt idx="13">
                  <c:v>10921.72</c:v>
                </c:pt>
                <c:pt idx="14">
                  <c:v>10925.26</c:v>
                </c:pt>
                <c:pt idx="15">
                  <c:v>11012.48</c:v>
                </c:pt>
                <c:pt idx="16">
                  <c:v>10685.78</c:v>
                </c:pt>
                <c:pt idx="17">
                  <c:v>10700.92</c:v>
                </c:pt>
                <c:pt idx="18">
                  <c:v>10664.6</c:v>
                </c:pt>
                <c:pt idx="19">
                  <c:v>10765.36</c:v>
                </c:pt>
                <c:pt idx="20">
                  <c:v>10689.78</c:v>
                </c:pt>
                <c:pt idx="21">
                  <c:v>10496.09</c:v>
                </c:pt>
                <c:pt idx="22">
                  <c:v>10596.8</c:v>
                </c:pt>
                <c:pt idx="23">
                  <c:v>10584.34</c:v>
                </c:pt>
                <c:pt idx="24">
                  <c:v>10498.97</c:v>
                </c:pt>
                <c:pt idx="25">
                  <c:v>10520.11</c:v>
                </c:pt>
                <c:pt idx="26">
                  <c:v>10392.43</c:v>
                </c:pt>
                <c:pt idx="27">
                  <c:v>10677.66</c:v>
                </c:pt>
                <c:pt idx="28">
                  <c:v>10508.06</c:v>
                </c:pt>
                <c:pt idx="29">
                  <c:v>10314.71</c:v>
                </c:pt>
                <c:pt idx="30">
                  <c:v>10299.75</c:v>
                </c:pt>
                <c:pt idx="31">
                  <c:v>10479.34</c:v>
                </c:pt>
                <c:pt idx="32">
                  <c:v>10525.68</c:v>
                </c:pt>
                <c:pt idx="33">
                  <c:v>10581.36</c:v>
                </c:pt>
                <c:pt idx="34">
                  <c:v>10470.38</c:v>
                </c:pt>
                <c:pt idx="35">
                  <c:v>10609.36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'BL-SP-KI'!$U$19</c:f>
              <c:strCache>
                <c:ptCount val="1"/>
                <c:pt idx="0">
                  <c:v>Bi-213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'BL-SP-KI'!$R$20:$R$56</c:f>
              <c:numCache>
                <c:formatCode>0.00</c:formatCode>
                <c:ptCount val="37"/>
                <c:pt idx="0">
                  <c:v>0.323888888815418</c:v>
                </c:pt>
                <c:pt idx="1">
                  <c:v>0.59361111104954</c:v>
                </c:pt>
                <c:pt idx="2">
                  <c:v>0.862499999930151</c:v>
                </c:pt>
                <c:pt idx="3">
                  <c:v>1.124444444314577</c:v>
                </c:pt>
                <c:pt idx="4">
                  <c:v>1.397499999962747</c:v>
                </c:pt>
                <c:pt idx="5">
                  <c:v>1.671111111121718</c:v>
                </c:pt>
                <c:pt idx="6">
                  <c:v>1.944722222106066</c:v>
                </c:pt>
                <c:pt idx="7">
                  <c:v>2.209166666551027</c:v>
                </c:pt>
                <c:pt idx="8">
                  <c:v>2.482222222199198</c:v>
                </c:pt>
                <c:pt idx="9">
                  <c:v>2.755833333183546</c:v>
                </c:pt>
                <c:pt idx="10">
                  <c:v>3.029166666674428</c:v>
                </c:pt>
                <c:pt idx="11">
                  <c:v>3.303055555501487</c:v>
                </c:pt>
                <c:pt idx="12">
                  <c:v>3.576666666660458</c:v>
                </c:pt>
                <c:pt idx="13">
                  <c:v>3.849999999976717</c:v>
                </c:pt>
                <c:pt idx="14">
                  <c:v>4.123611110961064</c:v>
                </c:pt>
                <c:pt idx="15">
                  <c:v>4.396944444451947</c:v>
                </c:pt>
                <c:pt idx="16">
                  <c:v>4.670833333279006</c:v>
                </c:pt>
                <c:pt idx="17">
                  <c:v>4.944999999948777</c:v>
                </c:pt>
                <c:pt idx="18">
                  <c:v>5.217222222068813</c:v>
                </c:pt>
                <c:pt idx="19">
                  <c:v>5.490833333227783</c:v>
                </c:pt>
                <c:pt idx="20">
                  <c:v>5.764722222229466</c:v>
                </c:pt>
                <c:pt idx="21">
                  <c:v>6.038611111056525</c:v>
                </c:pt>
                <c:pt idx="22">
                  <c:v>6.312222222215496</c:v>
                </c:pt>
                <c:pt idx="23">
                  <c:v>6.586111111042555</c:v>
                </c:pt>
                <c:pt idx="24">
                  <c:v>6.859722222201526</c:v>
                </c:pt>
                <c:pt idx="25">
                  <c:v>7.132222222164273</c:v>
                </c:pt>
                <c:pt idx="26">
                  <c:v>7.406388888834044</c:v>
                </c:pt>
                <c:pt idx="27">
                  <c:v>7.676666666578967</c:v>
                </c:pt>
                <c:pt idx="28">
                  <c:v>7.949999999895226</c:v>
                </c:pt>
                <c:pt idx="29">
                  <c:v>8.223611111054197</c:v>
                </c:pt>
                <c:pt idx="30">
                  <c:v>8.497222222213168</c:v>
                </c:pt>
                <c:pt idx="31">
                  <c:v>8.771111111040227</c:v>
                </c:pt>
                <c:pt idx="32">
                  <c:v>9.044444444356486</c:v>
                </c:pt>
                <c:pt idx="33">
                  <c:v>9.318333333183545</c:v>
                </c:pt>
                <c:pt idx="34">
                  <c:v>9.591666666674428</c:v>
                </c:pt>
                <c:pt idx="35">
                  <c:v>9.865277777658775</c:v>
                </c:pt>
                <c:pt idx="36">
                  <c:v>17.75944444444031</c:v>
                </c:pt>
              </c:numCache>
            </c:numRef>
          </c:xVal>
          <c:yVal>
            <c:numRef>
              <c:f>'BL-SP-KI'!$U$20:$U$55</c:f>
              <c:numCache>
                <c:formatCode>General</c:formatCode>
                <c:ptCount val="36"/>
                <c:pt idx="0">
                  <c:v>38125.15</c:v>
                </c:pt>
                <c:pt idx="1">
                  <c:v>31953.07</c:v>
                </c:pt>
                <c:pt idx="2">
                  <c:v>27211.39</c:v>
                </c:pt>
                <c:pt idx="3">
                  <c:v>23630.31</c:v>
                </c:pt>
                <c:pt idx="4">
                  <c:v>20362.41</c:v>
                </c:pt>
                <c:pt idx="5">
                  <c:v>17723.91</c:v>
                </c:pt>
                <c:pt idx="6">
                  <c:v>16301.45</c:v>
                </c:pt>
                <c:pt idx="7">
                  <c:v>14460.81</c:v>
                </c:pt>
                <c:pt idx="8">
                  <c:v>13603.94</c:v>
                </c:pt>
                <c:pt idx="9">
                  <c:v>12462.73</c:v>
                </c:pt>
                <c:pt idx="10">
                  <c:v>11846.25</c:v>
                </c:pt>
                <c:pt idx="11">
                  <c:v>11324.05</c:v>
                </c:pt>
                <c:pt idx="12">
                  <c:v>10774.96</c:v>
                </c:pt>
                <c:pt idx="13">
                  <c:v>10833.43</c:v>
                </c:pt>
                <c:pt idx="14">
                  <c:v>10125.42</c:v>
                </c:pt>
                <c:pt idx="15">
                  <c:v>9959.129999999999</c:v>
                </c:pt>
                <c:pt idx="16">
                  <c:v>9682.139999999999</c:v>
                </c:pt>
                <c:pt idx="17">
                  <c:v>9714.35</c:v>
                </c:pt>
                <c:pt idx="18">
                  <c:v>9537.49</c:v>
                </c:pt>
                <c:pt idx="19">
                  <c:v>9463.139999999999</c:v>
                </c:pt>
                <c:pt idx="20">
                  <c:v>9467.09</c:v>
                </c:pt>
                <c:pt idx="21">
                  <c:v>9389.889999999999</c:v>
                </c:pt>
                <c:pt idx="22">
                  <c:v>9290.62</c:v>
                </c:pt>
                <c:pt idx="23">
                  <c:v>9375.809999999999</c:v>
                </c:pt>
                <c:pt idx="24">
                  <c:v>9270.57</c:v>
                </c:pt>
                <c:pt idx="25">
                  <c:v>9234.34</c:v>
                </c:pt>
                <c:pt idx="26">
                  <c:v>9217.629999999999</c:v>
                </c:pt>
                <c:pt idx="27">
                  <c:v>9101.549999999999</c:v>
                </c:pt>
                <c:pt idx="28">
                  <c:v>9213.370000000001</c:v>
                </c:pt>
                <c:pt idx="29">
                  <c:v>9129.469999999999</c:v>
                </c:pt>
                <c:pt idx="30">
                  <c:v>9215.639999999999</c:v>
                </c:pt>
                <c:pt idx="31">
                  <c:v>9387.24</c:v>
                </c:pt>
                <c:pt idx="32">
                  <c:v>9172.62</c:v>
                </c:pt>
                <c:pt idx="33">
                  <c:v>9168.92</c:v>
                </c:pt>
                <c:pt idx="34">
                  <c:v>9358.54</c:v>
                </c:pt>
                <c:pt idx="35">
                  <c:v>9268.360000000001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3571648"/>
        <c:axId val="-153568528"/>
      </c:scatterChart>
      <c:valAx>
        <c:axId val="-153571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3568528"/>
        <c:crosses val="autoZero"/>
        <c:crossBetween val="midCat"/>
      </c:valAx>
      <c:valAx>
        <c:axId val="-1535685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cmp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3571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Fr-221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'BL-SP-KI'!$Y$17</c:f>
              <c:strCache>
                <c:ptCount val="1"/>
                <c:pt idx="0">
                  <c:v>Blood</c:v>
                </c:pt>
              </c:strCache>
            </c:strRef>
          </c:tx>
          <c:spPr>
            <a:ln w="4762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'BL-SP-KI'!$AA$20:$AA$55</c:f>
                <c:numCache>
                  <c:formatCode>General</c:formatCode>
                  <c:ptCount val="36"/>
                  <c:pt idx="0">
                    <c:v>1.484513019877341</c:v>
                  </c:pt>
                  <c:pt idx="1">
                    <c:v>1.773689998244239</c:v>
                  </c:pt>
                  <c:pt idx="2">
                    <c:v>1.857592143746315</c:v>
                  </c:pt>
                  <c:pt idx="3">
                    <c:v>1.723581559613017</c:v>
                  </c:pt>
                  <c:pt idx="4">
                    <c:v>1.912670040865518</c:v>
                  </c:pt>
                  <c:pt idx="5">
                    <c:v>1.818850160730222</c:v>
                  </c:pt>
                  <c:pt idx="6">
                    <c:v>1.894388533025593</c:v>
                  </c:pt>
                  <c:pt idx="7">
                    <c:v>1.853725833669112</c:v>
                  </c:pt>
                  <c:pt idx="8">
                    <c:v>1.797409699532072</c:v>
                  </c:pt>
                  <c:pt idx="9">
                    <c:v>1.899451747989574</c:v>
                  </c:pt>
                  <c:pt idx="10">
                    <c:v>1.908765900627228</c:v>
                  </c:pt>
                  <c:pt idx="11">
                    <c:v>1.811781923499257</c:v>
                  </c:pt>
                  <c:pt idx="12">
                    <c:v>1.86331010320083</c:v>
                  </c:pt>
                  <c:pt idx="13">
                    <c:v>1.883655628969846</c:v>
                  </c:pt>
                  <c:pt idx="14">
                    <c:v>1.87707633568303</c:v>
                  </c:pt>
                  <c:pt idx="15">
                    <c:v>1.883286347968456</c:v>
                  </c:pt>
                  <c:pt idx="16">
                    <c:v>1.940515524665175</c:v>
                  </c:pt>
                  <c:pt idx="17">
                    <c:v>2.019908631381077</c:v>
                  </c:pt>
                  <c:pt idx="18">
                    <c:v>1.945497233355829</c:v>
                  </c:pt>
                  <c:pt idx="19">
                    <c:v>1.799334319463775</c:v>
                  </c:pt>
                  <c:pt idx="20">
                    <c:v>1.888570522790734</c:v>
                  </c:pt>
                  <c:pt idx="21">
                    <c:v>1.921173668661845</c:v>
                  </c:pt>
                  <c:pt idx="22">
                    <c:v>1.939196343126168</c:v>
                  </c:pt>
                  <c:pt idx="23">
                    <c:v>1.893108274820854</c:v>
                  </c:pt>
                  <c:pt idx="24">
                    <c:v>2.032471869598525</c:v>
                  </c:pt>
                  <c:pt idx="25">
                    <c:v>1.972056761086109</c:v>
                  </c:pt>
                  <c:pt idx="26">
                    <c:v>1.873078699385068</c:v>
                  </c:pt>
                  <c:pt idx="27">
                    <c:v>1.868590815929155</c:v>
                  </c:pt>
                  <c:pt idx="28">
                    <c:v>1.901484855642744</c:v>
                  </c:pt>
                  <c:pt idx="29">
                    <c:v>1.992570272797194</c:v>
                  </c:pt>
                  <c:pt idx="30">
                    <c:v>2.051899969527146</c:v>
                  </c:pt>
                  <c:pt idx="31">
                    <c:v>1.948028472736865</c:v>
                  </c:pt>
                  <c:pt idx="32">
                    <c:v>1.95499028673943</c:v>
                  </c:pt>
                  <c:pt idx="33">
                    <c:v>1.817732789180196</c:v>
                  </c:pt>
                  <c:pt idx="34">
                    <c:v>1.887471682701511</c:v>
                  </c:pt>
                  <c:pt idx="35">
                    <c:v>1.791495477927671</c:v>
                  </c:pt>
                </c:numCache>
              </c:numRef>
            </c:plus>
            <c:minus>
              <c:numRef>
                <c:f>'BL-SP-KI'!$AA$20:$AA$55</c:f>
                <c:numCache>
                  <c:formatCode>General</c:formatCode>
                  <c:ptCount val="36"/>
                  <c:pt idx="0">
                    <c:v>1.484513019877341</c:v>
                  </c:pt>
                  <c:pt idx="1">
                    <c:v>1.773689998244239</c:v>
                  </c:pt>
                  <c:pt idx="2">
                    <c:v>1.857592143746315</c:v>
                  </c:pt>
                  <c:pt idx="3">
                    <c:v>1.723581559613017</c:v>
                  </c:pt>
                  <c:pt idx="4">
                    <c:v>1.912670040865518</c:v>
                  </c:pt>
                  <c:pt idx="5">
                    <c:v>1.818850160730222</c:v>
                  </c:pt>
                  <c:pt idx="6">
                    <c:v>1.894388533025593</c:v>
                  </c:pt>
                  <c:pt idx="7">
                    <c:v>1.853725833669112</c:v>
                  </c:pt>
                  <c:pt idx="8">
                    <c:v>1.797409699532072</c:v>
                  </c:pt>
                  <c:pt idx="9">
                    <c:v>1.899451747989574</c:v>
                  </c:pt>
                  <c:pt idx="10">
                    <c:v>1.908765900627228</c:v>
                  </c:pt>
                  <c:pt idx="11">
                    <c:v>1.811781923499257</c:v>
                  </c:pt>
                  <c:pt idx="12">
                    <c:v>1.86331010320083</c:v>
                  </c:pt>
                  <c:pt idx="13">
                    <c:v>1.883655628969846</c:v>
                  </c:pt>
                  <c:pt idx="14">
                    <c:v>1.87707633568303</c:v>
                  </c:pt>
                  <c:pt idx="15">
                    <c:v>1.883286347968456</c:v>
                  </c:pt>
                  <c:pt idx="16">
                    <c:v>1.940515524665175</c:v>
                  </c:pt>
                  <c:pt idx="17">
                    <c:v>2.019908631381077</c:v>
                  </c:pt>
                  <c:pt idx="18">
                    <c:v>1.945497233355829</c:v>
                  </c:pt>
                  <c:pt idx="19">
                    <c:v>1.799334319463775</c:v>
                  </c:pt>
                  <c:pt idx="20">
                    <c:v>1.888570522790734</c:v>
                  </c:pt>
                  <c:pt idx="21">
                    <c:v>1.921173668661845</c:v>
                  </c:pt>
                  <c:pt idx="22">
                    <c:v>1.939196343126168</c:v>
                  </c:pt>
                  <c:pt idx="23">
                    <c:v>1.893108274820854</c:v>
                  </c:pt>
                  <c:pt idx="24">
                    <c:v>2.032471869598525</c:v>
                  </c:pt>
                  <c:pt idx="25">
                    <c:v>1.972056761086109</c:v>
                  </c:pt>
                  <c:pt idx="26">
                    <c:v>1.873078699385068</c:v>
                  </c:pt>
                  <c:pt idx="27">
                    <c:v>1.868590815929155</c:v>
                  </c:pt>
                  <c:pt idx="28">
                    <c:v>1.901484855642744</c:v>
                  </c:pt>
                  <c:pt idx="29">
                    <c:v>1.992570272797194</c:v>
                  </c:pt>
                  <c:pt idx="30">
                    <c:v>2.051899969527146</c:v>
                  </c:pt>
                  <c:pt idx="31">
                    <c:v>1.948028472736865</c:v>
                  </c:pt>
                  <c:pt idx="32">
                    <c:v>1.95499028673943</c:v>
                  </c:pt>
                  <c:pt idx="33">
                    <c:v>1.817732789180196</c:v>
                  </c:pt>
                  <c:pt idx="34">
                    <c:v>1.887471682701511</c:v>
                  </c:pt>
                  <c:pt idx="35">
                    <c:v>1.791495477927671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'BL-SP-KI'!$Y$20:$Y$55</c:f>
              <c:numCache>
                <c:formatCode>0.00</c:formatCode>
                <c:ptCount val="36"/>
                <c:pt idx="0">
                  <c:v>0.34444444446126</c:v>
                </c:pt>
                <c:pt idx="1">
                  <c:v>0.614166666520759</c:v>
                </c:pt>
                <c:pt idx="2">
                  <c:v>0.88305555540137</c:v>
                </c:pt>
                <c:pt idx="3">
                  <c:v>1.144999999960419</c:v>
                </c:pt>
                <c:pt idx="4">
                  <c:v>1.418055555433966</c:v>
                </c:pt>
                <c:pt idx="5">
                  <c:v>1.691666666592937</c:v>
                </c:pt>
                <c:pt idx="6">
                  <c:v>1.964999999909196</c:v>
                </c:pt>
                <c:pt idx="7">
                  <c:v>2.229444444354158</c:v>
                </c:pt>
                <c:pt idx="8">
                  <c:v>2.502777777670416</c:v>
                </c:pt>
                <c:pt idx="9">
                  <c:v>2.776388888829388</c:v>
                </c:pt>
                <c:pt idx="10">
                  <c:v>3.049722222145647</c:v>
                </c:pt>
                <c:pt idx="11">
                  <c:v>3.323611110972706</c:v>
                </c:pt>
                <c:pt idx="12">
                  <c:v>3.597222222131677</c:v>
                </c:pt>
                <c:pt idx="13">
                  <c:v>3.870555555447936</c:v>
                </c:pt>
                <c:pt idx="14">
                  <c:v>4.143888888764195</c:v>
                </c:pt>
                <c:pt idx="15">
                  <c:v>4.417499999923165</c:v>
                </c:pt>
                <c:pt idx="16">
                  <c:v>4.691388888750225</c:v>
                </c:pt>
                <c:pt idx="17">
                  <c:v>4.965277777751908</c:v>
                </c:pt>
                <c:pt idx="18">
                  <c:v>5.237499999871943</c:v>
                </c:pt>
                <c:pt idx="19">
                  <c:v>5.511388888873625</c:v>
                </c:pt>
                <c:pt idx="20">
                  <c:v>5.784999999857973</c:v>
                </c:pt>
                <c:pt idx="21">
                  <c:v>6.058888888859656</c:v>
                </c:pt>
                <c:pt idx="22">
                  <c:v>6.332499999844003</c:v>
                </c:pt>
                <c:pt idx="23">
                  <c:v>6.606666666513774</c:v>
                </c:pt>
                <c:pt idx="24">
                  <c:v>6.880277777672745</c:v>
                </c:pt>
                <c:pt idx="25">
                  <c:v>7.152777777635492</c:v>
                </c:pt>
                <c:pt idx="26">
                  <c:v>7.426666666637174</c:v>
                </c:pt>
                <c:pt idx="27">
                  <c:v>7.69722222222481</c:v>
                </c:pt>
                <c:pt idx="28">
                  <c:v>7.970555555541068</c:v>
                </c:pt>
                <c:pt idx="29">
                  <c:v>8.244166666525416</c:v>
                </c:pt>
                <c:pt idx="30">
                  <c:v>8.517500000016298</c:v>
                </c:pt>
                <c:pt idx="31">
                  <c:v>8.791666666511446</c:v>
                </c:pt>
                <c:pt idx="32">
                  <c:v>9.065000000002328</c:v>
                </c:pt>
                <c:pt idx="33">
                  <c:v>9.338611110986676</c:v>
                </c:pt>
                <c:pt idx="34">
                  <c:v>9.612222222145646</c:v>
                </c:pt>
                <c:pt idx="35">
                  <c:v>9.885833333304617</c:v>
                </c:pt>
              </c:numCache>
            </c:numRef>
          </c:xVal>
          <c:yVal>
            <c:numRef>
              <c:f>'BL-SP-KI'!$Z$20:$Z$55</c:f>
              <c:numCache>
                <c:formatCode>0.00</c:formatCode>
                <c:ptCount val="36"/>
                <c:pt idx="0">
                  <c:v>5.619125561304144</c:v>
                </c:pt>
                <c:pt idx="1">
                  <c:v>5.898598122061006</c:v>
                </c:pt>
                <c:pt idx="2">
                  <c:v>6.009001263838702</c:v>
                </c:pt>
                <c:pt idx="3">
                  <c:v>6.085166267143538</c:v>
                </c:pt>
                <c:pt idx="4">
                  <c:v>6.122887188190862</c:v>
                </c:pt>
                <c:pt idx="5">
                  <c:v>6.184481269982832</c:v>
                </c:pt>
                <c:pt idx="6">
                  <c:v>6.23956182103501</c:v>
                </c:pt>
                <c:pt idx="7">
                  <c:v>6.287977146218953</c:v>
                </c:pt>
                <c:pt idx="8">
                  <c:v>6.259177772485518</c:v>
                </c:pt>
                <c:pt idx="9">
                  <c:v>6.306788207280824</c:v>
                </c:pt>
                <c:pt idx="10">
                  <c:v>6.374974642402919</c:v>
                </c:pt>
                <c:pt idx="11">
                  <c:v>6.322766180557575</c:v>
                </c:pt>
                <c:pt idx="12">
                  <c:v>6.373439728240804</c:v>
                </c:pt>
                <c:pt idx="13">
                  <c:v>6.335420480962816</c:v>
                </c:pt>
                <c:pt idx="14">
                  <c:v>6.431691369082165</c:v>
                </c:pt>
                <c:pt idx="15">
                  <c:v>6.369218537496141</c:v>
                </c:pt>
                <c:pt idx="16">
                  <c:v>6.429548153666423</c:v>
                </c:pt>
                <c:pt idx="17">
                  <c:v>6.319961398724113</c:v>
                </c:pt>
                <c:pt idx="18">
                  <c:v>6.412847242913017</c:v>
                </c:pt>
                <c:pt idx="19">
                  <c:v>6.372764730335554</c:v>
                </c:pt>
                <c:pt idx="20">
                  <c:v>6.369733883266775</c:v>
                </c:pt>
                <c:pt idx="21">
                  <c:v>6.312892628167965</c:v>
                </c:pt>
                <c:pt idx="22">
                  <c:v>6.378090077932135</c:v>
                </c:pt>
                <c:pt idx="23">
                  <c:v>6.266986146938135</c:v>
                </c:pt>
                <c:pt idx="24">
                  <c:v>6.300737538061038</c:v>
                </c:pt>
                <c:pt idx="25">
                  <c:v>6.336061825552</c:v>
                </c:pt>
                <c:pt idx="26">
                  <c:v>6.334878411007691</c:v>
                </c:pt>
                <c:pt idx="27">
                  <c:v>6.343488815855641</c:v>
                </c:pt>
                <c:pt idx="28">
                  <c:v>6.311442051317004</c:v>
                </c:pt>
                <c:pt idx="29">
                  <c:v>6.311461565464836</c:v>
                </c:pt>
                <c:pt idx="30">
                  <c:v>6.325766410747615</c:v>
                </c:pt>
                <c:pt idx="31">
                  <c:v>6.27871819270496</c:v>
                </c:pt>
                <c:pt idx="32">
                  <c:v>6.265117769016062</c:v>
                </c:pt>
                <c:pt idx="33">
                  <c:v>6.279088969344964</c:v>
                </c:pt>
                <c:pt idx="34">
                  <c:v>6.325830505346</c:v>
                </c:pt>
                <c:pt idx="35">
                  <c:v>6.22932760216181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'BL-SP-KI'!$AE$17</c:f>
              <c:strCache>
                <c:ptCount val="1"/>
                <c:pt idx="0">
                  <c:v>Spleen</c:v>
                </c:pt>
              </c:strCache>
            </c:strRef>
          </c:tx>
          <c:spPr>
            <a:ln w="4762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'BL-SP-KI'!$AG$20:$AG$56</c:f>
                <c:numCache>
                  <c:formatCode>General</c:formatCode>
                  <c:ptCount val="37"/>
                  <c:pt idx="0">
                    <c:v>3.307804628788188</c:v>
                  </c:pt>
                  <c:pt idx="1">
                    <c:v>3.036747789572033</c:v>
                  </c:pt>
                  <c:pt idx="2">
                    <c:v>3.081239404662362</c:v>
                  </c:pt>
                  <c:pt idx="3">
                    <c:v>3.220710348277034</c:v>
                  </c:pt>
                  <c:pt idx="4">
                    <c:v>3.386807613651829</c:v>
                  </c:pt>
                  <c:pt idx="5">
                    <c:v>3.568144099630596</c:v>
                  </c:pt>
                  <c:pt idx="6">
                    <c:v>3.55429144164949</c:v>
                  </c:pt>
                  <c:pt idx="7">
                    <c:v>3.2250257470507</c:v>
                  </c:pt>
                  <c:pt idx="8">
                    <c:v>3.180438150428471</c:v>
                  </c:pt>
                  <c:pt idx="9">
                    <c:v>3.432405901692185</c:v>
                  </c:pt>
                  <c:pt idx="10">
                    <c:v>3.545360360834063</c:v>
                  </c:pt>
                  <c:pt idx="11">
                    <c:v>3.43490286679065</c:v>
                  </c:pt>
                  <c:pt idx="12">
                    <c:v>3.73342830140643</c:v>
                  </c:pt>
                  <c:pt idx="13">
                    <c:v>3.504246504872117</c:v>
                  </c:pt>
                  <c:pt idx="14">
                    <c:v>3.342408973532871</c:v>
                  </c:pt>
                  <c:pt idx="15">
                    <c:v>3.197493994886352</c:v>
                  </c:pt>
                  <c:pt idx="16">
                    <c:v>3.286353387219852</c:v>
                  </c:pt>
                  <c:pt idx="17">
                    <c:v>3.603415429950521</c:v>
                  </c:pt>
                  <c:pt idx="18">
                    <c:v>3.574958936389212</c:v>
                  </c:pt>
                  <c:pt idx="19">
                    <c:v>3.05719477709616</c:v>
                  </c:pt>
                  <c:pt idx="20">
                    <c:v>3.600331706856954</c:v>
                  </c:pt>
                  <c:pt idx="21">
                    <c:v>3.52012448323497</c:v>
                  </c:pt>
                  <c:pt idx="22">
                    <c:v>3.237187105335972</c:v>
                  </c:pt>
                  <c:pt idx="23">
                    <c:v>3.165033288759354</c:v>
                  </c:pt>
                  <c:pt idx="24">
                    <c:v>3.387302492073701</c:v>
                  </c:pt>
                  <c:pt idx="25">
                    <c:v>3.106180379239212</c:v>
                  </c:pt>
                  <c:pt idx="26">
                    <c:v>3.355851864865333</c:v>
                  </c:pt>
                  <c:pt idx="27">
                    <c:v>3.245520206781823</c:v>
                  </c:pt>
                  <c:pt idx="28">
                    <c:v>3.42996496082286</c:v>
                  </c:pt>
                  <c:pt idx="29">
                    <c:v>3.26961457975118</c:v>
                  </c:pt>
                  <c:pt idx="30">
                    <c:v>3.332357430744627</c:v>
                  </c:pt>
                  <c:pt idx="31">
                    <c:v>3.458466491980136</c:v>
                  </c:pt>
                  <c:pt idx="32">
                    <c:v>3.174965239553071</c:v>
                  </c:pt>
                  <c:pt idx="33">
                    <c:v>3.536285767722917</c:v>
                  </c:pt>
                  <c:pt idx="34">
                    <c:v>3.274360051036839</c:v>
                  </c:pt>
                  <c:pt idx="35">
                    <c:v>3.286625073939604</c:v>
                  </c:pt>
                  <c:pt idx="36">
                    <c:v>3.320794956612805</c:v>
                  </c:pt>
                </c:numCache>
              </c:numRef>
            </c:plus>
            <c:minus>
              <c:numRef>
                <c:f>'BL-SP-KI'!$AG$20:$AG$56</c:f>
                <c:numCache>
                  <c:formatCode>General</c:formatCode>
                  <c:ptCount val="37"/>
                  <c:pt idx="0">
                    <c:v>3.307804628788188</c:v>
                  </c:pt>
                  <c:pt idx="1">
                    <c:v>3.036747789572033</c:v>
                  </c:pt>
                  <c:pt idx="2">
                    <c:v>3.081239404662362</c:v>
                  </c:pt>
                  <c:pt idx="3">
                    <c:v>3.220710348277034</c:v>
                  </c:pt>
                  <c:pt idx="4">
                    <c:v>3.386807613651829</c:v>
                  </c:pt>
                  <c:pt idx="5">
                    <c:v>3.568144099630596</c:v>
                  </c:pt>
                  <c:pt idx="6">
                    <c:v>3.55429144164949</c:v>
                  </c:pt>
                  <c:pt idx="7">
                    <c:v>3.2250257470507</c:v>
                  </c:pt>
                  <c:pt idx="8">
                    <c:v>3.180438150428471</c:v>
                  </c:pt>
                  <c:pt idx="9">
                    <c:v>3.432405901692185</c:v>
                  </c:pt>
                  <c:pt idx="10">
                    <c:v>3.545360360834063</c:v>
                  </c:pt>
                  <c:pt idx="11">
                    <c:v>3.43490286679065</c:v>
                  </c:pt>
                  <c:pt idx="12">
                    <c:v>3.73342830140643</c:v>
                  </c:pt>
                  <c:pt idx="13">
                    <c:v>3.504246504872117</c:v>
                  </c:pt>
                  <c:pt idx="14">
                    <c:v>3.342408973532871</c:v>
                  </c:pt>
                  <c:pt idx="15">
                    <c:v>3.197493994886352</c:v>
                  </c:pt>
                  <c:pt idx="16">
                    <c:v>3.286353387219852</c:v>
                  </c:pt>
                  <c:pt idx="17">
                    <c:v>3.603415429950521</c:v>
                  </c:pt>
                  <c:pt idx="18">
                    <c:v>3.574958936389212</c:v>
                  </c:pt>
                  <c:pt idx="19">
                    <c:v>3.05719477709616</c:v>
                  </c:pt>
                  <c:pt idx="20">
                    <c:v>3.600331706856954</c:v>
                  </c:pt>
                  <c:pt idx="21">
                    <c:v>3.52012448323497</c:v>
                  </c:pt>
                  <c:pt idx="22">
                    <c:v>3.237187105335972</c:v>
                  </c:pt>
                  <c:pt idx="23">
                    <c:v>3.165033288759354</c:v>
                  </c:pt>
                  <c:pt idx="24">
                    <c:v>3.387302492073701</c:v>
                  </c:pt>
                  <c:pt idx="25">
                    <c:v>3.106180379239212</c:v>
                  </c:pt>
                  <c:pt idx="26">
                    <c:v>3.355851864865333</c:v>
                  </c:pt>
                  <c:pt idx="27">
                    <c:v>3.245520206781823</c:v>
                  </c:pt>
                  <c:pt idx="28">
                    <c:v>3.42996496082286</c:v>
                  </c:pt>
                  <c:pt idx="29">
                    <c:v>3.26961457975118</c:v>
                  </c:pt>
                  <c:pt idx="30">
                    <c:v>3.332357430744627</c:v>
                  </c:pt>
                  <c:pt idx="31">
                    <c:v>3.458466491980136</c:v>
                  </c:pt>
                  <c:pt idx="32">
                    <c:v>3.174965239553071</c:v>
                  </c:pt>
                  <c:pt idx="33">
                    <c:v>3.536285767722917</c:v>
                  </c:pt>
                  <c:pt idx="34">
                    <c:v>3.274360051036839</c:v>
                  </c:pt>
                  <c:pt idx="35">
                    <c:v>3.286625073939604</c:v>
                  </c:pt>
                  <c:pt idx="36">
                    <c:v>3.320794956612805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'BL-SP-KI'!$Y$20:$Y$55</c:f>
              <c:numCache>
                <c:formatCode>0.00</c:formatCode>
                <c:ptCount val="36"/>
                <c:pt idx="0">
                  <c:v>0.34444444446126</c:v>
                </c:pt>
                <c:pt idx="1">
                  <c:v>0.614166666520759</c:v>
                </c:pt>
                <c:pt idx="2">
                  <c:v>0.88305555540137</c:v>
                </c:pt>
                <c:pt idx="3">
                  <c:v>1.144999999960419</c:v>
                </c:pt>
                <c:pt idx="4">
                  <c:v>1.418055555433966</c:v>
                </c:pt>
                <c:pt idx="5">
                  <c:v>1.691666666592937</c:v>
                </c:pt>
                <c:pt idx="6">
                  <c:v>1.964999999909196</c:v>
                </c:pt>
                <c:pt idx="7">
                  <c:v>2.229444444354158</c:v>
                </c:pt>
                <c:pt idx="8">
                  <c:v>2.502777777670416</c:v>
                </c:pt>
                <c:pt idx="9">
                  <c:v>2.776388888829388</c:v>
                </c:pt>
                <c:pt idx="10">
                  <c:v>3.049722222145647</c:v>
                </c:pt>
                <c:pt idx="11">
                  <c:v>3.323611110972706</c:v>
                </c:pt>
                <c:pt idx="12">
                  <c:v>3.597222222131677</c:v>
                </c:pt>
                <c:pt idx="13">
                  <c:v>3.870555555447936</c:v>
                </c:pt>
                <c:pt idx="14">
                  <c:v>4.143888888764195</c:v>
                </c:pt>
                <c:pt idx="15">
                  <c:v>4.417499999923165</c:v>
                </c:pt>
                <c:pt idx="16">
                  <c:v>4.691388888750225</c:v>
                </c:pt>
                <c:pt idx="17">
                  <c:v>4.965277777751908</c:v>
                </c:pt>
                <c:pt idx="18">
                  <c:v>5.237499999871943</c:v>
                </c:pt>
                <c:pt idx="19">
                  <c:v>5.511388888873625</c:v>
                </c:pt>
                <c:pt idx="20">
                  <c:v>5.784999999857973</c:v>
                </c:pt>
                <c:pt idx="21">
                  <c:v>6.058888888859656</c:v>
                </c:pt>
                <c:pt idx="22">
                  <c:v>6.332499999844003</c:v>
                </c:pt>
                <c:pt idx="23">
                  <c:v>6.606666666513774</c:v>
                </c:pt>
                <c:pt idx="24">
                  <c:v>6.880277777672745</c:v>
                </c:pt>
                <c:pt idx="25">
                  <c:v>7.152777777635492</c:v>
                </c:pt>
                <c:pt idx="26">
                  <c:v>7.426666666637174</c:v>
                </c:pt>
                <c:pt idx="27">
                  <c:v>7.69722222222481</c:v>
                </c:pt>
                <c:pt idx="28">
                  <c:v>7.970555555541068</c:v>
                </c:pt>
                <c:pt idx="29">
                  <c:v>8.244166666525416</c:v>
                </c:pt>
                <c:pt idx="30">
                  <c:v>8.517500000016298</c:v>
                </c:pt>
                <c:pt idx="31">
                  <c:v>8.791666666511446</c:v>
                </c:pt>
                <c:pt idx="32">
                  <c:v>9.065000000002328</c:v>
                </c:pt>
                <c:pt idx="33">
                  <c:v>9.338611110986676</c:v>
                </c:pt>
                <c:pt idx="34">
                  <c:v>9.612222222145646</c:v>
                </c:pt>
                <c:pt idx="35">
                  <c:v>9.885833333304617</c:v>
                </c:pt>
              </c:numCache>
            </c:numRef>
          </c:xVal>
          <c:yVal>
            <c:numRef>
              <c:f>'BL-SP-KI'!$AF$20:$AF$55</c:f>
              <c:numCache>
                <c:formatCode>0.00</c:formatCode>
                <c:ptCount val="36"/>
                <c:pt idx="0">
                  <c:v>21.26801380567583</c:v>
                </c:pt>
                <c:pt idx="1">
                  <c:v>21.53112833193401</c:v>
                </c:pt>
                <c:pt idx="2">
                  <c:v>21.88056973098645</c:v>
                </c:pt>
                <c:pt idx="3">
                  <c:v>21.93615071837764</c:v>
                </c:pt>
                <c:pt idx="4">
                  <c:v>21.81560432688447</c:v>
                </c:pt>
                <c:pt idx="5">
                  <c:v>22.1210853220524</c:v>
                </c:pt>
                <c:pt idx="6">
                  <c:v>22.22662271763993</c:v>
                </c:pt>
                <c:pt idx="7">
                  <c:v>22.12737797929229</c:v>
                </c:pt>
                <c:pt idx="8">
                  <c:v>22.10643984860166</c:v>
                </c:pt>
                <c:pt idx="9">
                  <c:v>22.38633757901877</c:v>
                </c:pt>
                <c:pt idx="10">
                  <c:v>22.34343738834092</c:v>
                </c:pt>
                <c:pt idx="11">
                  <c:v>22.49757538408707</c:v>
                </c:pt>
                <c:pt idx="12">
                  <c:v>22.0988806602595</c:v>
                </c:pt>
                <c:pt idx="13">
                  <c:v>22.45995320174505</c:v>
                </c:pt>
                <c:pt idx="14">
                  <c:v>22.27687512847554</c:v>
                </c:pt>
                <c:pt idx="15">
                  <c:v>22.21506362500027</c:v>
                </c:pt>
                <c:pt idx="16">
                  <c:v>22.30457086186837</c:v>
                </c:pt>
                <c:pt idx="17">
                  <c:v>22.45167429801927</c:v>
                </c:pt>
                <c:pt idx="18">
                  <c:v>22.48334432094443</c:v>
                </c:pt>
                <c:pt idx="19">
                  <c:v>22.16993122436845</c:v>
                </c:pt>
                <c:pt idx="20">
                  <c:v>22.17801449036533</c:v>
                </c:pt>
                <c:pt idx="21">
                  <c:v>22.24145048136663</c:v>
                </c:pt>
                <c:pt idx="22">
                  <c:v>22.19287793180068</c:v>
                </c:pt>
                <c:pt idx="23">
                  <c:v>22.18495233328052</c:v>
                </c:pt>
                <c:pt idx="24">
                  <c:v>21.98482707166927</c:v>
                </c:pt>
                <c:pt idx="25">
                  <c:v>21.88576401739617</c:v>
                </c:pt>
                <c:pt idx="26">
                  <c:v>22.42606373216117</c:v>
                </c:pt>
                <c:pt idx="27">
                  <c:v>22.08617739000649</c:v>
                </c:pt>
                <c:pt idx="28">
                  <c:v>22.06204062102485</c:v>
                </c:pt>
                <c:pt idx="29">
                  <c:v>21.7885098130317</c:v>
                </c:pt>
                <c:pt idx="30">
                  <c:v>22.37617675055945</c:v>
                </c:pt>
                <c:pt idx="31">
                  <c:v>21.8906507943616</c:v>
                </c:pt>
                <c:pt idx="32">
                  <c:v>21.80598674306638</c:v>
                </c:pt>
                <c:pt idx="33">
                  <c:v>22.00540819381473</c:v>
                </c:pt>
                <c:pt idx="34">
                  <c:v>22.26313193623047</c:v>
                </c:pt>
                <c:pt idx="35">
                  <c:v>21.88369462212005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'BL-SP-KI'!$AK$17</c:f>
              <c:strCache>
                <c:ptCount val="1"/>
                <c:pt idx="0">
                  <c:v>Kidney</c:v>
                </c:pt>
              </c:strCache>
            </c:strRef>
          </c:tx>
          <c:spPr>
            <a:ln w="4762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'BL-SP-KI'!$AM$20:$AM$55</c:f>
                <c:numCache>
                  <c:formatCode>General</c:formatCode>
                  <c:ptCount val="36"/>
                  <c:pt idx="0">
                    <c:v>1.635296819044066</c:v>
                  </c:pt>
                  <c:pt idx="1">
                    <c:v>1.326063263292567</c:v>
                  </c:pt>
                  <c:pt idx="2">
                    <c:v>1.322744800367474</c:v>
                  </c:pt>
                  <c:pt idx="3">
                    <c:v>1.29254780374945</c:v>
                  </c:pt>
                  <c:pt idx="4">
                    <c:v>1.280729862156202</c:v>
                  </c:pt>
                  <c:pt idx="5">
                    <c:v>1.241652606256276</c:v>
                  </c:pt>
                  <c:pt idx="6">
                    <c:v>1.200980283534562</c:v>
                  </c:pt>
                  <c:pt idx="7">
                    <c:v>1.255961288107208</c:v>
                  </c:pt>
                  <c:pt idx="8">
                    <c:v>1.17115373354188</c:v>
                  </c:pt>
                  <c:pt idx="9">
                    <c:v>1.15368202638843</c:v>
                  </c:pt>
                  <c:pt idx="10">
                    <c:v>1.207591033722265</c:v>
                  </c:pt>
                  <c:pt idx="11">
                    <c:v>1.229363470428701</c:v>
                  </c:pt>
                  <c:pt idx="12">
                    <c:v>1.231818981279923</c:v>
                  </c:pt>
                  <c:pt idx="13">
                    <c:v>1.240136763784148</c:v>
                  </c:pt>
                  <c:pt idx="14">
                    <c:v>1.186236025363214</c:v>
                  </c:pt>
                  <c:pt idx="15">
                    <c:v>1.22869772591547</c:v>
                  </c:pt>
                  <c:pt idx="16">
                    <c:v>1.108811487621831</c:v>
                  </c:pt>
                  <c:pt idx="17">
                    <c:v>1.105186715449786</c:v>
                  </c:pt>
                  <c:pt idx="18">
                    <c:v>1.139044089071506</c:v>
                  </c:pt>
                  <c:pt idx="19">
                    <c:v>1.199519949856838</c:v>
                  </c:pt>
                  <c:pt idx="20">
                    <c:v>1.170005003818535</c:v>
                  </c:pt>
                  <c:pt idx="21">
                    <c:v>1.104466206536302</c:v>
                  </c:pt>
                  <c:pt idx="22">
                    <c:v>1.109768553210097</c:v>
                  </c:pt>
                  <c:pt idx="23">
                    <c:v>1.196473983901243</c:v>
                  </c:pt>
                  <c:pt idx="24">
                    <c:v>1.147543221732951</c:v>
                  </c:pt>
                  <c:pt idx="25">
                    <c:v>1.129670357324183</c:v>
                  </c:pt>
                  <c:pt idx="26">
                    <c:v>1.128451093487674</c:v>
                  </c:pt>
                  <c:pt idx="27">
                    <c:v>1.204471855941268</c:v>
                  </c:pt>
                  <c:pt idx="28">
                    <c:v>1.145771808234461</c:v>
                  </c:pt>
                  <c:pt idx="29">
                    <c:v>1.097378630690603</c:v>
                  </c:pt>
                  <c:pt idx="30">
                    <c:v>1.106698986194067</c:v>
                  </c:pt>
                  <c:pt idx="31">
                    <c:v>1.159144792289471</c:v>
                  </c:pt>
                  <c:pt idx="32">
                    <c:v>1.186000831198928</c:v>
                  </c:pt>
                  <c:pt idx="33">
                    <c:v>1.138960291663923</c:v>
                  </c:pt>
                  <c:pt idx="34">
                    <c:v>1.190743565094341</c:v>
                  </c:pt>
                  <c:pt idx="35">
                    <c:v>1.164407268349867</c:v>
                  </c:pt>
                </c:numCache>
              </c:numRef>
            </c:plus>
            <c:minus>
              <c:numRef>
                <c:f>'BL-SP-KI'!$AM$20:$AM$55</c:f>
                <c:numCache>
                  <c:formatCode>General</c:formatCode>
                  <c:ptCount val="36"/>
                  <c:pt idx="0">
                    <c:v>1.635296819044066</c:v>
                  </c:pt>
                  <c:pt idx="1">
                    <c:v>1.326063263292567</c:v>
                  </c:pt>
                  <c:pt idx="2">
                    <c:v>1.322744800367474</c:v>
                  </c:pt>
                  <c:pt idx="3">
                    <c:v>1.29254780374945</c:v>
                  </c:pt>
                  <c:pt idx="4">
                    <c:v>1.280729862156202</c:v>
                  </c:pt>
                  <c:pt idx="5">
                    <c:v>1.241652606256276</c:v>
                  </c:pt>
                  <c:pt idx="6">
                    <c:v>1.200980283534562</c:v>
                  </c:pt>
                  <c:pt idx="7">
                    <c:v>1.255961288107208</c:v>
                  </c:pt>
                  <c:pt idx="8">
                    <c:v>1.17115373354188</c:v>
                  </c:pt>
                  <c:pt idx="9">
                    <c:v>1.15368202638843</c:v>
                  </c:pt>
                  <c:pt idx="10">
                    <c:v>1.207591033722265</c:v>
                  </c:pt>
                  <c:pt idx="11">
                    <c:v>1.229363470428701</c:v>
                  </c:pt>
                  <c:pt idx="12">
                    <c:v>1.231818981279923</c:v>
                  </c:pt>
                  <c:pt idx="13">
                    <c:v>1.240136763784148</c:v>
                  </c:pt>
                  <c:pt idx="14">
                    <c:v>1.186236025363214</c:v>
                  </c:pt>
                  <c:pt idx="15">
                    <c:v>1.22869772591547</c:v>
                  </c:pt>
                  <c:pt idx="16">
                    <c:v>1.108811487621831</c:v>
                  </c:pt>
                  <c:pt idx="17">
                    <c:v>1.105186715449786</c:v>
                  </c:pt>
                  <c:pt idx="18">
                    <c:v>1.139044089071506</c:v>
                  </c:pt>
                  <c:pt idx="19">
                    <c:v>1.199519949856838</c:v>
                  </c:pt>
                  <c:pt idx="20">
                    <c:v>1.170005003818535</c:v>
                  </c:pt>
                  <c:pt idx="21">
                    <c:v>1.104466206536302</c:v>
                  </c:pt>
                  <c:pt idx="22">
                    <c:v>1.109768553210097</c:v>
                  </c:pt>
                  <c:pt idx="23">
                    <c:v>1.196473983901243</c:v>
                  </c:pt>
                  <c:pt idx="24">
                    <c:v>1.147543221732951</c:v>
                  </c:pt>
                  <c:pt idx="25">
                    <c:v>1.129670357324183</c:v>
                  </c:pt>
                  <c:pt idx="26">
                    <c:v>1.128451093487674</c:v>
                  </c:pt>
                  <c:pt idx="27">
                    <c:v>1.204471855941268</c:v>
                  </c:pt>
                  <c:pt idx="28">
                    <c:v>1.145771808234461</c:v>
                  </c:pt>
                  <c:pt idx="29">
                    <c:v>1.097378630690603</c:v>
                  </c:pt>
                  <c:pt idx="30">
                    <c:v>1.106698986194067</c:v>
                  </c:pt>
                  <c:pt idx="31">
                    <c:v>1.159144792289471</c:v>
                  </c:pt>
                  <c:pt idx="32">
                    <c:v>1.186000831198928</c:v>
                  </c:pt>
                  <c:pt idx="33">
                    <c:v>1.138960291663923</c:v>
                  </c:pt>
                  <c:pt idx="34">
                    <c:v>1.190743565094341</c:v>
                  </c:pt>
                  <c:pt idx="35">
                    <c:v>1.164407268349867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'BL-SP-KI'!$Y$20:$Y$55</c:f>
              <c:numCache>
                <c:formatCode>0.00</c:formatCode>
                <c:ptCount val="36"/>
                <c:pt idx="0">
                  <c:v>0.34444444446126</c:v>
                </c:pt>
                <c:pt idx="1">
                  <c:v>0.614166666520759</c:v>
                </c:pt>
                <c:pt idx="2">
                  <c:v>0.88305555540137</c:v>
                </c:pt>
                <c:pt idx="3">
                  <c:v>1.144999999960419</c:v>
                </c:pt>
                <c:pt idx="4">
                  <c:v>1.418055555433966</c:v>
                </c:pt>
                <c:pt idx="5">
                  <c:v>1.691666666592937</c:v>
                </c:pt>
                <c:pt idx="6">
                  <c:v>1.964999999909196</c:v>
                </c:pt>
                <c:pt idx="7">
                  <c:v>2.229444444354158</c:v>
                </c:pt>
                <c:pt idx="8">
                  <c:v>2.502777777670416</c:v>
                </c:pt>
                <c:pt idx="9">
                  <c:v>2.776388888829388</c:v>
                </c:pt>
                <c:pt idx="10">
                  <c:v>3.049722222145647</c:v>
                </c:pt>
                <c:pt idx="11">
                  <c:v>3.323611110972706</c:v>
                </c:pt>
                <c:pt idx="12">
                  <c:v>3.597222222131677</c:v>
                </c:pt>
                <c:pt idx="13">
                  <c:v>3.870555555447936</c:v>
                </c:pt>
                <c:pt idx="14">
                  <c:v>4.143888888764195</c:v>
                </c:pt>
                <c:pt idx="15">
                  <c:v>4.417499999923165</c:v>
                </c:pt>
                <c:pt idx="16">
                  <c:v>4.691388888750225</c:v>
                </c:pt>
                <c:pt idx="17">
                  <c:v>4.965277777751908</c:v>
                </c:pt>
                <c:pt idx="18">
                  <c:v>5.237499999871943</c:v>
                </c:pt>
                <c:pt idx="19">
                  <c:v>5.511388888873625</c:v>
                </c:pt>
                <c:pt idx="20">
                  <c:v>5.784999999857973</c:v>
                </c:pt>
                <c:pt idx="21">
                  <c:v>6.058888888859656</c:v>
                </c:pt>
                <c:pt idx="22">
                  <c:v>6.332499999844003</c:v>
                </c:pt>
                <c:pt idx="23">
                  <c:v>6.606666666513774</c:v>
                </c:pt>
                <c:pt idx="24">
                  <c:v>6.880277777672745</c:v>
                </c:pt>
                <c:pt idx="25">
                  <c:v>7.152777777635492</c:v>
                </c:pt>
                <c:pt idx="26">
                  <c:v>7.426666666637174</c:v>
                </c:pt>
                <c:pt idx="27">
                  <c:v>7.69722222222481</c:v>
                </c:pt>
                <c:pt idx="28">
                  <c:v>7.970555555541068</c:v>
                </c:pt>
                <c:pt idx="29">
                  <c:v>8.244166666525416</c:v>
                </c:pt>
                <c:pt idx="30">
                  <c:v>8.517500000016298</c:v>
                </c:pt>
                <c:pt idx="31">
                  <c:v>8.791666666511446</c:v>
                </c:pt>
                <c:pt idx="32">
                  <c:v>9.065000000002328</c:v>
                </c:pt>
                <c:pt idx="33">
                  <c:v>9.338611110986676</c:v>
                </c:pt>
                <c:pt idx="34">
                  <c:v>9.612222222145646</c:v>
                </c:pt>
                <c:pt idx="35">
                  <c:v>9.885833333304617</c:v>
                </c:pt>
              </c:numCache>
            </c:numRef>
          </c:xVal>
          <c:yVal>
            <c:numRef>
              <c:f>'BL-SP-KI'!$AL$20:$AL$55</c:f>
              <c:numCache>
                <c:formatCode>0.00</c:formatCode>
                <c:ptCount val="36"/>
                <c:pt idx="0">
                  <c:v>9.685855592335702</c:v>
                </c:pt>
                <c:pt idx="1">
                  <c:v>8.664549933954066</c:v>
                </c:pt>
                <c:pt idx="2">
                  <c:v>8.1095936583952</c:v>
                </c:pt>
                <c:pt idx="3">
                  <c:v>7.660324730643176</c:v>
                </c:pt>
                <c:pt idx="4">
                  <c:v>7.42556277193108</c:v>
                </c:pt>
                <c:pt idx="5">
                  <c:v>7.063030597468475</c:v>
                </c:pt>
                <c:pt idx="6">
                  <c:v>6.86160175105356</c:v>
                </c:pt>
                <c:pt idx="7">
                  <c:v>6.727670203243949</c:v>
                </c:pt>
                <c:pt idx="8">
                  <c:v>6.67695246684383</c:v>
                </c:pt>
                <c:pt idx="9">
                  <c:v>6.538461109097927</c:v>
                </c:pt>
                <c:pt idx="10">
                  <c:v>6.374792851482758</c:v>
                </c:pt>
                <c:pt idx="11">
                  <c:v>6.385895105384832</c:v>
                </c:pt>
                <c:pt idx="12">
                  <c:v>6.286283349359276</c:v>
                </c:pt>
                <c:pt idx="13">
                  <c:v>6.307084035500828</c:v>
                </c:pt>
                <c:pt idx="14">
                  <c:v>6.258498310041748</c:v>
                </c:pt>
                <c:pt idx="15">
                  <c:v>6.250879908192874</c:v>
                </c:pt>
                <c:pt idx="16">
                  <c:v>6.244254898033652</c:v>
                </c:pt>
                <c:pt idx="17">
                  <c:v>6.134094849803769</c:v>
                </c:pt>
                <c:pt idx="18">
                  <c:v>6.160969577545885</c:v>
                </c:pt>
                <c:pt idx="19">
                  <c:v>6.138376336855202</c:v>
                </c:pt>
                <c:pt idx="20">
                  <c:v>6.092282635241734</c:v>
                </c:pt>
                <c:pt idx="21">
                  <c:v>6.086324555524295</c:v>
                </c:pt>
                <c:pt idx="22">
                  <c:v>6.108442634786241</c:v>
                </c:pt>
                <c:pt idx="23">
                  <c:v>6.14927145227352</c:v>
                </c:pt>
                <c:pt idx="24">
                  <c:v>6.085158842544931</c:v>
                </c:pt>
                <c:pt idx="25">
                  <c:v>6.065565275619112</c:v>
                </c:pt>
                <c:pt idx="26">
                  <c:v>6.057087004136196</c:v>
                </c:pt>
                <c:pt idx="27">
                  <c:v>6.085563242843227</c:v>
                </c:pt>
                <c:pt idx="28">
                  <c:v>6.039891221796975</c:v>
                </c:pt>
                <c:pt idx="29">
                  <c:v>6.016329512791474</c:v>
                </c:pt>
                <c:pt idx="30">
                  <c:v>6.030790786654223</c:v>
                </c:pt>
                <c:pt idx="31">
                  <c:v>6.04013606450792</c:v>
                </c:pt>
                <c:pt idx="32">
                  <c:v>6.027799251424445</c:v>
                </c:pt>
                <c:pt idx="33">
                  <c:v>6.071884649574577</c:v>
                </c:pt>
                <c:pt idx="34">
                  <c:v>6.000719586091193</c:v>
                </c:pt>
                <c:pt idx="35">
                  <c:v>6.077167653703644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3745072"/>
        <c:axId val="-153741168"/>
      </c:scatterChart>
      <c:valAx>
        <c:axId val="-153745072"/>
        <c:scaling>
          <c:orientation val="minMax"/>
          <c:max val="1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3741168"/>
        <c:crosses val="autoZero"/>
        <c:crossBetween val="midCat"/>
      </c:valAx>
      <c:valAx>
        <c:axId val="-1537411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%ID/g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3745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Bi-213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'BL-SP-KI'!$Y$17</c:f>
              <c:strCache>
                <c:ptCount val="1"/>
                <c:pt idx="0">
                  <c:v>Blood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'BL-SP-KI'!$AC$20:$AC$55</c:f>
                <c:numCache>
                  <c:formatCode>General</c:formatCode>
                  <c:ptCount val="36"/>
                  <c:pt idx="0">
                    <c:v>0.340168418588622</c:v>
                  </c:pt>
                  <c:pt idx="1">
                    <c:v>0.588042540593246</c:v>
                  </c:pt>
                  <c:pt idx="2">
                    <c:v>0.873558533013703</c:v>
                  </c:pt>
                  <c:pt idx="3">
                    <c:v>0.971717154009553</c:v>
                  </c:pt>
                  <c:pt idx="4">
                    <c:v>1.200428461009529</c:v>
                  </c:pt>
                  <c:pt idx="5">
                    <c:v>1.322147916729045</c:v>
                  </c:pt>
                  <c:pt idx="6">
                    <c:v>1.330839941519402</c:v>
                  </c:pt>
                  <c:pt idx="7">
                    <c:v>1.377850326379362</c:v>
                  </c:pt>
                  <c:pt idx="8">
                    <c:v>1.513594705778443</c:v>
                  </c:pt>
                  <c:pt idx="9">
                    <c:v>1.565182393812446</c:v>
                  </c:pt>
                  <c:pt idx="10">
                    <c:v>1.688182225603374</c:v>
                  </c:pt>
                  <c:pt idx="11">
                    <c:v>1.673601781375176</c:v>
                  </c:pt>
                  <c:pt idx="12">
                    <c:v>1.5757273953696</c:v>
                  </c:pt>
                  <c:pt idx="13">
                    <c:v>1.613939084986337</c:v>
                  </c:pt>
                  <c:pt idx="14">
                    <c:v>1.655885551719338</c:v>
                  </c:pt>
                  <c:pt idx="15">
                    <c:v>1.6443132695499</c:v>
                  </c:pt>
                  <c:pt idx="16">
                    <c:v>1.716902216871414</c:v>
                  </c:pt>
                  <c:pt idx="17">
                    <c:v>1.67931740969621</c:v>
                  </c:pt>
                  <c:pt idx="18">
                    <c:v>1.660794404212345</c:v>
                  </c:pt>
                  <c:pt idx="19">
                    <c:v>1.735565276423619</c:v>
                  </c:pt>
                  <c:pt idx="20">
                    <c:v>1.697083231837936</c:v>
                  </c:pt>
                  <c:pt idx="21">
                    <c:v>1.609087785132712</c:v>
                  </c:pt>
                  <c:pt idx="22">
                    <c:v>1.596788321307711</c:v>
                  </c:pt>
                  <c:pt idx="23">
                    <c:v>1.631712019847285</c:v>
                  </c:pt>
                  <c:pt idx="24">
                    <c:v>1.629989464101962</c:v>
                  </c:pt>
                  <c:pt idx="25">
                    <c:v>1.476811924192082</c:v>
                  </c:pt>
                  <c:pt idx="26">
                    <c:v>1.699667576133829</c:v>
                  </c:pt>
                  <c:pt idx="27">
                    <c:v>1.498385122537015</c:v>
                  </c:pt>
                  <c:pt idx="28">
                    <c:v>1.603031132268317</c:v>
                  </c:pt>
                  <c:pt idx="29">
                    <c:v>1.665710153649188</c:v>
                  </c:pt>
                  <c:pt idx="30">
                    <c:v>1.689322616441889</c:v>
                  </c:pt>
                  <c:pt idx="31">
                    <c:v>1.607327687467582</c:v>
                  </c:pt>
                  <c:pt idx="32">
                    <c:v>1.678779445818207</c:v>
                  </c:pt>
                  <c:pt idx="33">
                    <c:v>1.68802190257187</c:v>
                  </c:pt>
                  <c:pt idx="34">
                    <c:v>1.755356779488708</c:v>
                  </c:pt>
                  <c:pt idx="35">
                    <c:v>1.725153788504415</c:v>
                  </c:pt>
                </c:numCache>
              </c:numRef>
            </c:plus>
            <c:minus>
              <c:numRef>
                <c:f>'BL-SP-KI'!$AC$20:$AC$55</c:f>
                <c:numCache>
                  <c:formatCode>General</c:formatCode>
                  <c:ptCount val="36"/>
                  <c:pt idx="0">
                    <c:v>0.340168418588622</c:v>
                  </c:pt>
                  <c:pt idx="1">
                    <c:v>0.588042540593246</c:v>
                  </c:pt>
                  <c:pt idx="2">
                    <c:v>0.873558533013703</c:v>
                  </c:pt>
                  <c:pt idx="3">
                    <c:v>0.971717154009553</c:v>
                  </c:pt>
                  <c:pt idx="4">
                    <c:v>1.200428461009529</c:v>
                  </c:pt>
                  <c:pt idx="5">
                    <c:v>1.322147916729045</c:v>
                  </c:pt>
                  <c:pt idx="6">
                    <c:v>1.330839941519402</c:v>
                  </c:pt>
                  <c:pt idx="7">
                    <c:v>1.377850326379362</c:v>
                  </c:pt>
                  <c:pt idx="8">
                    <c:v>1.513594705778443</c:v>
                  </c:pt>
                  <c:pt idx="9">
                    <c:v>1.565182393812446</c:v>
                  </c:pt>
                  <c:pt idx="10">
                    <c:v>1.688182225603374</c:v>
                  </c:pt>
                  <c:pt idx="11">
                    <c:v>1.673601781375176</c:v>
                  </c:pt>
                  <c:pt idx="12">
                    <c:v>1.5757273953696</c:v>
                  </c:pt>
                  <c:pt idx="13">
                    <c:v>1.613939084986337</c:v>
                  </c:pt>
                  <c:pt idx="14">
                    <c:v>1.655885551719338</c:v>
                  </c:pt>
                  <c:pt idx="15">
                    <c:v>1.6443132695499</c:v>
                  </c:pt>
                  <c:pt idx="16">
                    <c:v>1.716902216871414</c:v>
                  </c:pt>
                  <c:pt idx="17">
                    <c:v>1.67931740969621</c:v>
                  </c:pt>
                  <c:pt idx="18">
                    <c:v>1.660794404212345</c:v>
                  </c:pt>
                  <c:pt idx="19">
                    <c:v>1.735565276423619</c:v>
                  </c:pt>
                  <c:pt idx="20">
                    <c:v>1.697083231837936</c:v>
                  </c:pt>
                  <c:pt idx="21">
                    <c:v>1.609087785132712</c:v>
                  </c:pt>
                  <c:pt idx="22">
                    <c:v>1.596788321307711</c:v>
                  </c:pt>
                  <c:pt idx="23">
                    <c:v>1.631712019847285</c:v>
                  </c:pt>
                  <c:pt idx="24">
                    <c:v>1.629989464101962</c:v>
                  </c:pt>
                  <c:pt idx="25">
                    <c:v>1.476811924192082</c:v>
                  </c:pt>
                  <c:pt idx="26">
                    <c:v>1.699667576133829</c:v>
                  </c:pt>
                  <c:pt idx="27">
                    <c:v>1.498385122537015</c:v>
                  </c:pt>
                  <c:pt idx="28">
                    <c:v>1.603031132268317</c:v>
                  </c:pt>
                  <c:pt idx="29">
                    <c:v>1.665710153649188</c:v>
                  </c:pt>
                  <c:pt idx="30">
                    <c:v>1.689322616441889</c:v>
                  </c:pt>
                  <c:pt idx="31">
                    <c:v>1.607327687467582</c:v>
                  </c:pt>
                  <c:pt idx="32">
                    <c:v>1.678779445818207</c:v>
                  </c:pt>
                  <c:pt idx="33">
                    <c:v>1.68802190257187</c:v>
                  </c:pt>
                  <c:pt idx="34">
                    <c:v>1.755356779488708</c:v>
                  </c:pt>
                  <c:pt idx="35">
                    <c:v>1.725153788504415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'BL-SP-KI'!$Y$20:$Y$55</c:f>
              <c:numCache>
                <c:formatCode>0.00</c:formatCode>
                <c:ptCount val="36"/>
                <c:pt idx="0">
                  <c:v>0.34444444446126</c:v>
                </c:pt>
                <c:pt idx="1">
                  <c:v>0.614166666520759</c:v>
                </c:pt>
                <c:pt idx="2">
                  <c:v>0.88305555540137</c:v>
                </c:pt>
                <c:pt idx="3">
                  <c:v>1.144999999960419</c:v>
                </c:pt>
                <c:pt idx="4">
                  <c:v>1.418055555433966</c:v>
                </c:pt>
                <c:pt idx="5">
                  <c:v>1.691666666592937</c:v>
                </c:pt>
                <c:pt idx="6">
                  <c:v>1.964999999909196</c:v>
                </c:pt>
                <c:pt idx="7">
                  <c:v>2.229444444354158</c:v>
                </c:pt>
                <c:pt idx="8">
                  <c:v>2.502777777670416</c:v>
                </c:pt>
                <c:pt idx="9">
                  <c:v>2.776388888829388</c:v>
                </c:pt>
                <c:pt idx="10">
                  <c:v>3.049722222145647</c:v>
                </c:pt>
                <c:pt idx="11">
                  <c:v>3.323611110972706</c:v>
                </c:pt>
                <c:pt idx="12">
                  <c:v>3.597222222131677</c:v>
                </c:pt>
                <c:pt idx="13">
                  <c:v>3.870555555447936</c:v>
                </c:pt>
                <c:pt idx="14">
                  <c:v>4.143888888764195</c:v>
                </c:pt>
                <c:pt idx="15">
                  <c:v>4.417499999923165</c:v>
                </c:pt>
                <c:pt idx="16">
                  <c:v>4.691388888750225</c:v>
                </c:pt>
                <c:pt idx="17">
                  <c:v>4.965277777751908</c:v>
                </c:pt>
                <c:pt idx="18">
                  <c:v>5.237499999871943</c:v>
                </c:pt>
                <c:pt idx="19">
                  <c:v>5.511388888873625</c:v>
                </c:pt>
                <c:pt idx="20">
                  <c:v>5.784999999857973</c:v>
                </c:pt>
                <c:pt idx="21">
                  <c:v>6.058888888859656</c:v>
                </c:pt>
                <c:pt idx="22">
                  <c:v>6.332499999844003</c:v>
                </c:pt>
                <c:pt idx="23">
                  <c:v>6.606666666513774</c:v>
                </c:pt>
                <c:pt idx="24">
                  <c:v>6.880277777672745</c:v>
                </c:pt>
                <c:pt idx="25">
                  <c:v>7.152777777635492</c:v>
                </c:pt>
                <c:pt idx="26">
                  <c:v>7.426666666637174</c:v>
                </c:pt>
                <c:pt idx="27">
                  <c:v>7.69722222222481</c:v>
                </c:pt>
                <c:pt idx="28">
                  <c:v>7.970555555541068</c:v>
                </c:pt>
                <c:pt idx="29">
                  <c:v>8.244166666525416</c:v>
                </c:pt>
                <c:pt idx="30">
                  <c:v>8.517500000016298</c:v>
                </c:pt>
                <c:pt idx="31">
                  <c:v>8.791666666511446</c:v>
                </c:pt>
                <c:pt idx="32">
                  <c:v>9.065000000002328</c:v>
                </c:pt>
                <c:pt idx="33">
                  <c:v>9.338611110986676</c:v>
                </c:pt>
                <c:pt idx="34">
                  <c:v>9.612222222145646</c:v>
                </c:pt>
                <c:pt idx="35">
                  <c:v>9.885833333304617</c:v>
                </c:pt>
              </c:numCache>
            </c:numRef>
          </c:xVal>
          <c:yVal>
            <c:numRef>
              <c:f>'BL-SP-KI'!$AB$20:$AB$55</c:f>
              <c:numCache>
                <c:formatCode>0.00</c:formatCode>
                <c:ptCount val="36"/>
                <c:pt idx="0">
                  <c:v>2.421777876122204</c:v>
                </c:pt>
                <c:pt idx="1">
                  <c:v>3.30458264129984</c:v>
                </c:pt>
                <c:pt idx="2">
                  <c:v>4.108543906302053</c:v>
                </c:pt>
                <c:pt idx="3">
                  <c:v>4.574798184622673</c:v>
                </c:pt>
                <c:pt idx="4">
                  <c:v>5.110683968357562</c:v>
                </c:pt>
                <c:pt idx="5">
                  <c:v>5.432635264195059</c:v>
                </c:pt>
                <c:pt idx="6">
                  <c:v>5.77125438991539</c:v>
                </c:pt>
                <c:pt idx="7">
                  <c:v>6.053812816090382</c:v>
                </c:pt>
                <c:pt idx="8">
                  <c:v>6.018657890204567</c:v>
                </c:pt>
                <c:pt idx="9">
                  <c:v>6.239619773366442</c:v>
                </c:pt>
                <c:pt idx="10">
                  <c:v>6.395330618730989</c:v>
                </c:pt>
                <c:pt idx="11">
                  <c:v>6.488424600849636</c:v>
                </c:pt>
                <c:pt idx="12">
                  <c:v>6.362501181783995</c:v>
                </c:pt>
                <c:pt idx="13">
                  <c:v>6.602598966733249</c:v>
                </c:pt>
                <c:pt idx="14">
                  <c:v>6.635382803779521</c:v>
                </c:pt>
                <c:pt idx="15">
                  <c:v>6.63845152600041</c:v>
                </c:pt>
                <c:pt idx="16">
                  <c:v>6.594173009084777</c:v>
                </c:pt>
                <c:pt idx="17">
                  <c:v>6.615316749383677</c:v>
                </c:pt>
                <c:pt idx="18">
                  <c:v>6.658089328478901</c:v>
                </c:pt>
                <c:pt idx="19">
                  <c:v>6.688008346627952</c:v>
                </c:pt>
                <c:pt idx="20">
                  <c:v>6.65367549326589</c:v>
                </c:pt>
                <c:pt idx="21">
                  <c:v>6.657754461459453</c:v>
                </c:pt>
                <c:pt idx="22">
                  <c:v>6.713034201881626</c:v>
                </c:pt>
                <c:pt idx="23">
                  <c:v>6.600948432407603</c:v>
                </c:pt>
                <c:pt idx="24">
                  <c:v>6.659806611215637</c:v>
                </c:pt>
                <c:pt idx="25">
                  <c:v>6.640566690784022</c:v>
                </c:pt>
                <c:pt idx="26">
                  <c:v>6.625384668625782</c:v>
                </c:pt>
                <c:pt idx="27">
                  <c:v>6.707784356595571</c:v>
                </c:pt>
                <c:pt idx="28">
                  <c:v>6.614804738972038</c:v>
                </c:pt>
                <c:pt idx="29">
                  <c:v>6.663021112936167</c:v>
                </c:pt>
                <c:pt idx="30">
                  <c:v>6.596197807819016</c:v>
                </c:pt>
                <c:pt idx="31">
                  <c:v>6.652914819381302</c:v>
                </c:pt>
                <c:pt idx="32">
                  <c:v>6.59078366995152</c:v>
                </c:pt>
                <c:pt idx="33">
                  <c:v>6.68344599582716</c:v>
                </c:pt>
                <c:pt idx="34">
                  <c:v>6.539712991330144</c:v>
                </c:pt>
                <c:pt idx="35">
                  <c:v>6.538405510950322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'BL-SP-KI'!$AE$17</c:f>
              <c:strCache>
                <c:ptCount val="1"/>
                <c:pt idx="0">
                  <c:v>Spleen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'BL-SP-KI'!$AI$20:$AI$56</c:f>
                <c:numCache>
                  <c:formatCode>General</c:formatCode>
                  <c:ptCount val="37"/>
                  <c:pt idx="0">
                    <c:v>4.377340151439722</c:v>
                  </c:pt>
                  <c:pt idx="1">
                    <c:v>4.55297575143158</c:v>
                  </c:pt>
                  <c:pt idx="2">
                    <c:v>4.563181532959185</c:v>
                  </c:pt>
                  <c:pt idx="3">
                    <c:v>4.68558892609608</c:v>
                  </c:pt>
                  <c:pt idx="4">
                    <c:v>4.485540216516901</c:v>
                  </c:pt>
                  <c:pt idx="5">
                    <c:v>4.27602494035011</c:v>
                  </c:pt>
                  <c:pt idx="6">
                    <c:v>4.99720096031284</c:v>
                  </c:pt>
                  <c:pt idx="7">
                    <c:v>4.818781633275742</c:v>
                  </c:pt>
                  <c:pt idx="8">
                    <c:v>5.059730555277956</c:v>
                  </c:pt>
                  <c:pt idx="9">
                    <c:v>4.975237168106018</c:v>
                  </c:pt>
                  <c:pt idx="10">
                    <c:v>5.37102422890158</c:v>
                  </c:pt>
                  <c:pt idx="11">
                    <c:v>5.156010090495815</c:v>
                  </c:pt>
                  <c:pt idx="12">
                    <c:v>4.964914753400506</c:v>
                  </c:pt>
                  <c:pt idx="13">
                    <c:v>5.214734912203187</c:v>
                  </c:pt>
                  <c:pt idx="14">
                    <c:v>4.892185578354471</c:v>
                  </c:pt>
                  <c:pt idx="15">
                    <c:v>4.829066857759706</c:v>
                  </c:pt>
                  <c:pt idx="16">
                    <c:v>5.07806921906028</c:v>
                  </c:pt>
                  <c:pt idx="17">
                    <c:v>4.823740418707</c:v>
                  </c:pt>
                  <c:pt idx="18">
                    <c:v>4.963915694840597</c:v>
                  </c:pt>
                  <c:pt idx="19">
                    <c:v>4.952490391993103</c:v>
                  </c:pt>
                  <c:pt idx="20">
                    <c:v>4.935172685515507</c:v>
                  </c:pt>
                  <c:pt idx="21">
                    <c:v>4.928688970650912</c:v>
                  </c:pt>
                  <c:pt idx="22">
                    <c:v>4.794270137266322</c:v>
                  </c:pt>
                  <c:pt idx="23">
                    <c:v>4.677392670480529</c:v>
                  </c:pt>
                  <c:pt idx="24">
                    <c:v>4.745389012486224</c:v>
                  </c:pt>
                  <c:pt idx="25">
                    <c:v>5.013321350377863</c:v>
                  </c:pt>
                  <c:pt idx="26">
                    <c:v>5.012929294742356</c:v>
                  </c:pt>
                  <c:pt idx="27">
                    <c:v>5.252185710745239</c:v>
                  </c:pt>
                  <c:pt idx="28">
                    <c:v>5.27888061977148</c:v>
                  </c:pt>
                  <c:pt idx="29">
                    <c:v>5.005310794797008</c:v>
                  </c:pt>
                  <c:pt idx="30">
                    <c:v>5.030200950156926</c:v>
                  </c:pt>
                  <c:pt idx="31">
                    <c:v>4.87011595055885</c:v>
                  </c:pt>
                  <c:pt idx="32">
                    <c:v>5.136157181096555</c:v>
                  </c:pt>
                  <c:pt idx="33">
                    <c:v>5.329201474386853</c:v>
                  </c:pt>
                  <c:pt idx="34">
                    <c:v>4.978860740618176</c:v>
                  </c:pt>
                  <c:pt idx="35">
                    <c:v>4.892485582419559</c:v>
                  </c:pt>
                  <c:pt idx="36">
                    <c:v>4.949131596900999</c:v>
                  </c:pt>
                </c:numCache>
              </c:numRef>
            </c:plus>
            <c:minus>
              <c:numRef>
                <c:f>'BL-SP-KI'!$AI$20:$AI$56</c:f>
                <c:numCache>
                  <c:formatCode>General</c:formatCode>
                  <c:ptCount val="37"/>
                  <c:pt idx="0">
                    <c:v>4.377340151439722</c:v>
                  </c:pt>
                  <c:pt idx="1">
                    <c:v>4.55297575143158</c:v>
                  </c:pt>
                  <c:pt idx="2">
                    <c:v>4.563181532959185</c:v>
                  </c:pt>
                  <c:pt idx="3">
                    <c:v>4.68558892609608</c:v>
                  </c:pt>
                  <c:pt idx="4">
                    <c:v>4.485540216516901</c:v>
                  </c:pt>
                  <c:pt idx="5">
                    <c:v>4.27602494035011</c:v>
                  </c:pt>
                  <c:pt idx="6">
                    <c:v>4.99720096031284</c:v>
                  </c:pt>
                  <c:pt idx="7">
                    <c:v>4.818781633275742</c:v>
                  </c:pt>
                  <c:pt idx="8">
                    <c:v>5.059730555277956</c:v>
                  </c:pt>
                  <c:pt idx="9">
                    <c:v>4.975237168106018</c:v>
                  </c:pt>
                  <c:pt idx="10">
                    <c:v>5.37102422890158</c:v>
                  </c:pt>
                  <c:pt idx="11">
                    <c:v>5.156010090495815</c:v>
                  </c:pt>
                  <c:pt idx="12">
                    <c:v>4.964914753400506</c:v>
                  </c:pt>
                  <c:pt idx="13">
                    <c:v>5.214734912203187</c:v>
                  </c:pt>
                  <c:pt idx="14">
                    <c:v>4.892185578354471</c:v>
                  </c:pt>
                  <c:pt idx="15">
                    <c:v>4.829066857759706</c:v>
                  </c:pt>
                  <c:pt idx="16">
                    <c:v>5.07806921906028</c:v>
                  </c:pt>
                  <c:pt idx="17">
                    <c:v>4.823740418707</c:v>
                  </c:pt>
                  <c:pt idx="18">
                    <c:v>4.963915694840597</c:v>
                  </c:pt>
                  <c:pt idx="19">
                    <c:v>4.952490391993103</c:v>
                  </c:pt>
                  <c:pt idx="20">
                    <c:v>4.935172685515507</c:v>
                  </c:pt>
                  <c:pt idx="21">
                    <c:v>4.928688970650912</c:v>
                  </c:pt>
                  <c:pt idx="22">
                    <c:v>4.794270137266322</c:v>
                  </c:pt>
                  <c:pt idx="23">
                    <c:v>4.677392670480529</c:v>
                  </c:pt>
                  <c:pt idx="24">
                    <c:v>4.745389012486224</c:v>
                  </c:pt>
                  <c:pt idx="25">
                    <c:v>5.013321350377863</c:v>
                  </c:pt>
                  <c:pt idx="26">
                    <c:v>5.012929294742356</c:v>
                  </c:pt>
                  <c:pt idx="27">
                    <c:v>5.252185710745239</c:v>
                  </c:pt>
                  <c:pt idx="28">
                    <c:v>5.27888061977148</c:v>
                  </c:pt>
                  <c:pt idx="29">
                    <c:v>5.005310794797008</c:v>
                  </c:pt>
                  <c:pt idx="30">
                    <c:v>5.030200950156926</c:v>
                  </c:pt>
                  <c:pt idx="31">
                    <c:v>4.87011595055885</c:v>
                  </c:pt>
                  <c:pt idx="32">
                    <c:v>5.136157181096555</c:v>
                  </c:pt>
                  <c:pt idx="33">
                    <c:v>5.329201474386853</c:v>
                  </c:pt>
                  <c:pt idx="34">
                    <c:v>4.978860740618176</c:v>
                  </c:pt>
                  <c:pt idx="35">
                    <c:v>4.892485582419559</c:v>
                  </c:pt>
                  <c:pt idx="36">
                    <c:v>4.949131596900999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'BL-SP-KI'!$Y$20:$Y$55</c:f>
              <c:numCache>
                <c:formatCode>0.00</c:formatCode>
                <c:ptCount val="36"/>
                <c:pt idx="0">
                  <c:v>0.34444444446126</c:v>
                </c:pt>
                <c:pt idx="1">
                  <c:v>0.614166666520759</c:v>
                </c:pt>
                <c:pt idx="2">
                  <c:v>0.88305555540137</c:v>
                </c:pt>
                <c:pt idx="3">
                  <c:v>1.144999999960419</c:v>
                </c:pt>
                <c:pt idx="4">
                  <c:v>1.418055555433966</c:v>
                </c:pt>
                <c:pt idx="5">
                  <c:v>1.691666666592937</c:v>
                </c:pt>
                <c:pt idx="6">
                  <c:v>1.964999999909196</c:v>
                </c:pt>
                <c:pt idx="7">
                  <c:v>2.229444444354158</c:v>
                </c:pt>
                <c:pt idx="8">
                  <c:v>2.502777777670416</c:v>
                </c:pt>
                <c:pt idx="9">
                  <c:v>2.776388888829388</c:v>
                </c:pt>
                <c:pt idx="10">
                  <c:v>3.049722222145647</c:v>
                </c:pt>
                <c:pt idx="11">
                  <c:v>3.323611110972706</c:v>
                </c:pt>
                <c:pt idx="12">
                  <c:v>3.597222222131677</c:v>
                </c:pt>
                <c:pt idx="13">
                  <c:v>3.870555555447936</c:v>
                </c:pt>
                <c:pt idx="14">
                  <c:v>4.143888888764195</c:v>
                </c:pt>
                <c:pt idx="15">
                  <c:v>4.417499999923165</c:v>
                </c:pt>
                <c:pt idx="16">
                  <c:v>4.691388888750225</c:v>
                </c:pt>
                <c:pt idx="17">
                  <c:v>4.965277777751908</c:v>
                </c:pt>
                <c:pt idx="18">
                  <c:v>5.237499999871943</c:v>
                </c:pt>
                <c:pt idx="19">
                  <c:v>5.511388888873625</c:v>
                </c:pt>
                <c:pt idx="20">
                  <c:v>5.784999999857973</c:v>
                </c:pt>
                <c:pt idx="21">
                  <c:v>6.058888888859656</c:v>
                </c:pt>
                <c:pt idx="22">
                  <c:v>6.332499999844003</c:v>
                </c:pt>
                <c:pt idx="23">
                  <c:v>6.606666666513774</c:v>
                </c:pt>
                <c:pt idx="24">
                  <c:v>6.880277777672745</c:v>
                </c:pt>
                <c:pt idx="25">
                  <c:v>7.152777777635492</c:v>
                </c:pt>
                <c:pt idx="26">
                  <c:v>7.426666666637174</c:v>
                </c:pt>
                <c:pt idx="27">
                  <c:v>7.69722222222481</c:v>
                </c:pt>
                <c:pt idx="28">
                  <c:v>7.970555555541068</c:v>
                </c:pt>
                <c:pt idx="29">
                  <c:v>8.244166666525416</c:v>
                </c:pt>
                <c:pt idx="30">
                  <c:v>8.517500000016298</c:v>
                </c:pt>
                <c:pt idx="31">
                  <c:v>8.791666666511446</c:v>
                </c:pt>
                <c:pt idx="32">
                  <c:v>9.065000000002328</c:v>
                </c:pt>
                <c:pt idx="33">
                  <c:v>9.338611110986676</c:v>
                </c:pt>
                <c:pt idx="34">
                  <c:v>9.612222222145646</c:v>
                </c:pt>
                <c:pt idx="35">
                  <c:v>9.885833333304617</c:v>
                </c:pt>
              </c:numCache>
            </c:numRef>
          </c:xVal>
          <c:yVal>
            <c:numRef>
              <c:f>'BL-SP-KI'!$AH$20:$AH$55</c:f>
              <c:numCache>
                <c:formatCode>0.00</c:formatCode>
                <c:ptCount val="36"/>
                <c:pt idx="0">
                  <c:v>18.4656698795568</c:v>
                </c:pt>
                <c:pt idx="1">
                  <c:v>19.78946601358612</c:v>
                </c:pt>
                <c:pt idx="2">
                  <c:v>20.67594648581284</c:v>
                </c:pt>
                <c:pt idx="3">
                  <c:v>21.16917234023279</c:v>
                </c:pt>
                <c:pt idx="4">
                  <c:v>21.86680230772628</c:v>
                </c:pt>
                <c:pt idx="5">
                  <c:v>22.14617812095411</c:v>
                </c:pt>
                <c:pt idx="6">
                  <c:v>22.63023506311046</c:v>
                </c:pt>
                <c:pt idx="7">
                  <c:v>23.06404307211414</c:v>
                </c:pt>
                <c:pt idx="8">
                  <c:v>23.32183465441812</c:v>
                </c:pt>
                <c:pt idx="9">
                  <c:v>23.31422712546706</c:v>
                </c:pt>
                <c:pt idx="10">
                  <c:v>23.6196401077367</c:v>
                </c:pt>
                <c:pt idx="11">
                  <c:v>23.84222537530589</c:v>
                </c:pt>
                <c:pt idx="12">
                  <c:v>23.81982705935345</c:v>
                </c:pt>
                <c:pt idx="13">
                  <c:v>23.77097843025977</c:v>
                </c:pt>
                <c:pt idx="14">
                  <c:v>23.91987251354715</c:v>
                </c:pt>
                <c:pt idx="15">
                  <c:v>23.69933666532205</c:v>
                </c:pt>
                <c:pt idx="16">
                  <c:v>23.78538567979048</c:v>
                </c:pt>
                <c:pt idx="17">
                  <c:v>23.55385363396734</c:v>
                </c:pt>
                <c:pt idx="18">
                  <c:v>24.00843296898155</c:v>
                </c:pt>
                <c:pt idx="19">
                  <c:v>23.90554992107844</c:v>
                </c:pt>
                <c:pt idx="20">
                  <c:v>23.76419067942098</c:v>
                </c:pt>
                <c:pt idx="21">
                  <c:v>23.8326390394039</c:v>
                </c:pt>
                <c:pt idx="22">
                  <c:v>23.61434043041088</c:v>
                </c:pt>
                <c:pt idx="23">
                  <c:v>24.03951484560411</c:v>
                </c:pt>
                <c:pt idx="24">
                  <c:v>23.78130626761562</c:v>
                </c:pt>
                <c:pt idx="25">
                  <c:v>23.79075433550367</c:v>
                </c:pt>
                <c:pt idx="26">
                  <c:v>23.62351240319326</c:v>
                </c:pt>
                <c:pt idx="27">
                  <c:v>23.53985806311816</c:v>
                </c:pt>
                <c:pt idx="28">
                  <c:v>23.81132786900355</c:v>
                </c:pt>
                <c:pt idx="29">
                  <c:v>23.88640694668131</c:v>
                </c:pt>
                <c:pt idx="30">
                  <c:v>23.39119681268787</c:v>
                </c:pt>
                <c:pt idx="31">
                  <c:v>23.39929405058119</c:v>
                </c:pt>
                <c:pt idx="32">
                  <c:v>23.78175359615367</c:v>
                </c:pt>
                <c:pt idx="33">
                  <c:v>23.86736660340989</c:v>
                </c:pt>
                <c:pt idx="34">
                  <c:v>23.94399199523565</c:v>
                </c:pt>
                <c:pt idx="35">
                  <c:v>23.54230375480345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'BL-SP-KI'!$AK$17</c:f>
              <c:strCache>
                <c:ptCount val="1"/>
                <c:pt idx="0">
                  <c:v>Kidney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'BL-SP-KI'!$AO$20:$AO$55</c:f>
                <c:numCache>
                  <c:formatCode>General</c:formatCode>
                  <c:ptCount val="36"/>
                  <c:pt idx="0">
                    <c:v>2.731385158138329</c:v>
                  </c:pt>
                  <c:pt idx="1">
                    <c:v>2.29954362840115</c:v>
                  </c:pt>
                  <c:pt idx="2">
                    <c:v>2.153943559628467</c:v>
                  </c:pt>
                  <c:pt idx="3">
                    <c:v>1.995343177098388</c:v>
                  </c:pt>
                  <c:pt idx="4">
                    <c:v>1.868069862938511</c:v>
                  </c:pt>
                  <c:pt idx="5">
                    <c:v>1.749540448690983</c:v>
                  </c:pt>
                  <c:pt idx="6">
                    <c:v>1.591509446245573</c:v>
                  </c:pt>
                  <c:pt idx="7">
                    <c:v>1.352040382772398</c:v>
                  </c:pt>
                  <c:pt idx="8">
                    <c:v>1.482449658761067</c:v>
                  </c:pt>
                  <c:pt idx="9">
                    <c:v>1.427131083610086</c:v>
                  </c:pt>
                  <c:pt idx="10">
                    <c:v>1.403155866829508</c:v>
                  </c:pt>
                  <c:pt idx="11">
                    <c:v>1.298003400689558</c:v>
                  </c:pt>
                  <c:pt idx="12">
                    <c:v>1.276892588326916</c:v>
                  </c:pt>
                  <c:pt idx="13">
                    <c:v>1.343336708373346</c:v>
                  </c:pt>
                  <c:pt idx="14">
                    <c:v>1.165122130409929</c:v>
                  </c:pt>
                  <c:pt idx="15">
                    <c:v>1.184055531120196</c:v>
                  </c:pt>
                  <c:pt idx="16">
                    <c:v>1.227889420718927</c:v>
                  </c:pt>
                  <c:pt idx="17">
                    <c:v>1.241996534330877</c:v>
                  </c:pt>
                  <c:pt idx="18">
                    <c:v>1.170470038257339</c:v>
                  </c:pt>
                  <c:pt idx="19">
                    <c:v>1.195468447559021</c:v>
                  </c:pt>
                  <c:pt idx="20">
                    <c:v>1.197351139958444</c:v>
                  </c:pt>
                  <c:pt idx="21">
                    <c:v>1.178168949913831</c:v>
                  </c:pt>
                  <c:pt idx="22">
                    <c:v>1.175536939298</c:v>
                  </c:pt>
                  <c:pt idx="23">
                    <c:v>1.33546213361674</c:v>
                  </c:pt>
                  <c:pt idx="24">
                    <c:v>1.194235893032174</c:v>
                  </c:pt>
                  <c:pt idx="25">
                    <c:v>1.220357240433785</c:v>
                  </c:pt>
                  <c:pt idx="26">
                    <c:v>1.180221270854158</c:v>
                  </c:pt>
                  <c:pt idx="27">
                    <c:v>1.172359938973013</c:v>
                  </c:pt>
                  <c:pt idx="28">
                    <c:v>1.227589303333986</c:v>
                  </c:pt>
                  <c:pt idx="29">
                    <c:v>1.172211449282013</c:v>
                  </c:pt>
                  <c:pt idx="30">
                    <c:v>1.266485772539701</c:v>
                  </c:pt>
                  <c:pt idx="31">
                    <c:v>1.325850045208003</c:v>
                  </c:pt>
                  <c:pt idx="32">
                    <c:v>1.240389928096427</c:v>
                  </c:pt>
                  <c:pt idx="33">
                    <c:v>1.272723953886503</c:v>
                  </c:pt>
                  <c:pt idx="34">
                    <c:v>1.220852091259043</c:v>
                  </c:pt>
                  <c:pt idx="35">
                    <c:v>1.255058947560361</c:v>
                  </c:pt>
                </c:numCache>
              </c:numRef>
            </c:plus>
            <c:minus>
              <c:numRef>
                <c:f>'BL-SP-KI'!$AO$20:$AO$55</c:f>
                <c:numCache>
                  <c:formatCode>General</c:formatCode>
                  <c:ptCount val="36"/>
                  <c:pt idx="0">
                    <c:v>2.731385158138329</c:v>
                  </c:pt>
                  <c:pt idx="1">
                    <c:v>2.29954362840115</c:v>
                  </c:pt>
                  <c:pt idx="2">
                    <c:v>2.153943559628467</c:v>
                  </c:pt>
                  <c:pt idx="3">
                    <c:v>1.995343177098388</c:v>
                  </c:pt>
                  <c:pt idx="4">
                    <c:v>1.868069862938511</c:v>
                  </c:pt>
                  <c:pt idx="5">
                    <c:v>1.749540448690983</c:v>
                  </c:pt>
                  <c:pt idx="6">
                    <c:v>1.591509446245573</c:v>
                  </c:pt>
                  <c:pt idx="7">
                    <c:v>1.352040382772398</c:v>
                  </c:pt>
                  <c:pt idx="8">
                    <c:v>1.482449658761067</c:v>
                  </c:pt>
                  <c:pt idx="9">
                    <c:v>1.427131083610086</c:v>
                  </c:pt>
                  <c:pt idx="10">
                    <c:v>1.403155866829508</c:v>
                  </c:pt>
                  <c:pt idx="11">
                    <c:v>1.298003400689558</c:v>
                  </c:pt>
                  <c:pt idx="12">
                    <c:v>1.276892588326916</c:v>
                  </c:pt>
                  <c:pt idx="13">
                    <c:v>1.343336708373346</c:v>
                  </c:pt>
                  <c:pt idx="14">
                    <c:v>1.165122130409929</c:v>
                  </c:pt>
                  <c:pt idx="15">
                    <c:v>1.184055531120196</c:v>
                  </c:pt>
                  <c:pt idx="16">
                    <c:v>1.227889420718927</c:v>
                  </c:pt>
                  <c:pt idx="17">
                    <c:v>1.241996534330877</c:v>
                  </c:pt>
                  <c:pt idx="18">
                    <c:v>1.170470038257339</c:v>
                  </c:pt>
                  <c:pt idx="19">
                    <c:v>1.195468447559021</c:v>
                  </c:pt>
                  <c:pt idx="20">
                    <c:v>1.197351139958444</c:v>
                  </c:pt>
                  <c:pt idx="21">
                    <c:v>1.178168949913831</c:v>
                  </c:pt>
                  <c:pt idx="22">
                    <c:v>1.175536939298</c:v>
                  </c:pt>
                  <c:pt idx="23">
                    <c:v>1.33546213361674</c:v>
                  </c:pt>
                  <c:pt idx="24">
                    <c:v>1.194235893032174</c:v>
                  </c:pt>
                  <c:pt idx="25">
                    <c:v>1.220357240433785</c:v>
                  </c:pt>
                  <c:pt idx="26">
                    <c:v>1.180221270854158</c:v>
                  </c:pt>
                  <c:pt idx="27">
                    <c:v>1.172359938973013</c:v>
                  </c:pt>
                  <c:pt idx="28">
                    <c:v>1.227589303333986</c:v>
                  </c:pt>
                  <c:pt idx="29">
                    <c:v>1.172211449282013</c:v>
                  </c:pt>
                  <c:pt idx="30">
                    <c:v>1.266485772539701</c:v>
                  </c:pt>
                  <c:pt idx="31">
                    <c:v>1.325850045208003</c:v>
                  </c:pt>
                  <c:pt idx="32">
                    <c:v>1.240389928096427</c:v>
                  </c:pt>
                  <c:pt idx="33">
                    <c:v>1.272723953886503</c:v>
                  </c:pt>
                  <c:pt idx="34">
                    <c:v>1.220852091259043</c:v>
                  </c:pt>
                  <c:pt idx="35">
                    <c:v>1.255058947560361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'BL-SP-KI'!$Y$20:$Y$55</c:f>
              <c:numCache>
                <c:formatCode>0.00</c:formatCode>
                <c:ptCount val="36"/>
                <c:pt idx="0">
                  <c:v>0.34444444446126</c:v>
                </c:pt>
                <c:pt idx="1">
                  <c:v>0.614166666520759</c:v>
                </c:pt>
                <c:pt idx="2">
                  <c:v>0.88305555540137</c:v>
                </c:pt>
                <c:pt idx="3">
                  <c:v>1.144999999960419</c:v>
                </c:pt>
                <c:pt idx="4">
                  <c:v>1.418055555433966</c:v>
                </c:pt>
                <c:pt idx="5">
                  <c:v>1.691666666592937</c:v>
                </c:pt>
                <c:pt idx="6">
                  <c:v>1.964999999909196</c:v>
                </c:pt>
                <c:pt idx="7">
                  <c:v>2.229444444354158</c:v>
                </c:pt>
                <c:pt idx="8">
                  <c:v>2.502777777670416</c:v>
                </c:pt>
                <c:pt idx="9">
                  <c:v>2.776388888829388</c:v>
                </c:pt>
                <c:pt idx="10">
                  <c:v>3.049722222145647</c:v>
                </c:pt>
                <c:pt idx="11">
                  <c:v>3.323611110972706</c:v>
                </c:pt>
                <c:pt idx="12">
                  <c:v>3.597222222131677</c:v>
                </c:pt>
                <c:pt idx="13">
                  <c:v>3.870555555447936</c:v>
                </c:pt>
                <c:pt idx="14">
                  <c:v>4.143888888764195</c:v>
                </c:pt>
                <c:pt idx="15">
                  <c:v>4.417499999923165</c:v>
                </c:pt>
                <c:pt idx="16">
                  <c:v>4.691388888750225</c:v>
                </c:pt>
                <c:pt idx="17">
                  <c:v>4.965277777751908</c:v>
                </c:pt>
                <c:pt idx="18">
                  <c:v>5.237499999871943</c:v>
                </c:pt>
                <c:pt idx="19">
                  <c:v>5.511388888873625</c:v>
                </c:pt>
                <c:pt idx="20">
                  <c:v>5.784999999857973</c:v>
                </c:pt>
                <c:pt idx="21">
                  <c:v>6.058888888859656</c:v>
                </c:pt>
                <c:pt idx="22">
                  <c:v>6.332499999844003</c:v>
                </c:pt>
                <c:pt idx="23">
                  <c:v>6.606666666513774</c:v>
                </c:pt>
                <c:pt idx="24">
                  <c:v>6.880277777672745</c:v>
                </c:pt>
                <c:pt idx="25">
                  <c:v>7.152777777635492</c:v>
                </c:pt>
                <c:pt idx="26">
                  <c:v>7.426666666637174</c:v>
                </c:pt>
                <c:pt idx="27">
                  <c:v>7.69722222222481</c:v>
                </c:pt>
                <c:pt idx="28">
                  <c:v>7.970555555541068</c:v>
                </c:pt>
                <c:pt idx="29">
                  <c:v>8.244166666525416</c:v>
                </c:pt>
                <c:pt idx="30">
                  <c:v>8.517500000016298</c:v>
                </c:pt>
                <c:pt idx="31">
                  <c:v>8.791666666511446</c:v>
                </c:pt>
                <c:pt idx="32">
                  <c:v>9.065000000002328</c:v>
                </c:pt>
                <c:pt idx="33">
                  <c:v>9.338611110986676</c:v>
                </c:pt>
                <c:pt idx="34">
                  <c:v>9.612222222145646</c:v>
                </c:pt>
                <c:pt idx="35">
                  <c:v>9.885833333304617</c:v>
                </c:pt>
              </c:numCache>
            </c:numRef>
          </c:xVal>
          <c:yVal>
            <c:numRef>
              <c:f>'BL-SP-KI'!$AN$20:$AN$55</c:f>
              <c:numCache>
                <c:formatCode>0.00</c:formatCode>
                <c:ptCount val="36"/>
                <c:pt idx="0">
                  <c:v>27.7891359317497</c:v>
                </c:pt>
                <c:pt idx="1">
                  <c:v>23.30884228073378</c:v>
                </c:pt>
                <c:pt idx="2">
                  <c:v>19.75096434884697</c:v>
                </c:pt>
                <c:pt idx="3">
                  <c:v>17.01004281278895</c:v>
                </c:pt>
                <c:pt idx="4">
                  <c:v>14.68850426899932</c:v>
                </c:pt>
                <c:pt idx="5">
                  <c:v>12.75284387122687</c:v>
                </c:pt>
                <c:pt idx="6">
                  <c:v>11.59326063934672</c:v>
                </c:pt>
                <c:pt idx="7">
                  <c:v>10.50992562203964</c:v>
                </c:pt>
                <c:pt idx="8">
                  <c:v>9.692042664188336</c:v>
                </c:pt>
                <c:pt idx="9">
                  <c:v>9.012073716343828</c:v>
                </c:pt>
                <c:pt idx="10">
                  <c:v>8.572591971980338</c:v>
                </c:pt>
                <c:pt idx="11">
                  <c:v>8.067591222456217</c:v>
                </c:pt>
                <c:pt idx="12">
                  <c:v>7.85622488255446</c:v>
                </c:pt>
                <c:pt idx="13">
                  <c:v>7.550930949609302</c:v>
                </c:pt>
                <c:pt idx="14">
                  <c:v>7.30163355798042</c:v>
                </c:pt>
                <c:pt idx="15">
                  <c:v>7.155113945508308</c:v>
                </c:pt>
                <c:pt idx="16">
                  <c:v>7.012102412227978</c:v>
                </c:pt>
                <c:pt idx="17">
                  <c:v>6.93981808486084</c:v>
                </c:pt>
                <c:pt idx="18">
                  <c:v>6.875806277180584</c:v>
                </c:pt>
                <c:pt idx="19">
                  <c:v>6.785228662465672</c:v>
                </c:pt>
                <c:pt idx="20">
                  <c:v>6.795359006057048</c:v>
                </c:pt>
                <c:pt idx="21">
                  <c:v>6.78685870285905</c:v>
                </c:pt>
                <c:pt idx="22">
                  <c:v>6.663028580478611</c:v>
                </c:pt>
                <c:pt idx="23">
                  <c:v>6.738975942489614</c:v>
                </c:pt>
                <c:pt idx="24">
                  <c:v>6.624653687394743</c:v>
                </c:pt>
                <c:pt idx="25">
                  <c:v>6.673766335687472</c:v>
                </c:pt>
                <c:pt idx="26">
                  <c:v>6.629863948070814</c:v>
                </c:pt>
                <c:pt idx="27">
                  <c:v>6.620128732810998</c:v>
                </c:pt>
                <c:pt idx="28">
                  <c:v>6.642380037366443</c:v>
                </c:pt>
                <c:pt idx="29">
                  <c:v>6.565337946691453</c:v>
                </c:pt>
                <c:pt idx="30">
                  <c:v>6.58456641434584</c:v>
                </c:pt>
                <c:pt idx="31">
                  <c:v>6.59907678517732</c:v>
                </c:pt>
                <c:pt idx="32">
                  <c:v>6.506212707188062</c:v>
                </c:pt>
                <c:pt idx="33">
                  <c:v>6.535021211803232</c:v>
                </c:pt>
                <c:pt idx="34">
                  <c:v>6.607165650339502</c:v>
                </c:pt>
                <c:pt idx="35">
                  <c:v>6.555363741714174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5914752"/>
        <c:axId val="-125910848"/>
      </c:scatterChart>
      <c:valAx>
        <c:axId val="-125914752"/>
        <c:scaling>
          <c:orientation val="minMax"/>
          <c:max val="1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5910848"/>
        <c:crosses val="autoZero"/>
        <c:crossBetween val="midCat"/>
      </c:valAx>
      <c:valAx>
        <c:axId val="-1259108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%ID/g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5914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Mouse 2 (Blood)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'BL-SP-KI'!$E$19</c:f>
              <c:strCache>
                <c:ptCount val="1"/>
                <c:pt idx="0">
                  <c:v>Fr-221 (cmp)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'BL-SP-KI'!$D$64:$D$99</c:f>
              <c:numCache>
                <c:formatCode>0.00</c:formatCode>
                <c:ptCount val="36"/>
                <c:pt idx="0">
                  <c:v>0.34444444446126</c:v>
                </c:pt>
                <c:pt idx="1">
                  <c:v>0.614166666520759</c:v>
                </c:pt>
                <c:pt idx="2">
                  <c:v>0.88305555540137</c:v>
                </c:pt>
                <c:pt idx="3">
                  <c:v>1.144999999960419</c:v>
                </c:pt>
                <c:pt idx="4">
                  <c:v>1.418055555433966</c:v>
                </c:pt>
                <c:pt idx="5">
                  <c:v>1.691666666592937</c:v>
                </c:pt>
                <c:pt idx="6">
                  <c:v>1.964999999909196</c:v>
                </c:pt>
                <c:pt idx="7">
                  <c:v>2.229444444354158</c:v>
                </c:pt>
                <c:pt idx="8">
                  <c:v>2.502777777670416</c:v>
                </c:pt>
                <c:pt idx="9">
                  <c:v>2.776388888829388</c:v>
                </c:pt>
                <c:pt idx="10">
                  <c:v>3.049722222145647</c:v>
                </c:pt>
                <c:pt idx="11">
                  <c:v>3.323611110972706</c:v>
                </c:pt>
                <c:pt idx="12">
                  <c:v>3.597222222131677</c:v>
                </c:pt>
                <c:pt idx="13">
                  <c:v>3.870555555447936</c:v>
                </c:pt>
                <c:pt idx="14">
                  <c:v>4.143888888764195</c:v>
                </c:pt>
                <c:pt idx="15">
                  <c:v>4.417499999923165</c:v>
                </c:pt>
                <c:pt idx="16">
                  <c:v>4.691388888750225</c:v>
                </c:pt>
                <c:pt idx="17">
                  <c:v>4.965277777751908</c:v>
                </c:pt>
                <c:pt idx="18">
                  <c:v>5.237499999871943</c:v>
                </c:pt>
                <c:pt idx="19">
                  <c:v>5.511388888873625</c:v>
                </c:pt>
                <c:pt idx="20">
                  <c:v>5.784999999857973</c:v>
                </c:pt>
                <c:pt idx="21">
                  <c:v>6.058888888859656</c:v>
                </c:pt>
                <c:pt idx="22">
                  <c:v>6.332499999844003</c:v>
                </c:pt>
                <c:pt idx="23">
                  <c:v>6.606666666513774</c:v>
                </c:pt>
                <c:pt idx="24">
                  <c:v>6.880277777672745</c:v>
                </c:pt>
                <c:pt idx="25">
                  <c:v>7.152777777635492</c:v>
                </c:pt>
                <c:pt idx="26">
                  <c:v>7.426666666637174</c:v>
                </c:pt>
                <c:pt idx="27">
                  <c:v>7.69722222222481</c:v>
                </c:pt>
                <c:pt idx="28">
                  <c:v>7.970555555541068</c:v>
                </c:pt>
                <c:pt idx="29">
                  <c:v>8.244166666525416</c:v>
                </c:pt>
                <c:pt idx="30">
                  <c:v>8.517500000016298</c:v>
                </c:pt>
                <c:pt idx="31">
                  <c:v>8.791666666511446</c:v>
                </c:pt>
                <c:pt idx="32">
                  <c:v>9.065000000002328</c:v>
                </c:pt>
                <c:pt idx="33">
                  <c:v>9.338611110986676</c:v>
                </c:pt>
                <c:pt idx="34">
                  <c:v>9.612222222145646</c:v>
                </c:pt>
                <c:pt idx="35">
                  <c:v>9.885833333304617</c:v>
                </c:pt>
              </c:numCache>
            </c:numRef>
          </c:xVal>
          <c:yVal>
            <c:numRef>
              <c:f>'BL-SP-KI'!$E$64:$E$99</c:f>
              <c:numCache>
                <c:formatCode>General</c:formatCode>
                <c:ptCount val="36"/>
                <c:pt idx="0">
                  <c:v>8032.14</c:v>
                </c:pt>
                <c:pt idx="1">
                  <c:v>8213.379999999999</c:v>
                </c:pt>
                <c:pt idx="2">
                  <c:v>8398.7</c:v>
                </c:pt>
                <c:pt idx="3">
                  <c:v>8542.129999999999</c:v>
                </c:pt>
                <c:pt idx="4">
                  <c:v>8702.870000000001</c:v>
                </c:pt>
                <c:pt idx="5">
                  <c:v>8806.059999999999</c:v>
                </c:pt>
                <c:pt idx="6">
                  <c:v>8846.62</c:v>
                </c:pt>
                <c:pt idx="7">
                  <c:v>8831.91</c:v>
                </c:pt>
                <c:pt idx="8">
                  <c:v>8875.719999999999</c:v>
                </c:pt>
                <c:pt idx="9">
                  <c:v>9013.450000000001</c:v>
                </c:pt>
                <c:pt idx="10">
                  <c:v>9018.24</c:v>
                </c:pt>
                <c:pt idx="11">
                  <c:v>8943.2</c:v>
                </c:pt>
                <c:pt idx="12">
                  <c:v>8917.709999999999</c:v>
                </c:pt>
                <c:pt idx="13">
                  <c:v>8971.77</c:v>
                </c:pt>
                <c:pt idx="14">
                  <c:v>9082.809999999999</c:v>
                </c:pt>
                <c:pt idx="15">
                  <c:v>9157.23</c:v>
                </c:pt>
                <c:pt idx="16">
                  <c:v>9077.69</c:v>
                </c:pt>
                <c:pt idx="17">
                  <c:v>8856.11</c:v>
                </c:pt>
                <c:pt idx="18">
                  <c:v>8984.58</c:v>
                </c:pt>
                <c:pt idx="19">
                  <c:v>9213.84</c:v>
                </c:pt>
                <c:pt idx="20">
                  <c:v>8977.9</c:v>
                </c:pt>
                <c:pt idx="21">
                  <c:v>8904.93</c:v>
                </c:pt>
                <c:pt idx="22">
                  <c:v>8983.26</c:v>
                </c:pt>
                <c:pt idx="23">
                  <c:v>8917.33</c:v>
                </c:pt>
                <c:pt idx="24">
                  <c:v>8766.78</c:v>
                </c:pt>
                <c:pt idx="25">
                  <c:v>8810.28</c:v>
                </c:pt>
                <c:pt idx="26">
                  <c:v>8975.35</c:v>
                </c:pt>
                <c:pt idx="27">
                  <c:v>8966.309999999999</c:v>
                </c:pt>
                <c:pt idx="28">
                  <c:v>8933.69</c:v>
                </c:pt>
                <c:pt idx="29">
                  <c:v>8879.709999999999</c:v>
                </c:pt>
                <c:pt idx="30">
                  <c:v>8680.379999999999</c:v>
                </c:pt>
                <c:pt idx="31">
                  <c:v>8800.98</c:v>
                </c:pt>
                <c:pt idx="32">
                  <c:v>8834.23</c:v>
                </c:pt>
                <c:pt idx="33">
                  <c:v>9053.07</c:v>
                </c:pt>
                <c:pt idx="34">
                  <c:v>9051.799999999999</c:v>
                </c:pt>
                <c:pt idx="35">
                  <c:v>8896.43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'BL-SP-KI'!$G$19</c:f>
              <c:strCache>
                <c:ptCount val="1"/>
                <c:pt idx="0">
                  <c:v>Bi-213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'BL-SP-KI'!$D$64:$D$99</c:f>
              <c:numCache>
                <c:formatCode>0.00</c:formatCode>
                <c:ptCount val="36"/>
                <c:pt idx="0">
                  <c:v>0.34444444446126</c:v>
                </c:pt>
                <c:pt idx="1">
                  <c:v>0.614166666520759</c:v>
                </c:pt>
                <c:pt idx="2">
                  <c:v>0.88305555540137</c:v>
                </c:pt>
                <c:pt idx="3">
                  <c:v>1.144999999960419</c:v>
                </c:pt>
                <c:pt idx="4">
                  <c:v>1.418055555433966</c:v>
                </c:pt>
                <c:pt idx="5">
                  <c:v>1.691666666592937</c:v>
                </c:pt>
                <c:pt idx="6">
                  <c:v>1.964999999909196</c:v>
                </c:pt>
                <c:pt idx="7">
                  <c:v>2.229444444354158</c:v>
                </c:pt>
                <c:pt idx="8">
                  <c:v>2.502777777670416</c:v>
                </c:pt>
                <c:pt idx="9">
                  <c:v>2.776388888829388</c:v>
                </c:pt>
                <c:pt idx="10">
                  <c:v>3.049722222145647</c:v>
                </c:pt>
                <c:pt idx="11">
                  <c:v>3.323611110972706</c:v>
                </c:pt>
                <c:pt idx="12">
                  <c:v>3.597222222131677</c:v>
                </c:pt>
                <c:pt idx="13">
                  <c:v>3.870555555447936</c:v>
                </c:pt>
                <c:pt idx="14">
                  <c:v>4.143888888764195</c:v>
                </c:pt>
                <c:pt idx="15">
                  <c:v>4.417499999923165</c:v>
                </c:pt>
                <c:pt idx="16">
                  <c:v>4.691388888750225</c:v>
                </c:pt>
                <c:pt idx="17">
                  <c:v>4.965277777751908</c:v>
                </c:pt>
                <c:pt idx="18">
                  <c:v>5.237499999871943</c:v>
                </c:pt>
                <c:pt idx="19">
                  <c:v>5.511388888873625</c:v>
                </c:pt>
                <c:pt idx="20">
                  <c:v>5.784999999857973</c:v>
                </c:pt>
                <c:pt idx="21">
                  <c:v>6.058888888859656</c:v>
                </c:pt>
                <c:pt idx="22">
                  <c:v>6.332499999844003</c:v>
                </c:pt>
                <c:pt idx="23">
                  <c:v>6.606666666513774</c:v>
                </c:pt>
                <c:pt idx="24">
                  <c:v>6.880277777672745</c:v>
                </c:pt>
                <c:pt idx="25">
                  <c:v>7.152777777635492</c:v>
                </c:pt>
                <c:pt idx="26">
                  <c:v>7.426666666637174</c:v>
                </c:pt>
                <c:pt idx="27">
                  <c:v>7.69722222222481</c:v>
                </c:pt>
                <c:pt idx="28">
                  <c:v>7.970555555541068</c:v>
                </c:pt>
                <c:pt idx="29">
                  <c:v>8.244166666525416</c:v>
                </c:pt>
                <c:pt idx="30">
                  <c:v>8.517500000016298</c:v>
                </c:pt>
                <c:pt idx="31">
                  <c:v>8.791666666511446</c:v>
                </c:pt>
                <c:pt idx="32">
                  <c:v>9.065000000002328</c:v>
                </c:pt>
                <c:pt idx="33">
                  <c:v>9.338611110986676</c:v>
                </c:pt>
                <c:pt idx="34">
                  <c:v>9.612222222145646</c:v>
                </c:pt>
                <c:pt idx="35">
                  <c:v>9.885833333304617</c:v>
                </c:pt>
              </c:numCache>
            </c:numRef>
          </c:xVal>
          <c:yVal>
            <c:numRef>
              <c:f>'BL-SP-KI'!$G$64:$G$99</c:f>
              <c:numCache>
                <c:formatCode>General</c:formatCode>
                <c:ptCount val="36"/>
                <c:pt idx="0">
                  <c:v>3066.36</c:v>
                </c:pt>
                <c:pt idx="1">
                  <c:v>4061.51</c:v>
                </c:pt>
                <c:pt idx="2">
                  <c:v>4903.36</c:v>
                </c:pt>
                <c:pt idx="3">
                  <c:v>5639.89</c:v>
                </c:pt>
                <c:pt idx="4">
                  <c:v>6190.44</c:v>
                </c:pt>
                <c:pt idx="5">
                  <c:v>6501.41</c:v>
                </c:pt>
                <c:pt idx="6">
                  <c:v>7063.56</c:v>
                </c:pt>
                <c:pt idx="7">
                  <c:v>7330.14</c:v>
                </c:pt>
                <c:pt idx="8">
                  <c:v>7168.32</c:v>
                </c:pt>
                <c:pt idx="9">
                  <c:v>7345.85</c:v>
                </c:pt>
                <c:pt idx="10">
                  <c:v>7441.05</c:v>
                </c:pt>
                <c:pt idx="11">
                  <c:v>7739.27</c:v>
                </c:pt>
                <c:pt idx="12">
                  <c:v>7759.46</c:v>
                </c:pt>
                <c:pt idx="13">
                  <c:v>7912.31</c:v>
                </c:pt>
                <c:pt idx="14">
                  <c:v>7918.22</c:v>
                </c:pt>
                <c:pt idx="15">
                  <c:v>8018.44</c:v>
                </c:pt>
                <c:pt idx="16">
                  <c:v>7909.54</c:v>
                </c:pt>
                <c:pt idx="17">
                  <c:v>7957.53</c:v>
                </c:pt>
                <c:pt idx="18">
                  <c:v>8073.37</c:v>
                </c:pt>
                <c:pt idx="19">
                  <c:v>8024.25</c:v>
                </c:pt>
                <c:pt idx="20">
                  <c:v>7915.12</c:v>
                </c:pt>
                <c:pt idx="21">
                  <c:v>8093.7</c:v>
                </c:pt>
                <c:pt idx="22">
                  <c:v>8082.52</c:v>
                </c:pt>
                <c:pt idx="23">
                  <c:v>8038.29</c:v>
                </c:pt>
                <c:pt idx="24">
                  <c:v>8017.62</c:v>
                </c:pt>
                <c:pt idx="25">
                  <c:v>8109.06</c:v>
                </c:pt>
                <c:pt idx="26">
                  <c:v>7948.39</c:v>
                </c:pt>
                <c:pt idx="27">
                  <c:v>7993.09</c:v>
                </c:pt>
                <c:pt idx="28">
                  <c:v>7949.5</c:v>
                </c:pt>
                <c:pt idx="29">
                  <c:v>8011.85</c:v>
                </c:pt>
                <c:pt idx="30">
                  <c:v>7944.73</c:v>
                </c:pt>
                <c:pt idx="31">
                  <c:v>8045.17</c:v>
                </c:pt>
                <c:pt idx="32">
                  <c:v>7895.81</c:v>
                </c:pt>
                <c:pt idx="33">
                  <c:v>7977.27</c:v>
                </c:pt>
                <c:pt idx="34">
                  <c:v>7856.45</c:v>
                </c:pt>
                <c:pt idx="35">
                  <c:v>7791.71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4045088"/>
        <c:axId val="-134041968"/>
      </c:scatterChart>
      <c:valAx>
        <c:axId val="-134045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4041968"/>
        <c:crosses val="autoZero"/>
        <c:crossBetween val="midCat"/>
      </c:valAx>
      <c:valAx>
        <c:axId val="-1340419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cmp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4045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Mouse 2 (Spleen)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61113135506"/>
          <c:y val="0.122975460122699"/>
          <c:w val="0.741427145550468"/>
          <c:h val="0.73008188010241"/>
        </c:manualLayout>
      </c:layout>
      <c:scatterChart>
        <c:scatterStyle val="lineMarker"/>
        <c:varyColors val="0"/>
        <c:ser>
          <c:idx val="0"/>
          <c:order val="0"/>
          <c:tx>
            <c:strRef>
              <c:f>'BL-SP-KI'!$L$19</c:f>
              <c:strCache>
                <c:ptCount val="1"/>
                <c:pt idx="0">
                  <c:v>Fr-221 (cmp)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'BL-SP-KI'!$K$64:$K$99</c:f>
              <c:numCache>
                <c:formatCode>0.00</c:formatCode>
                <c:ptCount val="36"/>
                <c:pt idx="0">
                  <c:v>0.364999999932479</c:v>
                </c:pt>
                <c:pt idx="1">
                  <c:v>0.634722222166601</c:v>
                </c:pt>
                <c:pt idx="2">
                  <c:v>0.903611111047212</c:v>
                </c:pt>
                <c:pt idx="3">
                  <c:v>1.165555555431638</c:v>
                </c:pt>
                <c:pt idx="4">
                  <c:v>1.438611111079808</c:v>
                </c:pt>
                <c:pt idx="5">
                  <c:v>1.711944444396067</c:v>
                </c:pt>
                <c:pt idx="6">
                  <c:v>1.985555555555038</c:v>
                </c:pt>
                <c:pt idx="7">
                  <c:v>2.25</c:v>
                </c:pt>
                <c:pt idx="8">
                  <c:v>2.523055555473547</c:v>
                </c:pt>
                <c:pt idx="9">
                  <c:v>2.796666666632518</c:v>
                </c:pt>
                <c:pt idx="10">
                  <c:v>3.070277777791489</c:v>
                </c:pt>
                <c:pt idx="11">
                  <c:v>3.344166666618548</c:v>
                </c:pt>
                <c:pt idx="12">
                  <c:v>3.617499999934807</c:v>
                </c:pt>
                <c:pt idx="13">
                  <c:v>3.891111111093778</c:v>
                </c:pt>
                <c:pt idx="14">
                  <c:v>4.164444444410037</c:v>
                </c:pt>
                <c:pt idx="15">
                  <c:v>4.438055555569008</c:v>
                </c:pt>
                <c:pt idx="16">
                  <c:v>4.711944444396067</c:v>
                </c:pt>
                <c:pt idx="17">
                  <c:v>4.985833333223126</c:v>
                </c:pt>
                <c:pt idx="18">
                  <c:v>5.258055555517785</c:v>
                </c:pt>
                <c:pt idx="19">
                  <c:v>5.531666666676756</c:v>
                </c:pt>
                <c:pt idx="20">
                  <c:v>5.805555555503815</c:v>
                </c:pt>
                <c:pt idx="21">
                  <c:v>6.079444444330874</c:v>
                </c:pt>
                <c:pt idx="22">
                  <c:v>6.353055555489846</c:v>
                </c:pt>
                <c:pt idx="23">
                  <c:v>6.627222222159617</c:v>
                </c:pt>
                <c:pt idx="24">
                  <c:v>6.900555555475876</c:v>
                </c:pt>
                <c:pt idx="25">
                  <c:v>7.173055555438623</c:v>
                </c:pt>
                <c:pt idx="26">
                  <c:v>7.447222222108394</c:v>
                </c:pt>
                <c:pt idx="27">
                  <c:v>7.717499999853316</c:v>
                </c:pt>
                <c:pt idx="28">
                  <c:v>7.990833333344198</c:v>
                </c:pt>
                <c:pt idx="29">
                  <c:v>8.264444444328546</c:v>
                </c:pt>
                <c:pt idx="30">
                  <c:v>8.538055555487517</c:v>
                </c:pt>
                <c:pt idx="31">
                  <c:v>8.811944444314577</c:v>
                </c:pt>
                <c:pt idx="32">
                  <c:v>9.085277777630836</c:v>
                </c:pt>
                <c:pt idx="33">
                  <c:v>9.359166666632518</c:v>
                </c:pt>
                <c:pt idx="34">
                  <c:v>9.632777777791489</c:v>
                </c:pt>
                <c:pt idx="35">
                  <c:v>9.906388888775837</c:v>
                </c:pt>
              </c:numCache>
            </c:numRef>
          </c:xVal>
          <c:yVal>
            <c:numRef>
              <c:f>'BL-SP-KI'!$L$64:$L$99</c:f>
              <c:numCache>
                <c:formatCode>General</c:formatCode>
                <c:ptCount val="36"/>
                <c:pt idx="0">
                  <c:v>7681.15</c:v>
                </c:pt>
                <c:pt idx="1">
                  <c:v>7970.35</c:v>
                </c:pt>
                <c:pt idx="2">
                  <c:v>8110.4</c:v>
                </c:pt>
                <c:pt idx="3">
                  <c:v>8024.4</c:v>
                </c:pt>
                <c:pt idx="4">
                  <c:v>8002.62</c:v>
                </c:pt>
                <c:pt idx="5">
                  <c:v>8107.34</c:v>
                </c:pt>
                <c:pt idx="6">
                  <c:v>8138.0</c:v>
                </c:pt>
                <c:pt idx="7">
                  <c:v>8110.1</c:v>
                </c:pt>
                <c:pt idx="8">
                  <c:v>8106.56</c:v>
                </c:pt>
                <c:pt idx="9">
                  <c:v>8142.27</c:v>
                </c:pt>
                <c:pt idx="10">
                  <c:v>8036.63</c:v>
                </c:pt>
                <c:pt idx="11">
                  <c:v>8201.65</c:v>
                </c:pt>
                <c:pt idx="12">
                  <c:v>7814.33</c:v>
                </c:pt>
                <c:pt idx="13">
                  <c:v>8210.299999999999</c:v>
                </c:pt>
                <c:pt idx="14">
                  <c:v>8218.6</c:v>
                </c:pt>
                <c:pt idx="15">
                  <c:v>8067.89</c:v>
                </c:pt>
                <c:pt idx="16">
                  <c:v>8113.69</c:v>
                </c:pt>
                <c:pt idx="17">
                  <c:v>8206.049999999999</c:v>
                </c:pt>
                <c:pt idx="18">
                  <c:v>8058.57</c:v>
                </c:pt>
                <c:pt idx="19">
                  <c:v>8124.11</c:v>
                </c:pt>
                <c:pt idx="20">
                  <c:v>7961.27</c:v>
                </c:pt>
                <c:pt idx="21">
                  <c:v>7975.81</c:v>
                </c:pt>
                <c:pt idx="22">
                  <c:v>8172.95</c:v>
                </c:pt>
                <c:pt idx="23">
                  <c:v>8112.81</c:v>
                </c:pt>
                <c:pt idx="24">
                  <c:v>7974.1</c:v>
                </c:pt>
                <c:pt idx="25">
                  <c:v>7944.89</c:v>
                </c:pt>
                <c:pt idx="26">
                  <c:v>8157.15</c:v>
                </c:pt>
                <c:pt idx="27">
                  <c:v>8038.42</c:v>
                </c:pt>
                <c:pt idx="28">
                  <c:v>8064.21</c:v>
                </c:pt>
                <c:pt idx="29">
                  <c:v>8050.65</c:v>
                </c:pt>
                <c:pt idx="30">
                  <c:v>8167.35</c:v>
                </c:pt>
                <c:pt idx="31">
                  <c:v>7962.19</c:v>
                </c:pt>
                <c:pt idx="32">
                  <c:v>8017.26</c:v>
                </c:pt>
                <c:pt idx="33">
                  <c:v>7992.56</c:v>
                </c:pt>
                <c:pt idx="34">
                  <c:v>8044.4</c:v>
                </c:pt>
                <c:pt idx="35">
                  <c:v>7915.71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'BL-SP-KI'!$N$19</c:f>
              <c:strCache>
                <c:ptCount val="1"/>
                <c:pt idx="0">
                  <c:v>Bi-213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'BL-SP-KI'!$K$64:$K$99</c:f>
              <c:numCache>
                <c:formatCode>0.00</c:formatCode>
                <c:ptCount val="36"/>
                <c:pt idx="0">
                  <c:v>0.364999999932479</c:v>
                </c:pt>
                <c:pt idx="1">
                  <c:v>0.634722222166601</c:v>
                </c:pt>
                <c:pt idx="2">
                  <c:v>0.903611111047212</c:v>
                </c:pt>
                <c:pt idx="3">
                  <c:v>1.165555555431638</c:v>
                </c:pt>
                <c:pt idx="4">
                  <c:v>1.438611111079808</c:v>
                </c:pt>
                <c:pt idx="5">
                  <c:v>1.711944444396067</c:v>
                </c:pt>
                <c:pt idx="6">
                  <c:v>1.985555555555038</c:v>
                </c:pt>
                <c:pt idx="7">
                  <c:v>2.25</c:v>
                </c:pt>
                <c:pt idx="8">
                  <c:v>2.523055555473547</c:v>
                </c:pt>
                <c:pt idx="9">
                  <c:v>2.796666666632518</c:v>
                </c:pt>
                <c:pt idx="10">
                  <c:v>3.070277777791489</c:v>
                </c:pt>
                <c:pt idx="11">
                  <c:v>3.344166666618548</c:v>
                </c:pt>
                <c:pt idx="12">
                  <c:v>3.617499999934807</c:v>
                </c:pt>
                <c:pt idx="13">
                  <c:v>3.891111111093778</c:v>
                </c:pt>
                <c:pt idx="14">
                  <c:v>4.164444444410037</c:v>
                </c:pt>
                <c:pt idx="15">
                  <c:v>4.438055555569008</c:v>
                </c:pt>
                <c:pt idx="16">
                  <c:v>4.711944444396067</c:v>
                </c:pt>
                <c:pt idx="17">
                  <c:v>4.985833333223126</c:v>
                </c:pt>
                <c:pt idx="18">
                  <c:v>5.258055555517785</c:v>
                </c:pt>
                <c:pt idx="19">
                  <c:v>5.531666666676756</c:v>
                </c:pt>
                <c:pt idx="20">
                  <c:v>5.805555555503815</c:v>
                </c:pt>
                <c:pt idx="21">
                  <c:v>6.079444444330874</c:v>
                </c:pt>
                <c:pt idx="22">
                  <c:v>6.353055555489846</c:v>
                </c:pt>
                <c:pt idx="23">
                  <c:v>6.627222222159617</c:v>
                </c:pt>
                <c:pt idx="24">
                  <c:v>6.900555555475876</c:v>
                </c:pt>
                <c:pt idx="25">
                  <c:v>7.173055555438623</c:v>
                </c:pt>
                <c:pt idx="26">
                  <c:v>7.447222222108394</c:v>
                </c:pt>
                <c:pt idx="27">
                  <c:v>7.717499999853316</c:v>
                </c:pt>
                <c:pt idx="28">
                  <c:v>7.990833333344198</c:v>
                </c:pt>
                <c:pt idx="29">
                  <c:v>8.264444444328546</c:v>
                </c:pt>
                <c:pt idx="30">
                  <c:v>8.538055555487517</c:v>
                </c:pt>
                <c:pt idx="31">
                  <c:v>8.811944444314577</c:v>
                </c:pt>
                <c:pt idx="32">
                  <c:v>9.085277777630836</c:v>
                </c:pt>
                <c:pt idx="33">
                  <c:v>9.359166666632518</c:v>
                </c:pt>
                <c:pt idx="34">
                  <c:v>9.632777777791489</c:v>
                </c:pt>
                <c:pt idx="35">
                  <c:v>9.906388888775837</c:v>
                </c:pt>
              </c:numCache>
            </c:numRef>
          </c:xVal>
          <c:yVal>
            <c:numRef>
              <c:f>'BL-SP-KI'!$N$64:$N$99</c:f>
              <c:numCache>
                <c:formatCode>General</c:formatCode>
                <c:ptCount val="36"/>
                <c:pt idx="0">
                  <c:v>5639.53</c:v>
                </c:pt>
                <c:pt idx="1">
                  <c:v>6075.1</c:v>
                </c:pt>
                <c:pt idx="2">
                  <c:v>6570.35</c:v>
                </c:pt>
                <c:pt idx="3">
                  <c:v>6596.48</c:v>
                </c:pt>
                <c:pt idx="4">
                  <c:v>6902.71</c:v>
                </c:pt>
                <c:pt idx="5">
                  <c:v>7039.06</c:v>
                </c:pt>
                <c:pt idx="6">
                  <c:v>7017.29</c:v>
                </c:pt>
                <c:pt idx="7">
                  <c:v>7218.55</c:v>
                </c:pt>
                <c:pt idx="8">
                  <c:v>7255.78</c:v>
                </c:pt>
                <c:pt idx="9">
                  <c:v>7221.77</c:v>
                </c:pt>
                <c:pt idx="10">
                  <c:v>7340.6</c:v>
                </c:pt>
                <c:pt idx="11">
                  <c:v>7330.77</c:v>
                </c:pt>
                <c:pt idx="12">
                  <c:v>7459.9</c:v>
                </c:pt>
                <c:pt idx="13">
                  <c:v>7464.57</c:v>
                </c:pt>
                <c:pt idx="14">
                  <c:v>7494.65</c:v>
                </c:pt>
                <c:pt idx="15">
                  <c:v>7412.77</c:v>
                </c:pt>
                <c:pt idx="16">
                  <c:v>7380.64</c:v>
                </c:pt>
                <c:pt idx="17">
                  <c:v>7277.34</c:v>
                </c:pt>
                <c:pt idx="18">
                  <c:v>7583.29</c:v>
                </c:pt>
                <c:pt idx="19">
                  <c:v>7496.67</c:v>
                </c:pt>
                <c:pt idx="20">
                  <c:v>7530.22</c:v>
                </c:pt>
                <c:pt idx="21">
                  <c:v>7443.92</c:v>
                </c:pt>
                <c:pt idx="22">
                  <c:v>7461.05</c:v>
                </c:pt>
                <c:pt idx="23">
                  <c:v>7672.28</c:v>
                </c:pt>
                <c:pt idx="24">
                  <c:v>7581.59</c:v>
                </c:pt>
                <c:pt idx="25">
                  <c:v>7479.34</c:v>
                </c:pt>
                <c:pt idx="26">
                  <c:v>7286.06</c:v>
                </c:pt>
                <c:pt idx="27">
                  <c:v>7275.39</c:v>
                </c:pt>
                <c:pt idx="28">
                  <c:v>7297.49</c:v>
                </c:pt>
                <c:pt idx="29">
                  <c:v>7579.4</c:v>
                </c:pt>
                <c:pt idx="30">
                  <c:v>7354.89</c:v>
                </c:pt>
                <c:pt idx="31">
                  <c:v>7272.95</c:v>
                </c:pt>
                <c:pt idx="32">
                  <c:v>7408.42</c:v>
                </c:pt>
                <c:pt idx="33">
                  <c:v>7517.27</c:v>
                </c:pt>
                <c:pt idx="34">
                  <c:v>7403.12</c:v>
                </c:pt>
                <c:pt idx="35">
                  <c:v>7425.56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3586256"/>
        <c:axId val="-153950544"/>
      </c:scatterChart>
      <c:valAx>
        <c:axId val="-1535862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3950544"/>
        <c:crosses val="autoZero"/>
        <c:crossBetween val="midCat"/>
      </c:valAx>
      <c:valAx>
        <c:axId val="-1539505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cmp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3586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Mouse 2 (Kidney)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'BL-SP-KI'!$S$19</c:f>
              <c:strCache>
                <c:ptCount val="1"/>
                <c:pt idx="0">
                  <c:v>Fr-221 (cmp)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'BL-SP-KI'!$R$64:$R$100</c:f>
              <c:numCache>
                <c:formatCode>0.00</c:formatCode>
                <c:ptCount val="37"/>
                <c:pt idx="0">
                  <c:v>0.38527777773561</c:v>
                </c:pt>
                <c:pt idx="1">
                  <c:v>0.654999999969732</c:v>
                </c:pt>
                <c:pt idx="2">
                  <c:v>0.923888888850342</c:v>
                </c:pt>
                <c:pt idx="3">
                  <c:v>1.185833333234768</c:v>
                </c:pt>
                <c:pt idx="4">
                  <c:v>1.459166666551027</c:v>
                </c:pt>
                <c:pt idx="5">
                  <c:v>1.732499999867286</c:v>
                </c:pt>
                <c:pt idx="6">
                  <c:v>2.006111111026257</c:v>
                </c:pt>
                <c:pt idx="7">
                  <c:v>2.27055555547122</c:v>
                </c:pt>
                <c:pt idx="8">
                  <c:v>2.54361111111939</c:v>
                </c:pt>
                <c:pt idx="9">
                  <c:v>2.817222222103737</c:v>
                </c:pt>
                <c:pt idx="10">
                  <c:v>3.090833333262708</c:v>
                </c:pt>
                <c:pt idx="11">
                  <c:v>3.364722222089767</c:v>
                </c:pt>
                <c:pt idx="12">
                  <c:v>3.638055555406026</c:v>
                </c:pt>
                <c:pt idx="13">
                  <c:v>3.911388888896909</c:v>
                </c:pt>
                <c:pt idx="14">
                  <c:v>4.184999999881256</c:v>
                </c:pt>
                <c:pt idx="15">
                  <c:v>4.458611111040227</c:v>
                </c:pt>
                <c:pt idx="16">
                  <c:v>4.732499999867286</c:v>
                </c:pt>
                <c:pt idx="17">
                  <c:v>5.006388888868969</c:v>
                </c:pt>
                <c:pt idx="18">
                  <c:v>5.278611110989004</c:v>
                </c:pt>
                <c:pt idx="19">
                  <c:v>5.552222222147975</c:v>
                </c:pt>
                <c:pt idx="20">
                  <c:v>5.826111110975034</c:v>
                </c:pt>
                <c:pt idx="21">
                  <c:v>6.099999999976717</c:v>
                </c:pt>
                <c:pt idx="22">
                  <c:v>6.373611110961064</c:v>
                </c:pt>
                <c:pt idx="23">
                  <c:v>6.647499999962747</c:v>
                </c:pt>
                <c:pt idx="24">
                  <c:v>6.921111111121718</c:v>
                </c:pt>
                <c:pt idx="25">
                  <c:v>7.193611111084464</c:v>
                </c:pt>
                <c:pt idx="26">
                  <c:v>7.467777777754236</c:v>
                </c:pt>
                <c:pt idx="27">
                  <c:v>7.738055555499159</c:v>
                </c:pt>
                <c:pt idx="28">
                  <c:v>8.011388888815418</c:v>
                </c:pt>
                <c:pt idx="29">
                  <c:v>8.284999999974388</c:v>
                </c:pt>
                <c:pt idx="30">
                  <c:v>8.558611110958736</c:v>
                </c:pt>
                <c:pt idx="31">
                  <c:v>8.832499999960418</c:v>
                </c:pt>
                <c:pt idx="32">
                  <c:v>9.105833333276677</c:v>
                </c:pt>
                <c:pt idx="33">
                  <c:v>9.379722222103737</c:v>
                </c:pt>
                <c:pt idx="34">
                  <c:v>9.653333333262707</c:v>
                </c:pt>
                <c:pt idx="35">
                  <c:v>9.926666666578967</c:v>
                </c:pt>
                <c:pt idx="36">
                  <c:v>17.82111111102858</c:v>
                </c:pt>
              </c:numCache>
            </c:numRef>
          </c:xVal>
          <c:yVal>
            <c:numRef>
              <c:f>'BL-SP-KI'!$S$64:$S$99</c:f>
              <c:numCache>
                <c:formatCode>General</c:formatCode>
                <c:ptCount val="36"/>
                <c:pt idx="0">
                  <c:v>13745.09</c:v>
                </c:pt>
                <c:pt idx="1">
                  <c:v>12350.29</c:v>
                </c:pt>
                <c:pt idx="2">
                  <c:v>11367.6</c:v>
                </c:pt>
                <c:pt idx="3">
                  <c:v>10657.6</c:v>
                </c:pt>
                <c:pt idx="4">
                  <c:v>10208.86</c:v>
                </c:pt>
                <c:pt idx="5">
                  <c:v>9676.09</c:v>
                </c:pt>
                <c:pt idx="6">
                  <c:v>9442.389999999999</c:v>
                </c:pt>
                <c:pt idx="7">
                  <c:v>9080.04</c:v>
                </c:pt>
                <c:pt idx="8">
                  <c:v>9164.549999999999</c:v>
                </c:pt>
                <c:pt idx="9">
                  <c:v>8907.18</c:v>
                </c:pt>
                <c:pt idx="10">
                  <c:v>8585.32</c:v>
                </c:pt>
                <c:pt idx="11">
                  <c:v>8525.91</c:v>
                </c:pt>
                <c:pt idx="12">
                  <c:v>8392.549999999999</c:v>
                </c:pt>
                <c:pt idx="13">
                  <c:v>8356.41</c:v>
                </c:pt>
                <c:pt idx="14">
                  <c:v>8434.469999999999</c:v>
                </c:pt>
                <c:pt idx="15">
                  <c:v>8365.94</c:v>
                </c:pt>
                <c:pt idx="16">
                  <c:v>8505.61</c:v>
                </c:pt>
                <c:pt idx="17">
                  <c:v>8412.25</c:v>
                </c:pt>
                <c:pt idx="18">
                  <c:v>8331.799999999999</c:v>
                </c:pt>
                <c:pt idx="19">
                  <c:v>8206.85</c:v>
                </c:pt>
                <c:pt idx="20">
                  <c:v>8200.69</c:v>
                </c:pt>
                <c:pt idx="21">
                  <c:v>8264.559999999999</c:v>
                </c:pt>
                <c:pt idx="22">
                  <c:v>8319.75</c:v>
                </c:pt>
                <c:pt idx="23">
                  <c:v>8157.11</c:v>
                </c:pt>
                <c:pt idx="24">
                  <c:v>8162.66</c:v>
                </c:pt>
                <c:pt idx="25">
                  <c:v>8191.65</c:v>
                </c:pt>
                <c:pt idx="26">
                  <c:v>8138.15</c:v>
                </c:pt>
                <c:pt idx="27">
                  <c:v>8100.25</c:v>
                </c:pt>
                <c:pt idx="28">
                  <c:v>8120.37</c:v>
                </c:pt>
                <c:pt idx="29">
                  <c:v>8134.48</c:v>
                </c:pt>
                <c:pt idx="30">
                  <c:v>8127.51</c:v>
                </c:pt>
                <c:pt idx="31">
                  <c:v>8076.31</c:v>
                </c:pt>
                <c:pt idx="32">
                  <c:v>8017.37</c:v>
                </c:pt>
                <c:pt idx="33">
                  <c:v>8203.83</c:v>
                </c:pt>
                <c:pt idx="34">
                  <c:v>7953.72</c:v>
                </c:pt>
                <c:pt idx="35">
                  <c:v>8158.93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'BL-SP-KI'!$U$19</c:f>
              <c:strCache>
                <c:ptCount val="1"/>
                <c:pt idx="0">
                  <c:v>Bi-213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'BL-SP-KI'!$R$64:$R$100</c:f>
              <c:numCache>
                <c:formatCode>0.00</c:formatCode>
                <c:ptCount val="37"/>
                <c:pt idx="0">
                  <c:v>0.38527777773561</c:v>
                </c:pt>
                <c:pt idx="1">
                  <c:v>0.654999999969732</c:v>
                </c:pt>
                <c:pt idx="2">
                  <c:v>0.923888888850342</c:v>
                </c:pt>
                <c:pt idx="3">
                  <c:v>1.185833333234768</c:v>
                </c:pt>
                <c:pt idx="4">
                  <c:v>1.459166666551027</c:v>
                </c:pt>
                <c:pt idx="5">
                  <c:v>1.732499999867286</c:v>
                </c:pt>
                <c:pt idx="6">
                  <c:v>2.006111111026257</c:v>
                </c:pt>
                <c:pt idx="7">
                  <c:v>2.27055555547122</c:v>
                </c:pt>
                <c:pt idx="8">
                  <c:v>2.54361111111939</c:v>
                </c:pt>
                <c:pt idx="9">
                  <c:v>2.817222222103737</c:v>
                </c:pt>
                <c:pt idx="10">
                  <c:v>3.090833333262708</c:v>
                </c:pt>
                <c:pt idx="11">
                  <c:v>3.364722222089767</c:v>
                </c:pt>
                <c:pt idx="12">
                  <c:v>3.638055555406026</c:v>
                </c:pt>
                <c:pt idx="13">
                  <c:v>3.911388888896909</c:v>
                </c:pt>
                <c:pt idx="14">
                  <c:v>4.184999999881256</c:v>
                </c:pt>
                <c:pt idx="15">
                  <c:v>4.458611111040227</c:v>
                </c:pt>
                <c:pt idx="16">
                  <c:v>4.732499999867286</c:v>
                </c:pt>
                <c:pt idx="17">
                  <c:v>5.006388888868969</c:v>
                </c:pt>
                <c:pt idx="18">
                  <c:v>5.278611110989004</c:v>
                </c:pt>
                <c:pt idx="19">
                  <c:v>5.552222222147975</c:v>
                </c:pt>
                <c:pt idx="20">
                  <c:v>5.826111110975034</c:v>
                </c:pt>
                <c:pt idx="21">
                  <c:v>6.099999999976717</c:v>
                </c:pt>
                <c:pt idx="22">
                  <c:v>6.373611110961064</c:v>
                </c:pt>
                <c:pt idx="23">
                  <c:v>6.647499999962747</c:v>
                </c:pt>
                <c:pt idx="24">
                  <c:v>6.921111111121718</c:v>
                </c:pt>
                <c:pt idx="25">
                  <c:v>7.193611111084464</c:v>
                </c:pt>
                <c:pt idx="26">
                  <c:v>7.467777777754236</c:v>
                </c:pt>
                <c:pt idx="27">
                  <c:v>7.738055555499159</c:v>
                </c:pt>
                <c:pt idx="28">
                  <c:v>8.011388888815418</c:v>
                </c:pt>
                <c:pt idx="29">
                  <c:v>8.284999999974388</c:v>
                </c:pt>
                <c:pt idx="30">
                  <c:v>8.558611110958736</c:v>
                </c:pt>
                <c:pt idx="31">
                  <c:v>8.832499999960418</c:v>
                </c:pt>
                <c:pt idx="32">
                  <c:v>9.105833333276677</c:v>
                </c:pt>
                <c:pt idx="33">
                  <c:v>9.379722222103737</c:v>
                </c:pt>
                <c:pt idx="34">
                  <c:v>9.653333333262707</c:v>
                </c:pt>
                <c:pt idx="35">
                  <c:v>9.926666666578967</c:v>
                </c:pt>
                <c:pt idx="36">
                  <c:v>17.82111111102858</c:v>
                </c:pt>
              </c:numCache>
            </c:numRef>
          </c:xVal>
          <c:yVal>
            <c:numRef>
              <c:f>'BL-SP-KI'!$U$64:$U$99</c:f>
              <c:numCache>
                <c:formatCode>General</c:formatCode>
                <c:ptCount val="36"/>
                <c:pt idx="0">
                  <c:v>35736.18</c:v>
                </c:pt>
                <c:pt idx="1">
                  <c:v>29951.57</c:v>
                </c:pt>
                <c:pt idx="2">
                  <c:v>25027.58</c:v>
                </c:pt>
                <c:pt idx="3">
                  <c:v>21338.58</c:v>
                </c:pt>
                <c:pt idx="4">
                  <c:v>18151.75</c:v>
                </c:pt>
                <c:pt idx="5">
                  <c:v>15540.1</c:v>
                </c:pt>
                <c:pt idx="6">
                  <c:v>14156.29</c:v>
                </c:pt>
                <c:pt idx="7">
                  <c:v>12952.33</c:v>
                </c:pt>
                <c:pt idx="8">
                  <c:v>11556.31</c:v>
                </c:pt>
                <c:pt idx="9">
                  <c:v>10661.8</c:v>
                </c:pt>
                <c:pt idx="10">
                  <c:v>10068.93</c:v>
                </c:pt>
                <c:pt idx="11">
                  <c:v>9508.76</c:v>
                </c:pt>
                <c:pt idx="12">
                  <c:v>9251.66</c:v>
                </c:pt>
                <c:pt idx="13">
                  <c:v>8699.860000000001</c:v>
                </c:pt>
                <c:pt idx="14">
                  <c:v>8622.16</c:v>
                </c:pt>
                <c:pt idx="15">
                  <c:v>8378.11</c:v>
                </c:pt>
                <c:pt idx="16">
                  <c:v>8109.31</c:v>
                </c:pt>
                <c:pt idx="17">
                  <c:v>7970.21</c:v>
                </c:pt>
                <c:pt idx="18">
                  <c:v>8000.25</c:v>
                </c:pt>
                <c:pt idx="19">
                  <c:v>7825.49</c:v>
                </c:pt>
                <c:pt idx="20">
                  <c:v>7837.76</c:v>
                </c:pt>
                <c:pt idx="21">
                  <c:v>7862.72</c:v>
                </c:pt>
                <c:pt idx="22">
                  <c:v>7682.11</c:v>
                </c:pt>
                <c:pt idx="23">
                  <c:v>7538.37</c:v>
                </c:pt>
                <c:pt idx="24">
                  <c:v>7594.29</c:v>
                </c:pt>
                <c:pt idx="25">
                  <c:v>7633.72</c:v>
                </c:pt>
                <c:pt idx="26">
                  <c:v>7629.16</c:v>
                </c:pt>
                <c:pt idx="27">
                  <c:v>7641.49</c:v>
                </c:pt>
                <c:pt idx="28">
                  <c:v>7574.21</c:v>
                </c:pt>
                <c:pt idx="29">
                  <c:v>7549.18</c:v>
                </c:pt>
                <c:pt idx="30">
                  <c:v>7419.77</c:v>
                </c:pt>
                <c:pt idx="31">
                  <c:v>7335.34</c:v>
                </c:pt>
                <c:pt idx="32">
                  <c:v>7344.71</c:v>
                </c:pt>
                <c:pt idx="33">
                  <c:v>7336.5</c:v>
                </c:pt>
                <c:pt idx="34">
                  <c:v>7522.55</c:v>
                </c:pt>
                <c:pt idx="35">
                  <c:v>7390.6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1271280"/>
        <c:axId val="-131268160"/>
      </c:scatterChart>
      <c:valAx>
        <c:axId val="-131271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268160"/>
        <c:crosses val="autoZero"/>
        <c:crossBetween val="midCat"/>
      </c:valAx>
      <c:valAx>
        <c:axId val="-1312681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cmp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27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1" Type="http://schemas.openxmlformats.org/officeDocument/2006/relationships/chart" Target="../charts/chart12.xml"/><Relationship Id="rId12" Type="http://schemas.openxmlformats.org/officeDocument/2006/relationships/chart" Target="../charts/chart13.xml"/><Relationship Id="rId13" Type="http://schemas.openxmlformats.org/officeDocument/2006/relationships/chart" Target="../charts/chart14.xml"/><Relationship Id="rId1" Type="http://schemas.openxmlformats.org/officeDocument/2006/relationships/chart" Target="../charts/chart2.xml"/><Relationship Id="rId2" Type="http://schemas.openxmlformats.org/officeDocument/2006/relationships/chart" Target="../charts/chart3.xml"/><Relationship Id="rId3" Type="http://schemas.openxmlformats.org/officeDocument/2006/relationships/chart" Target="../charts/chart4.xml"/><Relationship Id="rId4" Type="http://schemas.openxmlformats.org/officeDocument/2006/relationships/chart" Target="../charts/chart5.xml"/><Relationship Id="rId5" Type="http://schemas.openxmlformats.org/officeDocument/2006/relationships/chart" Target="../charts/chart6.xml"/><Relationship Id="rId6" Type="http://schemas.openxmlformats.org/officeDocument/2006/relationships/chart" Target="../charts/chart7.xml"/><Relationship Id="rId7" Type="http://schemas.openxmlformats.org/officeDocument/2006/relationships/chart" Target="../charts/chart8.xml"/><Relationship Id="rId8" Type="http://schemas.openxmlformats.org/officeDocument/2006/relationships/chart" Target="../charts/chart9.xml"/><Relationship Id="rId9" Type="http://schemas.openxmlformats.org/officeDocument/2006/relationships/chart" Target="../charts/chart10.xml"/><Relationship Id="rId10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482600</xdr:colOff>
      <xdr:row>16</xdr:row>
      <xdr:rowOff>127000</xdr:rowOff>
    </xdr:from>
    <xdr:to>
      <xdr:col>20</xdr:col>
      <xdr:colOff>431800</xdr:colOff>
      <xdr:row>46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165100</xdr:colOff>
      <xdr:row>21</xdr:row>
      <xdr:rowOff>0</xdr:rowOff>
    </xdr:from>
    <xdr:to>
      <xdr:col>8</xdr:col>
      <xdr:colOff>635000</xdr:colOff>
      <xdr:row>42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25400</xdr:colOff>
      <xdr:row>22</xdr:row>
      <xdr:rowOff>127000</xdr:rowOff>
    </xdr:from>
    <xdr:to>
      <xdr:col>13</xdr:col>
      <xdr:colOff>368300</xdr:colOff>
      <xdr:row>44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444500</xdr:colOff>
      <xdr:row>21</xdr:row>
      <xdr:rowOff>139700</xdr:rowOff>
    </xdr:from>
    <xdr:to>
      <xdr:col>17</xdr:col>
      <xdr:colOff>25400</xdr:colOff>
      <xdr:row>43</xdr:row>
      <xdr:rowOff>88900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374650</xdr:colOff>
      <xdr:row>17</xdr:row>
      <xdr:rowOff>44450</xdr:rowOff>
    </xdr:from>
    <xdr:to>
      <xdr:col>32</xdr:col>
      <xdr:colOff>508000</xdr:colOff>
      <xdr:row>45</xdr:row>
      <xdr:rowOff>101600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533400</xdr:colOff>
      <xdr:row>17</xdr:row>
      <xdr:rowOff>114300</xdr:rowOff>
    </xdr:from>
    <xdr:to>
      <xdr:col>43</xdr:col>
      <xdr:colOff>139700</xdr:colOff>
      <xdr:row>46</xdr:row>
      <xdr:rowOff>38100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406400</xdr:colOff>
      <xdr:row>67</xdr:row>
      <xdr:rowOff>12700</xdr:rowOff>
    </xdr:from>
    <xdr:to>
      <xdr:col>11</xdr:col>
      <xdr:colOff>203200</xdr:colOff>
      <xdr:row>88</xdr:row>
      <xdr:rowOff>152400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241300</xdr:colOff>
      <xdr:row>68</xdr:row>
      <xdr:rowOff>139700</xdr:rowOff>
    </xdr:from>
    <xdr:to>
      <xdr:col>15</xdr:col>
      <xdr:colOff>609600</xdr:colOff>
      <xdr:row>90</xdr:row>
      <xdr:rowOff>88900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228600</xdr:colOff>
      <xdr:row>67</xdr:row>
      <xdr:rowOff>139700</xdr:rowOff>
    </xdr:from>
    <xdr:to>
      <xdr:col>21</xdr:col>
      <xdr:colOff>482600</xdr:colOff>
      <xdr:row>89</xdr:row>
      <xdr:rowOff>88900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584200</xdr:colOff>
      <xdr:row>113</xdr:row>
      <xdr:rowOff>25400</xdr:rowOff>
    </xdr:from>
    <xdr:to>
      <xdr:col>11</xdr:col>
      <xdr:colOff>381000</xdr:colOff>
      <xdr:row>134</xdr:row>
      <xdr:rowOff>165100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419100</xdr:colOff>
      <xdr:row>114</xdr:row>
      <xdr:rowOff>152400</xdr:rowOff>
    </xdr:from>
    <xdr:to>
      <xdr:col>16</xdr:col>
      <xdr:colOff>114300</xdr:colOff>
      <xdr:row>136</xdr:row>
      <xdr:rowOff>101600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406400</xdr:colOff>
      <xdr:row>113</xdr:row>
      <xdr:rowOff>152400</xdr:rowOff>
    </xdr:from>
    <xdr:to>
      <xdr:col>21</xdr:col>
      <xdr:colOff>660400</xdr:colOff>
      <xdr:row>135</xdr:row>
      <xdr:rowOff>101600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27</xdr:col>
      <xdr:colOff>647700</xdr:colOff>
      <xdr:row>56</xdr:row>
      <xdr:rowOff>114300</xdr:rowOff>
    </xdr:from>
    <xdr:to>
      <xdr:col>38</xdr:col>
      <xdr:colOff>133350</xdr:colOff>
      <xdr:row>84</xdr:row>
      <xdr:rowOff>171450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38</xdr:col>
      <xdr:colOff>184150</xdr:colOff>
      <xdr:row>57</xdr:row>
      <xdr:rowOff>69850</xdr:rowOff>
    </xdr:from>
    <xdr:to>
      <xdr:col>48</xdr:col>
      <xdr:colOff>463550</xdr:colOff>
      <xdr:row>85</xdr:row>
      <xdr:rowOff>184150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7"/>
  <sheetViews>
    <sheetView topLeftCell="I13" workbookViewId="0">
      <selection activeCell="D53" activeCellId="2" sqref="D48 D51 D53"/>
    </sheetView>
  </sheetViews>
  <sheetFormatPr baseColWidth="10" defaultColWidth="8.83203125" defaultRowHeight="15" x14ac:dyDescent="0.2"/>
  <cols>
    <col min="1" max="1" width="16.33203125" customWidth="1"/>
    <col min="6" max="6" width="10.5" customWidth="1"/>
    <col min="7" max="7" width="11.33203125" customWidth="1"/>
    <col min="8" max="8" width="15.5" bestFit="1" customWidth="1"/>
    <col min="13" max="13" width="11.83203125" bestFit="1" customWidth="1"/>
    <col min="15" max="15" width="11.83203125" bestFit="1" customWidth="1"/>
    <col min="20" max="20" width="13.6640625" bestFit="1" customWidth="1"/>
  </cols>
  <sheetData>
    <row r="1" spans="1:20" x14ac:dyDescent="0.2">
      <c r="A1" s="36" t="s">
        <v>29</v>
      </c>
      <c r="B1" s="2"/>
      <c r="C1" s="3"/>
    </row>
    <row r="2" spans="1:20" x14ac:dyDescent="0.2">
      <c r="A2" s="36" t="s">
        <v>26</v>
      </c>
      <c r="B2" s="2"/>
      <c r="C2" s="3"/>
      <c r="J2" s="2"/>
      <c r="K2" s="2"/>
      <c r="L2" s="2"/>
      <c r="M2" s="2"/>
      <c r="N2" s="2"/>
      <c r="O2" s="2"/>
      <c r="P2" s="2"/>
      <c r="Q2" s="2"/>
      <c r="R2" t="s">
        <v>50</v>
      </c>
    </row>
    <row r="3" spans="1:20" x14ac:dyDescent="0.2">
      <c r="A3" s="2"/>
      <c r="B3" s="4"/>
      <c r="C3" s="5"/>
      <c r="D3" s="1"/>
      <c r="J3" s="2"/>
      <c r="K3" s="2"/>
      <c r="L3" s="2"/>
      <c r="M3" s="2"/>
      <c r="N3" s="2"/>
      <c r="O3" s="2"/>
      <c r="P3" s="2"/>
      <c r="Q3" s="2"/>
      <c r="R3" t="s">
        <v>12</v>
      </c>
      <c r="S3" t="s">
        <v>16</v>
      </c>
      <c r="T3" t="s">
        <v>48</v>
      </c>
    </row>
    <row r="4" spans="1:20" x14ac:dyDescent="0.2">
      <c r="A4" t="s">
        <v>0</v>
      </c>
      <c r="B4" s="6">
        <v>42800</v>
      </c>
      <c r="C4" s="7"/>
      <c r="D4" s="7"/>
      <c r="E4" s="7"/>
      <c r="F4" s="7"/>
      <c r="J4" s="2"/>
      <c r="K4" s="2"/>
      <c r="L4" s="2"/>
      <c r="M4" s="2"/>
      <c r="N4" s="2"/>
      <c r="O4" s="2"/>
      <c r="P4" s="2"/>
      <c r="Q4" s="2"/>
    </row>
    <row r="5" spans="1:20" x14ac:dyDescent="0.2">
      <c r="A5" t="s">
        <v>1</v>
      </c>
      <c r="B5" s="8">
        <v>42800</v>
      </c>
      <c r="C5" s="7"/>
      <c r="D5" s="7"/>
      <c r="E5" s="7"/>
      <c r="F5" s="7"/>
      <c r="J5" s="2"/>
      <c r="K5" s="2"/>
      <c r="L5" s="36" t="s">
        <v>49</v>
      </c>
      <c r="M5" s="36" t="s">
        <v>46</v>
      </c>
      <c r="N5" s="58" t="s">
        <v>48</v>
      </c>
      <c r="O5" s="59" t="s">
        <v>47</v>
      </c>
      <c r="P5" s="36" t="s">
        <v>48</v>
      </c>
      <c r="Q5" s="2"/>
      <c r="S5" s="59" t="s">
        <v>16</v>
      </c>
      <c r="T5" s="36" t="s">
        <v>48</v>
      </c>
    </row>
    <row r="6" spans="1:20" x14ac:dyDescent="0.2">
      <c r="A6" t="s">
        <v>2</v>
      </c>
      <c r="B6" s="9" t="s">
        <v>30</v>
      </c>
      <c r="C6" s="10"/>
      <c r="D6" s="9"/>
      <c r="E6" s="2"/>
      <c r="F6" s="9"/>
      <c r="J6" s="2"/>
      <c r="K6" s="2"/>
      <c r="L6" s="2" t="s">
        <v>17</v>
      </c>
      <c r="M6" s="57">
        <f>AVERAGE(G20,G34,G48)</f>
        <v>6.0320127472268057</v>
      </c>
      <c r="N6" s="33">
        <f>STDEV(G20,G34,G48)</f>
        <v>1.7052575161916694</v>
      </c>
      <c r="O6" s="33">
        <f>AVERAGE(H20,H34,H48)</f>
        <v>5.5731185799748069</v>
      </c>
      <c r="P6" s="33">
        <f>STDEV(H20,H34,H48)</f>
        <v>1.5428105767602323</v>
      </c>
      <c r="Q6" s="2"/>
      <c r="R6" t="s">
        <v>17</v>
      </c>
      <c r="S6" s="60">
        <v>16.404821744569432</v>
      </c>
      <c r="T6" s="60">
        <v>0.75797627229901532</v>
      </c>
    </row>
    <row r="7" spans="1:20" x14ac:dyDescent="0.2">
      <c r="A7" t="s">
        <v>3</v>
      </c>
      <c r="B7" s="9" t="s">
        <v>31</v>
      </c>
      <c r="C7" s="10"/>
      <c r="D7" s="9"/>
      <c r="E7" s="11"/>
      <c r="F7" s="9"/>
      <c r="J7" s="2"/>
      <c r="K7" s="2"/>
      <c r="L7" s="2" t="s">
        <v>18</v>
      </c>
      <c r="M7" s="57">
        <f t="shared" ref="M7" si="0">AVERAGE(G21,G35,G49)</f>
        <v>0.49526443694250788</v>
      </c>
      <c r="N7" s="33">
        <f t="shared" ref="N7:N15" si="1">STDEV(G21,G35,G49)</f>
        <v>0.31848646166452427</v>
      </c>
      <c r="O7" s="33">
        <f t="shared" ref="O7:O15" si="2">AVERAGE(H21,H35,H49)</f>
        <v>0.53401158803301951</v>
      </c>
      <c r="P7" s="33">
        <f t="shared" ref="P7:P15" si="3">STDEV(H21,H35,H49)</f>
        <v>0.34068756694620583</v>
      </c>
      <c r="Q7" s="2"/>
      <c r="R7" t="s">
        <v>18</v>
      </c>
      <c r="S7" s="60">
        <v>1.5687894503110571</v>
      </c>
      <c r="T7" s="60">
        <v>1.2709713054730278</v>
      </c>
    </row>
    <row r="8" spans="1:20" x14ac:dyDescent="0.2">
      <c r="A8" t="s">
        <v>4</v>
      </c>
      <c r="B8" s="14" t="s">
        <v>27</v>
      </c>
      <c r="C8" s="14"/>
      <c r="D8" s="14"/>
      <c r="E8" s="2"/>
      <c r="F8" s="12"/>
      <c r="J8" s="2"/>
      <c r="K8" s="2"/>
      <c r="L8" s="2" t="s">
        <v>19</v>
      </c>
      <c r="M8" s="57">
        <f>AVERAGE(G22,G36,G50)</f>
        <v>2.706585368819471</v>
      </c>
      <c r="N8" s="33">
        <f t="shared" si="1"/>
        <v>0.76241883845599467</v>
      </c>
      <c r="O8" s="33">
        <f t="shared" si="2"/>
        <v>3.0633313603544887</v>
      </c>
      <c r="P8" s="33">
        <f t="shared" si="3"/>
        <v>1.2041453665183242</v>
      </c>
      <c r="Q8" s="2"/>
      <c r="R8" t="s">
        <v>19</v>
      </c>
      <c r="S8" s="60">
        <v>7.3662418753509282</v>
      </c>
      <c r="T8" s="60">
        <v>0.73817333845009092</v>
      </c>
    </row>
    <row r="9" spans="1:20" x14ac:dyDescent="0.2">
      <c r="A9" s="13" t="s">
        <v>5</v>
      </c>
      <c r="B9" t="s">
        <v>42</v>
      </c>
      <c r="C9" t="s">
        <v>43</v>
      </c>
      <c r="D9" t="s">
        <v>13</v>
      </c>
      <c r="E9" t="s">
        <v>14</v>
      </c>
      <c r="F9" s="14"/>
      <c r="J9" s="2"/>
      <c r="K9" s="2"/>
      <c r="L9" s="2" t="s">
        <v>20</v>
      </c>
      <c r="M9" s="57">
        <f t="shared" ref="M9:M15" si="4">AVERAGE(G23,G37,G51)</f>
        <v>21.428179592731556</v>
      </c>
      <c r="N9" s="33">
        <f t="shared" si="1"/>
        <v>3.3207949566128052</v>
      </c>
      <c r="O9" s="33">
        <f t="shared" si="2"/>
        <v>19.552999114432961</v>
      </c>
      <c r="P9" s="33">
        <f t="shared" si="3"/>
        <v>4.206299674691067</v>
      </c>
      <c r="Q9" s="2"/>
      <c r="R9" t="s">
        <v>20</v>
      </c>
      <c r="S9" s="60">
        <v>119.53481609646872</v>
      </c>
      <c r="T9" s="60">
        <v>13.229406798082218</v>
      </c>
    </row>
    <row r="10" spans="1:20" x14ac:dyDescent="0.2">
      <c r="A10" t="s">
        <v>6</v>
      </c>
      <c r="B10">
        <v>5034.71</v>
      </c>
      <c r="C10">
        <v>4157.05</v>
      </c>
      <c r="D10" s="45">
        <v>3.1701000000000001</v>
      </c>
      <c r="E10" s="15"/>
      <c r="F10" s="34"/>
      <c r="G10">
        <v>4914.8</v>
      </c>
      <c r="H10">
        <v>5077.8</v>
      </c>
      <c r="J10" s="2"/>
      <c r="K10" s="2"/>
      <c r="L10" s="2" t="s">
        <v>21</v>
      </c>
      <c r="M10" s="57">
        <f t="shared" si="4"/>
        <v>0.96003943366568389</v>
      </c>
      <c r="N10" s="33">
        <f t="shared" si="1"/>
        <v>0.32428130276700107</v>
      </c>
      <c r="O10" s="33">
        <f t="shared" si="2"/>
        <v>1.0471695155724012</v>
      </c>
      <c r="P10" s="33">
        <f t="shared" si="3"/>
        <v>0.45145480419892053</v>
      </c>
      <c r="Q10" s="2"/>
      <c r="R10" t="s">
        <v>21</v>
      </c>
      <c r="S10" s="60">
        <v>1.8860310027157055</v>
      </c>
      <c r="T10" s="60">
        <v>1.7877167720718674</v>
      </c>
    </row>
    <row r="11" spans="1:20" x14ac:dyDescent="0.2">
      <c r="A11" t="s">
        <v>7</v>
      </c>
      <c r="B11">
        <v>4850.95</v>
      </c>
      <c r="C11">
        <v>4202.96</v>
      </c>
      <c r="D11" s="45">
        <v>3.1518999999999999</v>
      </c>
      <c r="E11" s="15"/>
      <c r="F11" s="34"/>
      <c r="G11">
        <v>4934.6899999999996</v>
      </c>
      <c r="H11">
        <v>5063.22</v>
      </c>
      <c r="J11" s="2"/>
      <c r="K11" s="2"/>
      <c r="L11" s="2" t="s">
        <v>22</v>
      </c>
      <c r="M11" s="57">
        <f t="shared" si="4"/>
        <v>5.9159118530750403</v>
      </c>
      <c r="N11" s="33">
        <f t="shared" si="1"/>
        <v>1.1035597855402446</v>
      </c>
      <c r="O11" s="33">
        <f t="shared" si="2"/>
        <v>5.5034853710399956</v>
      </c>
      <c r="P11" s="33">
        <f t="shared" si="3"/>
        <v>1.0065778514301342</v>
      </c>
      <c r="Q11" s="2"/>
      <c r="R11" t="s">
        <v>22</v>
      </c>
      <c r="S11" s="60">
        <v>4.0503847379603171</v>
      </c>
      <c r="T11" s="60">
        <v>0.48238622281346499</v>
      </c>
    </row>
    <row r="12" spans="1:20" ht="16" thickBot="1" x14ac:dyDescent="0.25">
      <c r="A12" t="s">
        <v>8</v>
      </c>
      <c r="B12" s="55">
        <v>5052.24</v>
      </c>
      <c r="C12" s="55">
        <v>4335.8100000000004</v>
      </c>
      <c r="D12" s="46">
        <v>3.1648999999999998</v>
      </c>
      <c r="E12" s="16"/>
      <c r="F12" s="34"/>
      <c r="G12">
        <v>4927.57</v>
      </c>
      <c r="H12">
        <v>5332.51</v>
      </c>
      <c r="J12" s="2"/>
      <c r="K12" s="2"/>
      <c r="L12" s="2" t="s">
        <v>23</v>
      </c>
      <c r="M12" s="57">
        <f t="shared" si="4"/>
        <v>40.153747631938479</v>
      </c>
      <c r="N12" s="33">
        <f t="shared" si="1"/>
        <v>4.7137964682396474</v>
      </c>
      <c r="O12" s="33">
        <f t="shared" si="2"/>
        <v>45.095801859381851</v>
      </c>
      <c r="P12" s="33">
        <f t="shared" si="3"/>
        <v>7.0009032383101673</v>
      </c>
      <c r="Q12" s="2"/>
      <c r="R12" t="s">
        <v>23</v>
      </c>
      <c r="S12" s="60">
        <v>11.132078109371099</v>
      </c>
      <c r="T12" s="60">
        <v>1.0995503924069325</v>
      </c>
    </row>
    <row r="13" spans="1:20" x14ac:dyDescent="0.2">
      <c r="A13" t="s">
        <v>9</v>
      </c>
      <c r="B13" s="15">
        <f>AVERAGE(B10:B12)</f>
        <v>4979.3</v>
      </c>
      <c r="C13" s="15">
        <f>AVERAGE(C10:C12)</f>
        <v>4231.9399999999996</v>
      </c>
      <c r="D13" s="15"/>
      <c r="E13" s="34"/>
      <c r="F13" s="34"/>
      <c r="G13" s="15">
        <f>AVERAGE(G10:G12)</f>
        <v>4925.6866666666665</v>
      </c>
      <c r="H13" s="15">
        <f>AVERAGE(H10:H12)</f>
        <v>5157.8433333333332</v>
      </c>
      <c r="J13" s="35"/>
      <c r="K13" s="2"/>
      <c r="L13" s="2" t="s">
        <v>24</v>
      </c>
      <c r="M13" s="57">
        <f t="shared" si="4"/>
        <v>1.5293007331729143</v>
      </c>
      <c r="N13" s="33">
        <f t="shared" si="1"/>
        <v>0.27337559851557386</v>
      </c>
      <c r="O13" s="33">
        <f t="shared" si="2"/>
        <v>1.7777112924203691</v>
      </c>
      <c r="P13" s="33">
        <f t="shared" si="3"/>
        <v>0.27860301112197328</v>
      </c>
      <c r="Q13" s="2"/>
      <c r="R13" s="2" t="s">
        <v>24</v>
      </c>
      <c r="S13" s="33">
        <v>4.715559934303708</v>
      </c>
      <c r="T13" s="60">
        <v>1.6963115766610144</v>
      </c>
    </row>
    <row r="14" spans="1:20" x14ac:dyDescent="0.2">
      <c r="A14" t="s">
        <v>10</v>
      </c>
      <c r="B14" s="15">
        <f>STDEV(B10:B12)</f>
        <v>111.49940403428177</v>
      </c>
      <c r="C14" s="15">
        <f>STDEV(C10:C12)</f>
        <v>92.836763730754996</v>
      </c>
      <c r="D14" s="15"/>
      <c r="E14" s="34"/>
      <c r="F14" s="34"/>
      <c r="G14" s="15">
        <f>STDEV(G10:G12)</f>
        <v>10.077858568829352</v>
      </c>
      <c r="H14" s="15">
        <f>STDEV(H10:H12)</f>
        <v>151.44133330545307</v>
      </c>
      <c r="I14" s="2"/>
      <c r="J14" s="2"/>
      <c r="K14" s="2"/>
      <c r="L14" s="2" t="s">
        <v>28</v>
      </c>
      <c r="M14" s="57">
        <f t="shared" si="4"/>
        <v>6.7652417148120305</v>
      </c>
      <c r="N14" s="33">
        <f t="shared" si="1"/>
        <v>2.0335667948536371</v>
      </c>
      <c r="O14" s="33">
        <f t="shared" si="2"/>
        <v>7.4541991775272551</v>
      </c>
      <c r="P14" s="33">
        <f t="shared" si="3"/>
        <v>1.976633467827523</v>
      </c>
      <c r="Q14" s="2"/>
      <c r="R14" s="2" t="s">
        <v>28</v>
      </c>
      <c r="S14" s="33">
        <v>5.6763237482481586</v>
      </c>
      <c r="T14" s="60">
        <v>0.68472557541804846</v>
      </c>
    </row>
    <row r="15" spans="1:20" x14ac:dyDescent="0.2">
      <c r="B15" s="17"/>
      <c r="D15" s="2"/>
      <c r="E15" s="2"/>
      <c r="F15" s="2"/>
      <c r="G15" s="2"/>
      <c r="H15" s="2"/>
      <c r="I15" s="2"/>
      <c r="J15" s="2"/>
      <c r="K15" s="2"/>
      <c r="L15" s="35" t="s">
        <v>25</v>
      </c>
      <c r="M15" s="57">
        <f t="shared" si="4"/>
        <v>4.6524864655907168</v>
      </c>
      <c r="N15" s="33">
        <f t="shared" si="1"/>
        <v>0.81178284232839359</v>
      </c>
      <c r="O15" s="33">
        <f t="shared" si="2"/>
        <v>5.6867009556818955</v>
      </c>
      <c r="P15" s="33">
        <f t="shared" si="3"/>
        <v>1.6329800616573473</v>
      </c>
      <c r="Q15" s="2"/>
      <c r="R15" s="2" t="s">
        <v>25</v>
      </c>
      <c r="S15" s="33">
        <v>1.3129332804086917</v>
      </c>
      <c r="T15" s="60">
        <v>0.23652709493451698</v>
      </c>
    </row>
    <row r="16" spans="1:20" x14ac:dyDescent="0.2"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21" ht="16" thickBot="1" x14ac:dyDescent="0.25">
      <c r="A17" s="18" t="s">
        <v>11</v>
      </c>
      <c r="B17" s="19">
        <v>1</v>
      </c>
      <c r="C17" s="18"/>
      <c r="D17" s="20"/>
      <c r="E17" s="21"/>
      <c r="F17" s="37"/>
      <c r="G17" s="2"/>
      <c r="H17" s="2"/>
      <c r="I17" s="40"/>
      <c r="J17" s="2"/>
      <c r="K17" s="41"/>
      <c r="L17" s="41"/>
      <c r="M17" s="2"/>
      <c r="N17" s="2"/>
      <c r="O17" s="2"/>
      <c r="P17" s="40"/>
      <c r="Q17" s="2"/>
      <c r="R17" s="41"/>
      <c r="S17" s="41"/>
      <c r="T17" s="2"/>
      <c r="U17" s="2"/>
    </row>
    <row r="18" spans="1:21" x14ac:dyDescent="0.2">
      <c r="A18" s="22" t="s">
        <v>12</v>
      </c>
      <c r="B18" s="23" t="s">
        <v>13</v>
      </c>
      <c r="C18" s="22" t="s">
        <v>14</v>
      </c>
      <c r="D18" s="22" t="s">
        <v>15</v>
      </c>
      <c r="E18" s="22" t="s">
        <v>44</v>
      </c>
      <c r="F18" s="56" t="s">
        <v>45</v>
      </c>
      <c r="G18" s="38" t="s">
        <v>46</v>
      </c>
      <c r="H18" s="52" t="s">
        <v>47</v>
      </c>
      <c r="K18" s="2"/>
      <c r="N18" s="2"/>
      <c r="O18" s="54"/>
      <c r="P18" s="32"/>
      <c r="Q18" s="2"/>
      <c r="R18" s="2"/>
      <c r="S18" s="2"/>
      <c r="T18" s="2"/>
      <c r="U18" s="2"/>
    </row>
    <row r="19" spans="1:21" x14ac:dyDescent="0.2">
      <c r="A19" s="24"/>
      <c r="B19" s="25"/>
      <c r="C19" s="24"/>
      <c r="D19" s="24"/>
      <c r="E19" s="24"/>
      <c r="G19" s="39"/>
      <c r="H19" s="39"/>
      <c r="K19" s="2"/>
      <c r="N19" s="2"/>
      <c r="O19" s="54"/>
      <c r="P19" s="32"/>
      <c r="Q19" s="2"/>
      <c r="R19" s="2"/>
      <c r="S19" s="2"/>
      <c r="T19" s="2"/>
      <c r="U19" s="2"/>
    </row>
    <row r="20" spans="1:21" x14ac:dyDescent="0.2">
      <c r="A20" s="24" t="s">
        <v>17</v>
      </c>
      <c r="B20" s="25">
        <v>3.1703999999999999</v>
      </c>
      <c r="C20">
        <v>3.3422000000000001</v>
      </c>
      <c r="D20" s="25">
        <f t="shared" ref="D20:D29" si="5">C20-B20</f>
        <v>0.17180000000000017</v>
      </c>
      <c r="E20">
        <v>6837.07</v>
      </c>
      <c r="F20">
        <v>6268.7</v>
      </c>
      <c r="G20" s="39">
        <f>(E20/$B$13)/D20</f>
        <v>7.9924250775392807</v>
      </c>
      <c r="H20" s="39">
        <f>(F20/$B$13)/D20</f>
        <v>7.3280096713315048</v>
      </c>
      <c r="N20" s="2"/>
      <c r="O20" s="54"/>
      <c r="P20" s="32"/>
      <c r="Q20" s="32"/>
      <c r="R20" s="32"/>
      <c r="S20" s="42"/>
      <c r="T20" s="33"/>
      <c r="U20" s="2"/>
    </row>
    <row r="21" spans="1:21" x14ac:dyDescent="0.2">
      <c r="A21" s="24" t="s">
        <v>18</v>
      </c>
      <c r="B21" s="25">
        <v>3.1579999999999999</v>
      </c>
      <c r="C21" s="2">
        <v>3.2509000000000001</v>
      </c>
      <c r="D21" s="25">
        <f t="shared" si="5"/>
        <v>9.2900000000000205E-2</v>
      </c>
      <c r="E21">
        <v>71.84</v>
      </c>
      <c r="F21">
        <v>75.55</v>
      </c>
      <c r="G21" s="39">
        <f t="shared" ref="G21:G25" si="6">(E21/$B$13)/D21</f>
        <v>0.15530388380554233</v>
      </c>
      <c r="H21" s="39">
        <f t="shared" ref="H21:H25" si="7">(F21/$B$13)/D21</f>
        <v>0.16332417067801674</v>
      </c>
      <c r="N21" s="2"/>
      <c r="O21" s="2"/>
      <c r="P21" s="32"/>
      <c r="Q21" s="32"/>
      <c r="R21" s="32"/>
      <c r="S21" s="42"/>
      <c r="T21" s="33"/>
      <c r="U21" s="2"/>
    </row>
    <row r="22" spans="1:21" x14ac:dyDescent="0.2">
      <c r="A22" s="24" t="s">
        <v>19</v>
      </c>
      <c r="B22" s="25">
        <v>3.1564999999999999</v>
      </c>
      <c r="C22" s="2">
        <v>3.3064</v>
      </c>
      <c r="D22" s="25">
        <f t="shared" si="5"/>
        <v>0.14990000000000014</v>
      </c>
      <c r="E22">
        <v>2169.23</v>
      </c>
      <c r="F22">
        <v>2027.39</v>
      </c>
      <c r="G22" s="39">
        <f t="shared" si="6"/>
        <v>2.9062681074029375</v>
      </c>
      <c r="H22" s="39">
        <f t="shared" si="7"/>
        <v>2.7162352070862203</v>
      </c>
      <c r="N22" s="2"/>
      <c r="O22" s="2"/>
      <c r="P22" s="32"/>
      <c r="Q22" s="32"/>
      <c r="R22" s="32"/>
      <c r="S22" s="42"/>
      <c r="T22" s="33"/>
      <c r="U22" s="2"/>
    </row>
    <row r="23" spans="1:21" x14ac:dyDescent="0.2">
      <c r="A23" s="24" t="s">
        <v>20</v>
      </c>
      <c r="B23" s="25">
        <v>3.133</v>
      </c>
      <c r="C23">
        <v>3.2153</v>
      </c>
      <c r="D23" s="25">
        <f t="shared" si="5"/>
        <v>8.230000000000004E-2</v>
      </c>
      <c r="E23">
        <v>8232.65</v>
      </c>
      <c r="F23">
        <v>6821.82</v>
      </c>
      <c r="G23" s="39">
        <f t="shared" si="6"/>
        <v>20.08961084308233</v>
      </c>
      <c r="H23" s="39">
        <f t="shared" si="7"/>
        <v>16.646852355141526</v>
      </c>
      <c r="N23" s="2"/>
      <c r="O23" s="2"/>
      <c r="P23" s="32"/>
      <c r="Q23" s="32"/>
      <c r="R23" s="32"/>
      <c r="S23" s="42"/>
      <c r="T23" s="33"/>
      <c r="U23" s="2"/>
    </row>
    <row r="24" spans="1:21" x14ac:dyDescent="0.2">
      <c r="A24" s="24" t="s">
        <v>21</v>
      </c>
      <c r="B24" s="26">
        <v>3.1505000000000001</v>
      </c>
      <c r="C24" s="2">
        <v>3.3529</v>
      </c>
      <c r="D24" s="25">
        <f t="shared" si="5"/>
        <v>0.20239999999999991</v>
      </c>
      <c r="E24">
        <v>1084.8399999999999</v>
      </c>
      <c r="F24">
        <v>1024.94</v>
      </c>
      <c r="G24" s="39">
        <f t="shared" si="6"/>
        <v>1.0764327160293421</v>
      </c>
      <c r="H24" s="39">
        <f t="shared" si="7"/>
        <v>1.0169969285490155</v>
      </c>
      <c r="N24" s="2"/>
      <c r="O24" s="2"/>
      <c r="P24" s="43"/>
      <c r="Q24" s="43"/>
      <c r="R24" s="43"/>
      <c r="S24" s="44"/>
      <c r="T24" s="33"/>
      <c r="U24" s="2"/>
    </row>
    <row r="25" spans="1:21" x14ac:dyDescent="0.2">
      <c r="A25" s="24" t="s">
        <v>22</v>
      </c>
      <c r="B25" s="25">
        <v>3.1373000000000002</v>
      </c>
      <c r="C25">
        <v>3.4390999999999998</v>
      </c>
      <c r="D25" s="25">
        <f t="shared" si="5"/>
        <v>0.30179999999999962</v>
      </c>
      <c r="E25">
        <v>10209.9</v>
      </c>
      <c r="F25">
        <v>9019.34</v>
      </c>
      <c r="G25" s="39">
        <f t="shared" si="6"/>
        <v>6.7941316813037469</v>
      </c>
      <c r="H25" s="39">
        <f t="shared" si="7"/>
        <v>6.001878925204962</v>
      </c>
      <c r="N25" s="2"/>
      <c r="O25" s="2"/>
      <c r="P25" s="32"/>
      <c r="Q25" s="32"/>
      <c r="R25" s="32"/>
      <c r="S25" s="42"/>
      <c r="T25" s="33"/>
      <c r="U25" s="2"/>
    </row>
    <row r="26" spans="1:21" x14ac:dyDescent="0.2">
      <c r="A26" s="24" t="s">
        <v>23</v>
      </c>
      <c r="B26" s="25">
        <v>3.1594000000000002</v>
      </c>
      <c r="C26" s="2">
        <v>3.4643000000000002</v>
      </c>
      <c r="D26" s="25">
        <f t="shared" si="5"/>
        <v>0.30489999999999995</v>
      </c>
      <c r="E26">
        <v>68002.929999999993</v>
      </c>
      <c r="F26">
        <v>64941.62</v>
      </c>
      <c r="G26" s="39">
        <f t="shared" ref="G26:G29" si="8">(E26/$B$13)/D26</f>
        <v>44.792149897426775</v>
      </c>
      <c r="H26" s="39">
        <f t="shared" ref="H26:H29" si="9">(F26/$B$13)/D26</f>
        <v>42.775727128547679</v>
      </c>
      <c r="N26" s="2"/>
      <c r="O26" s="2"/>
      <c r="P26" s="32"/>
      <c r="Q26" s="32"/>
      <c r="R26" s="32"/>
      <c r="S26" s="42"/>
      <c r="T26" s="33"/>
      <c r="U26" s="2"/>
    </row>
    <row r="27" spans="1:21" x14ac:dyDescent="0.2">
      <c r="A27" s="24" t="s">
        <v>24</v>
      </c>
      <c r="B27" s="25">
        <v>3.1652</v>
      </c>
      <c r="C27" s="2">
        <v>3.4279000000000002</v>
      </c>
      <c r="D27" s="25">
        <f t="shared" si="5"/>
        <v>0.26270000000000016</v>
      </c>
      <c r="E27">
        <v>2370.14</v>
      </c>
      <c r="F27">
        <v>2378.61</v>
      </c>
      <c r="G27" s="39">
        <f t="shared" si="8"/>
        <v>1.811947599338382</v>
      </c>
      <c r="H27" s="39">
        <f t="shared" si="9"/>
        <v>1.818422827032272</v>
      </c>
      <c r="N27" s="2"/>
      <c r="O27" s="2"/>
      <c r="P27" s="32"/>
      <c r="Q27" s="32"/>
      <c r="R27" s="32"/>
      <c r="S27" s="42"/>
      <c r="T27" s="33"/>
      <c r="U27" s="2"/>
    </row>
    <row r="28" spans="1:21" x14ac:dyDescent="0.2">
      <c r="A28" s="30" t="s">
        <v>28</v>
      </c>
      <c r="B28" s="29">
        <v>3.1528</v>
      </c>
      <c r="C28" s="2">
        <v>3.1600999999999999</v>
      </c>
      <c r="D28" s="25">
        <f t="shared" si="5"/>
        <v>7.2999999999998622E-3</v>
      </c>
      <c r="E28">
        <v>281.39999999999998</v>
      </c>
      <c r="F28">
        <v>254.6</v>
      </c>
      <c r="G28" s="39">
        <f t="shared" si="8"/>
        <v>7.7416394283293188</v>
      </c>
      <c r="H28" s="39">
        <f t="shared" si="9"/>
        <v>7.0043404351550977</v>
      </c>
      <c r="K28" s="32"/>
      <c r="N28" s="2"/>
      <c r="O28" s="2"/>
      <c r="P28" s="32"/>
      <c r="Q28" s="32"/>
      <c r="R28" s="32"/>
      <c r="S28" s="42"/>
      <c r="T28" s="33"/>
      <c r="U28" s="2"/>
    </row>
    <row r="29" spans="1:21" ht="16" thickBot="1" x14ac:dyDescent="0.25">
      <c r="A29" s="27" t="s">
        <v>25</v>
      </c>
      <c r="B29" s="28">
        <v>3.1722999999999999</v>
      </c>
      <c r="C29" s="47">
        <v>3.2254</v>
      </c>
      <c r="D29" s="28">
        <f t="shared" si="5"/>
        <v>5.3100000000000147E-2</v>
      </c>
      <c r="E29">
        <v>1316.79</v>
      </c>
      <c r="F29">
        <v>1396.65</v>
      </c>
      <c r="G29" s="39">
        <f t="shared" si="8"/>
        <v>4.9802793735556588</v>
      </c>
      <c r="H29" s="39">
        <f t="shared" si="9"/>
        <v>5.2823207854528906</v>
      </c>
      <c r="P29" s="32"/>
      <c r="Q29" s="32"/>
      <c r="R29" s="32"/>
      <c r="S29" s="42"/>
      <c r="T29" s="33"/>
      <c r="U29" s="2"/>
    </row>
    <row r="30" spans="1:21" x14ac:dyDescent="0.2">
      <c r="B30" s="32"/>
      <c r="C30" s="32"/>
      <c r="D30" s="32"/>
      <c r="E30" s="2"/>
      <c r="F30" s="33"/>
      <c r="G30" s="2"/>
      <c r="I30" s="32"/>
      <c r="P30" s="32"/>
      <c r="Q30" s="32"/>
      <c r="R30" s="32"/>
      <c r="S30" s="2"/>
      <c r="T30" s="33"/>
      <c r="U30" s="2"/>
    </row>
    <row r="31" spans="1:21" ht="16" thickBot="1" x14ac:dyDescent="0.25">
      <c r="A31" s="18" t="s">
        <v>11</v>
      </c>
      <c r="B31" s="19">
        <v>2</v>
      </c>
      <c r="C31" s="18"/>
      <c r="D31" s="20"/>
      <c r="E31" s="21"/>
      <c r="F31" s="37"/>
      <c r="G31" s="2"/>
      <c r="I31" s="40"/>
      <c r="P31" s="40"/>
      <c r="Q31" s="2"/>
      <c r="R31" s="41"/>
      <c r="S31" s="41"/>
      <c r="T31" s="2"/>
      <c r="U31" s="2"/>
    </row>
    <row r="32" spans="1:21" x14ac:dyDescent="0.2">
      <c r="A32" s="22" t="s">
        <v>12</v>
      </c>
      <c r="B32" s="23" t="s">
        <v>13</v>
      </c>
      <c r="C32" s="22" t="s">
        <v>14</v>
      </c>
      <c r="D32" s="22" t="s">
        <v>15</v>
      </c>
      <c r="E32" s="22" t="s">
        <v>44</v>
      </c>
      <c r="F32" s="56" t="s">
        <v>45</v>
      </c>
      <c r="G32" s="38" t="s">
        <v>46</v>
      </c>
      <c r="H32" s="52" t="s">
        <v>47</v>
      </c>
      <c r="I32" s="32"/>
      <c r="P32" s="32"/>
      <c r="Q32" s="2"/>
      <c r="R32" s="2"/>
      <c r="S32" s="2"/>
      <c r="T32" s="2"/>
      <c r="U32" s="2"/>
    </row>
    <row r="33" spans="1:21" x14ac:dyDescent="0.2">
      <c r="A33" s="24"/>
      <c r="B33" s="25"/>
      <c r="C33" s="24"/>
      <c r="D33" s="24"/>
      <c r="E33" s="24"/>
      <c r="F33" s="31"/>
      <c r="G33" s="39"/>
      <c r="H33" s="39"/>
      <c r="I33" s="32"/>
      <c r="P33" s="32"/>
      <c r="Q33" s="2"/>
      <c r="R33" s="2"/>
      <c r="S33" s="2"/>
      <c r="T33" s="2"/>
      <c r="U33" s="2"/>
    </row>
    <row r="34" spans="1:21" x14ac:dyDescent="0.2">
      <c r="A34" s="24" t="s">
        <v>17</v>
      </c>
      <c r="B34" s="25">
        <v>3.1579000000000002</v>
      </c>
      <c r="C34">
        <v>3.5110000000000001</v>
      </c>
      <c r="D34" s="25">
        <f t="shared" ref="D34:D43" si="10">C34-B34</f>
        <v>0.35309999999999997</v>
      </c>
      <c r="E34">
        <v>8601.33</v>
      </c>
      <c r="F34">
        <v>7788.95</v>
      </c>
      <c r="G34" s="39">
        <f>(E34/$B$13)/D34</f>
        <v>4.8921481407112113</v>
      </c>
      <c r="H34" s="39">
        <f>(F34/$B$13)/D34</f>
        <v>4.4300936321002204</v>
      </c>
      <c r="I34" s="32"/>
      <c r="N34" s="2"/>
      <c r="O34" s="2"/>
      <c r="P34" s="32"/>
      <c r="Q34" s="32"/>
      <c r="R34" s="32"/>
      <c r="S34" s="42"/>
      <c r="T34" s="33"/>
      <c r="U34" s="2"/>
    </row>
    <row r="35" spans="1:21" x14ac:dyDescent="0.2">
      <c r="A35" s="24" t="s">
        <v>18</v>
      </c>
      <c r="B35" s="25">
        <v>3.1612</v>
      </c>
      <c r="C35" s="2">
        <v>3.3008000000000002</v>
      </c>
      <c r="D35" s="25">
        <f t="shared" si="10"/>
        <v>0.13960000000000017</v>
      </c>
      <c r="E35">
        <v>546.85</v>
      </c>
      <c r="F35">
        <v>579.32000000000005</v>
      </c>
      <c r="G35" s="39">
        <f t="shared" ref="G35:G38" si="11">(E35/$B$13)/D35</f>
        <v>0.78670970022195519</v>
      </c>
      <c r="H35" s="39">
        <f t="shared" ref="H35:H38" si="12">(F35/$B$13)/D35</f>
        <v>0.83342171259501341</v>
      </c>
      <c r="I35" s="32"/>
      <c r="N35" s="2"/>
      <c r="O35" s="2"/>
      <c r="P35" s="32"/>
      <c r="Q35" s="32"/>
      <c r="R35" s="32"/>
      <c r="S35" s="42"/>
      <c r="T35" s="33"/>
      <c r="U35" s="2"/>
    </row>
    <row r="36" spans="1:21" x14ac:dyDescent="0.2">
      <c r="A36" s="24" t="s">
        <v>19</v>
      </c>
      <c r="B36" s="25">
        <v>3.1364999999999998</v>
      </c>
      <c r="C36" s="2">
        <v>3.3222</v>
      </c>
      <c r="D36" s="25">
        <f t="shared" si="10"/>
        <v>0.1857000000000002</v>
      </c>
      <c r="E36">
        <v>1723.74</v>
      </c>
      <c r="F36">
        <v>1914.83</v>
      </c>
      <c r="G36" s="39">
        <f t="shared" si="11"/>
        <v>1.8641959619123636</v>
      </c>
      <c r="H36" s="39">
        <f t="shared" si="12"/>
        <v>2.0708565988772385</v>
      </c>
      <c r="I36" s="32"/>
      <c r="N36" s="2"/>
      <c r="O36" s="2"/>
      <c r="P36" s="32"/>
      <c r="Q36" s="32"/>
      <c r="R36" s="32"/>
      <c r="S36" s="42"/>
      <c r="T36" s="33"/>
      <c r="U36" s="2"/>
    </row>
    <row r="37" spans="1:21" x14ac:dyDescent="0.2">
      <c r="A37" s="24" t="s">
        <v>20</v>
      </c>
      <c r="B37" s="25">
        <v>3.1587999999999998</v>
      </c>
      <c r="C37">
        <v>3.2410999999999999</v>
      </c>
      <c r="D37" s="25">
        <f t="shared" si="10"/>
        <v>8.230000000000004E-2</v>
      </c>
      <c r="E37">
        <v>7780.22</v>
      </c>
      <c r="F37">
        <v>7227.09</v>
      </c>
      <c r="G37" s="39">
        <f t="shared" si="11"/>
        <v>18.985574763115888</v>
      </c>
      <c r="H37" s="39">
        <f t="shared" si="12"/>
        <v>17.63580689424813</v>
      </c>
      <c r="I37" s="32"/>
      <c r="N37" s="2"/>
      <c r="O37" s="2"/>
      <c r="P37" s="32"/>
      <c r="Q37" s="32"/>
      <c r="R37" s="32"/>
      <c r="S37" s="42"/>
      <c r="T37" s="33"/>
      <c r="U37" s="2"/>
    </row>
    <row r="38" spans="1:21" x14ac:dyDescent="0.2">
      <c r="A38" s="24" t="s">
        <v>21</v>
      </c>
      <c r="B38" s="26">
        <v>3.1594000000000002</v>
      </c>
      <c r="C38" s="2">
        <v>3.4171</v>
      </c>
      <c r="D38" s="25">
        <f t="shared" si="10"/>
        <v>0.25769999999999982</v>
      </c>
      <c r="E38">
        <v>761.72</v>
      </c>
      <c r="F38">
        <v>784.73</v>
      </c>
      <c r="G38" s="39">
        <f t="shared" si="11"/>
        <v>0.59362563496383025</v>
      </c>
      <c r="H38" s="39">
        <f t="shared" si="12"/>
        <v>0.611557848717595</v>
      </c>
      <c r="I38" s="43"/>
      <c r="N38" s="2"/>
      <c r="O38" s="2"/>
      <c r="P38" s="43"/>
      <c r="Q38" s="43"/>
      <c r="R38" s="43"/>
      <c r="S38" s="44"/>
      <c r="T38" s="33"/>
      <c r="U38" s="2"/>
    </row>
    <row r="39" spans="1:21" x14ac:dyDescent="0.2">
      <c r="A39" s="24" t="s">
        <v>22</v>
      </c>
      <c r="B39" s="25">
        <v>3.1646999999999998</v>
      </c>
      <c r="C39">
        <v>3.5066999999999999</v>
      </c>
      <c r="D39" s="25">
        <f t="shared" si="10"/>
        <v>0.34200000000000008</v>
      </c>
      <c r="E39">
        <v>7964.87</v>
      </c>
      <c r="F39">
        <v>7399.1</v>
      </c>
      <c r="G39" s="39">
        <f t="shared" ref="G39" si="13">(E39/$B$13)/D39</f>
        <v>4.677182247956833</v>
      </c>
      <c r="H39" s="39">
        <f t="shared" ref="H39" si="14">(F39/$B$13)/D39</f>
        <v>4.3449471455098951</v>
      </c>
      <c r="I39" s="32"/>
      <c r="N39" s="2"/>
      <c r="O39" s="2"/>
      <c r="P39" s="32"/>
      <c r="Q39" s="32"/>
      <c r="R39" s="32"/>
      <c r="S39" s="42"/>
      <c r="T39" s="33"/>
      <c r="U39" s="2"/>
    </row>
    <row r="40" spans="1:21" x14ac:dyDescent="0.2">
      <c r="A40" s="24" t="s">
        <v>23</v>
      </c>
      <c r="B40" s="25">
        <v>3.1366999999999998</v>
      </c>
      <c r="C40" s="2">
        <v>3.3206000000000002</v>
      </c>
      <c r="D40" s="25">
        <f t="shared" si="10"/>
        <v>0.1839000000000004</v>
      </c>
      <c r="E40">
        <v>32386.25</v>
      </c>
      <c r="F40">
        <v>36215.17</v>
      </c>
      <c r="G40" s="39">
        <f t="shared" ref="G40:G43" si="15">(E40/$B$13)/D40</f>
        <v>35.368011386607577</v>
      </c>
      <c r="H40" s="39">
        <f t="shared" ref="H40:H43" si="16">(F40/$B$13)/D40</f>
        <v>39.549455244986042</v>
      </c>
      <c r="I40" s="32"/>
      <c r="N40" s="2"/>
      <c r="O40" s="2"/>
      <c r="P40" s="32"/>
      <c r="Q40" s="32"/>
      <c r="R40" s="32"/>
      <c r="S40" s="42"/>
      <c r="T40" s="33"/>
      <c r="U40" s="2"/>
    </row>
    <row r="41" spans="1:21" x14ac:dyDescent="0.2">
      <c r="A41" s="24" t="s">
        <v>24</v>
      </c>
      <c r="B41" s="25">
        <v>3.1798000000000002</v>
      </c>
      <c r="C41" s="35">
        <v>3.4533999999999998</v>
      </c>
      <c r="D41" s="25">
        <f t="shared" si="10"/>
        <v>0.27359999999999962</v>
      </c>
      <c r="E41">
        <v>1725.06</v>
      </c>
      <c r="F41">
        <v>2017.61</v>
      </c>
      <c r="G41" s="39">
        <f t="shared" si="15"/>
        <v>1.2662510512821341</v>
      </c>
      <c r="H41" s="39">
        <f t="shared" si="16"/>
        <v>1.4809924197287903</v>
      </c>
      <c r="I41" s="32"/>
      <c r="J41" s="32"/>
      <c r="K41" s="32"/>
      <c r="N41" s="2"/>
      <c r="O41" s="2"/>
      <c r="P41" s="32"/>
      <c r="Q41" s="32"/>
      <c r="R41" s="32"/>
      <c r="S41" s="42"/>
      <c r="T41" s="33"/>
      <c r="U41" s="2"/>
    </row>
    <row r="42" spans="1:21" x14ac:dyDescent="0.2">
      <c r="A42" s="30" t="s">
        <v>28</v>
      </c>
      <c r="B42" s="29">
        <v>3.1659000000000002</v>
      </c>
      <c r="C42" s="2">
        <v>3.1715</v>
      </c>
      <c r="D42" s="25">
        <f t="shared" si="10"/>
        <v>5.5999999999998273E-3</v>
      </c>
      <c r="E42">
        <v>123.46</v>
      </c>
      <c r="F42">
        <v>160.09</v>
      </c>
      <c r="G42" s="39">
        <f t="shared" si="15"/>
        <v>4.4276160447109536</v>
      </c>
      <c r="H42" s="39">
        <f t="shared" si="16"/>
        <v>5.7412688530518103</v>
      </c>
      <c r="I42" s="32"/>
      <c r="J42" s="32"/>
      <c r="K42" s="32"/>
      <c r="L42" s="42"/>
      <c r="M42" s="33"/>
      <c r="N42" s="2"/>
      <c r="O42" s="2"/>
      <c r="P42" s="32"/>
      <c r="Q42" s="32"/>
      <c r="R42" s="32"/>
      <c r="S42" s="42"/>
      <c r="T42" s="33"/>
      <c r="U42" s="2"/>
    </row>
    <row r="43" spans="1:21" ht="16" thickBot="1" x14ac:dyDescent="0.25">
      <c r="A43" s="27" t="s">
        <v>25</v>
      </c>
      <c r="B43" s="28">
        <v>3.1570999999999998</v>
      </c>
      <c r="C43" s="47">
        <v>3.2164999999999999</v>
      </c>
      <c r="D43" s="28">
        <f t="shared" si="10"/>
        <v>5.9400000000000119E-2</v>
      </c>
      <c r="E43">
        <v>1102.6500000000001</v>
      </c>
      <c r="F43">
        <v>1270.01</v>
      </c>
      <c r="G43" s="39">
        <f t="shared" si="15"/>
        <v>3.7280604328181224</v>
      </c>
      <c r="H43" s="39">
        <f t="shared" si="16"/>
        <v>4.2939047116341031</v>
      </c>
      <c r="I43" s="32"/>
      <c r="J43" s="32"/>
      <c r="K43" s="32"/>
      <c r="L43" s="42"/>
      <c r="M43" s="33"/>
      <c r="N43" s="2"/>
      <c r="O43" s="35"/>
      <c r="P43" s="32"/>
      <c r="Q43" s="32"/>
      <c r="R43" s="32"/>
      <c r="S43" s="42"/>
      <c r="T43" s="33"/>
      <c r="U43" s="2"/>
    </row>
    <row r="44" spans="1:21" x14ac:dyDescent="0.2"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ht="16" thickBot="1" x14ac:dyDescent="0.25">
      <c r="A45" s="18" t="s">
        <v>11</v>
      </c>
      <c r="B45" s="19">
        <v>3</v>
      </c>
      <c r="C45" s="18"/>
      <c r="D45" s="20"/>
      <c r="E45" s="21"/>
      <c r="F45" s="37"/>
      <c r="G45" s="2"/>
      <c r="I45" s="40"/>
      <c r="J45" s="2"/>
      <c r="K45" s="41"/>
      <c r="L45" s="41"/>
      <c r="M45" s="2"/>
      <c r="N45" s="2"/>
      <c r="O45" s="2"/>
      <c r="P45" s="40"/>
      <c r="Q45" s="2"/>
      <c r="R45" s="41"/>
      <c r="S45" s="41"/>
      <c r="T45" s="2"/>
      <c r="U45" s="2"/>
    </row>
    <row r="46" spans="1:21" x14ac:dyDescent="0.2">
      <c r="A46" s="22" t="s">
        <v>12</v>
      </c>
      <c r="B46" s="23" t="s">
        <v>13</v>
      </c>
      <c r="C46" s="22" t="s">
        <v>14</v>
      </c>
      <c r="D46" s="22" t="s">
        <v>15</v>
      </c>
      <c r="E46" s="22" t="s">
        <v>44</v>
      </c>
      <c r="F46" s="56" t="s">
        <v>45</v>
      </c>
      <c r="G46" s="38" t="s">
        <v>46</v>
      </c>
      <c r="H46" s="52" t="s">
        <v>47</v>
      </c>
      <c r="I46" s="32"/>
      <c r="J46" s="2"/>
      <c r="K46" s="2"/>
      <c r="L46" s="2"/>
      <c r="M46" s="2"/>
      <c r="N46" s="2"/>
      <c r="O46" s="2"/>
      <c r="P46" s="32"/>
      <c r="Q46" s="2"/>
      <c r="R46" s="2"/>
      <c r="S46" s="2"/>
      <c r="T46" s="2"/>
      <c r="U46" s="2"/>
    </row>
    <row r="47" spans="1:21" x14ac:dyDescent="0.2">
      <c r="A47" s="24"/>
      <c r="B47" s="25"/>
      <c r="C47" s="24"/>
      <c r="D47" s="24"/>
      <c r="E47" s="24"/>
      <c r="F47" s="31"/>
      <c r="G47" s="39"/>
      <c r="H47" s="39"/>
      <c r="I47" s="32"/>
      <c r="L47" s="2"/>
      <c r="M47" s="2"/>
      <c r="N47" s="2"/>
      <c r="O47" s="2"/>
      <c r="P47" s="32"/>
      <c r="Q47" s="2"/>
      <c r="R47" s="2"/>
      <c r="S47" s="2"/>
      <c r="T47" s="2"/>
      <c r="U47" s="2"/>
    </row>
    <row r="48" spans="1:21" x14ac:dyDescent="0.2">
      <c r="A48" s="24" t="s">
        <v>17</v>
      </c>
      <c r="B48" s="25">
        <v>3.1545999999999998</v>
      </c>
      <c r="C48">
        <v>3.3538000000000001</v>
      </c>
      <c r="D48" s="25">
        <f t="shared" ref="D48:D57" si="17">C48-B48</f>
        <v>0.19920000000000027</v>
      </c>
      <c r="E48">
        <v>5169.13</v>
      </c>
      <c r="F48">
        <v>4920.95</v>
      </c>
      <c r="G48" s="39">
        <f>(E48/$B$13)/D48</f>
        <v>5.2114650234299251</v>
      </c>
      <c r="H48" s="39">
        <f>(F48/$B$13)/D48</f>
        <v>4.9612524364926953</v>
      </c>
      <c r="I48" s="32"/>
      <c r="L48" s="42"/>
      <c r="M48" s="33"/>
      <c r="N48" s="2"/>
      <c r="O48" s="2"/>
      <c r="P48" s="32"/>
      <c r="Q48" s="32"/>
      <c r="R48" s="32"/>
      <c r="S48" s="42"/>
      <c r="T48" s="33"/>
      <c r="U48" s="2"/>
    </row>
    <row r="49" spans="1:21" x14ac:dyDescent="0.2">
      <c r="A49" s="24" t="s">
        <v>18</v>
      </c>
      <c r="B49" s="25">
        <v>3.1657999999999999</v>
      </c>
      <c r="C49" s="2">
        <v>3.3045</v>
      </c>
      <c r="D49" s="25">
        <f t="shared" si="17"/>
        <v>0.13870000000000005</v>
      </c>
      <c r="E49">
        <v>375.55</v>
      </c>
      <c r="F49">
        <v>418.03</v>
      </c>
      <c r="G49" s="39">
        <f t="shared" ref="G49:G52" si="18">(E49/$B$13)/D49</f>
        <v>0.54377972680002618</v>
      </c>
      <c r="H49" s="39">
        <f t="shared" ref="H49:H52" si="19">(F49/$B$13)/D49</f>
        <v>0.60528888082602827</v>
      </c>
      <c r="L49" s="42"/>
      <c r="M49" s="33"/>
      <c r="N49" s="2"/>
      <c r="O49" s="2"/>
      <c r="P49" s="32"/>
      <c r="Q49" s="32"/>
      <c r="R49" s="32"/>
      <c r="S49" s="42"/>
      <c r="T49" s="33"/>
      <c r="U49" s="2"/>
    </row>
    <row r="50" spans="1:21" x14ac:dyDescent="0.2">
      <c r="A50" s="24" t="s">
        <v>19</v>
      </c>
      <c r="B50" s="25">
        <v>3.1577999999999999</v>
      </c>
      <c r="C50" s="2">
        <v>3.3773</v>
      </c>
      <c r="D50" s="25">
        <f t="shared" si="17"/>
        <v>0.21950000000000003</v>
      </c>
      <c r="E50">
        <v>3660.63</v>
      </c>
      <c r="F50">
        <v>4812.18</v>
      </c>
      <c r="G50" s="39">
        <f t="shared" si="18"/>
        <v>3.3492920371431114</v>
      </c>
      <c r="H50" s="39">
        <f t="shared" si="19"/>
        <v>4.4029022751000069</v>
      </c>
      <c r="L50" s="42"/>
      <c r="M50" s="33"/>
      <c r="N50" s="2"/>
      <c r="O50" s="2"/>
      <c r="P50" s="32"/>
      <c r="Q50" s="32"/>
      <c r="R50" s="32"/>
      <c r="S50" s="42"/>
      <c r="T50" s="33"/>
      <c r="U50" s="2"/>
    </row>
    <row r="51" spans="1:21" x14ac:dyDescent="0.2">
      <c r="A51" s="24" t="s">
        <v>20</v>
      </c>
      <c r="B51" s="25">
        <v>3.1764999999999999</v>
      </c>
      <c r="C51">
        <v>3.2503000000000002</v>
      </c>
      <c r="D51" s="25">
        <f t="shared" si="17"/>
        <v>7.380000000000031E-2</v>
      </c>
      <c r="E51">
        <v>9263.74</v>
      </c>
      <c r="F51">
        <v>8957.6299999999992</v>
      </c>
      <c r="G51" s="39">
        <f t="shared" si="18"/>
        <v>25.209353171996455</v>
      </c>
      <c r="H51" s="39">
        <f t="shared" si="19"/>
        <v>24.376338093909222</v>
      </c>
      <c r="L51" s="42"/>
      <c r="M51" s="33"/>
      <c r="N51" s="2"/>
      <c r="O51" s="2"/>
      <c r="P51" s="32"/>
      <c r="Q51" s="32"/>
      <c r="R51" s="32"/>
      <c r="S51" s="42"/>
      <c r="T51" s="33"/>
      <c r="U51" s="2"/>
    </row>
    <row r="52" spans="1:21" x14ac:dyDescent="0.2">
      <c r="A52" s="24" t="s">
        <v>21</v>
      </c>
      <c r="B52" s="26">
        <v>3.1753999999999998</v>
      </c>
      <c r="C52" s="2">
        <v>3.3742000000000001</v>
      </c>
      <c r="D52" s="25">
        <f t="shared" si="17"/>
        <v>0.19880000000000031</v>
      </c>
      <c r="E52">
        <v>1197.82</v>
      </c>
      <c r="F52">
        <v>1497.65</v>
      </c>
      <c r="G52" s="39">
        <f t="shared" si="18"/>
        <v>1.2100599500038793</v>
      </c>
      <c r="H52" s="39">
        <f t="shared" si="19"/>
        <v>1.5129537694505937</v>
      </c>
      <c r="I52" s="43"/>
      <c r="L52" s="44"/>
      <c r="M52" s="33"/>
      <c r="N52" s="2"/>
      <c r="O52" s="2"/>
      <c r="P52" s="43"/>
      <c r="Q52" s="43"/>
      <c r="R52" s="43"/>
      <c r="S52" s="44"/>
      <c r="T52" s="33"/>
      <c r="U52" s="2"/>
    </row>
    <row r="53" spans="1:21" x14ac:dyDescent="0.2">
      <c r="A53" s="24" t="s">
        <v>22</v>
      </c>
      <c r="B53" s="25">
        <v>3.161</v>
      </c>
      <c r="C53">
        <v>3.4788999999999999</v>
      </c>
      <c r="D53" s="25">
        <f t="shared" si="17"/>
        <v>0.31789999999999985</v>
      </c>
      <c r="E53">
        <v>9935.07</v>
      </c>
      <c r="F53">
        <v>9756.5300000000007</v>
      </c>
      <c r="G53" s="39">
        <f t="shared" ref="G53" si="20">(E53/$B$13)/D53</f>
        <v>6.2764216299645392</v>
      </c>
      <c r="H53" s="39">
        <f t="shared" ref="H53" si="21">(F53/$B$13)/D53</f>
        <v>6.1636300424051296</v>
      </c>
      <c r="I53" s="32"/>
      <c r="L53" s="42"/>
      <c r="M53" s="33"/>
      <c r="N53" s="2"/>
      <c r="O53" s="2"/>
      <c r="P53" s="32"/>
      <c r="Q53" s="32"/>
      <c r="R53" s="32"/>
      <c r="S53" s="42"/>
      <c r="T53" s="33"/>
      <c r="U53" s="2"/>
    </row>
    <row r="54" spans="1:21" x14ac:dyDescent="0.2">
      <c r="A54" s="24" t="s">
        <v>23</v>
      </c>
      <c r="B54" s="25">
        <v>3.1598000000000002</v>
      </c>
      <c r="C54" s="2">
        <v>3.3801000000000001</v>
      </c>
      <c r="D54" s="25">
        <f t="shared" si="17"/>
        <v>0.22029999999999994</v>
      </c>
      <c r="E54">
        <v>44207.86</v>
      </c>
      <c r="F54">
        <v>58096.37</v>
      </c>
      <c r="G54" s="39">
        <f t="shared" ref="G54:G57" si="22">(E54/$B$13)/D54</f>
        <v>40.301081611781093</v>
      </c>
      <c r="H54" s="39">
        <f t="shared" ref="H54:H57" si="23">(F54/$B$13)/D54</f>
        <v>52.962223204611824</v>
      </c>
      <c r="I54" s="32"/>
      <c r="L54" s="42"/>
      <c r="M54" s="33"/>
      <c r="N54" s="2"/>
      <c r="O54" s="2"/>
      <c r="P54" s="32"/>
      <c r="Q54" s="32"/>
      <c r="R54" s="32"/>
      <c r="S54" s="42"/>
      <c r="T54" s="33"/>
      <c r="U54" s="2"/>
    </row>
    <row r="55" spans="1:21" x14ac:dyDescent="0.2">
      <c r="A55" s="24" t="s">
        <v>24</v>
      </c>
      <c r="B55" s="25">
        <v>3.1339000000000001</v>
      </c>
      <c r="C55" s="2">
        <v>3.4449000000000001</v>
      </c>
      <c r="D55" s="25">
        <f t="shared" si="17"/>
        <v>0.31099999999999994</v>
      </c>
      <c r="E55">
        <v>2337.87</v>
      </c>
      <c r="F55">
        <v>3149.34</v>
      </c>
      <c r="G55" s="39">
        <f t="shared" si="22"/>
        <v>1.5097035488982264</v>
      </c>
      <c r="H55" s="39">
        <f t="shared" si="23"/>
        <v>2.0337186305000454</v>
      </c>
      <c r="I55" s="32"/>
      <c r="J55" s="32"/>
      <c r="K55" s="32"/>
      <c r="L55" s="42"/>
      <c r="M55" s="33"/>
      <c r="N55" s="2"/>
      <c r="O55" s="2"/>
      <c r="P55" s="32"/>
      <c r="Q55" s="32"/>
      <c r="R55" s="32"/>
      <c r="S55" s="42"/>
      <c r="T55" s="33"/>
      <c r="U55" s="2"/>
    </row>
    <row r="56" spans="1:21" x14ac:dyDescent="0.2">
      <c r="A56" s="30" t="s">
        <v>28</v>
      </c>
      <c r="B56" s="29">
        <v>3.1850999999999998</v>
      </c>
      <c r="C56" s="2">
        <v>3.1943000000000001</v>
      </c>
      <c r="D56" s="25">
        <f t="shared" si="17"/>
        <v>9.200000000000319E-3</v>
      </c>
      <c r="E56">
        <v>372.27</v>
      </c>
      <c r="F56">
        <v>440.55</v>
      </c>
      <c r="G56" s="39">
        <f t="shared" si="22"/>
        <v>8.1264696713958191</v>
      </c>
      <c r="H56" s="39">
        <f t="shared" si="23"/>
        <v>9.6169882443748573</v>
      </c>
      <c r="I56" s="32"/>
      <c r="J56" s="32"/>
      <c r="K56" s="32"/>
      <c r="L56" s="42"/>
      <c r="M56" s="33"/>
      <c r="N56" s="2"/>
      <c r="O56" s="2"/>
      <c r="P56" s="32"/>
      <c r="Q56" s="32"/>
      <c r="R56" s="32"/>
      <c r="S56" s="42"/>
      <c r="T56" s="33"/>
      <c r="U56" s="2"/>
    </row>
    <row r="57" spans="1:21" ht="16" thickBot="1" x14ac:dyDescent="0.25">
      <c r="A57" s="27" t="s">
        <v>25</v>
      </c>
      <c r="B57" s="28">
        <v>3.1726999999999999</v>
      </c>
      <c r="C57" s="47">
        <v>3.2151999999999998</v>
      </c>
      <c r="D57" s="28">
        <f t="shared" si="17"/>
        <v>4.2499999999999982E-2</v>
      </c>
      <c r="E57">
        <v>1110.82</v>
      </c>
      <c r="F57">
        <v>1583.74</v>
      </c>
      <c r="G57" s="39">
        <f t="shared" si="22"/>
        <v>5.2491195903983687</v>
      </c>
      <c r="H57" s="39">
        <f t="shared" si="23"/>
        <v>7.4838773699586909</v>
      </c>
      <c r="I57" s="32"/>
      <c r="J57" s="32"/>
      <c r="K57" s="32"/>
      <c r="L57" s="42"/>
      <c r="M57" s="33"/>
      <c r="N57" s="2"/>
      <c r="O57" s="35"/>
      <c r="P57" s="32"/>
      <c r="Q57" s="32"/>
      <c r="R57" s="32"/>
      <c r="S57" s="42"/>
      <c r="T57" s="33"/>
      <c r="U57" s="2"/>
    </row>
    <row r="58" spans="1:21" x14ac:dyDescent="0.2"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x14ac:dyDescent="0.2">
      <c r="A59" s="2"/>
      <c r="B59" s="40"/>
      <c r="C59" s="2"/>
      <c r="D59" s="41"/>
      <c r="E59" s="41"/>
      <c r="F59" s="2"/>
      <c r="G59" s="2"/>
      <c r="H59" s="2"/>
      <c r="I59" s="40"/>
      <c r="J59" s="2"/>
      <c r="K59" s="41"/>
      <c r="L59" s="41"/>
      <c r="M59" s="2"/>
      <c r="N59" s="2"/>
      <c r="O59" s="2"/>
      <c r="P59" s="40"/>
      <c r="Q59" s="2"/>
      <c r="R59" s="41"/>
      <c r="S59" s="41"/>
      <c r="T59" s="2"/>
      <c r="U59" s="2"/>
    </row>
    <row r="60" spans="1:21" x14ac:dyDescent="0.2">
      <c r="A60" s="2"/>
      <c r="B60" s="32"/>
      <c r="C60" s="2"/>
      <c r="D60" s="2"/>
      <c r="E60" s="2"/>
      <c r="F60" s="2"/>
      <c r="G60" s="2"/>
      <c r="H60" s="2"/>
      <c r="I60" s="32"/>
      <c r="J60" s="2"/>
      <c r="K60" s="2"/>
      <c r="L60" s="2"/>
      <c r="M60" s="2"/>
      <c r="N60" s="2"/>
      <c r="O60" s="2"/>
      <c r="P60" s="32"/>
      <c r="Q60" s="2"/>
      <c r="R60" s="2"/>
      <c r="S60" s="2"/>
      <c r="T60" s="2"/>
      <c r="U60" s="2"/>
    </row>
    <row r="61" spans="1:21" x14ac:dyDescent="0.2">
      <c r="A61" s="2"/>
      <c r="B61" s="32"/>
      <c r="C61" s="2"/>
      <c r="D61" s="2"/>
      <c r="E61" s="2"/>
      <c r="F61" s="2"/>
      <c r="G61" s="2"/>
      <c r="H61" s="2"/>
      <c r="I61" s="32"/>
      <c r="J61" s="2"/>
      <c r="K61" s="2"/>
      <c r="L61" s="2"/>
      <c r="M61" s="2"/>
      <c r="N61" s="2"/>
      <c r="O61" s="2"/>
      <c r="P61" s="32"/>
      <c r="Q61" s="2"/>
      <c r="R61" s="2"/>
      <c r="S61" s="2"/>
      <c r="T61" s="2"/>
      <c r="U61" s="2"/>
    </row>
    <row r="62" spans="1:21" x14ac:dyDescent="0.2">
      <c r="A62" s="2"/>
      <c r="B62" s="32"/>
      <c r="C62" s="32"/>
      <c r="D62" s="32"/>
      <c r="E62" s="42"/>
      <c r="F62" s="33"/>
      <c r="G62" s="2"/>
      <c r="H62" s="2"/>
      <c r="I62" s="32"/>
      <c r="J62" s="32"/>
      <c r="K62" s="32"/>
      <c r="L62" s="42"/>
      <c r="M62" s="33"/>
      <c r="N62" s="2"/>
      <c r="O62" s="2"/>
      <c r="P62" s="32"/>
      <c r="Q62" s="32"/>
      <c r="R62" s="32"/>
      <c r="S62" s="42"/>
      <c r="T62" s="33"/>
      <c r="U62" s="2"/>
    </row>
    <row r="63" spans="1:21" x14ac:dyDescent="0.2">
      <c r="A63" s="2"/>
      <c r="B63" s="32"/>
      <c r="C63" s="32"/>
      <c r="D63" s="32"/>
      <c r="E63" s="42"/>
      <c r="F63" s="33"/>
      <c r="G63" s="2"/>
      <c r="H63" s="2"/>
      <c r="I63" s="32"/>
      <c r="J63" s="32"/>
      <c r="K63" s="32"/>
      <c r="L63" s="42"/>
      <c r="M63" s="33"/>
      <c r="N63" s="2"/>
      <c r="O63" s="2"/>
      <c r="P63" s="32"/>
      <c r="Q63" s="32"/>
      <c r="R63" s="32"/>
      <c r="S63" s="42"/>
      <c r="T63" s="33"/>
      <c r="U63" s="2"/>
    </row>
    <row r="64" spans="1:21" x14ac:dyDescent="0.2">
      <c r="A64" s="2"/>
      <c r="B64" s="32"/>
      <c r="C64" s="32"/>
      <c r="D64" s="32"/>
      <c r="E64" s="42"/>
      <c r="F64" s="33"/>
      <c r="G64" s="2"/>
      <c r="H64" s="2"/>
      <c r="I64" s="32"/>
      <c r="J64" s="32"/>
      <c r="K64" s="32"/>
      <c r="L64" s="42"/>
      <c r="M64" s="33"/>
      <c r="N64" s="2"/>
      <c r="O64" s="2"/>
      <c r="P64" s="32"/>
      <c r="Q64" s="32"/>
      <c r="R64" s="32"/>
      <c r="S64" s="42"/>
      <c r="T64" s="33"/>
      <c r="U64" s="2"/>
    </row>
    <row r="65" spans="1:21" x14ac:dyDescent="0.2">
      <c r="A65" s="2"/>
      <c r="B65" s="32"/>
      <c r="C65" s="32"/>
      <c r="D65" s="32"/>
      <c r="E65" s="42"/>
      <c r="F65" s="33"/>
      <c r="G65" s="2"/>
      <c r="H65" s="2"/>
      <c r="I65" s="32"/>
      <c r="J65" s="32"/>
      <c r="K65" s="32"/>
      <c r="L65" s="42"/>
      <c r="M65" s="33"/>
      <c r="N65" s="2"/>
      <c r="O65" s="2"/>
      <c r="P65" s="32"/>
      <c r="Q65" s="32"/>
      <c r="R65" s="32"/>
      <c r="S65" s="42"/>
      <c r="T65" s="33"/>
      <c r="U65" s="2"/>
    </row>
    <row r="66" spans="1:21" x14ac:dyDescent="0.2">
      <c r="A66" s="2"/>
      <c r="B66" s="32"/>
      <c r="C66" s="32"/>
      <c r="D66" s="32"/>
      <c r="E66" s="42"/>
      <c r="F66" s="33"/>
      <c r="G66" s="2"/>
      <c r="H66" s="2"/>
      <c r="I66" s="32"/>
      <c r="J66" s="32"/>
      <c r="K66" s="32"/>
      <c r="L66" s="42"/>
      <c r="M66" s="33"/>
      <c r="N66" s="2"/>
      <c r="O66" s="2"/>
      <c r="P66" s="32"/>
      <c r="Q66" s="32"/>
      <c r="R66" s="32"/>
      <c r="S66" s="42"/>
      <c r="T66" s="33"/>
      <c r="U66" s="2"/>
    </row>
    <row r="67" spans="1:21" x14ac:dyDescent="0.2">
      <c r="A67" s="2"/>
      <c r="B67" s="43"/>
      <c r="C67" s="43"/>
      <c r="D67" s="43"/>
      <c r="E67" s="44"/>
      <c r="F67" s="33"/>
      <c r="G67" s="2"/>
      <c r="H67" s="2"/>
      <c r="I67" s="43"/>
      <c r="J67" s="43"/>
      <c r="K67" s="43"/>
      <c r="L67" s="44"/>
      <c r="M67" s="33"/>
      <c r="N67" s="2"/>
      <c r="O67" s="2"/>
      <c r="P67" s="43"/>
      <c r="Q67" s="43"/>
      <c r="R67" s="43"/>
      <c r="S67" s="44"/>
      <c r="T67" s="33"/>
      <c r="U67" s="2"/>
    </row>
    <row r="68" spans="1:21" x14ac:dyDescent="0.2">
      <c r="A68" s="2"/>
      <c r="B68" s="32"/>
      <c r="C68" s="32"/>
      <c r="D68" s="32"/>
      <c r="E68" s="42"/>
      <c r="F68" s="33"/>
      <c r="G68" s="2"/>
      <c r="H68" s="2"/>
      <c r="I68" s="32"/>
      <c r="J68" s="32"/>
      <c r="K68" s="32"/>
      <c r="L68" s="42"/>
      <c r="M68" s="33"/>
      <c r="N68" s="2"/>
      <c r="O68" s="2"/>
      <c r="P68" s="32"/>
      <c r="Q68" s="32"/>
      <c r="R68" s="32"/>
      <c r="S68" s="42"/>
      <c r="T68" s="33"/>
      <c r="U68" s="2"/>
    </row>
    <row r="69" spans="1:21" x14ac:dyDescent="0.2">
      <c r="A69" s="2"/>
      <c r="B69" s="32"/>
      <c r="C69" s="32"/>
      <c r="D69" s="32"/>
      <c r="E69" s="42"/>
      <c r="F69" s="33"/>
      <c r="G69" s="2"/>
      <c r="H69" s="2"/>
      <c r="I69" s="32"/>
      <c r="J69" s="32"/>
      <c r="K69" s="32"/>
      <c r="L69" s="42"/>
      <c r="M69" s="33"/>
      <c r="N69" s="2"/>
      <c r="O69" s="2"/>
      <c r="P69" s="32"/>
      <c r="Q69" s="32"/>
      <c r="R69" s="32"/>
      <c r="S69" s="42"/>
      <c r="T69" s="33"/>
      <c r="U69" s="2"/>
    </row>
    <row r="70" spans="1:21" x14ac:dyDescent="0.2">
      <c r="A70" s="2"/>
      <c r="B70" s="32"/>
      <c r="C70" s="32"/>
      <c r="D70" s="32"/>
      <c r="E70" s="42"/>
      <c r="F70" s="33"/>
      <c r="G70" s="2"/>
      <c r="H70" s="2"/>
      <c r="I70" s="32"/>
      <c r="J70" s="32"/>
      <c r="K70" s="32"/>
      <c r="L70" s="42"/>
      <c r="M70" s="33"/>
      <c r="N70" s="2"/>
      <c r="O70" s="2"/>
      <c r="P70" s="32"/>
      <c r="Q70" s="32"/>
      <c r="R70" s="32"/>
      <c r="S70" s="42"/>
      <c r="T70" s="33"/>
      <c r="U70" s="2"/>
    </row>
    <row r="71" spans="1:21" x14ac:dyDescent="0.2">
      <c r="A71" s="2"/>
      <c r="B71" s="32"/>
      <c r="C71" s="32"/>
      <c r="D71" s="32"/>
      <c r="E71" s="42"/>
      <c r="F71" s="33"/>
      <c r="G71" s="2"/>
      <c r="H71" s="2"/>
      <c r="I71" s="32"/>
      <c r="J71" s="32"/>
      <c r="K71" s="32"/>
      <c r="L71" s="42"/>
      <c r="M71" s="33"/>
      <c r="N71" s="2"/>
      <c r="O71" s="2"/>
      <c r="P71" s="32"/>
      <c r="Q71" s="32"/>
      <c r="R71" s="32"/>
      <c r="S71" s="42"/>
      <c r="T71" s="33"/>
      <c r="U71" s="2"/>
    </row>
    <row r="72" spans="1:21" x14ac:dyDescent="0.2">
      <c r="A72" s="35"/>
      <c r="B72" s="32"/>
      <c r="C72" s="32"/>
      <c r="D72" s="32"/>
      <c r="E72" s="42"/>
      <c r="F72" s="33"/>
      <c r="G72" s="2"/>
      <c r="H72" s="35"/>
      <c r="I72" s="32"/>
      <c r="J72" s="32"/>
      <c r="K72" s="32"/>
      <c r="L72" s="42"/>
      <c r="M72" s="33"/>
      <c r="N72" s="2"/>
      <c r="O72" s="35"/>
      <c r="P72" s="32"/>
      <c r="Q72" s="32"/>
      <c r="R72" s="32"/>
      <c r="S72" s="42"/>
      <c r="T72" s="33"/>
      <c r="U72" s="2"/>
    </row>
    <row r="73" spans="1:21" x14ac:dyDescent="0.2">
      <c r="A73" s="2"/>
      <c r="B73" s="32"/>
      <c r="C73" s="2"/>
      <c r="D73" s="2"/>
      <c r="E73" s="2"/>
      <c r="F73" s="33"/>
      <c r="G73" s="2"/>
      <c r="H73" s="2"/>
      <c r="I73" s="32"/>
      <c r="J73" s="2"/>
      <c r="K73" s="2"/>
      <c r="L73" s="2"/>
      <c r="M73" s="33"/>
      <c r="N73" s="2"/>
      <c r="O73" s="2"/>
      <c r="P73" s="32"/>
      <c r="Q73" s="2"/>
      <c r="R73" s="2"/>
      <c r="S73" s="2"/>
      <c r="T73" s="33"/>
      <c r="U73" s="2"/>
    </row>
    <row r="74" spans="1:21" x14ac:dyDescent="0.2">
      <c r="A74" s="2"/>
      <c r="B74" s="32"/>
      <c r="C74" s="2"/>
      <c r="D74" s="2"/>
      <c r="E74" s="2"/>
      <c r="F74" s="33"/>
      <c r="G74" s="2"/>
      <c r="H74" s="2"/>
      <c r="I74" s="32"/>
      <c r="J74" s="2"/>
      <c r="K74" s="2"/>
      <c r="L74" s="2"/>
      <c r="M74" s="33"/>
      <c r="N74" s="2"/>
      <c r="O74" s="2"/>
      <c r="P74" s="32"/>
      <c r="Q74" s="2"/>
      <c r="R74" s="2"/>
      <c r="S74" s="2"/>
      <c r="T74" s="33"/>
      <c r="U74" s="2"/>
    </row>
    <row r="75" spans="1:21" x14ac:dyDescent="0.2">
      <c r="A75" s="2"/>
      <c r="B75" s="32"/>
      <c r="C75" s="2"/>
      <c r="D75" s="2"/>
      <c r="E75" s="2"/>
      <c r="F75" s="33"/>
      <c r="G75" s="2"/>
      <c r="H75" s="2"/>
      <c r="I75" s="32"/>
      <c r="J75" s="2"/>
      <c r="K75" s="2"/>
      <c r="L75" s="2"/>
      <c r="M75" s="33"/>
      <c r="N75" s="2"/>
      <c r="O75" s="2"/>
      <c r="P75" s="32"/>
      <c r="Q75" s="2"/>
      <c r="R75" s="2"/>
      <c r="S75" s="2"/>
      <c r="T75" s="33"/>
      <c r="U75" s="2"/>
    </row>
    <row r="76" spans="1:2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x14ac:dyDescent="0.2">
      <c r="A77" s="2"/>
      <c r="B77" s="40"/>
      <c r="C77" s="2"/>
      <c r="D77" s="41"/>
      <c r="E77" s="41"/>
      <c r="F77" s="2"/>
      <c r="G77" s="2"/>
      <c r="H77" s="2"/>
      <c r="I77" s="40"/>
      <c r="J77" s="2"/>
      <c r="K77" s="41"/>
      <c r="L77" s="41"/>
      <c r="M77" s="2"/>
      <c r="N77" s="2"/>
      <c r="O77" s="2"/>
      <c r="P77" s="40"/>
      <c r="Q77" s="2"/>
      <c r="R77" s="41"/>
      <c r="S77" s="41"/>
      <c r="T77" s="2"/>
      <c r="U77" s="2"/>
    </row>
    <row r="78" spans="1:21" x14ac:dyDescent="0.2">
      <c r="A78" s="2"/>
      <c r="B78" s="32"/>
      <c r="C78" s="2"/>
      <c r="D78" s="2"/>
      <c r="E78" s="2"/>
      <c r="F78" s="2"/>
      <c r="G78" s="2"/>
      <c r="H78" s="2"/>
      <c r="I78" s="32"/>
      <c r="J78" s="2"/>
      <c r="K78" s="2"/>
      <c r="L78" s="2"/>
      <c r="M78" s="2"/>
      <c r="N78" s="2"/>
      <c r="O78" s="2"/>
      <c r="P78" s="32"/>
      <c r="Q78" s="2"/>
      <c r="R78" s="2"/>
      <c r="S78" s="2"/>
      <c r="T78" s="2"/>
      <c r="U78" s="2"/>
    </row>
    <row r="79" spans="1:21" x14ac:dyDescent="0.2">
      <c r="A79" s="2"/>
      <c r="B79" s="32"/>
      <c r="C79" s="2"/>
      <c r="D79" s="2"/>
      <c r="E79" s="2"/>
      <c r="F79" s="2"/>
      <c r="G79" s="2"/>
      <c r="H79" s="2"/>
      <c r="I79" s="32"/>
      <c r="J79" s="2"/>
      <c r="K79" s="2"/>
      <c r="L79" s="2"/>
      <c r="M79" s="2"/>
      <c r="N79" s="2"/>
      <c r="O79" s="2"/>
      <c r="P79" s="32"/>
      <c r="Q79" s="2"/>
      <c r="R79" s="2"/>
      <c r="S79" s="2"/>
      <c r="T79" s="2"/>
      <c r="U79" s="2"/>
    </row>
    <row r="80" spans="1:21" x14ac:dyDescent="0.2">
      <c r="A80" s="2"/>
      <c r="B80" s="32"/>
      <c r="C80" s="32"/>
      <c r="D80" s="32"/>
      <c r="E80" s="42"/>
      <c r="F80" s="33"/>
      <c r="G80" s="2"/>
      <c r="H80" s="2"/>
      <c r="I80" s="32"/>
      <c r="J80" s="32"/>
      <c r="K80" s="32"/>
      <c r="L80" s="42"/>
      <c r="M80" s="33"/>
      <c r="N80" s="2"/>
      <c r="O80" s="2"/>
      <c r="P80" s="32"/>
      <c r="Q80" s="32"/>
      <c r="R80" s="32"/>
      <c r="S80" s="42"/>
      <c r="T80" s="33"/>
      <c r="U80" s="2"/>
    </row>
    <row r="81" spans="1:21" x14ac:dyDescent="0.2">
      <c r="A81" s="2"/>
      <c r="B81" s="32"/>
      <c r="C81" s="32"/>
      <c r="D81" s="32"/>
      <c r="E81" s="42"/>
      <c r="F81" s="33"/>
      <c r="G81" s="2"/>
      <c r="H81" s="2"/>
      <c r="I81" s="32"/>
      <c r="J81" s="32"/>
      <c r="K81" s="32"/>
      <c r="L81" s="42"/>
      <c r="M81" s="33"/>
      <c r="N81" s="2"/>
      <c r="O81" s="2"/>
      <c r="P81" s="32"/>
      <c r="Q81" s="32"/>
      <c r="R81" s="32"/>
      <c r="S81" s="42"/>
      <c r="T81" s="33"/>
      <c r="U81" s="2"/>
    </row>
    <row r="82" spans="1:21" x14ac:dyDescent="0.2">
      <c r="A82" s="2"/>
      <c r="B82" s="32"/>
      <c r="C82" s="32"/>
      <c r="D82" s="32"/>
      <c r="E82" s="42"/>
      <c r="F82" s="33"/>
      <c r="G82" s="2"/>
      <c r="H82" s="2"/>
      <c r="I82" s="32"/>
      <c r="J82" s="32"/>
      <c r="K82" s="32"/>
      <c r="L82" s="42"/>
      <c r="M82" s="33"/>
      <c r="N82" s="2"/>
      <c r="O82" s="2"/>
      <c r="P82" s="32"/>
      <c r="Q82" s="32"/>
      <c r="R82" s="32"/>
      <c r="S82" s="42"/>
      <c r="T82" s="33"/>
      <c r="U82" s="2"/>
    </row>
    <row r="83" spans="1:21" x14ac:dyDescent="0.2">
      <c r="A83" s="2"/>
      <c r="B83" s="32"/>
      <c r="C83" s="32"/>
      <c r="D83" s="32"/>
      <c r="E83" s="42"/>
      <c r="F83" s="33"/>
      <c r="G83" s="2"/>
      <c r="H83" s="2"/>
      <c r="I83" s="32"/>
      <c r="J83" s="32"/>
      <c r="K83" s="32"/>
      <c r="L83" s="42"/>
      <c r="M83" s="33"/>
      <c r="N83" s="2"/>
      <c r="O83" s="2"/>
      <c r="P83" s="32"/>
      <c r="Q83" s="32"/>
      <c r="R83" s="32"/>
      <c r="S83" s="42"/>
      <c r="T83" s="33"/>
      <c r="U83" s="2"/>
    </row>
    <row r="84" spans="1:21" x14ac:dyDescent="0.2">
      <c r="A84" s="2"/>
      <c r="B84" s="32"/>
      <c r="C84" s="32"/>
      <c r="D84" s="32"/>
      <c r="E84" s="42"/>
      <c r="F84" s="33"/>
      <c r="G84" s="2"/>
      <c r="H84" s="2"/>
      <c r="I84" s="32"/>
      <c r="J84" s="32"/>
      <c r="K84" s="32"/>
      <c r="L84" s="42"/>
      <c r="M84" s="33"/>
      <c r="N84" s="2"/>
      <c r="O84" s="2"/>
      <c r="P84" s="32"/>
      <c r="Q84" s="32"/>
      <c r="R84" s="32"/>
      <c r="S84" s="42"/>
      <c r="T84" s="33"/>
      <c r="U84" s="2"/>
    </row>
    <row r="85" spans="1:21" x14ac:dyDescent="0.2">
      <c r="A85" s="2"/>
      <c r="B85" s="43"/>
      <c r="C85" s="43"/>
      <c r="D85" s="43"/>
      <c r="E85" s="44"/>
      <c r="F85" s="33"/>
      <c r="G85" s="2"/>
      <c r="H85" s="2"/>
      <c r="I85" s="43"/>
      <c r="J85" s="43"/>
      <c r="K85" s="43"/>
      <c r="L85" s="44"/>
      <c r="M85" s="33"/>
      <c r="N85" s="2"/>
      <c r="O85" s="2"/>
      <c r="P85" s="43"/>
      <c r="Q85" s="43"/>
      <c r="R85" s="43"/>
      <c r="S85" s="44"/>
      <c r="T85" s="33"/>
      <c r="U85" s="2"/>
    </row>
    <row r="86" spans="1:21" x14ac:dyDescent="0.2">
      <c r="A86" s="2"/>
      <c r="B86" s="32"/>
      <c r="C86" s="32"/>
      <c r="D86" s="32"/>
      <c r="E86" s="42"/>
      <c r="F86" s="33"/>
      <c r="G86" s="2"/>
      <c r="H86" s="2"/>
      <c r="I86" s="32"/>
      <c r="J86" s="32"/>
      <c r="K86" s="32"/>
      <c r="L86" s="42"/>
      <c r="M86" s="33"/>
      <c r="N86" s="2"/>
      <c r="O86" s="2"/>
      <c r="P86" s="32"/>
      <c r="Q86" s="32"/>
      <c r="R86" s="32"/>
      <c r="S86" s="42"/>
      <c r="T86" s="33"/>
      <c r="U86" s="2"/>
    </row>
    <row r="87" spans="1:21" x14ac:dyDescent="0.2">
      <c r="A87" s="2"/>
      <c r="B87" s="32"/>
      <c r="C87" s="32"/>
      <c r="D87" s="32"/>
      <c r="E87" s="42"/>
      <c r="F87" s="33"/>
      <c r="G87" s="2"/>
      <c r="H87" s="2"/>
      <c r="I87" s="32"/>
      <c r="J87" s="32"/>
      <c r="K87" s="32"/>
      <c r="L87" s="42"/>
      <c r="M87" s="33"/>
      <c r="N87" s="2"/>
      <c r="O87" s="2"/>
      <c r="P87" s="32"/>
      <c r="Q87" s="32"/>
      <c r="R87" s="32"/>
      <c r="S87" s="42"/>
      <c r="T87" s="33"/>
      <c r="U87" s="2"/>
    </row>
    <row r="88" spans="1:21" x14ac:dyDescent="0.2">
      <c r="A88" s="2"/>
      <c r="B88" s="32"/>
      <c r="C88" s="32"/>
      <c r="D88" s="32"/>
      <c r="E88" s="42"/>
      <c r="F88" s="33"/>
      <c r="G88" s="2"/>
      <c r="H88" s="2"/>
      <c r="I88" s="32"/>
      <c r="J88" s="32"/>
      <c r="K88" s="32"/>
      <c r="L88" s="42"/>
      <c r="M88" s="33"/>
      <c r="N88" s="2"/>
      <c r="O88" s="2"/>
      <c r="P88" s="32"/>
      <c r="Q88" s="32"/>
      <c r="R88" s="32"/>
      <c r="S88" s="42"/>
      <c r="T88" s="33"/>
      <c r="U88" s="2"/>
    </row>
    <row r="89" spans="1:21" x14ac:dyDescent="0.2">
      <c r="A89" s="2"/>
      <c r="B89" s="32"/>
      <c r="C89" s="32"/>
      <c r="D89" s="32"/>
      <c r="E89" s="42"/>
      <c r="F89" s="33"/>
      <c r="G89" s="2"/>
      <c r="H89" s="2"/>
      <c r="I89" s="32"/>
      <c r="J89" s="32"/>
      <c r="K89" s="32"/>
      <c r="L89" s="42"/>
      <c r="M89" s="33"/>
      <c r="N89" s="2"/>
      <c r="O89" s="2"/>
      <c r="P89" s="32"/>
      <c r="Q89" s="32"/>
      <c r="R89" s="32"/>
      <c r="S89" s="42"/>
      <c r="T89" s="33"/>
      <c r="U89" s="2"/>
    </row>
    <row r="90" spans="1:21" x14ac:dyDescent="0.2">
      <c r="A90" s="35"/>
      <c r="B90" s="32"/>
      <c r="C90" s="32"/>
      <c r="D90" s="32"/>
      <c r="E90" s="42"/>
      <c r="F90" s="33"/>
      <c r="G90" s="2"/>
      <c r="H90" s="35"/>
      <c r="I90" s="32"/>
      <c r="J90" s="32"/>
      <c r="K90" s="32"/>
      <c r="L90" s="42"/>
      <c r="M90" s="33"/>
      <c r="N90" s="2"/>
      <c r="O90" s="35"/>
      <c r="P90" s="32"/>
      <c r="Q90" s="32"/>
      <c r="R90" s="32"/>
      <c r="S90" s="42"/>
      <c r="T90" s="33"/>
      <c r="U90" s="2"/>
    </row>
    <row r="91" spans="1:21" x14ac:dyDescent="0.2">
      <c r="A91" s="2"/>
      <c r="B91" s="32"/>
      <c r="C91" s="2"/>
      <c r="D91" s="2"/>
      <c r="E91" s="2"/>
      <c r="F91" s="33"/>
      <c r="G91" s="2"/>
      <c r="H91" s="2"/>
      <c r="I91" s="32"/>
      <c r="J91" s="2"/>
      <c r="K91" s="2"/>
      <c r="L91" s="2"/>
      <c r="M91" s="33"/>
      <c r="N91" s="2"/>
      <c r="O91" s="2"/>
      <c r="P91" s="32"/>
      <c r="Q91" s="2"/>
      <c r="R91" s="2"/>
      <c r="S91" s="2"/>
      <c r="T91" s="33"/>
      <c r="U91" s="2"/>
    </row>
    <row r="92" spans="1:21" x14ac:dyDescent="0.2">
      <c r="A92" s="2"/>
      <c r="B92" s="32"/>
      <c r="C92" s="2"/>
      <c r="D92" s="2"/>
      <c r="E92" s="2"/>
      <c r="F92" s="33"/>
      <c r="G92" s="2"/>
      <c r="H92" s="2"/>
      <c r="I92" s="32"/>
      <c r="J92" s="2"/>
      <c r="K92" s="2"/>
      <c r="L92" s="2"/>
      <c r="M92" s="33"/>
      <c r="N92" s="2"/>
      <c r="O92" s="2"/>
      <c r="P92" s="32"/>
      <c r="Q92" s="2"/>
      <c r="R92" s="2"/>
      <c r="S92" s="2"/>
      <c r="T92" s="33"/>
      <c r="U92" s="2"/>
    </row>
    <row r="93" spans="1:21" x14ac:dyDescent="0.2">
      <c r="A93" s="2"/>
      <c r="B93" s="32"/>
      <c r="C93" s="2"/>
      <c r="D93" s="2"/>
      <c r="E93" s="2"/>
      <c r="F93" s="33"/>
      <c r="G93" s="2"/>
      <c r="H93" s="2"/>
      <c r="I93" s="32"/>
      <c r="J93" s="2"/>
      <c r="K93" s="2"/>
      <c r="L93" s="2"/>
      <c r="M93" s="33"/>
      <c r="N93" s="2"/>
      <c r="O93" s="2"/>
      <c r="P93" s="32"/>
      <c r="Q93" s="2"/>
      <c r="R93" s="2"/>
      <c r="S93" s="2"/>
      <c r="T93" s="33"/>
      <c r="U93" s="2"/>
    </row>
    <row r="94" spans="1:2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spans="1:2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21" x14ac:dyDescent="0.2">
      <c r="A96" s="2"/>
      <c r="B96" s="2"/>
      <c r="C96" s="2"/>
      <c r="D96" s="2"/>
      <c r="E96" s="2"/>
      <c r="F96" s="2"/>
    </row>
    <row r="97" spans="1:6" x14ac:dyDescent="0.2">
      <c r="A97" s="2"/>
      <c r="B97" s="2"/>
      <c r="C97" s="2"/>
      <c r="D97" s="2"/>
      <c r="E97" s="2"/>
      <c r="F97" s="2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DJ144"/>
  <sheetViews>
    <sheetView tabSelected="1" topLeftCell="W4" workbookViewId="0">
      <selection activeCell="H18" sqref="H18"/>
    </sheetView>
  </sheetViews>
  <sheetFormatPr baseColWidth="10" defaultColWidth="8.83203125" defaultRowHeight="15" x14ac:dyDescent="0.2"/>
  <cols>
    <col min="3" max="3" width="14.5" bestFit="1" customWidth="1"/>
    <col min="4" max="4" width="10.33203125" customWidth="1"/>
    <col min="6" max="6" width="9.1640625" bestFit="1" customWidth="1"/>
    <col min="13" max="13" width="9.1640625" customWidth="1"/>
    <col min="23" max="23" width="9.1640625" bestFit="1" customWidth="1"/>
  </cols>
  <sheetData>
    <row r="2" spans="2:114" x14ac:dyDescent="0.2">
      <c r="B2" t="s">
        <v>5</v>
      </c>
      <c r="C2">
        <v>1</v>
      </c>
      <c r="D2" s="52">
        <v>42800.631979166668</v>
      </c>
      <c r="E2">
        <v>5208.12</v>
      </c>
      <c r="F2">
        <v>5130.96</v>
      </c>
      <c r="G2" s="52">
        <v>42800.643206018518</v>
      </c>
      <c r="H2">
        <v>5043.6000000000004</v>
      </c>
      <c r="I2">
        <v>5165.4799999999996</v>
      </c>
      <c r="J2" s="52">
        <v>42800.654409722221</v>
      </c>
      <c r="K2">
        <v>5105.26</v>
      </c>
      <c r="L2">
        <v>5068.87</v>
      </c>
      <c r="M2" s="52">
        <v>42800.665324074071</v>
      </c>
      <c r="N2">
        <v>5116.34</v>
      </c>
      <c r="O2">
        <v>5090.32</v>
      </c>
      <c r="P2" s="52">
        <v>42800.676701388889</v>
      </c>
      <c r="Q2">
        <v>5093.55</v>
      </c>
      <c r="R2">
        <v>5202.34</v>
      </c>
      <c r="S2" s="52">
        <v>42800.688101851854</v>
      </c>
      <c r="T2">
        <v>5107.5200000000004</v>
      </c>
      <c r="U2">
        <v>5055.5200000000004</v>
      </c>
      <c r="V2" s="52">
        <v>42800.699502314812</v>
      </c>
      <c r="W2">
        <v>5110.57</v>
      </c>
      <c r="X2">
        <v>5358.9</v>
      </c>
      <c r="Y2" s="52">
        <v>42800.710520833331</v>
      </c>
      <c r="Z2">
        <v>5059.3</v>
      </c>
      <c r="AA2">
        <v>5134.04</v>
      </c>
      <c r="AB2" s="52">
        <v>42800.721898148149</v>
      </c>
      <c r="AC2">
        <v>5101.17</v>
      </c>
      <c r="AD2">
        <v>5029.5200000000004</v>
      </c>
      <c r="AE2" s="52">
        <v>42800.733298611114</v>
      </c>
      <c r="AF2">
        <v>5008.0200000000004</v>
      </c>
      <c r="AG2">
        <v>5095.9799999999996</v>
      </c>
      <c r="AH2" s="52">
        <v>42800.744699074072</v>
      </c>
      <c r="AI2">
        <v>5246.46</v>
      </c>
      <c r="AJ2">
        <v>5251.1</v>
      </c>
      <c r="AK2" s="52">
        <v>42800.756111111114</v>
      </c>
      <c r="AL2">
        <v>5065.3999999999996</v>
      </c>
      <c r="AM2">
        <v>5046.55</v>
      </c>
      <c r="AN2" s="52">
        <v>42800.767500000002</v>
      </c>
      <c r="AO2">
        <v>5185.1000000000004</v>
      </c>
      <c r="AP2">
        <v>5039.05</v>
      </c>
      <c r="AQ2" s="52">
        <v>42800.77888888889</v>
      </c>
      <c r="AR2">
        <v>5061.7299999999996</v>
      </c>
      <c r="AS2">
        <v>4978.59</v>
      </c>
      <c r="AT2" s="52">
        <v>42800.790289351855</v>
      </c>
      <c r="AU2">
        <v>5069.5</v>
      </c>
      <c r="AV2">
        <v>4992.8100000000004</v>
      </c>
      <c r="AW2" s="52">
        <v>42800.801689814813</v>
      </c>
      <c r="AX2">
        <v>4990.75</v>
      </c>
      <c r="AY2">
        <v>5154.8</v>
      </c>
      <c r="AZ2" s="52">
        <v>42800.813101851854</v>
      </c>
      <c r="BA2">
        <v>5019.41</v>
      </c>
      <c r="BB2">
        <v>4934</v>
      </c>
      <c r="BC2" s="52">
        <v>42800.824513888889</v>
      </c>
      <c r="BD2">
        <v>5031.12</v>
      </c>
      <c r="BE2">
        <v>5176.24</v>
      </c>
      <c r="BF2" s="52">
        <v>42800.835856481484</v>
      </c>
      <c r="BG2">
        <v>5101.13</v>
      </c>
      <c r="BH2">
        <v>5156.21</v>
      </c>
      <c r="BI2" s="52">
        <v>42800.847256944442</v>
      </c>
      <c r="BJ2">
        <v>5001.51</v>
      </c>
      <c r="BK2">
        <v>5104.38</v>
      </c>
      <c r="BL2" s="52">
        <v>42800.858668981484</v>
      </c>
      <c r="BM2">
        <v>5061.2299999999996</v>
      </c>
      <c r="BN2">
        <v>5039.51</v>
      </c>
      <c r="BO2" s="52">
        <v>42800.870081018518</v>
      </c>
      <c r="BP2">
        <v>4974.83</v>
      </c>
      <c r="BQ2">
        <v>5037.6400000000003</v>
      </c>
      <c r="BR2" s="52">
        <v>42800.881481481483</v>
      </c>
      <c r="BS2">
        <v>5095.51</v>
      </c>
      <c r="BT2">
        <v>5129.03</v>
      </c>
      <c r="BU2" s="52">
        <v>42800.892893518518</v>
      </c>
      <c r="BV2">
        <v>5056.09</v>
      </c>
      <c r="BW2">
        <v>4994.7700000000004</v>
      </c>
      <c r="BX2" s="52">
        <v>42800.904293981483</v>
      </c>
      <c r="BY2">
        <v>5080.28</v>
      </c>
      <c r="BZ2">
        <v>5124.4399999999996</v>
      </c>
      <c r="CA2" s="52">
        <v>42800.915648148148</v>
      </c>
      <c r="CB2">
        <v>4927.37</v>
      </c>
      <c r="CC2">
        <v>5121.8</v>
      </c>
      <c r="CD2" s="52">
        <v>42800.927071759259</v>
      </c>
      <c r="CE2">
        <v>5006.97</v>
      </c>
      <c r="CF2">
        <v>5102.13</v>
      </c>
      <c r="CG2" s="52">
        <v>42800.938333333332</v>
      </c>
      <c r="CH2">
        <v>5053.8999999999996</v>
      </c>
      <c r="CI2">
        <v>5012.1099999999997</v>
      </c>
      <c r="CJ2" s="52">
        <v>42800.94972222222</v>
      </c>
      <c r="CK2">
        <v>5033.0600000000004</v>
      </c>
      <c r="CL2">
        <v>5024.87</v>
      </c>
      <c r="CM2" s="52">
        <v>42800.961122685185</v>
      </c>
      <c r="CN2">
        <v>4887.46</v>
      </c>
      <c r="CO2">
        <v>4944.2299999999996</v>
      </c>
      <c r="CP2" s="52">
        <v>42800.97252314815</v>
      </c>
      <c r="CQ2">
        <v>4963.99</v>
      </c>
      <c r="CR2">
        <v>4980.1400000000003</v>
      </c>
      <c r="CS2" s="52">
        <v>42800.983935185184</v>
      </c>
      <c r="CT2">
        <v>4992.67</v>
      </c>
      <c r="CU2">
        <v>5130.1000000000004</v>
      </c>
      <c r="CV2" s="52">
        <v>42800.995324074072</v>
      </c>
      <c r="CW2">
        <v>5022.26</v>
      </c>
      <c r="CX2">
        <v>5109.34</v>
      </c>
      <c r="CY2" s="52">
        <v>42801.006736111114</v>
      </c>
      <c r="CZ2">
        <v>5059.0600000000004</v>
      </c>
      <c r="DA2">
        <v>4924.37</v>
      </c>
      <c r="DB2" s="52">
        <v>42801.018136574072</v>
      </c>
      <c r="DC2">
        <v>5086.5200000000004</v>
      </c>
      <c r="DD2">
        <v>4922.78</v>
      </c>
      <c r="DE2" s="52">
        <v>42801.02952546296</v>
      </c>
      <c r="DF2">
        <v>5062.1499999999996</v>
      </c>
      <c r="DG2">
        <v>4960.1099999999997</v>
      </c>
      <c r="DH2" s="52">
        <v>42801.358460648145</v>
      </c>
      <c r="DI2">
        <v>4914.8</v>
      </c>
      <c r="DJ2">
        <v>5077.8</v>
      </c>
    </row>
    <row r="3" spans="2:114" x14ac:dyDescent="0.2">
      <c r="C3">
        <v>2</v>
      </c>
      <c r="D3" s="52">
        <v>42800.633067129631</v>
      </c>
      <c r="E3">
        <v>5068.4399999999996</v>
      </c>
      <c r="F3">
        <v>5166.16</v>
      </c>
      <c r="G3" s="52">
        <v>42800.644305555557</v>
      </c>
      <c r="H3">
        <v>5223.63</v>
      </c>
      <c r="I3">
        <v>5286.56</v>
      </c>
      <c r="J3" s="52">
        <v>42800.655613425923</v>
      </c>
      <c r="K3">
        <v>4988.5200000000004</v>
      </c>
      <c r="L3">
        <v>5371.54</v>
      </c>
      <c r="M3" s="52">
        <v>42800.666851851849</v>
      </c>
      <c r="N3">
        <v>5211.8</v>
      </c>
      <c r="O3">
        <v>5428.07</v>
      </c>
      <c r="P3" s="52">
        <v>42800.678113425929</v>
      </c>
      <c r="Q3">
        <v>5151.1899999999996</v>
      </c>
      <c r="R3">
        <v>5348.63</v>
      </c>
      <c r="S3" s="52">
        <v>42800.689513888887</v>
      </c>
      <c r="T3">
        <v>5157.17</v>
      </c>
      <c r="U3">
        <v>5282.25</v>
      </c>
      <c r="V3" s="52">
        <v>42800.700810185182</v>
      </c>
      <c r="W3">
        <v>5098</v>
      </c>
      <c r="X3">
        <v>5250.06</v>
      </c>
      <c r="Y3" s="52">
        <v>42800.712048611109</v>
      </c>
      <c r="Z3">
        <v>5182.33</v>
      </c>
      <c r="AA3">
        <v>5368.24</v>
      </c>
      <c r="AB3" s="52">
        <v>42800.723310185182</v>
      </c>
      <c r="AC3">
        <v>5113.3500000000004</v>
      </c>
      <c r="AD3">
        <v>5241.2700000000004</v>
      </c>
      <c r="AE3" s="52">
        <v>42800.734710648147</v>
      </c>
      <c r="AF3">
        <v>5030.9399999999996</v>
      </c>
      <c r="AG3">
        <v>5370.21</v>
      </c>
      <c r="AH3" s="52">
        <v>42800.746111111112</v>
      </c>
      <c r="AI3">
        <v>5094.82</v>
      </c>
      <c r="AJ3">
        <v>5382.02</v>
      </c>
      <c r="AK3" s="52">
        <v>42800.757523148146</v>
      </c>
      <c r="AL3">
        <v>5203.5200000000004</v>
      </c>
      <c r="AM3">
        <v>5542.55</v>
      </c>
      <c r="AN3" s="52">
        <v>42800.768912037034</v>
      </c>
      <c r="AO3">
        <v>5023.13</v>
      </c>
      <c r="AP3">
        <v>5510.69</v>
      </c>
      <c r="AQ3" s="52">
        <v>42800.780300925922</v>
      </c>
      <c r="AR3">
        <v>5078.99</v>
      </c>
      <c r="AS3">
        <v>5401.49</v>
      </c>
      <c r="AT3" s="52">
        <v>42800.791701388887</v>
      </c>
      <c r="AU3">
        <v>5145.5</v>
      </c>
      <c r="AV3">
        <v>5276.14</v>
      </c>
      <c r="AW3" s="52">
        <v>42800.803101851852</v>
      </c>
      <c r="AX3">
        <v>5067.3</v>
      </c>
      <c r="AY3">
        <v>5388.93</v>
      </c>
      <c r="AZ3" s="52">
        <v>42800.814513888887</v>
      </c>
      <c r="BA3">
        <v>5032.2</v>
      </c>
      <c r="BB3">
        <v>5311.28</v>
      </c>
      <c r="BC3" s="52">
        <v>42800.826006944444</v>
      </c>
      <c r="BD3">
        <v>5127.6099999999997</v>
      </c>
      <c r="BE3">
        <v>5421.96</v>
      </c>
      <c r="BF3" s="52">
        <v>42800.837268518517</v>
      </c>
      <c r="BG3">
        <v>5125.57</v>
      </c>
      <c r="BH3">
        <v>5253.67</v>
      </c>
      <c r="BI3" s="52">
        <v>42800.848680555559</v>
      </c>
      <c r="BJ3">
        <v>5144.43</v>
      </c>
      <c r="BK3">
        <v>5296.69</v>
      </c>
      <c r="BL3" s="52">
        <v>42800.860092592593</v>
      </c>
      <c r="BM3">
        <v>5079.6899999999996</v>
      </c>
      <c r="BN3">
        <v>5331.66</v>
      </c>
      <c r="BO3" s="52">
        <v>42800.871493055558</v>
      </c>
      <c r="BP3">
        <v>5225.26</v>
      </c>
      <c r="BQ3">
        <v>5226.5200000000004</v>
      </c>
      <c r="BR3" s="52">
        <v>42800.882893518516</v>
      </c>
      <c r="BS3">
        <v>5134.2</v>
      </c>
      <c r="BT3">
        <v>5209.13</v>
      </c>
      <c r="BU3" s="52">
        <v>42800.894317129627</v>
      </c>
      <c r="BV3">
        <v>5042.37</v>
      </c>
      <c r="BW3">
        <v>5261.75</v>
      </c>
      <c r="BX3" s="52">
        <v>42800.905798611115</v>
      </c>
      <c r="BY3">
        <v>4948.51</v>
      </c>
      <c r="BZ3">
        <v>5324.91</v>
      </c>
      <c r="CA3" s="52">
        <v>42800.917071759257</v>
      </c>
      <c r="CB3">
        <v>5100.1499999999996</v>
      </c>
      <c r="CC3">
        <v>5314.37</v>
      </c>
      <c r="CD3" s="52">
        <v>42800.928344907406</v>
      </c>
      <c r="CE3">
        <v>4948.68</v>
      </c>
      <c r="CF3">
        <v>5029.1000000000004</v>
      </c>
      <c r="CG3" s="52">
        <v>42800.939733796295</v>
      </c>
      <c r="CH3">
        <v>5105.0600000000004</v>
      </c>
      <c r="CI3">
        <v>5210.25</v>
      </c>
      <c r="CJ3" s="52">
        <v>42800.95113425926</v>
      </c>
      <c r="CK3">
        <v>4914.28</v>
      </c>
      <c r="CL3">
        <v>5229.08</v>
      </c>
      <c r="CM3" s="52">
        <v>42800.962534722225</v>
      </c>
      <c r="CN3">
        <v>5065.5600000000004</v>
      </c>
      <c r="CO3">
        <v>5316</v>
      </c>
      <c r="CP3" s="52">
        <v>42800.973935185182</v>
      </c>
      <c r="CQ3">
        <v>4973.93</v>
      </c>
      <c r="CR3">
        <v>5275.55</v>
      </c>
      <c r="CS3" s="52">
        <v>42800.985335648147</v>
      </c>
      <c r="CT3">
        <v>5014.53</v>
      </c>
      <c r="CU3">
        <v>5241.53</v>
      </c>
      <c r="CV3" s="52">
        <v>42800.996747685182</v>
      </c>
      <c r="CW3">
        <v>5123.13</v>
      </c>
      <c r="CX3">
        <v>5179.25</v>
      </c>
      <c r="CY3" s="52">
        <v>42801.008148148147</v>
      </c>
      <c r="CZ3">
        <v>5081.3100000000004</v>
      </c>
      <c r="DA3">
        <v>5204.1099999999997</v>
      </c>
      <c r="DB3" s="52">
        <v>42801.019548611112</v>
      </c>
      <c r="DC3">
        <v>5108.25</v>
      </c>
      <c r="DD3">
        <v>5276.76</v>
      </c>
      <c r="DE3" s="52">
        <v>42801.030949074076</v>
      </c>
      <c r="DF3">
        <v>5053.38</v>
      </c>
      <c r="DG3">
        <v>5182.3999999999996</v>
      </c>
      <c r="DH3" s="52">
        <v>42801.359594907408</v>
      </c>
      <c r="DI3">
        <v>4934.6899999999996</v>
      </c>
      <c r="DJ3">
        <v>5063.22</v>
      </c>
    </row>
    <row r="4" spans="2:114" x14ac:dyDescent="0.2">
      <c r="C4">
        <v>3</v>
      </c>
      <c r="D4" s="52">
        <v>42800.633923611109</v>
      </c>
      <c r="E4">
        <v>5262.74</v>
      </c>
      <c r="F4">
        <v>5522.44</v>
      </c>
      <c r="G4" s="52">
        <v>42800.645162037035</v>
      </c>
      <c r="H4">
        <v>5285.24</v>
      </c>
      <c r="I4">
        <v>5418.9</v>
      </c>
      <c r="J4" s="52">
        <v>42800.656458333331</v>
      </c>
      <c r="K4">
        <v>5128.3</v>
      </c>
      <c r="L4">
        <v>5404.08</v>
      </c>
      <c r="M4" s="52">
        <v>42800.667696759258</v>
      </c>
      <c r="N4">
        <v>5261.81</v>
      </c>
      <c r="O4">
        <v>5447.14</v>
      </c>
      <c r="P4" s="52">
        <v>42800.678969907407</v>
      </c>
      <c r="Q4">
        <v>5181.49</v>
      </c>
      <c r="R4">
        <v>5524.82</v>
      </c>
      <c r="S4" s="52">
        <v>42800.690370370372</v>
      </c>
      <c r="T4">
        <v>5293.52</v>
      </c>
      <c r="U4">
        <v>5443.02</v>
      </c>
      <c r="V4" s="52">
        <v>42800.701666666668</v>
      </c>
      <c r="W4">
        <v>5281.09</v>
      </c>
      <c r="X4">
        <v>5462.93</v>
      </c>
      <c r="Y4" s="52">
        <v>42800.712905092594</v>
      </c>
      <c r="Z4">
        <v>5166.93</v>
      </c>
      <c r="AA4">
        <v>5604.98</v>
      </c>
      <c r="AB4" s="52">
        <v>42800.724166666667</v>
      </c>
      <c r="AC4">
        <v>5392.27</v>
      </c>
      <c r="AD4">
        <v>5535.87</v>
      </c>
      <c r="AE4" s="52">
        <v>42800.735567129632</v>
      </c>
      <c r="AF4">
        <v>5163.18</v>
      </c>
      <c r="AG4">
        <v>5485.51</v>
      </c>
      <c r="AH4" s="52">
        <v>42800.746967592589</v>
      </c>
      <c r="AI4">
        <v>5080.84</v>
      </c>
      <c r="AJ4">
        <v>5364.26</v>
      </c>
      <c r="AK4" s="52">
        <v>42800.758368055554</v>
      </c>
      <c r="AL4">
        <v>5130.13</v>
      </c>
      <c r="AM4">
        <v>5416.41</v>
      </c>
      <c r="AN4" s="52">
        <v>42800.769768518519</v>
      </c>
      <c r="AO4">
        <v>5037.1400000000003</v>
      </c>
      <c r="AP4">
        <v>5603.98</v>
      </c>
      <c r="AQ4" s="52">
        <v>42800.781157407408</v>
      </c>
      <c r="AR4">
        <v>5115.08</v>
      </c>
      <c r="AS4">
        <v>5556.12</v>
      </c>
      <c r="AT4" s="52">
        <v>42800.792557870373</v>
      </c>
      <c r="AU4">
        <v>5133.84</v>
      </c>
      <c r="AV4">
        <v>5366.61</v>
      </c>
      <c r="AW4" s="52">
        <v>42800.803946759261</v>
      </c>
      <c r="AX4">
        <v>5039.03</v>
      </c>
      <c r="AY4">
        <v>5425.24</v>
      </c>
      <c r="AZ4" s="52">
        <v>42800.815370370372</v>
      </c>
      <c r="BA4">
        <v>5184.03</v>
      </c>
      <c r="BB4">
        <v>5435.28</v>
      </c>
      <c r="BC4" s="52">
        <v>42800.826863425929</v>
      </c>
      <c r="BD4">
        <v>5168.5200000000004</v>
      </c>
      <c r="BE4">
        <v>5388.04</v>
      </c>
      <c r="BF4" s="52">
        <v>42800.838125000002</v>
      </c>
      <c r="BG4">
        <v>5086.82</v>
      </c>
      <c r="BH4">
        <v>5455.31</v>
      </c>
      <c r="BI4" s="52">
        <v>42800.849537037036</v>
      </c>
      <c r="BJ4">
        <v>5174.87</v>
      </c>
      <c r="BK4">
        <v>5440.06</v>
      </c>
      <c r="BL4" s="52">
        <v>42800.860949074071</v>
      </c>
      <c r="BM4">
        <v>5120.59</v>
      </c>
      <c r="BN4">
        <v>5425.86</v>
      </c>
      <c r="BO4" s="52">
        <v>42800.872349537036</v>
      </c>
      <c r="BP4">
        <v>5062.8900000000003</v>
      </c>
      <c r="BQ4">
        <v>5602.41</v>
      </c>
      <c r="BR4" s="52">
        <v>42800.883750000001</v>
      </c>
      <c r="BS4">
        <v>5234.3999999999996</v>
      </c>
      <c r="BT4">
        <v>5362.53</v>
      </c>
      <c r="BU4" s="52">
        <v>42800.895162037035</v>
      </c>
      <c r="BV4">
        <v>5108.49</v>
      </c>
      <c r="BW4">
        <v>5426.6</v>
      </c>
      <c r="BX4" s="52">
        <v>42800.906655092593</v>
      </c>
      <c r="BY4">
        <v>5230.4799999999996</v>
      </c>
      <c r="BZ4">
        <v>5534.78</v>
      </c>
      <c r="CA4" s="52">
        <v>42800.917928240742</v>
      </c>
      <c r="CB4">
        <v>4992.72</v>
      </c>
      <c r="CC4">
        <v>5431.86</v>
      </c>
      <c r="CD4" s="52">
        <v>42800.929201388892</v>
      </c>
      <c r="CE4">
        <v>5124.46</v>
      </c>
      <c r="CF4">
        <v>5545.06</v>
      </c>
      <c r="CG4" s="52">
        <v>42800.94059027778</v>
      </c>
      <c r="CH4">
        <v>5305.83</v>
      </c>
      <c r="CI4">
        <v>5285.2</v>
      </c>
      <c r="CJ4" s="52">
        <v>42800.951990740738</v>
      </c>
      <c r="CK4">
        <v>5029.8100000000004</v>
      </c>
      <c r="CL4">
        <v>5328.07</v>
      </c>
      <c r="CM4" s="52">
        <v>42800.963391203702</v>
      </c>
      <c r="CN4">
        <v>5014.88</v>
      </c>
      <c r="CO4">
        <v>5485.27</v>
      </c>
      <c r="CP4" s="52">
        <v>42800.974791666667</v>
      </c>
      <c r="CQ4">
        <v>5088.1000000000004</v>
      </c>
      <c r="CR4">
        <v>5403</v>
      </c>
      <c r="CS4" s="52">
        <v>42800.986192129632</v>
      </c>
      <c r="CT4">
        <v>5088.41</v>
      </c>
      <c r="CU4">
        <v>5387.18</v>
      </c>
      <c r="CV4" s="52">
        <v>42800.997604166667</v>
      </c>
      <c r="CW4">
        <v>5164.59</v>
      </c>
      <c r="CX4">
        <v>5359.38</v>
      </c>
      <c r="CY4" s="52">
        <v>42801.009004629632</v>
      </c>
      <c r="CZ4">
        <v>5093.8599999999997</v>
      </c>
      <c r="DA4">
        <v>5406.07</v>
      </c>
      <c r="DB4" s="52">
        <v>42801.02039351852</v>
      </c>
      <c r="DC4">
        <v>5165.82</v>
      </c>
      <c r="DD4">
        <v>5640.29</v>
      </c>
      <c r="DE4" s="52">
        <v>42801.031793981485</v>
      </c>
      <c r="DF4">
        <v>5015.97</v>
      </c>
      <c r="DG4">
        <v>5294.37</v>
      </c>
      <c r="DH4" s="52">
        <v>42801.360451388886</v>
      </c>
      <c r="DI4">
        <v>4927.57</v>
      </c>
      <c r="DJ4">
        <v>5332.51</v>
      </c>
    </row>
    <row r="5" spans="2:114" x14ac:dyDescent="0.2">
      <c r="D5" s="52"/>
      <c r="G5" s="52"/>
      <c r="J5" s="52"/>
      <c r="M5" s="52"/>
      <c r="P5" s="52"/>
      <c r="S5" s="52"/>
      <c r="V5" s="52"/>
      <c r="Y5" s="52"/>
      <c r="AB5" s="52"/>
      <c r="AE5" s="52"/>
      <c r="AH5" s="52"/>
      <c r="AK5" s="52"/>
      <c r="AN5" s="52"/>
      <c r="AQ5" s="52"/>
      <c r="AT5" s="52"/>
      <c r="AW5" s="52"/>
      <c r="AZ5" s="52"/>
      <c r="BC5" s="52"/>
      <c r="BF5" s="52"/>
      <c r="BI5" s="52"/>
      <c r="BL5" s="52"/>
      <c r="BO5" s="52"/>
      <c r="BR5" s="52"/>
      <c r="BU5" s="52"/>
      <c r="BX5" s="52"/>
      <c r="CA5" s="52"/>
      <c r="CD5" s="52"/>
      <c r="CG5" s="52"/>
      <c r="CJ5" s="52"/>
      <c r="CM5" s="52"/>
      <c r="CP5" s="52"/>
      <c r="CS5" s="52"/>
      <c r="CV5" s="52"/>
      <c r="CY5" s="52"/>
      <c r="DB5" s="52"/>
      <c r="DE5" s="52"/>
      <c r="DH5" s="52"/>
    </row>
    <row r="6" spans="2:114" x14ac:dyDescent="0.2">
      <c r="B6" t="s">
        <v>5</v>
      </c>
      <c r="C6" t="s">
        <v>42</v>
      </c>
      <c r="D6" s="52" t="s">
        <v>43</v>
      </c>
      <c r="G6" s="52"/>
      <c r="J6" s="52"/>
      <c r="M6" s="52"/>
      <c r="P6" s="52"/>
      <c r="S6" s="52"/>
      <c r="V6" s="52"/>
      <c r="Y6" s="52"/>
      <c r="AB6" s="52"/>
      <c r="AE6" s="52"/>
      <c r="AH6" s="52"/>
      <c r="AK6" s="52"/>
      <c r="AN6" s="52"/>
      <c r="AQ6" s="52"/>
      <c r="AT6" s="52"/>
      <c r="AW6" s="52"/>
      <c r="AZ6" s="52"/>
      <c r="BC6" s="52"/>
      <c r="BF6" s="52"/>
      <c r="BI6" s="52"/>
      <c r="BL6" s="52"/>
      <c r="BO6" s="52"/>
      <c r="BR6" s="52"/>
      <c r="BU6" s="52"/>
      <c r="BX6" s="52"/>
      <c r="CA6" s="52"/>
      <c r="CD6" s="52"/>
      <c r="CG6" s="52"/>
      <c r="CJ6" s="52"/>
      <c r="CM6" s="52"/>
      <c r="CP6" s="52"/>
      <c r="CS6" s="52"/>
      <c r="CV6" s="52"/>
      <c r="CY6" s="52"/>
      <c r="DB6" s="52"/>
      <c r="DE6" s="52"/>
      <c r="DH6" s="52"/>
    </row>
    <row r="7" spans="2:114" x14ac:dyDescent="0.2">
      <c r="B7" t="s">
        <v>6</v>
      </c>
      <c r="C7">
        <v>5034.71</v>
      </c>
      <c r="D7" s="60">
        <v>4157.05</v>
      </c>
      <c r="G7" s="52"/>
      <c r="J7" s="52"/>
      <c r="L7" t="s">
        <v>58</v>
      </c>
      <c r="M7" s="52"/>
      <c r="P7" s="52"/>
      <c r="S7" s="52"/>
      <c r="V7" s="52"/>
      <c r="Y7" s="52"/>
      <c r="AB7" s="52"/>
      <c r="AE7" s="52"/>
      <c r="AH7" s="52"/>
      <c r="AK7" s="52"/>
      <c r="AN7" s="52"/>
      <c r="AQ7" s="52"/>
      <c r="AT7" s="52"/>
      <c r="AW7" s="52"/>
      <c r="AZ7" s="52"/>
      <c r="BC7" s="52"/>
      <c r="BF7" s="52"/>
      <c r="BI7" s="52"/>
      <c r="BL7" s="52"/>
      <c r="BO7" s="52"/>
      <c r="BR7" s="52"/>
      <c r="BU7" s="52"/>
      <c r="BX7" s="52"/>
      <c r="CA7" s="52"/>
      <c r="CD7" s="52"/>
      <c r="CG7" s="52"/>
      <c r="CJ7" s="52"/>
      <c r="CM7" s="52"/>
      <c r="CP7" s="52"/>
      <c r="CS7" s="52"/>
      <c r="CV7" s="52"/>
      <c r="CY7" s="52"/>
      <c r="DB7" s="52"/>
      <c r="DE7" s="52"/>
      <c r="DH7" s="52"/>
    </row>
    <row r="8" spans="2:114" x14ac:dyDescent="0.2">
      <c r="B8" t="s">
        <v>7</v>
      </c>
      <c r="C8">
        <v>4850.95</v>
      </c>
      <c r="D8" s="60">
        <v>4202.96</v>
      </c>
      <c r="G8" s="52"/>
      <c r="J8" s="52"/>
      <c r="L8" t="s">
        <v>17</v>
      </c>
      <c r="M8" s="52" t="s">
        <v>20</v>
      </c>
      <c r="N8" t="s">
        <v>22</v>
      </c>
      <c r="P8" s="62"/>
      <c r="Q8" s="62" t="s">
        <v>62</v>
      </c>
      <c r="R8" s="62" t="s">
        <v>63</v>
      </c>
      <c r="S8" s="52"/>
      <c r="V8" s="52"/>
      <c r="Y8" s="52"/>
      <c r="AB8" s="52"/>
      <c r="AE8" s="52"/>
      <c r="AH8" s="52"/>
      <c r="AK8" s="52"/>
      <c r="AN8" s="52"/>
      <c r="AQ8" s="52"/>
      <c r="AT8" s="52"/>
      <c r="AW8" s="52"/>
      <c r="AZ8" s="52"/>
      <c r="BC8" s="52"/>
      <c r="BF8" s="52"/>
      <c r="BI8" s="52"/>
      <c r="BL8" s="52"/>
      <c r="BO8" s="52"/>
      <c r="BR8" s="52"/>
      <c r="BU8" s="52"/>
      <c r="BX8" s="52"/>
      <c r="CA8" s="52"/>
      <c r="CD8" s="52"/>
      <c r="CG8" s="52"/>
      <c r="CJ8" s="52"/>
      <c r="CM8" s="52"/>
      <c r="CP8" s="52"/>
      <c r="CS8" s="52"/>
      <c r="CV8" s="52"/>
      <c r="CY8" s="52"/>
      <c r="DB8" s="52"/>
      <c r="DE8" s="52"/>
      <c r="DH8" s="52"/>
    </row>
    <row r="9" spans="2:114" x14ac:dyDescent="0.2">
      <c r="B9" t="s">
        <v>8</v>
      </c>
      <c r="C9">
        <v>5052.24</v>
      </c>
      <c r="D9" s="60">
        <v>4335.8100000000004</v>
      </c>
      <c r="G9" s="52"/>
      <c r="J9" s="52"/>
      <c r="K9" t="s">
        <v>59</v>
      </c>
      <c r="L9" s="62">
        <f>H18/AVERAGE(H47:H56)</f>
        <v>8.9944601687068484E-2</v>
      </c>
      <c r="M9" s="62">
        <f>O18/AVERAGE(O47:O56)</f>
        <v>0.75532766798615159</v>
      </c>
      <c r="N9" s="62">
        <f>V18/AVERAGE(V46:V56)</f>
        <v>5.1904731236078767</v>
      </c>
      <c r="O9" s="62">
        <f>1/N9</f>
        <v>0.19266066429506989</v>
      </c>
      <c r="P9" s="62" t="s">
        <v>17</v>
      </c>
      <c r="Q9" s="62">
        <f>AVERAGE(L9:L11)</f>
        <v>0.12380905563649815</v>
      </c>
      <c r="R9" s="62">
        <f>STDEV(L9:L11)</f>
        <v>3.6767012678688087E-2</v>
      </c>
      <c r="S9" s="52"/>
      <c r="V9" s="52"/>
      <c r="Y9" s="52"/>
      <c r="AB9" s="52"/>
      <c r="AE9" s="52"/>
      <c r="AH9" s="52"/>
      <c r="AK9" s="52"/>
      <c r="AN9" s="52"/>
      <c r="AQ9" s="52"/>
      <c r="AT9" s="52"/>
      <c r="AW9" s="52"/>
      <c r="AZ9" s="52"/>
      <c r="BC9" s="52"/>
      <c r="BF9" s="52"/>
      <c r="BI9" s="52"/>
      <c r="BL9" s="52"/>
      <c r="BO9" s="52"/>
      <c r="BR9" s="52"/>
      <c r="BU9" s="52"/>
      <c r="BX9" s="52"/>
      <c r="CA9" s="52"/>
      <c r="CD9" s="52"/>
      <c r="CG9" s="52"/>
      <c r="CJ9" s="52"/>
      <c r="CM9" s="52"/>
      <c r="CP9" s="52"/>
      <c r="CS9" s="52"/>
      <c r="CV9" s="52"/>
      <c r="CY9" s="52"/>
      <c r="DB9" s="52"/>
      <c r="DE9" s="52"/>
      <c r="DH9" s="52"/>
    </row>
    <row r="10" spans="2:114" x14ac:dyDescent="0.2">
      <c r="B10" t="s">
        <v>9</v>
      </c>
      <c r="C10">
        <v>4979.3</v>
      </c>
      <c r="D10">
        <v>4231.9399999999996</v>
      </c>
      <c r="K10" t="s">
        <v>60</v>
      </c>
      <c r="L10" s="62">
        <f>H62/AVERAGE(H90:H100)</f>
        <v>0.16291586919912998</v>
      </c>
      <c r="M10" s="62">
        <f>O62/AVERAGE(O90:O100)</f>
        <v>0.59336540877757615</v>
      </c>
      <c r="N10" s="62">
        <f>V62/AVERAGE(V90:V100)</f>
        <v>6.4169478980505152</v>
      </c>
      <c r="O10" s="62">
        <f t="shared" ref="O10:O11" si="0">1/N10</f>
        <v>0.1558373257641382</v>
      </c>
      <c r="P10" s="62" t="s">
        <v>20</v>
      </c>
      <c r="Q10" s="62">
        <f>AVERAGE(M9:M11)</f>
        <v>0.67855854632931278</v>
      </c>
      <c r="R10" s="62">
        <f>STDEV(M9:M11)</f>
        <v>8.1309079350553246E-2</v>
      </c>
    </row>
    <row r="11" spans="2:114" x14ac:dyDescent="0.2">
      <c r="B11" t="s">
        <v>10</v>
      </c>
      <c r="C11">
        <v>111.49940403428177</v>
      </c>
      <c r="D11">
        <v>92.836763730754996</v>
      </c>
      <c r="K11" t="s">
        <v>61</v>
      </c>
      <c r="L11" s="62">
        <f>H106/AVERAGE(H134:H144)</f>
        <v>0.118566696023296</v>
      </c>
      <c r="M11" s="62">
        <f>O106/AVERAGE(O134:O144)</f>
        <v>0.68698256222421095</v>
      </c>
      <c r="N11" s="62">
        <f>V106/AVERAGE(V134:V144)</f>
        <v>5.3820720878572157</v>
      </c>
      <c r="O11" s="62">
        <f t="shared" si="0"/>
        <v>0.18580204495145172</v>
      </c>
      <c r="P11" s="62" t="s">
        <v>22</v>
      </c>
      <c r="Q11" s="62">
        <f>AVERAGE(N9:N11)</f>
        <v>5.6631643698385359</v>
      </c>
      <c r="R11" s="62">
        <f>STDEV(N9:N11)</f>
        <v>0.65978765245200655</v>
      </c>
    </row>
    <row r="12" spans="2:114" x14ac:dyDescent="0.2">
      <c r="Q12" s="60"/>
      <c r="R12" s="60"/>
    </row>
    <row r="13" spans="2:114" x14ac:dyDescent="0.2">
      <c r="B13" t="s">
        <v>51</v>
      </c>
      <c r="C13" s="52">
        <v>42800.444444444445</v>
      </c>
    </row>
    <row r="14" spans="2:114" x14ac:dyDescent="0.2">
      <c r="B14" t="s">
        <v>52</v>
      </c>
      <c r="C14" s="52">
        <v>42800.612500000003</v>
      </c>
    </row>
    <row r="15" spans="2:114" x14ac:dyDescent="0.2">
      <c r="Y15" t="s">
        <v>41</v>
      </c>
    </row>
    <row r="16" spans="2:114" x14ac:dyDescent="0.2">
      <c r="C16" t="s">
        <v>37</v>
      </c>
    </row>
    <row r="17" spans="3:41" x14ac:dyDescent="0.2">
      <c r="C17" s="58" t="s">
        <v>17</v>
      </c>
      <c r="D17" t="s">
        <v>55</v>
      </c>
      <c r="E17">
        <v>0.17180000000000017</v>
      </c>
      <c r="J17" s="58" t="s">
        <v>20</v>
      </c>
      <c r="K17" t="s">
        <v>55</v>
      </c>
      <c r="L17">
        <v>8.230000000000004E-2</v>
      </c>
      <c r="Q17" s="58" t="s">
        <v>22</v>
      </c>
      <c r="R17" t="s">
        <v>55</v>
      </c>
      <c r="S17">
        <v>0.30179999999999962</v>
      </c>
      <c r="Y17" s="58" t="s">
        <v>17</v>
      </c>
      <c r="AE17" s="58" t="s">
        <v>20</v>
      </c>
      <c r="AK17" s="58" t="s">
        <v>22</v>
      </c>
    </row>
    <row r="18" spans="3:41" x14ac:dyDescent="0.2">
      <c r="C18" t="s">
        <v>57</v>
      </c>
      <c r="H18">
        <v>0.76405999999999996</v>
      </c>
      <c r="O18">
        <v>15.279540000000001</v>
      </c>
      <c r="T18">
        <v>14.000909999999999</v>
      </c>
      <c r="V18">
        <v>37.407789999999999</v>
      </c>
    </row>
    <row r="19" spans="3:41" x14ac:dyDescent="0.2">
      <c r="C19" t="s">
        <v>40</v>
      </c>
      <c r="D19" t="s">
        <v>53</v>
      </c>
      <c r="E19" t="s">
        <v>56</v>
      </c>
      <c r="F19" t="s">
        <v>46</v>
      </c>
      <c r="G19" t="s">
        <v>43</v>
      </c>
      <c r="H19" t="s">
        <v>47</v>
      </c>
      <c r="J19" t="s">
        <v>40</v>
      </c>
      <c r="K19" t="s">
        <v>53</v>
      </c>
      <c r="L19" t="s">
        <v>56</v>
      </c>
      <c r="M19" t="s">
        <v>46</v>
      </c>
      <c r="N19" t="s">
        <v>43</v>
      </c>
      <c r="O19" t="s">
        <v>47</v>
      </c>
      <c r="Q19" t="s">
        <v>40</v>
      </c>
      <c r="R19" t="s">
        <v>53</v>
      </c>
      <c r="S19" t="s">
        <v>56</v>
      </c>
      <c r="T19" t="s">
        <v>46</v>
      </c>
      <c r="U19" t="s">
        <v>43</v>
      </c>
      <c r="V19" t="s">
        <v>47</v>
      </c>
      <c r="Y19" t="s">
        <v>53</v>
      </c>
      <c r="Z19" t="s">
        <v>42</v>
      </c>
      <c r="AA19" t="s">
        <v>48</v>
      </c>
      <c r="AB19" t="s">
        <v>43</v>
      </c>
      <c r="AC19" t="s">
        <v>48</v>
      </c>
      <c r="AE19" t="s">
        <v>53</v>
      </c>
      <c r="AF19" t="s">
        <v>42</v>
      </c>
      <c r="AG19" t="s">
        <v>48</v>
      </c>
      <c r="AH19" t="s">
        <v>43</v>
      </c>
      <c r="AI19" t="s">
        <v>48</v>
      </c>
      <c r="AK19" t="s">
        <v>53</v>
      </c>
      <c r="AL19" t="s">
        <v>42</v>
      </c>
      <c r="AM19" t="s">
        <v>48</v>
      </c>
      <c r="AN19" t="s">
        <v>43</v>
      </c>
      <c r="AO19" t="s">
        <v>48</v>
      </c>
    </row>
    <row r="20" spans="3:41" x14ac:dyDescent="0.2">
      <c r="C20" s="52">
        <v>42800.624293981484</v>
      </c>
      <c r="D20" s="60">
        <f>(C20-$C$14)*24</f>
        <v>0.28305555554106832</v>
      </c>
      <c r="E20">
        <v>6259.64</v>
      </c>
      <c r="F20" s="60">
        <f>(E20/$C$10)/$E$17</f>
        <v>7.3174186767676774</v>
      </c>
      <c r="G20">
        <v>1978.64</v>
      </c>
      <c r="H20" s="60">
        <f>(G20/$D$10)/$E$17</f>
        <v>2.7214735846922022</v>
      </c>
      <c r="J20" s="52">
        <v>42800.625150462962</v>
      </c>
      <c r="K20" s="60">
        <f>(J20-$C$14)*24</f>
        <v>0.30361111101228744</v>
      </c>
      <c r="L20">
        <v>8215.43</v>
      </c>
      <c r="M20" s="60">
        <f>(L20/$C$10)/$L$17</f>
        <v>20.047589975109336</v>
      </c>
      <c r="N20">
        <v>5465.67</v>
      </c>
      <c r="O20" s="60">
        <f>(N20/$D$10)/$L$17</f>
        <v>15.692931169835205</v>
      </c>
      <c r="Q20" s="52">
        <v>42800.62599537037</v>
      </c>
      <c r="R20" s="60">
        <f>(Q20-$C$14)*24</f>
        <v>0.32388888881541789</v>
      </c>
      <c r="S20">
        <v>17043.169999999998</v>
      </c>
      <c r="T20" s="60">
        <f>(S20/$C$10)/$S$17</f>
        <v>11.341300232798124</v>
      </c>
      <c r="U20">
        <v>38125.15</v>
      </c>
      <c r="V20" s="60">
        <f>(U20/$D$10)/$S$17</f>
        <v>29.850583435715969</v>
      </c>
      <c r="Y20" s="60">
        <f>D64</f>
        <v>0.34444444446125999</v>
      </c>
      <c r="Z20" s="60">
        <f>AVERAGE(F20,F64,F108)</f>
        <v>5.619125561304144</v>
      </c>
      <c r="AA20" s="60">
        <f>STDEV(F20,F64,F108)</f>
        <v>1.4845130198773406</v>
      </c>
      <c r="AB20" s="60">
        <f>AVERAGE(H20,H64,H108)</f>
        <v>2.4217778761222037</v>
      </c>
      <c r="AC20" s="60">
        <f>STDEV(H20,H64,H108)</f>
        <v>0.34016841858862212</v>
      </c>
      <c r="AD20" s="60"/>
      <c r="AE20" s="60">
        <f>K64</f>
        <v>0.36499999993247911</v>
      </c>
      <c r="AF20" s="60">
        <f>AVERAGE(M20,M64,M108)</f>
        <v>21.268013805675832</v>
      </c>
      <c r="AG20" s="60">
        <f>STDEV(M20,M64,M108)</f>
        <v>3.3078046287881877</v>
      </c>
      <c r="AH20" s="60">
        <f>AVERAGE(O20,O64,O108)</f>
        <v>18.465669879556803</v>
      </c>
      <c r="AI20" s="60">
        <f>STDEV(O20,O64,O108)</f>
        <v>4.3773401514397223</v>
      </c>
      <c r="AJ20" s="60"/>
      <c r="AK20" s="60">
        <f>R64</f>
        <v>0.38527777773560956</v>
      </c>
      <c r="AL20" s="60">
        <f>AVERAGE(T20,T64,T108)</f>
        <v>9.6858555923357024</v>
      </c>
      <c r="AM20" s="60">
        <f>STDEV(T20,T64,T108)</f>
        <v>1.6352968190440658</v>
      </c>
      <c r="AN20" s="60">
        <f>AVERAGE(V20,V64,V108)</f>
        <v>27.789135931749698</v>
      </c>
      <c r="AO20" s="60">
        <f>STDEV(V20,V64,V108)</f>
        <v>2.7313851581383295</v>
      </c>
    </row>
    <row r="21" spans="3:41" x14ac:dyDescent="0.2">
      <c r="C21" s="52">
        <v>42800.63553240741</v>
      </c>
      <c r="D21" s="60">
        <f t="shared" ref="D21:D56" si="1">(C21-$C$14)*24</f>
        <v>0.55277777777519077</v>
      </c>
      <c r="E21">
        <v>6785.58</v>
      </c>
      <c r="F21" s="60">
        <f t="shared" ref="F21:F56" si="2">(E21/$C$10)/$E$17</f>
        <v>7.9322340940854774</v>
      </c>
      <c r="G21">
        <v>2831.18</v>
      </c>
      <c r="H21" s="60">
        <f t="shared" ref="H21:H56" si="3">(G21/$D$10)/$E$17</f>
        <v>3.8940795614709436</v>
      </c>
      <c r="J21" s="52">
        <v>42800.636377314811</v>
      </c>
      <c r="K21" s="60">
        <f t="shared" ref="K21:K56" si="4">(J21-$C$14)*24</f>
        <v>0.57305555540369824</v>
      </c>
      <c r="L21">
        <v>8248.44</v>
      </c>
      <c r="M21" s="60">
        <f t="shared" ref="M21:M56" si="5">(L21/$C$10)/$L$17</f>
        <v>20.128142173238757</v>
      </c>
      <c r="N21">
        <v>5882.12</v>
      </c>
      <c r="O21" s="60">
        <f t="shared" ref="O21:O56" si="6">(N21/$D$10)/$L$17</f>
        <v>16.888634749758225</v>
      </c>
      <c r="Q21" s="52">
        <v>42800.637233796297</v>
      </c>
      <c r="R21" s="60">
        <f t="shared" ref="R21:R56" si="7">(Q21-$C$14)*24</f>
        <v>0.59361111104954034</v>
      </c>
      <c r="S21">
        <v>14852.17</v>
      </c>
      <c r="T21" s="60">
        <f t="shared" ref="T21:T56" si="8">(S21/$C$10)/$S$17</f>
        <v>9.8833092129314757</v>
      </c>
      <c r="U21">
        <v>31953.07</v>
      </c>
      <c r="V21" s="60">
        <f t="shared" ref="V21:V56" si="9">(U21/$D$10)/$S$17</f>
        <v>25.018072901018694</v>
      </c>
      <c r="Y21" s="60">
        <f t="shared" ref="Y21:Y56" si="10">D65</f>
        <v>0.61416666652075946</v>
      </c>
      <c r="Z21" s="60">
        <f t="shared" ref="Z21:Z35" si="11">AVERAGE(F21,F65,F109)</f>
        <v>5.8985981220610064</v>
      </c>
      <c r="AA21" s="60">
        <f t="shared" ref="AA21:AA35" si="12">STDEV(F21,F65,F109)</f>
        <v>1.7736899982442389</v>
      </c>
      <c r="AB21" s="60">
        <f t="shared" ref="AB21:AB35" si="13">AVERAGE(H21,H65,H109)</f>
        <v>3.3045826412998403</v>
      </c>
      <c r="AC21" s="60">
        <f t="shared" ref="AC21:AC35" si="14">STDEV(H21,H65,H109)</f>
        <v>0.58804254059324634</v>
      </c>
      <c r="AD21" s="60"/>
      <c r="AE21" s="60">
        <f t="shared" ref="AE21:AE56" si="15">K65</f>
        <v>0.63472222216660157</v>
      </c>
      <c r="AF21" s="60">
        <f t="shared" ref="AF21:AF56" si="16">AVERAGE(M21,M65,M109)</f>
        <v>21.531128331934013</v>
      </c>
      <c r="AG21" s="60">
        <f t="shared" ref="AG21:AG56" si="17">STDEV(M21,M65,M109)</f>
        <v>3.0367477895720332</v>
      </c>
      <c r="AH21" s="60">
        <f t="shared" ref="AH21:AH56" si="18">AVERAGE(O21,O65,O109)</f>
        <v>19.789466013586118</v>
      </c>
      <c r="AI21" s="60">
        <f t="shared" ref="AI21:AI56" si="19">STDEV(O21,O65,O109)</f>
        <v>4.5529757514315801</v>
      </c>
      <c r="AJ21" s="60"/>
      <c r="AK21" s="60">
        <f t="shared" ref="AK21:AK56" si="20">R65</f>
        <v>0.65499999996973202</v>
      </c>
      <c r="AL21" s="60">
        <f t="shared" ref="AL21:AL56" si="21">AVERAGE(T21,T65,T109)</f>
        <v>8.664549933954067</v>
      </c>
      <c r="AM21" s="60">
        <f t="shared" ref="AM21:AM56" si="22">STDEV(T21,T65,T109)</f>
        <v>1.3260632632925673</v>
      </c>
      <c r="AN21" s="60">
        <f t="shared" ref="AN21:AN56" si="23">AVERAGE(V21,V65,V109)</f>
        <v>23.308842280733785</v>
      </c>
      <c r="AO21" s="60">
        <f t="shared" ref="AO21:AO56" si="24">STDEV(V21,V65,V109)</f>
        <v>2.2995436284011497</v>
      </c>
    </row>
    <row r="22" spans="3:41" x14ac:dyDescent="0.2">
      <c r="C22" s="52">
        <v>42800.646736111114</v>
      </c>
      <c r="D22" s="60">
        <f t="shared" si="1"/>
        <v>0.82166666665580124</v>
      </c>
      <c r="E22">
        <v>6968.11</v>
      </c>
      <c r="F22" s="60">
        <f t="shared" si="2"/>
        <v>8.1456087340121197</v>
      </c>
      <c r="G22">
        <v>3651.29</v>
      </c>
      <c r="H22" s="60">
        <f t="shared" si="3"/>
        <v>5.0220804618580388</v>
      </c>
      <c r="J22" s="52">
        <v>42800.647581018522</v>
      </c>
      <c r="K22" s="60">
        <f t="shared" si="4"/>
        <v>0.84194444445893168</v>
      </c>
      <c r="L22">
        <v>8372.6200000000008</v>
      </c>
      <c r="M22" s="60">
        <f t="shared" si="5"/>
        <v>20.431170708946453</v>
      </c>
      <c r="N22">
        <v>6024.17</v>
      </c>
      <c r="O22" s="60">
        <f t="shared" si="6"/>
        <v>17.296486096926113</v>
      </c>
      <c r="Q22" s="52">
        <v>42800.6484375</v>
      </c>
      <c r="R22" s="60">
        <f t="shared" si="7"/>
        <v>0.86249999993015081</v>
      </c>
      <c r="S22">
        <v>13947.87</v>
      </c>
      <c r="T22" s="60">
        <f t="shared" si="8"/>
        <v>9.2815468764342537</v>
      </c>
      <c r="U22">
        <v>27211.39</v>
      </c>
      <c r="V22" s="60">
        <f t="shared" si="9"/>
        <v>21.305512702161359</v>
      </c>
      <c r="Y22" s="60">
        <f t="shared" si="10"/>
        <v>0.88305555540136993</v>
      </c>
      <c r="Z22" s="60">
        <f t="shared" si="11"/>
        <v>6.0090012638387025</v>
      </c>
      <c r="AA22" s="60">
        <f t="shared" si="12"/>
        <v>1.8575921437463148</v>
      </c>
      <c r="AB22" s="60">
        <f t="shared" si="13"/>
        <v>4.108543906302053</v>
      </c>
      <c r="AC22" s="60">
        <f t="shared" si="14"/>
        <v>0.87355853301370323</v>
      </c>
      <c r="AD22" s="60"/>
      <c r="AE22" s="60">
        <f t="shared" si="15"/>
        <v>0.90361111104721203</v>
      </c>
      <c r="AF22" s="60">
        <f t="shared" si="16"/>
        <v>21.880569730986451</v>
      </c>
      <c r="AG22" s="60">
        <f t="shared" si="17"/>
        <v>3.0812394046623623</v>
      </c>
      <c r="AH22" s="60">
        <f t="shared" si="18"/>
        <v>20.675946485812844</v>
      </c>
      <c r="AI22" s="60">
        <f t="shared" si="19"/>
        <v>4.5631815329591854</v>
      </c>
      <c r="AJ22" s="60"/>
      <c r="AK22" s="60">
        <f t="shared" si="20"/>
        <v>0.92388888885034248</v>
      </c>
      <c r="AL22" s="60">
        <f t="shared" si="21"/>
        <v>8.1095936583952</v>
      </c>
      <c r="AM22" s="60">
        <f t="shared" si="22"/>
        <v>1.3227448003674744</v>
      </c>
      <c r="AN22" s="60">
        <f t="shared" si="23"/>
        <v>19.750964348846967</v>
      </c>
      <c r="AO22" s="60">
        <f t="shared" si="24"/>
        <v>2.1539435596284675</v>
      </c>
    </row>
    <row r="23" spans="3:41" x14ac:dyDescent="0.2">
      <c r="C23" s="52">
        <v>42800.657650462963</v>
      </c>
      <c r="D23" s="60">
        <f t="shared" si="1"/>
        <v>1.0836111110402271</v>
      </c>
      <c r="E23">
        <v>6891.26</v>
      </c>
      <c r="F23" s="60">
        <f t="shared" si="2"/>
        <v>8.0557723176511793</v>
      </c>
      <c r="G23">
        <v>4112.1400000000003</v>
      </c>
      <c r="H23" s="60">
        <f t="shared" si="3"/>
        <v>5.6559456932823524</v>
      </c>
      <c r="J23" s="52">
        <v>42800.658495370371</v>
      </c>
      <c r="K23" s="60">
        <f t="shared" si="4"/>
        <v>1.1038888888433576</v>
      </c>
      <c r="L23">
        <v>8450.26</v>
      </c>
      <c r="M23" s="60">
        <f t="shared" si="5"/>
        <v>20.620630650260232</v>
      </c>
      <c r="N23">
        <v>6274.29</v>
      </c>
      <c r="O23" s="60">
        <f t="shared" si="6"/>
        <v>18.014626040281488</v>
      </c>
      <c r="Q23" s="52">
        <v>42800.659351851849</v>
      </c>
      <c r="R23" s="60">
        <f t="shared" si="7"/>
        <v>1.1244444443145767</v>
      </c>
      <c r="S23">
        <v>13231.39</v>
      </c>
      <c r="T23" s="60">
        <f t="shared" si="8"/>
        <v>8.804768507692101</v>
      </c>
      <c r="U23">
        <v>23630.31</v>
      </c>
      <c r="V23" s="60">
        <f t="shared" si="9"/>
        <v>18.50165941030615</v>
      </c>
      <c r="Y23" s="60">
        <f t="shared" si="10"/>
        <v>1.1449999999604188</v>
      </c>
      <c r="Z23" s="60">
        <f t="shared" si="11"/>
        <v>6.0851662671435376</v>
      </c>
      <c r="AA23" s="60">
        <f t="shared" si="12"/>
        <v>1.7235815596130166</v>
      </c>
      <c r="AB23" s="60">
        <f t="shared" si="13"/>
        <v>4.5747981846226731</v>
      </c>
      <c r="AC23" s="60">
        <f t="shared" si="14"/>
        <v>0.97171715400955283</v>
      </c>
      <c r="AD23" s="60"/>
      <c r="AE23" s="60">
        <f t="shared" si="15"/>
        <v>1.1655555554316379</v>
      </c>
      <c r="AF23" s="60">
        <f t="shared" si="16"/>
        <v>21.936150718377643</v>
      </c>
      <c r="AG23" s="60">
        <f t="shared" si="17"/>
        <v>3.2207103482770347</v>
      </c>
      <c r="AH23" s="60">
        <f t="shared" si="18"/>
        <v>21.169172340232787</v>
      </c>
      <c r="AI23" s="60">
        <f t="shared" si="19"/>
        <v>4.6855889260960799</v>
      </c>
      <c r="AJ23" s="60"/>
      <c r="AK23" s="60">
        <f t="shared" si="20"/>
        <v>1.1858333332347684</v>
      </c>
      <c r="AL23" s="60">
        <f t="shared" si="21"/>
        <v>7.6603247306431763</v>
      </c>
      <c r="AM23" s="60">
        <f t="shared" si="22"/>
        <v>1.2925478037494498</v>
      </c>
      <c r="AN23" s="60">
        <f t="shared" si="23"/>
        <v>17.010042812788953</v>
      </c>
      <c r="AO23" s="60">
        <f t="shared" si="24"/>
        <v>1.995343177098388</v>
      </c>
    </row>
    <row r="24" spans="3:41" x14ac:dyDescent="0.2">
      <c r="C24" s="52">
        <v>42800.669027777774</v>
      </c>
      <c r="D24" s="60">
        <f t="shared" si="1"/>
        <v>1.3566666665137745</v>
      </c>
      <c r="E24">
        <v>7125.84</v>
      </c>
      <c r="F24" s="60">
        <f t="shared" si="2"/>
        <v>8.3299925720421921</v>
      </c>
      <c r="G24">
        <v>4692.3</v>
      </c>
      <c r="H24" s="60">
        <f t="shared" si="3"/>
        <v>6.4539130420143227</v>
      </c>
      <c r="J24" s="52">
        <v>42800.66988425926</v>
      </c>
      <c r="K24" s="60">
        <f t="shared" si="4"/>
        <v>1.3772222221596166</v>
      </c>
      <c r="L24">
        <v>8282.8700000000008</v>
      </c>
      <c r="M24" s="60">
        <f t="shared" si="5"/>
        <v>20.212159506822392</v>
      </c>
      <c r="N24">
        <v>6537.62</v>
      </c>
      <c r="O24" s="60">
        <f t="shared" si="6"/>
        <v>18.770694292655431</v>
      </c>
      <c r="Q24" s="52">
        <v>42800.670729166668</v>
      </c>
      <c r="R24" s="60">
        <f t="shared" si="7"/>
        <v>1.3974999999627471</v>
      </c>
      <c r="S24">
        <v>12721.15</v>
      </c>
      <c r="T24" s="60">
        <f t="shared" si="8"/>
        <v>8.4652316122211939</v>
      </c>
      <c r="U24">
        <v>20362.41</v>
      </c>
      <c r="V24" s="60">
        <f t="shared" si="9"/>
        <v>15.943014484067794</v>
      </c>
      <c r="Y24" s="60">
        <f t="shared" si="10"/>
        <v>1.4180555554339662</v>
      </c>
      <c r="Z24" s="60">
        <f t="shared" si="11"/>
        <v>6.1228871881908624</v>
      </c>
      <c r="AA24" s="60">
        <f t="shared" si="12"/>
        <v>1.912670040865518</v>
      </c>
      <c r="AB24" s="60">
        <f t="shared" si="13"/>
        <v>5.110683968357562</v>
      </c>
      <c r="AC24" s="60">
        <f t="shared" si="14"/>
        <v>1.2004284610095288</v>
      </c>
      <c r="AD24" s="60"/>
      <c r="AE24" s="60">
        <f t="shared" si="15"/>
        <v>1.4386111110798083</v>
      </c>
      <c r="AF24" s="60">
        <f t="shared" si="16"/>
        <v>21.815604326884472</v>
      </c>
      <c r="AG24" s="60">
        <f t="shared" si="17"/>
        <v>3.3868076136518286</v>
      </c>
      <c r="AH24" s="60">
        <f t="shared" si="18"/>
        <v>21.866802307726278</v>
      </c>
      <c r="AI24" s="60">
        <f t="shared" si="19"/>
        <v>4.4855402165169007</v>
      </c>
      <c r="AJ24" s="60"/>
      <c r="AK24" s="60">
        <f t="shared" si="20"/>
        <v>1.4591666665510274</v>
      </c>
      <c r="AL24" s="60">
        <f t="shared" si="21"/>
        <v>7.4255627719310793</v>
      </c>
      <c r="AM24" s="60">
        <f t="shared" si="22"/>
        <v>1.2807298621562015</v>
      </c>
      <c r="AN24" s="60">
        <f t="shared" si="23"/>
        <v>14.688504268999319</v>
      </c>
      <c r="AO24" s="60">
        <f t="shared" si="24"/>
        <v>1.8680698629385115</v>
      </c>
    </row>
    <row r="25" spans="3:41" x14ac:dyDescent="0.2">
      <c r="C25" s="61">
        <v>42800.679861111108</v>
      </c>
      <c r="D25" s="60">
        <f t="shared" si="1"/>
        <v>1.6166666665230878</v>
      </c>
      <c r="E25" s="53">
        <v>7082.62</v>
      </c>
      <c r="F25" s="60">
        <f t="shared" si="2"/>
        <v>8.2794690858337354</v>
      </c>
      <c r="G25" s="53">
        <v>5021.32</v>
      </c>
      <c r="H25" s="60">
        <f t="shared" si="3"/>
        <v>6.9064558182825815</v>
      </c>
      <c r="J25" s="52">
        <v>42800.681273148148</v>
      </c>
      <c r="K25" s="60">
        <f t="shared" si="4"/>
        <v>1.6505555554758757</v>
      </c>
      <c r="L25">
        <v>8339.8700000000008</v>
      </c>
      <c r="M25" s="60">
        <f t="shared" si="5"/>
        <v>20.351252972238228</v>
      </c>
      <c r="N25">
        <v>6680.3</v>
      </c>
      <c r="O25" s="60">
        <f t="shared" si="6"/>
        <v>19.180354484235256</v>
      </c>
      <c r="Q25" s="52">
        <v>42800.682129629633</v>
      </c>
      <c r="R25" s="60">
        <f t="shared" si="7"/>
        <v>1.6711111111217178</v>
      </c>
      <c r="S25">
        <v>12153.15</v>
      </c>
      <c r="T25" s="60">
        <f t="shared" si="8"/>
        <v>8.0872585865323483</v>
      </c>
      <c r="U25">
        <v>17723.91</v>
      </c>
      <c r="V25" s="60">
        <f t="shared" si="9"/>
        <v>13.877166496712029</v>
      </c>
      <c r="Y25" s="60">
        <f t="shared" si="10"/>
        <v>1.691666666592937</v>
      </c>
      <c r="Z25" s="60">
        <f t="shared" si="11"/>
        <v>6.1844812699828315</v>
      </c>
      <c r="AA25" s="60">
        <f t="shared" si="12"/>
        <v>1.8188501607302223</v>
      </c>
      <c r="AB25" s="60">
        <f t="shared" si="13"/>
        <v>5.432635264195059</v>
      </c>
      <c r="AC25" s="60">
        <f t="shared" si="14"/>
        <v>1.3221479167290449</v>
      </c>
      <c r="AD25" s="60"/>
      <c r="AE25" s="60">
        <f t="shared" si="15"/>
        <v>1.7119444443960674</v>
      </c>
      <c r="AF25" s="60">
        <f t="shared" si="16"/>
        <v>22.121085322052398</v>
      </c>
      <c r="AG25" s="60">
        <f t="shared" si="17"/>
        <v>3.5681440996305964</v>
      </c>
      <c r="AH25" s="60">
        <f t="shared" si="18"/>
        <v>22.146178120954108</v>
      </c>
      <c r="AI25" s="60">
        <f t="shared" si="19"/>
        <v>4.2760249403501103</v>
      </c>
      <c r="AJ25" s="60"/>
      <c r="AK25" s="60">
        <f t="shared" si="20"/>
        <v>1.7324999998672865</v>
      </c>
      <c r="AL25" s="60">
        <f t="shared" si="21"/>
        <v>7.0630305974684751</v>
      </c>
      <c r="AM25" s="60">
        <f t="shared" si="22"/>
        <v>1.2416526062562756</v>
      </c>
      <c r="AN25" s="60">
        <f t="shared" si="23"/>
        <v>12.752843871226874</v>
      </c>
      <c r="AO25" s="60">
        <f t="shared" si="24"/>
        <v>1.7495404486909831</v>
      </c>
    </row>
    <row r="26" spans="3:41" x14ac:dyDescent="0.2">
      <c r="C26" s="61">
        <v>42800.691666666666</v>
      </c>
      <c r="D26" s="60">
        <f t="shared" si="1"/>
        <v>1.8999999999068677</v>
      </c>
      <c r="E26" s="53">
        <v>7205.31</v>
      </c>
      <c r="F26" s="60">
        <f t="shared" si="2"/>
        <v>8.4228917263454317</v>
      </c>
      <c r="G26" s="53">
        <v>5285.45</v>
      </c>
      <c r="H26" s="60">
        <f t="shared" si="3"/>
        <v>7.269747178977175</v>
      </c>
      <c r="J26" s="52">
        <v>42800.692673611113</v>
      </c>
      <c r="K26" s="60">
        <f t="shared" si="4"/>
        <v>1.9241666666348465</v>
      </c>
      <c r="L26">
        <v>8403.94</v>
      </c>
      <c r="M26" s="60">
        <f t="shared" si="5"/>
        <v>20.507598907838101</v>
      </c>
      <c r="N26">
        <v>6742.95</v>
      </c>
      <c r="O26" s="60">
        <f t="shared" si="6"/>
        <v>19.360234011866847</v>
      </c>
      <c r="Q26" s="52">
        <v>42800.693530092591</v>
      </c>
      <c r="R26" s="60">
        <f t="shared" si="7"/>
        <v>1.9447222221060656</v>
      </c>
      <c r="S26">
        <v>11866.81</v>
      </c>
      <c r="T26" s="60">
        <f t="shared" si="8"/>
        <v>7.8967149312933627</v>
      </c>
      <c r="U26">
        <v>16301.45</v>
      </c>
      <c r="V26" s="60">
        <f t="shared" si="9"/>
        <v>12.763432887428696</v>
      </c>
      <c r="Y26" s="60">
        <f t="shared" si="10"/>
        <v>1.964999999909196</v>
      </c>
      <c r="Z26" s="60">
        <f t="shared" si="11"/>
        <v>6.2395618210350099</v>
      </c>
      <c r="AA26" s="60">
        <f t="shared" si="12"/>
        <v>1.894388533025593</v>
      </c>
      <c r="AB26" s="60">
        <f t="shared" si="13"/>
        <v>5.7712543899153905</v>
      </c>
      <c r="AC26" s="60">
        <f t="shared" si="14"/>
        <v>1.3308399415194025</v>
      </c>
      <c r="AD26" s="60"/>
      <c r="AE26" s="60">
        <f t="shared" si="15"/>
        <v>1.9855555555550382</v>
      </c>
      <c r="AF26" s="60">
        <f t="shared" si="16"/>
        <v>22.226622717639927</v>
      </c>
      <c r="AG26" s="60">
        <f t="shared" si="17"/>
        <v>3.5542914416494895</v>
      </c>
      <c r="AH26" s="60">
        <f t="shared" si="18"/>
        <v>22.630235063110458</v>
      </c>
      <c r="AI26" s="60">
        <f t="shared" si="19"/>
        <v>4.9972009603128393</v>
      </c>
      <c r="AJ26" s="60"/>
      <c r="AK26" s="60">
        <f t="shared" si="20"/>
        <v>2.0061111110262573</v>
      </c>
      <c r="AL26" s="60">
        <f t="shared" si="21"/>
        <v>6.8616017510535601</v>
      </c>
      <c r="AM26" s="60">
        <f t="shared" si="22"/>
        <v>1.200980283534562</v>
      </c>
      <c r="AN26" s="60">
        <f t="shared" si="23"/>
        <v>11.593260639346722</v>
      </c>
      <c r="AO26" s="60">
        <f t="shared" si="24"/>
        <v>1.591509446245573</v>
      </c>
    </row>
    <row r="27" spans="3:41" x14ac:dyDescent="0.2">
      <c r="C27" s="61">
        <v>42800.702777777777</v>
      </c>
      <c r="D27" s="60">
        <f t="shared" si="1"/>
        <v>2.1666666665696539</v>
      </c>
      <c r="E27" s="53">
        <v>7199.32</v>
      </c>
      <c r="F27" s="60">
        <f t="shared" si="2"/>
        <v>8.415889512500252</v>
      </c>
      <c r="G27" s="53">
        <v>5512.19</v>
      </c>
      <c r="H27" s="60">
        <f t="shared" si="3"/>
        <v>7.5816113486053593</v>
      </c>
      <c r="J27" s="52">
        <v>42800.703692129631</v>
      </c>
      <c r="K27" s="60">
        <f t="shared" si="4"/>
        <v>2.1886111110798083</v>
      </c>
      <c r="L27">
        <v>8517.52</v>
      </c>
      <c r="M27" s="60">
        <f t="shared" si="5"/>
        <v>20.784760939450919</v>
      </c>
      <c r="N27">
        <v>6917.2</v>
      </c>
      <c r="O27" s="60">
        <f t="shared" si="6"/>
        <v>19.860537406756002</v>
      </c>
      <c r="Q27" s="52">
        <v>42800.704548611109</v>
      </c>
      <c r="R27" s="60">
        <f t="shared" si="7"/>
        <v>2.2091666665510274</v>
      </c>
      <c r="S27">
        <v>11671.81</v>
      </c>
      <c r="T27" s="60">
        <f t="shared" si="8"/>
        <v>7.7669530650797647</v>
      </c>
      <c r="U27">
        <v>14460.81</v>
      </c>
      <c r="V27" s="60">
        <f t="shared" si="9"/>
        <v>11.322279793077163</v>
      </c>
      <c r="Y27" s="60">
        <f t="shared" si="10"/>
        <v>2.2294444443541579</v>
      </c>
      <c r="Z27" s="60">
        <f t="shared" si="11"/>
        <v>6.2879771462189531</v>
      </c>
      <c r="AA27" s="60">
        <f t="shared" si="12"/>
        <v>1.8537258336691118</v>
      </c>
      <c r="AB27" s="60">
        <f t="shared" si="13"/>
        <v>6.0538128160903817</v>
      </c>
      <c r="AC27" s="60">
        <f t="shared" si="14"/>
        <v>1.3778503263793624</v>
      </c>
      <c r="AD27" s="60"/>
      <c r="AE27" s="60">
        <f t="shared" si="15"/>
        <v>2.25</v>
      </c>
      <c r="AF27" s="60">
        <f t="shared" si="16"/>
        <v>22.127377979292294</v>
      </c>
      <c r="AG27" s="60">
        <f t="shared" si="17"/>
        <v>3.2250257470507004</v>
      </c>
      <c r="AH27" s="60">
        <f t="shared" si="18"/>
        <v>23.064043072114142</v>
      </c>
      <c r="AI27" s="60">
        <f t="shared" si="19"/>
        <v>4.8187816332757425</v>
      </c>
      <c r="AJ27" s="60"/>
      <c r="AK27" s="60">
        <f t="shared" si="20"/>
        <v>2.2705555554712191</v>
      </c>
      <c r="AL27" s="60">
        <f t="shared" si="21"/>
        <v>6.7276702032439495</v>
      </c>
      <c r="AM27" s="60">
        <f t="shared" si="22"/>
        <v>1.2559612881072078</v>
      </c>
      <c r="AN27" s="60">
        <f t="shared" si="23"/>
        <v>10.50992562203964</v>
      </c>
      <c r="AO27" s="60">
        <f t="shared" si="24"/>
        <v>1.3520403827723984</v>
      </c>
    </row>
    <row r="28" spans="3:41" x14ac:dyDescent="0.2">
      <c r="C28" s="52">
        <v>42800.714224537034</v>
      </c>
      <c r="D28" s="60">
        <f t="shared" si="1"/>
        <v>2.4413888887502253</v>
      </c>
      <c r="E28">
        <v>7121.06</v>
      </c>
      <c r="F28" s="60">
        <f t="shared" si="2"/>
        <v>8.3244048287734191</v>
      </c>
      <c r="G28">
        <v>5606.95</v>
      </c>
      <c r="H28" s="60">
        <f t="shared" si="3"/>
        <v>7.7119467491256319</v>
      </c>
      <c r="J28" s="52">
        <v>42800.715069444443</v>
      </c>
      <c r="K28" s="60">
        <f t="shared" si="4"/>
        <v>2.4616666665533558</v>
      </c>
      <c r="L28">
        <v>8526.41</v>
      </c>
      <c r="M28" s="60">
        <f t="shared" si="5"/>
        <v>20.806454639583322</v>
      </c>
      <c r="N28">
        <v>6961.9</v>
      </c>
      <c r="O28" s="60">
        <f t="shared" si="6"/>
        <v>19.988879224555397</v>
      </c>
      <c r="Q28" s="52">
        <v>42800.715925925928</v>
      </c>
      <c r="R28" s="60">
        <f t="shared" si="7"/>
        <v>2.4822222221991979</v>
      </c>
      <c r="S28">
        <v>11512.83</v>
      </c>
      <c r="T28" s="60">
        <f t="shared" si="8"/>
        <v>7.6611605446149529</v>
      </c>
      <c r="U28">
        <v>13603.94</v>
      </c>
      <c r="V28" s="60">
        <f t="shared" si="9"/>
        <v>10.65138225094128</v>
      </c>
      <c r="Y28" s="60">
        <f t="shared" si="10"/>
        <v>2.502777777670417</v>
      </c>
      <c r="Z28" s="60">
        <f t="shared" si="11"/>
        <v>6.2591777724855175</v>
      </c>
      <c r="AA28" s="60">
        <f t="shared" si="12"/>
        <v>1.7974096995320725</v>
      </c>
      <c r="AB28" s="60">
        <f t="shared" si="13"/>
        <v>6.018657890204568</v>
      </c>
      <c r="AC28" s="60">
        <f t="shared" si="14"/>
        <v>1.5135947057784429</v>
      </c>
      <c r="AD28" s="60"/>
      <c r="AE28" s="60">
        <f t="shared" si="15"/>
        <v>2.5230555554735474</v>
      </c>
      <c r="AF28" s="60">
        <f t="shared" si="16"/>
        <v>22.106439848601664</v>
      </c>
      <c r="AG28" s="60">
        <f t="shared" si="17"/>
        <v>3.1804381504284707</v>
      </c>
      <c r="AH28" s="60">
        <f t="shared" si="18"/>
        <v>23.321834654418126</v>
      </c>
      <c r="AI28" s="60">
        <f t="shared" si="19"/>
        <v>5.0597305552779561</v>
      </c>
      <c r="AJ28" s="60"/>
      <c r="AK28" s="60">
        <f t="shared" si="20"/>
        <v>2.5436111111193895</v>
      </c>
      <c r="AL28" s="60">
        <f t="shared" si="21"/>
        <v>6.6769524668438303</v>
      </c>
      <c r="AM28" s="60">
        <f t="shared" si="22"/>
        <v>1.1711537335418791</v>
      </c>
      <c r="AN28" s="60">
        <f t="shared" si="23"/>
        <v>9.692042664188337</v>
      </c>
      <c r="AO28" s="60">
        <f t="shared" si="24"/>
        <v>1.4824496587610674</v>
      </c>
    </row>
    <row r="29" spans="3:41" x14ac:dyDescent="0.2">
      <c r="C29" s="52">
        <v>42800.725613425922</v>
      </c>
      <c r="D29" s="60">
        <f t="shared" si="1"/>
        <v>2.7147222220664844</v>
      </c>
      <c r="E29">
        <v>7269.48</v>
      </c>
      <c r="F29" s="60">
        <f t="shared" si="2"/>
        <v>8.4979054262528031</v>
      </c>
      <c r="G29">
        <v>5792.49</v>
      </c>
      <c r="H29" s="60">
        <f t="shared" si="3"/>
        <v>7.9671433533102203</v>
      </c>
      <c r="J29" s="52">
        <v>42800.726469907408</v>
      </c>
      <c r="K29" s="60">
        <f t="shared" si="4"/>
        <v>2.7352777777123265</v>
      </c>
      <c r="L29">
        <v>8603.17</v>
      </c>
      <c r="M29" s="60">
        <f t="shared" si="5"/>
        <v>20.993767173009978</v>
      </c>
      <c r="N29">
        <v>7020.87</v>
      </c>
      <c r="O29" s="60">
        <f t="shared" si="6"/>
        <v>20.158192803875991</v>
      </c>
      <c r="Q29" s="52">
        <v>42800.727326388886</v>
      </c>
      <c r="R29" s="60">
        <f t="shared" si="7"/>
        <v>2.7558333331835456</v>
      </c>
      <c r="S29">
        <v>11137.58</v>
      </c>
      <c r="T29" s="60">
        <f t="shared" si="8"/>
        <v>7.411452132837244</v>
      </c>
      <c r="U29">
        <v>12462.73</v>
      </c>
      <c r="V29" s="60">
        <f t="shared" si="9"/>
        <v>9.7578569973311691</v>
      </c>
      <c r="Y29" s="60">
        <f t="shared" si="10"/>
        <v>2.7763888888293877</v>
      </c>
      <c r="Z29" s="60">
        <f t="shared" si="11"/>
        <v>6.3067882072808237</v>
      </c>
      <c r="AA29" s="60">
        <f t="shared" si="12"/>
        <v>1.8994517479895738</v>
      </c>
      <c r="AB29" s="60">
        <f t="shared" si="13"/>
        <v>6.2396197733664422</v>
      </c>
      <c r="AC29" s="60">
        <f t="shared" si="14"/>
        <v>1.5651823938124465</v>
      </c>
      <c r="AD29" s="60"/>
      <c r="AE29" s="60">
        <f t="shared" si="15"/>
        <v>2.7966666666325182</v>
      </c>
      <c r="AF29" s="60">
        <f t="shared" si="16"/>
        <v>22.386337579018772</v>
      </c>
      <c r="AG29" s="60">
        <f t="shared" si="17"/>
        <v>3.4324059016921855</v>
      </c>
      <c r="AH29" s="60">
        <f t="shared" si="18"/>
        <v>23.31422712546706</v>
      </c>
      <c r="AI29" s="60">
        <f t="shared" si="19"/>
        <v>4.9752371681060179</v>
      </c>
      <c r="AJ29" s="60"/>
      <c r="AK29" s="60">
        <f t="shared" si="20"/>
        <v>2.8172222221037373</v>
      </c>
      <c r="AL29" s="60">
        <f t="shared" si="21"/>
        <v>6.5384611090979279</v>
      </c>
      <c r="AM29" s="60">
        <f t="shared" si="22"/>
        <v>1.1536820263884293</v>
      </c>
      <c r="AN29" s="60">
        <f t="shared" si="23"/>
        <v>9.0120737163438278</v>
      </c>
      <c r="AO29" s="60">
        <f t="shared" si="24"/>
        <v>1.4271310836100863</v>
      </c>
    </row>
    <row r="30" spans="3:41" x14ac:dyDescent="0.2">
      <c r="C30" s="52">
        <v>42800.737013888887</v>
      </c>
      <c r="D30" s="60">
        <f t="shared" si="1"/>
        <v>2.9883333332254551</v>
      </c>
      <c r="E30">
        <v>7333.28</v>
      </c>
      <c r="F30" s="60">
        <f t="shared" si="2"/>
        <v>8.5724866020996213</v>
      </c>
      <c r="G30">
        <v>6008.1</v>
      </c>
      <c r="H30" s="60">
        <f t="shared" si="3"/>
        <v>8.26369902771056</v>
      </c>
      <c r="J30" s="52">
        <v>42800.737870370373</v>
      </c>
      <c r="K30" s="60">
        <f t="shared" si="4"/>
        <v>3.0088888888712972</v>
      </c>
      <c r="L30">
        <v>8634.1</v>
      </c>
      <c r="M30" s="60">
        <f t="shared" si="5"/>
        <v>21.069243679769841</v>
      </c>
      <c r="N30">
        <v>6963.26</v>
      </c>
      <c r="O30" s="60">
        <f t="shared" si="6"/>
        <v>19.992784031539902</v>
      </c>
      <c r="Q30" s="52">
        <v>42800.738715277781</v>
      </c>
      <c r="R30" s="60">
        <f t="shared" si="7"/>
        <v>3.0291666666744277</v>
      </c>
      <c r="S30">
        <v>11112.99</v>
      </c>
      <c r="T30" s="60">
        <f t="shared" si="8"/>
        <v>7.3950888287849761</v>
      </c>
      <c r="U30">
        <v>11846.25</v>
      </c>
      <c r="V30" s="60">
        <f t="shared" si="9"/>
        <v>9.2751759409563057</v>
      </c>
      <c r="Y30" s="60">
        <f t="shared" si="10"/>
        <v>3.0497222221456468</v>
      </c>
      <c r="Z30" s="60">
        <f t="shared" si="11"/>
        <v>6.3749746424029192</v>
      </c>
      <c r="AA30" s="60">
        <f t="shared" si="12"/>
        <v>1.908765900627228</v>
      </c>
      <c r="AB30" s="60">
        <f t="shared" si="13"/>
        <v>6.3953306187309886</v>
      </c>
      <c r="AC30" s="60">
        <f t="shared" si="14"/>
        <v>1.6881822256033741</v>
      </c>
      <c r="AD30" s="60"/>
      <c r="AE30" s="60">
        <f t="shared" si="15"/>
        <v>3.0702777777914889</v>
      </c>
      <c r="AF30" s="60">
        <f t="shared" si="16"/>
        <v>22.343437388340917</v>
      </c>
      <c r="AG30" s="60">
        <f t="shared" si="17"/>
        <v>3.5453603608340631</v>
      </c>
      <c r="AH30" s="60">
        <f t="shared" si="18"/>
        <v>23.6196401077367</v>
      </c>
      <c r="AI30" s="60">
        <f t="shared" si="19"/>
        <v>5.3710242289015797</v>
      </c>
      <c r="AJ30" s="60"/>
      <c r="AK30" s="60">
        <f t="shared" si="20"/>
        <v>3.090833333262708</v>
      </c>
      <c r="AL30" s="60">
        <f t="shared" si="21"/>
        <v>6.3747928514827583</v>
      </c>
      <c r="AM30" s="60">
        <f t="shared" si="22"/>
        <v>1.2075910337222651</v>
      </c>
      <c r="AN30" s="60">
        <f t="shared" si="23"/>
        <v>8.572591971980339</v>
      </c>
      <c r="AO30" s="60">
        <f t="shared" si="24"/>
        <v>1.4031558668295081</v>
      </c>
    </row>
    <row r="31" spans="3:41" x14ac:dyDescent="0.2">
      <c r="C31" s="52">
        <v>42800.748425925929</v>
      </c>
      <c r="D31" s="60">
        <f t="shared" si="1"/>
        <v>3.2622222222271375</v>
      </c>
      <c r="E31">
        <v>7187.88</v>
      </c>
      <c r="F31" s="60">
        <f t="shared" si="2"/>
        <v>8.4025163361415132</v>
      </c>
      <c r="G31">
        <v>6088.33</v>
      </c>
      <c r="H31" s="60">
        <f t="shared" si="3"/>
        <v>8.3740494834275445</v>
      </c>
      <c r="J31" s="52">
        <v>42800.749282407407</v>
      </c>
      <c r="K31" s="60">
        <f t="shared" si="4"/>
        <v>3.2827777776983567</v>
      </c>
      <c r="L31">
        <v>8630.83</v>
      </c>
      <c r="M31" s="60">
        <f t="shared" si="5"/>
        <v>21.061264107280191</v>
      </c>
      <c r="N31">
        <v>7204.87</v>
      </c>
      <c r="O31" s="60">
        <f t="shared" si="6"/>
        <v>20.686490219426084</v>
      </c>
      <c r="Q31" s="52">
        <v>42800.750127314815</v>
      </c>
      <c r="R31" s="60">
        <f t="shared" si="7"/>
        <v>3.3030555555014871</v>
      </c>
      <c r="S31">
        <v>11069.79</v>
      </c>
      <c r="T31" s="60">
        <f t="shared" si="8"/>
        <v>7.3663415845776559</v>
      </c>
      <c r="U31">
        <v>11324.05</v>
      </c>
      <c r="V31" s="60">
        <f t="shared" si="9"/>
        <v>8.8663126402183181</v>
      </c>
      <c r="Y31" s="60">
        <f t="shared" si="10"/>
        <v>3.3236111109727062</v>
      </c>
      <c r="Z31" s="60">
        <f t="shared" si="11"/>
        <v>6.3227661805575757</v>
      </c>
      <c r="AA31" s="60">
        <f t="shared" si="12"/>
        <v>1.8117819234992572</v>
      </c>
      <c r="AB31" s="60">
        <f t="shared" si="13"/>
        <v>6.4884246008496369</v>
      </c>
      <c r="AC31" s="60">
        <f t="shared" si="14"/>
        <v>1.673601781375176</v>
      </c>
      <c r="AD31" s="60"/>
      <c r="AE31" s="60">
        <f t="shared" si="15"/>
        <v>3.3441666666185483</v>
      </c>
      <c r="AF31" s="60">
        <f t="shared" si="16"/>
        <v>22.497575384087067</v>
      </c>
      <c r="AG31" s="60">
        <f t="shared" si="17"/>
        <v>3.4349028667906496</v>
      </c>
      <c r="AH31" s="60">
        <f t="shared" si="18"/>
        <v>23.842225375305887</v>
      </c>
      <c r="AI31" s="60">
        <f t="shared" si="19"/>
        <v>5.1560100904958146</v>
      </c>
      <c r="AJ31" s="60"/>
      <c r="AK31" s="60">
        <f t="shared" si="20"/>
        <v>3.3647222220897675</v>
      </c>
      <c r="AL31" s="60">
        <f t="shared" si="21"/>
        <v>6.385895105384833</v>
      </c>
      <c r="AM31" s="60">
        <f t="shared" si="22"/>
        <v>1.2293634704287011</v>
      </c>
      <c r="AN31" s="60">
        <f t="shared" si="23"/>
        <v>8.0675912224562172</v>
      </c>
      <c r="AO31" s="60">
        <f t="shared" si="24"/>
        <v>1.298003400689558</v>
      </c>
    </row>
    <row r="32" spans="3:41" x14ac:dyDescent="0.2">
      <c r="C32" s="52">
        <v>42800.759814814817</v>
      </c>
      <c r="D32" s="60">
        <f t="shared" si="1"/>
        <v>3.5355555555433966</v>
      </c>
      <c r="E32">
        <v>7278.08</v>
      </c>
      <c r="F32" s="60">
        <f t="shared" si="2"/>
        <v>8.5079586882008069</v>
      </c>
      <c r="G32">
        <v>5928.56</v>
      </c>
      <c r="H32" s="60">
        <f t="shared" si="3"/>
        <v>8.1542976161721192</v>
      </c>
      <c r="J32" s="52">
        <v>42800.760671296295</v>
      </c>
      <c r="K32" s="60">
        <f t="shared" si="4"/>
        <v>3.5561111110146157</v>
      </c>
      <c r="L32">
        <v>8588.6200000000008</v>
      </c>
      <c r="M32" s="60">
        <f t="shared" si="5"/>
        <v>20.958261735785413</v>
      </c>
      <c r="N32">
        <v>7144.06</v>
      </c>
      <c r="O32" s="60">
        <f t="shared" si="6"/>
        <v>20.511893665949991</v>
      </c>
      <c r="Q32" s="52">
        <v>42800.76152777778</v>
      </c>
      <c r="R32" s="60">
        <f t="shared" si="7"/>
        <v>3.5766666666604578</v>
      </c>
      <c r="S32">
        <v>11017.87</v>
      </c>
      <c r="T32" s="60">
        <f t="shared" si="8"/>
        <v>7.3317916558914504</v>
      </c>
      <c r="U32">
        <v>10774.96</v>
      </c>
      <c r="V32" s="60">
        <f t="shared" si="9"/>
        <v>8.4363954632703635</v>
      </c>
      <c r="Y32" s="60">
        <f t="shared" si="10"/>
        <v>3.597222222131677</v>
      </c>
      <c r="Z32" s="60">
        <f t="shared" si="11"/>
        <v>6.3734397282408048</v>
      </c>
      <c r="AA32" s="60">
        <f t="shared" si="12"/>
        <v>1.8633101032008301</v>
      </c>
      <c r="AB32" s="60">
        <f t="shared" si="13"/>
        <v>6.3625011817839949</v>
      </c>
      <c r="AC32" s="60">
        <f t="shared" si="14"/>
        <v>1.5757273953695998</v>
      </c>
      <c r="AD32" s="60"/>
      <c r="AE32" s="60">
        <f t="shared" si="15"/>
        <v>3.6174999999348074</v>
      </c>
      <c r="AF32" s="60">
        <f t="shared" si="16"/>
        <v>22.098880660259496</v>
      </c>
      <c r="AG32" s="60">
        <f t="shared" si="17"/>
        <v>3.7334283014064304</v>
      </c>
      <c r="AH32" s="60">
        <f t="shared" si="18"/>
        <v>23.819827059353447</v>
      </c>
      <c r="AI32" s="60">
        <f t="shared" si="19"/>
        <v>4.9649147534005058</v>
      </c>
      <c r="AJ32" s="60"/>
      <c r="AK32" s="60">
        <f t="shared" si="20"/>
        <v>3.6380555554060265</v>
      </c>
      <c r="AL32" s="60">
        <f t="shared" si="21"/>
        <v>6.2862833493592767</v>
      </c>
      <c r="AM32" s="60">
        <f t="shared" si="22"/>
        <v>1.231818981279923</v>
      </c>
      <c r="AN32" s="60">
        <f t="shared" si="23"/>
        <v>7.8562248825544607</v>
      </c>
      <c r="AO32" s="60">
        <f t="shared" si="24"/>
        <v>1.2768925883269155</v>
      </c>
    </row>
    <row r="33" spans="3:41" x14ac:dyDescent="0.2">
      <c r="C33" s="52">
        <v>42800.771215277775</v>
      </c>
      <c r="D33" s="60">
        <f t="shared" si="1"/>
        <v>3.8091666665277444</v>
      </c>
      <c r="E33">
        <v>7274.45</v>
      </c>
      <c r="F33" s="60">
        <f t="shared" si="2"/>
        <v>8.503715276471592</v>
      </c>
      <c r="G33">
        <v>6111.83</v>
      </c>
      <c r="H33" s="60">
        <f t="shared" si="3"/>
        <v>8.4063720025519242</v>
      </c>
      <c r="J33" s="52">
        <v>42800.77207175926</v>
      </c>
      <c r="K33" s="60">
        <f t="shared" si="4"/>
        <v>3.8297222221735865</v>
      </c>
      <c r="L33">
        <v>8551.26</v>
      </c>
      <c r="M33" s="60">
        <f t="shared" si="5"/>
        <v>20.867094510032157</v>
      </c>
      <c r="N33">
        <v>7012.83</v>
      </c>
      <c r="O33" s="60">
        <f t="shared" si="6"/>
        <v>20.135108503761735</v>
      </c>
      <c r="Q33" s="52">
        <v>42800.772916666669</v>
      </c>
      <c r="R33" s="60">
        <f t="shared" si="7"/>
        <v>3.8499999999767169</v>
      </c>
      <c r="S33">
        <v>10921.72</v>
      </c>
      <c r="T33" s="60">
        <f t="shared" si="8"/>
        <v>7.267809074166129</v>
      </c>
      <c r="U33">
        <v>10833.43</v>
      </c>
      <c r="V33" s="60">
        <f t="shared" si="9"/>
        <v>8.4821753123591233</v>
      </c>
      <c r="Y33" s="60">
        <f t="shared" si="10"/>
        <v>3.8705555554479361</v>
      </c>
      <c r="Z33" s="60">
        <f t="shared" si="11"/>
        <v>6.3354204809628163</v>
      </c>
      <c r="AA33" s="60">
        <f t="shared" si="12"/>
        <v>1.8836556289698456</v>
      </c>
      <c r="AB33" s="60">
        <f t="shared" si="13"/>
        <v>6.6025989667332494</v>
      </c>
      <c r="AC33" s="60">
        <f t="shared" si="14"/>
        <v>1.6139390849863373</v>
      </c>
      <c r="AD33" s="60"/>
      <c r="AE33" s="60">
        <f t="shared" si="15"/>
        <v>3.8911111110937782</v>
      </c>
      <c r="AF33" s="60">
        <f t="shared" si="16"/>
        <v>22.459953201745055</v>
      </c>
      <c r="AG33" s="60">
        <f t="shared" si="17"/>
        <v>3.5042465048721172</v>
      </c>
      <c r="AH33" s="60">
        <f t="shared" si="18"/>
        <v>23.77097843025977</v>
      </c>
      <c r="AI33" s="60">
        <f t="shared" si="19"/>
        <v>5.2147349122031867</v>
      </c>
      <c r="AJ33" s="60"/>
      <c r="AK33" s="60">
        <f t="shared" si="20"/>
        <v>3.9113888888969086</v>
      </c>
      <c r="AL33" s="60">
        <f t="shared" si="21"/>
        <v>6.3070840355008277</v>
      </c>
      <c r="AM33" s="60">
        <f t="shared" si="22"/>
        <v>1.2401367637841481</v>
      </c>
      <c r="AN33" s="60">
        <f t="shared" si="23"/>
        <v>7.5509309496093016</v>
      </c>
      <c r="AO33" s="60">
        <f t="shared" si="24"/>
        <v>1.3433367083733461</v>
      </c>
    </row>
    <row r="34" spans="3:41" x14ac:dyDescent="0.2">
      <c r="C34" s="52">
        <v>42800.782604166663</v>
      </c>
      <c r="D34" s="60">
        <f t="shared" si="1"/>
        <v>4.0824999998440035</v>
      </c>
      <c r="E34">
        <v>7346.83</v>
      </c>
      <c r="F34" s="60">
        <f t="shared" si="2"/>
        <v>8.5883263345874656</v>
      </c>
      <c r="G34">
        <v>6171.06</v>
      </c>
      <c r="H34" s="60">
        <f t="shared" si="3"/>
        <v>8.4878385050088259</v>
      </c>
      <c r="J34" s="52">
        <v>42800.783460648148</v>
      </c>
      <c r="K34" s="60">
        <f t="shared" si="4"/>
        <v>4.1030555554898456</v>
      </c>
      <c r="L34">
        <v>8464.1299999999992</v>
      </c>
      <c r="M34" s="60">
        <f t="shared" si="5"/>
        <v>20.654476726844749</v>
      </c>
      <c r="N34">
        <v>7206.93</v>
      </c>
      <c r="O34" s="60">
        <f t="shared" si="6"/>
        <v>20.69240485353496</v>
      </c>
      <c r="Q34" s="52">
        <v>42800.784317129626</v>
      </c>
      <c r="R34" s="60">
        <f t="shared" si="7"/>
        <v>4.1236111109610647</v>
      </c>
      <c r="S34">
        <v>10925.26</v>
      </c>
      <c r="T34" s="60">
        <f t="shared" si="8"/>
        <v>7.2701647511220067</v>
      </c>
      <c r="U34">
        <v>10125.42</v>
      </c>
      <c r="V34" s="60">
        <f t="shared" si="9"/>
        <v>7.9278296487139643</v>
      </c>
      <c r="Y34" s="60">
        <f t="shared" si="10"/>
        <v>4.1438888887641951</v>
      </c>
      <c r="Z34" s="60">
        <f t="shared" si="11"/>
        <v>6.4316913690821655</v>
      </c>
      <c r="AA34" s="60">
        <f t="shared" si="12"/>
        <v>1.8770763356830302</v>
      </c>
      <c r="AB34" s="60">
        <f t="shared" si="13"/>
        <v>6.6353828037795211</v>
      </c>
      <c r="AC34" s="60">
        <f t="shared" si="14"/>
        <v>1.6558855517193376</v>
      </c>
      <c r="AD34" s="60"/>
      <c r="AE34" s="60">
        <f t="shared" si="15"/>
        <v>4.1644444444100372</v>
      </c>
      <c r="AF34" s="60">
        <f t="shared" si="16"/>
        <v>22.276875128475542</v>
      </c>
      <c r="AG34" s="60">
        <f t="shared" si="17"/>
        <v>3.342408973532871</v>
      </c>
      <c r="AH34" s="60">
        <f t="shared" si="18"/>
        <v>23.919872513547148</v>
      </c>
      <c r="AI34" s="60">
        <f t="shared" si="19"/>
        <v>4.8921855783544714</v>
      </c>
      <c r="AJ34" s="60"/>
      <c r="AK34" s="60">
        <f t="shared" si="20"/>
        <v>4.1849999998812564</v>
      </c>
      <c r="AL34" s="60">
        <f t="shared" si="21"/>
        <v>6.2584983100417482</v>
      </c>
      <c r="AM34" s="60">
        <f t="shared" si="22"/>
        <v>1.186236025363214</v>
      </c>
      <c r="AN34" s="60">
        <f t="shared" si="23"/>
        <v>7.3016335579804199</v>
      </c>
      <c r="AO34" s="60">
        <f t="shared" si="24"/>
        <v>1.1651221304099295</v>
      </c>
    </row>
    <row r="35" spans="3:41" x14ac:dyDescent="0.2">
      <c r="C35" s="52">
        <v>42800.794004629628</v>
      </c>
      <c r="D35" s="60">
        <f t="shared" si="1"/>
        <v>4.3561111110029742</v>
      </c>
      <c r="E35">
        <v>7307.33</v>
      </c>
      <c r="F35" s="60">
        <f t="shared" si="2"/>
        <v>8.5421514686634943</v>
      </c>
      <c r="G35">
        <v>6176.34</v>
      </c>
      <c r="H35" s="60">
        <f t="shared" si="3"/>
        <v>8.4951007561142173</v>
      </c>
      <c r="J35" s="52">
        <v>42800.794861111113</v>
      </c>
      <c r="K35" s="60">
        <f t="shared" si="4"/>
        <v>4.3766666666488163</v>
      </c>
      <c r="L35">
        <v>8666.3700000000008</v>
      </c>
      <c r="M35" s="60">
        <f t="shared" si="5"/>
        <v>21.147990103085085</v>
      </c>
      <c r="N35">
        <v>7159.08</v>
      </c>
      <c r="O35" s="60">
        <f t="shared" si="6"/>
        <v>20.555018813675872</v>
      </c>
      <c r="Q35" s="52">
        <v>42800.795706018522</v>
      </c>
      <c r="R35" s="60">
        <f t="shared" si="7"/>
        <v>4.3969444444519468</v>
      </c>
      <c r="S35">
        <v>11012.48</v>
      </c>
      <c r="T35" s="60">
        <f t="shared" si="8"/>
        <v>7.3282049048202129</v>
      </c>
      <c r="U35">
        <v>9959.1299999999992</v>
      </c>
      <c r="V35" s="60">
        <f t="shared" si="9"/>
        <v>7.7976307243943168</v>
      </c>
      <c r="Y35" s="60">
        <f t="shared" si="10"/>
        <v>4.4174999999231659</v>
      </c>
      <c r="Z35" s="60">
        <f t="shared" si="11"/>
        <v>6.369218537496141</v>
      </c>
      <c r="AA35" s="60">
        <f t="shared" si="12"/>
        <v>1.8832863479684563</v>
      </c>
      <c r="AB35" s="60">
        <f t="shared" si="13"/>
        <v>6.6384515260004102</v>
      </c>
      <c r="AC35" s="60">
        <f t="shared" si="14"/>
        <v>1.6443132695499001</v>
      </c>
      <c r="AD35" s="60"/>
      <c r="AE35" s="60">
        <f t="shared" si="15"/>
        <v>4.438055555569008</v>
      </c>
      <c r="AF35" s="60">
        <f t="shared" si="16"/>
        <v>22.215063625000266</v>
      </c>
      <c r="AG35" s="60">
        <f t="shared" si="17"/>
        <v>3.1974939948863517</v>
      </c>
      <c r="AH35" s="60">
        <f t="shared" si="18"/>
        <v>23.699336665322051</v>
      </c>
      <c r="AI35" s="60">
        <f t="shared" si="19"/>
        <v>4.829066857759706</v>
      </c>
      <c r="AJ35" s="60"/>
      <c r="AK35" s="60">
        <f t="shared" si="20"/>
        <v>4.4586111110402271</v>
      </c>
      <c r="AL35" s="60">
        <f t="shared" si="21"/>
        <v>6.2508799081928741</v>
      </c>
      <c r="AM35" s="60">
        <f t="shared" si="22"/>
        <v>1.2286977259154701</v>
      </c>
      <c r="AN35" s="60">
        <f t="shared" si="23"/>
        <v>7.1551139455083081</v>
      </c>
      <c r="AO35" s="60">
        <f t="shared" si="24"/>
        <v>1.1840555311201957</v>
      </c>
    </row>
    <row r="36" spans="3:41" x14ac:dyDescent="0.2">
      <c r="C36" s="52">
        <v>42800.80541666667</v>
      </c>
      <c r="D36" s="60">
        <f t="shared" si="1"/>
        <v>4.6300000000046566</v>
      </c>
      <c r="E36">
        <v>7411.23</v>
      </c>
      <c r="F36" s="60">
        <f t="shared" si="2"/>
        <v>8.6636089008027479</v>
      </c>
      <c r="G36">
        <v>6209.1</v>
      </c>
      <c r="H36" s="60">
        <f t="shared" si="3"/>
        <v>8.5401597231999524</v>
      </c>
      <c r="J36" s="52">
        <v>42800.806273148148</v>
      </c>
      <c r="K36" s="60">
        <f t="shared" si="4"/>
        <v>4.6505555554758757</v>
      </c>
      <c r="L36">
        <v>8642.1200000000008</v>
      </c>
      <c r="M36" s="60">
        <f t="shared" si="5"/>
        <v>21.088814374377471</v>
      </c>
      <c r="N36">
        <v>7149.83</v>
      </c>
      <c r="O36" s="60">
        <f t="shared" si="6"/>
        <v>20.528460383818054</v>
      </c>
      <c r="Q36" s="52">
        <v>42800.807118055556</v>
      </c>
      <c r="R36" s="60">
        <f t="shared" si="7"/>
        <v>4.6708333332790062</v>
      </c>
      <c r="S36">
        <v>10685.78</v>
      </c>
      <c r="T36" s="60">
        <f t="shared" si="8"/>
        <v>7.1108038705023517</v>
      </c>
      <c r="U36">
        <v>9682.14</v>
      </c>
      <c r="V36" s="60">
        <f t="shared" si="9"/>
        <v>7.5807577912816866</v>
      </c>
      <c r="Y36" s="60">
        <f t="shared" si="10"/>
        <v>4.6913888887502253</v>
      </c>
      <c r="Z36" s="60">
        <f t="shared" ref="Z36:Z56" si="25">AVERAGE(F36,F80,F124)</f>
        <v>6.4295481536664232</v>
      </c>
      <c r="AA36" s="60">
        <f t="shared" ref="AA36:AA56" si="26">STDEV(F36,F80,F124)</f>
        <v>1.9405155246651746</v>
      </c>
      <c r="AB36" s="60">
        <f t="shared" ref="AB36:AB56" si="27">AVERAGE(H36,H80,H124)</f>
        <v>6.594173009084777</v>
      </c>
      <c r="AC36" s="60">
        <f t="shared" ref="AC36:AC56" si="28">STDEV(H36,H80,H124)</f>
        <v>1.7169022168714141</v>
      </c>
      <c r="AD36" s="60"/>
      <c r="AE36" s="60">
        <f t="shared" si="15"/>
        <v>4.7119444443960674</v>
      </c>
      <c r="AF36" s="60">
        <f t="shared" si="16"/>
        <v>22.30457086186837</v>
      </c>
      <c r="AG36" s="60">
        <f t="shared" si="17"/>
        <v>3.2863533872198518</v>
      </c>
      <c r="AH36" s="60">
        <f t="shared" si="18"/>
        <v>23.785385679790476</v>
      </c>
      <c r="AI36" s="60">
        <f t="shared" si="19"/>
        <v>5.0780692190602803</v>
      </c>
      <c r="AJ36" s="60"/>
      <c r="AK36" s="60">
        <f t="shared" si="20"/>
        <v>4.7324999998672865</v>
      </c>
      <c r="AL36" s="60">
        <f t="shared" si="21"/>
        <v>6.2442548980336516</v>
      </c>
      <c r="AM36" s="60">
        <f t="shared" si="22"/>
        <v>1.1088114876218309</v>
      </c>
      <c r="AN36" s="60">
        <f t="shared" si="23"/>
        <v>7.0121024122279785</v>
      </c>
      <c r="AO36" s="60">
        <f t="shared" si="24"/>
        <v>1.2278894207189266</v>
      </c>
    </row>
    <row r="37" spans="3:41" x14ac:dyDescent="0.2">
      <c r="C37" s="52">
        <v>42800.816828703704</v>
      </c>
      <c r="D37" s="60">
        <f t="shared" si="1"/>
        <v>4.903888888831716</v>
      </c>
      <c r="E37">
        <v>7398.15</v>
      </c>
      <c r="F37" s="60">
        <f t="shared" si="2"/>
        <v>8.6483185907702023</v>
      </c>
      <c r="G37">
        <v>6190.16</v>
      </c>
      <c r="H37" s="60">
        <f t="shared" si="3"/>
        <v>8.5141091482120448</v>
      </c>
      <c r="J37" s="52">
        <v>42800.817685185182</v>
      </c>
      <c r="K37" s="60">
        <f t="shared" si="4"/>
        <v>4.9244444443029352</v>
      </c>
      <c r="L37">
        <v>8498.4500000000007</v>
      </c>
      <c r="M37" s="60">
        <f t="shared" si="5"/>
        <v>20.7382256344425</v>
      </c>
      <c r="N37">
        <v>7190.43</v>
      </c>
      <c r="O37" s="60">
        <f t="shared" si="6"/>
        <v>20.645030357031828</v>
      </c>
      <c r="Q37" s="52">
        <v>42800.818541666667</v>
      </c>
      <c r="R37" s="60">
        <f t="shared" si="7"/>
        <v>4.9449999999487773</v>
      </c>
      <c r="S37">
        <v>10700.92</v>
      </c>
      <c r="T37" s="60">
        <f t="shared" si="8"/>
        <v>7.1208787148842685</v>
      </c>
      <c r="U37">
        <v>9714.35</v>
      </c>
      <c r="V37" s="60">
        <f t="shared" si="9"/>
        <v>7.605977030877189</v>
      </c>
      <c r="Y37" s="60">
        <f t="shared" si="10"/>
        <v>4.9652777777519077</v>
      </c>
      <c r="Z37" s="60">
        <f t="shared" si="25"/>
        <v>6.3199613987241134</v>
      </c>
      <c r="AA37" s="60">
        <f t="shared" si="26"/>
        <v>2.0199086313810772</v>
      </c>
      <c r="AB37" s="60">
        <f t="shared" si="27"/>
        <v>6.6153167493836769</v>
      </c>
      <c r="AC37" s="60">
        <f t="shared" si="28"/>
        <v>1.67931740969621</v>
      </c>
      <c r="AD37" s="60"/>
      <c r="AE37" s="60">
        <f t="shared" si="15"/>
        <v>4.9858333332231268</v>
      </c>
      <c r="AF37" s="60">
        <f t="shared" si="16"/>
        <v>22.451674298019274</v>
      </c>
      <c r="AG37" s="60">
        <f t="shared" si="17"/>
        <v>3.6034154299505214</v>
      </c>
      <c r="AH37" s="60">
        <f t="shared" si="18"/>
        <v>23.553853633967339</v>
      </c>
      <c r="AI37" s="60">
        <f t="shared" si="19"/>
        <v>4.8237404187069997</v>
      </c>
      <c r="AJ37" s="60"/>
      <c r="AK37" s="60">
        <f t="shared" si="20"/>
        <v>5.0063888888689689</v>
      </c>
      <c r="AL37" s="60">
        <f t="shared" si="21"/>
        <v>6.1340948498037688</v>
      </c>
      <c r="AM37" s="60">
        <f t="shared" si="22"/>
        <v>1.1051867154497863</v>
      </c>
      <c r="AN37" s="60">
        <f t="shared" si="23"/>
        <v>6.9398180848608391</v>
      </c>
      <c r="AO37" s="60">
        <f t="shared" si="24"/>
        <v>1.241996534330877</v>
      </c>
    </row>
    <row r="38" spans="3:41" x14ac:dyDescent="0.2">
      <c r="C38" s="52">
        <v>42800.8281712963</v>
      </c>
      <c r="D38" s="60">
        <f t="shared" si="1"/>
        <v>5.1761111111263745</v>
      </c>
      <c r="E38">
        <v>7398.89</v>
      </c>
      <c r="F38" s="60">
        <f t="shared" si="2"/>
        <v>8.6491836388913104</v>
      </c>
      <c r="G38">
        <v>6209.92</v>
      </c>
      <c r="H38" s="60">
        <f t="shared" si="3"/>
        <v>8.5412875728034408</v>
      </c>
      <c r="J38" s="52">
        <v>42800.829027777778</v>
      </c>
      <c r="K38" s="60">
        <f t="shared" si="4"/>
        <v>5.1966666665975936</v>
      </c>
      <c r="L38">
        <v>8720.74</v>
      </c>
      <c r="M38" s="60">
        <f t="shared" si="5"/>
        <v>21.280665747201908</v>
      </c>
      <c r="N38">
        <v>7159.18</v>
      </c>
      <c r="O38" s="60">
        <f t="shared" si="6"/>
        <v>20.555305931836497</v>
      </c>
      <c r="Q38" s="52">
        <v>42800.829884259256</v>
      </c>
      <c r="R38" s="60">
        <f t="shared" si="7"/>
        <v>5.2172222220688127</v>
      </c>
      <c r="S38">
        <v>10664.6</v>
      </c>
      <c r="T38" s="60">
        <f t="shared" si="8"/>
        <v>7.0967097354951507</v>
      </c>
      <c r="U38">
        <v>9537.49</v>
      </c>
      <c r="V38" s="60">
        <f t="shared" si="9"/>
        <v>7.4675021871994387</v>
      </c>
      <c r="Y38" s="60">
        <f t="shared" si="10"/>
        <v>5.2374999998719431</v>
      </c>
      <c r="Z38" s="60">
        <f t="shared" si="25"/>
        <v>6.412847242913017</v>
      </c>
      <c r="AA38" s="60">
        <f t="shared" si="26"/>
        <v>1.9454972333558289</v>
      </c>
      <c r="AB38" s="60">
        <f t="shared" si="27"/>
        <v>6.6580893284789013</v>
      </c>
      <c r="AC38" s="60">
        <f t="shared" si="28"/>
        <v>1.6607944042123453</v>
      </c>
      <c r="AD38" s="60"/>
      <c r="AE38" s="60">
        <f t="shared" si="15"/>
        <v>5.2580555555177853</v>
      </c>
      <c r="AF38" s="60">
        <f t="shared" si="16"/>
        <v>22.483344320944425</v>
      </c>
      <c r="AG38" s="60">
        <f t="shared" si="17"/>
        <v>3.574958936389212</v>
      </c>
      <c r="AH38" s="60">
        <f t="shared" si="18"/>
        <v>24.008432968981552</v>
      </c>
      <c r="AI38" s="60">
        <f t="shared" si="19"/>
        <v>4.9639156948405967</v>
      </c>
      <c r="AJ38" s="60"/>
      <c r="AK38" s="60">
        <f t="shared" si="20"/>
        <v>5.2786111109890044</v>
      </c>
      <c r="AL38" s="60">
        <f t="shared" si="21"/>
        <v>6.1609695775458846</v>
      </c>
      <c r="AM38" s="60">
        <f t="shared" si="22"/>
        <v>1.1390440890715059</v>
      </c>
      <c r="AN38" s="60">
        <f t="shared" si="23"/>
        <v>6.8758062771805841</v>
      </c>
      <c r="AO38" s="60">
        <f t="shared" si="24"/>
        <v>1.1704700382573388</v>
      </c>
    </row>
    <row r="39" spans="3:41" x14ac:dyDescent="0.2">
      <c r="C39" s="52">
        <v>42800.839571759258</v>
      </c>
      <c r="D39" s="60">
        <f t="shared" si="1"/>
        <v>5.4497222221107222</v>
      </c>
      <c r="E39">
        <v>7226.42</v>
      </c>
      <c r="F39" s="60">
        <f t="shared" si="2"/>
        <v>8.4475689774759388</v>
      </c>
      <c r="G39">
        <v>6292.16</v>
      </c>
      <c r="H39" s="60">
        <f t="shared" si="3"/>
        <v>8.6544026354753196</v>
      </c>
      <c r="J39" s="52">
        <v>42800.840428240743</v>
      </c>
      <c r="K39" s="60">
        <f t="shared" si="4"/>
        <v>5.4702777777565643</v>
      </c>
      <c r="L39">
        <v>8629.27</v>
      </c>
      <c r="M39" s="60">
        <f t="shared" si="5"/>
        <v>21.057457338753022</v>
      </c>
      <c r="N39">
        <v>7172.47</v>
      </c>
      <c r="O39" s="60">
        <f t="shared" si="6"/>
        <v>20.593463935383568</v>
      </c>
      <c r="Q39" s="52">
        <v>42800.841284722221</v>
      </c>
      <c r="R39" s="60">
        <f t="shared" si="7"/>
        <v>5.4908333332277834</v>
      </c>
      <c r="S39">
        <v>10765.36</v>
      </c>
      <c r="T39" s="60">
        <f t="shared" si="8"/>
        <v>7.1637600208268557</v>
      </c>
      <c r="U39">
        <v>9463.14</v>
      </c>
      <c r="V39" s="60">
        <f t="shared" si="9"/>
        <v>7.4092888849974674</v>
      </c>
      <c r="Y39" s="60">
        <f t="shared" si="10"/>
        <v>5.5113888888736255</v>
      </c>
      <c r="Z39" s="60">
        <f t="shared" si="25"/>
        <v>6.3727647303355539</v>
      </c>
      <c r="AA39" s="60">
        <f t="shared" si="26"/>
        <v>1.7993343194637754</v>
      </c>
      <c r="AB39" s="60">
        <f t="shared" si="27"/>
        <v>6.6880083466279521</v>
      </c>
      <c r="AC39" s="60">
        <f t="shared" si="28"/>
        <v>1.7355652764236194</v>
      </c>
      <c r="AD39" s="60"/>
      <c r="AE39" s="60">
        <f t="shared" si="15"/>
        <v>5.531666666676756</v>
      </c>
      <c r="AF39" s="60">
        <f t="shared" si="16"/>
        <v>22.169931224368451</v>
      </c>
      <c r="AG39" s="60">
        <f t="shared" si="17"/>
        <v>3.0571947770961594</v>
      </c>
      <c r="AH39" s="60">
        <f t="shared" si="18"/>
        <v>23.905549921078435</v>
      </c>
      <c r="AI39" s="60">
        <f t="shared" si="19"/>
        <v>4.9524903919931038</v>
      </c>
      <c r="AJ39" s="60"/>
      <c r="AK39" s="60">
        <f t="shared" si="20"/>
        <v>5.5522222221479751</v>
      </c>
      <c r="AL39" s="60">
        <f t="shared" si="21"/>
        <v>6.1383763368552025</v>
      </c>
      <c r="AM39" s="60">
        <f t="shared" si="22"/>
        <v>1.1995199498568381</v>
      </c>
      <c r="AN39" s="60">
        <f t="shared" si="23"/>
        <v>6.7852286624656726</v>
      </c>
      <c r="AO39" s="60">
        <f t="shared" si="24"/>
        <v>1.1954684475590207</v>
      </c>
    </row>
    <row r="40" spans="3:41" x14ac:dyDescent="0.2">
      <c r="C40" s="52">
        <v>42800.850983796299</v>
      </c>
      <c r="D40" s="60">
        <f t="shared" si="1"/>
        <v>5.7236111111124046</v>
      </c>
      <c r="E40">
        <v>7306.15</v>
      </c>
      <c r="F40" s="60">
        <f t="shared" si="2"/>
        <v>8.5407720676055128</v>
      </c>
      <c r="G40">
        <v>6221.04</v>
      </c>
      <c r="H40" s="60">
        <f t="shared" si="3"/>
        <v>8.5565823137678283</v>
      </c>
      <c r="J40" s="52">
        <v>42800.851840277777</v>
      </c>
      <c r="K40" s="60">
        <f t="shared" si="4"/>
        <v>5.7441666665836237</v>
      </c>
      <c r="L40">
        <v>8545.7800000000007</v>
      </c>
      <c r="M40" s="60">
        <f t="shared" si="5"/>
        <v>20.853722015462353</v>
      </c>
      <c r="N40">
        <v>7057.46</v>
      </c>
      <c r="O40" s="60">
        <f t="shared" si="6"/>
        <v>20.263249338848695</v>
      </c>
      <c r="Q40" s="52">
        <v>42800.852696759262</v>
      </c>
      <c r="R40" s="60">
        <f t="shared" si="7"/>
        <v>5.7647222222294658</v>
      </c>
      <c r="S40">
        <v>10689.78</v>
      </c>
      <c r="T40" s="60">
        <f t="shared" si="8"/>
        <v>7.1134656523733995</v>
      </c>
      <c r="U40">
        <v>9467.09</v>
      </c>
      <c r="V40" s="60">
        <f t="shared" si="9"/>
        <v>7.4123815890149238</v>
      </c>
      <c r="Y40" s="60">
        <f t="shared" si="10"/>
        <v>5.7849999998579733</v>
      </c>
      <c r="Z40" s="60">
        <f t="shared" si="25"/>
        <v>6.3697338832667754</v>
      </c>
      <c r="AA40" s="60">
        <f t="shared" si="26"/>
        <v>1.8885705227907343</v>
      </c>
      <c r="AB40" s="60">
        <f t="shared" si="27"/>
        <v>6.6536754932658901</v>
      </c>
      <c r="AC40" s="60">
        <f t="shared" si="28"/>
        <v>1.6970832318379359</v>
      </c>
      <c r="AD40" s="60"/>
      <c r="AE40" s="60">
        <f t="shared" si="15"/>
        <v>5.8055555555038154</v>
      </c>
      <c r="AF40" s="60">
        <f t="shared" si="16"/>
        <v>22.178014490365332</v>
      </c>
      <c r="AG40" s="60">
        <f t="shared" si="17"/>
        <v>3.6003317068569549</v>
      </c>
      <c r="AH40" s="60">
        <f t="shared" si="18"/>
        <v>23.764190679420977</v>
      </c>
      <c r="AI40" s="60">
        <f t="shared" si="19"/>
        <v>4.9351726855155071</v>
      </c>
      <c r="AJ40" s="60"/>
      <c r="AK40" s="60">
        <f t="shared" si="20"/>
        <v>5.8261111109750345</v>
      </c>
      <c r="AL40" s="60">
        <f t="shared" si="21"/>
        <v>6.0922826352417339</v>
      </c>
      <c r="AM40" s="60">
        <f t="shared" si="22"/>
        <v>1.1700050038185354</v>
      </c>
      <c r="AN40" s="60">
        <f t="shared" si="23"/>
        <v>6.7953590060570486</v>
      </c>
      <c r="AO40" s="60">
        <f t="shared" si="24"/>
        <v>1.1973511399584436</v>
      </c>
    </row>
    <row r="41" spans="3:41" x14ac:dyDescent="0.2">
      <c r="C41" s="52">
        <v>42800.862395833334</v>
      </c>
      <c r="D41" s="60">
        <f t="shared" si="1"/>
        <v>5.997499999939464</v>
      </c>
      <c r="E41">
        <v>7292.84</v>
      </c>
      <c r="F41" s="60">
        <f t="shared" si="2"/>
        <v>8.5252128912650562</v>
      </c>
      <c r="G41">
        <v>6162.23</v>
      </c>
      <c r="H41" s="60">
        <f t="shared" si="3"/>
        <v>8.4756934903761305</v>
      </c>
      <c r="J41" s="52">
        <v>42800.863252314812</v>
      </c>
      <c r="K41" s="60">
        <f t="shared" si="4"/>
        <v>6.0180555554106832</v>
      </c>
      <c r="L41">
        <v>8630.94</v>
      </c>
      <c r="M41" s="60">
        <f t="shared" si="5"/>
        <v>21.061532533266085</v>
      </c>
      <c r="N41">
        <v>7181.01</v>
      </c>
      <c r="O41" s="60">
        <f t="shared" si="6"/>
        <v>20.617983826300947</v>
      </c>
      <c r="Q41" s="52">
        <v>42800.864108796297</v>
      </c>
      <c r="R41" s="60">
        <f t="shared" si="7"/>
        <v>6.0386111110565253</v>
      </c>
      <c r="S41">
        <v>10496.09</v>
      </c>
      <c r="T41" s="60">
        <f t="shared" si="8"/>
        <v>6.9845755197225676</v>
      </c>
      <c r="U41">
        <v>9389.89</v>
      </c>
      <c r="V41" s="60">
        <f t="shared" si="9"/>
        <v>7.3519368421421305</v>
      </c>
      <c r="Y41" s="60">
        <f t="shared" si="10"/>
        <v>6.0588888888596557</v>
      </c>
      <c r="Z41" s="60">
        <f t="shared" si="25"/>
        <v>6.3128926281679654</v>
      </c>
      <c r="AA41" s="60">
        <f t="shared" si="26"/>
        <v>1.9211736686618452</v>
      </c>
      <c r="AB41" s="60">
        <f t="shared" si="27"/>
        <v>6.6577544614594535</v>
      </c>
      <c r="AC41" s="60">
        <f t="shared" si="28"/>
        <v>1.6090877851327119</v>
      </c>
      <c r="AD41" s="60"/>
      <c r="AE41" s="60">
        <f t="shared" si="15"/>
        <v>6.0794444443308748</v>
      </c>
      <c r="AF41" s="60">
        <f t="shared" si="16"/>
        <v>22.241450481366627</v>
      </c>
      <c r="AG41" s="60">
        <f t="shared" si="17"/>
        <v>3.5201244832349698</v>
      </c>
      <c r="AH41" s="60">
        <f t="shared" si="18"/>
        <v>23.832639039403897</v>
      </c>
      <c r="AI41" s="60">
        <f t="shared" si="19"/>
        <v>4.9286889706509118</v>
      </c>
      <c r="AJ41" s="60"/>
      <c r="AK41" s="60">
        <f t="shared" si="20"/>
        <v>6.0999999999767169</v>
      </c>
      <c r="AL41" s="60">
        <f t="shared" si="21"/>
        <v>6.0863245555242953</v>
      </c>
      <c r="AM41" s="60">
        <f t="shared" si="22"/>
        <v>1.1044662065363025</v>
      </c>
      <c r="AN41" s="60">
        <f t="shared" si="23"/>
        <v>6.7868587028590497</v>
      </c>
      <c r="AO41" s="60">
        <f t="shared" si="24"/>
        <v>1.1781689499138315</v>
      </c>
    </row>
    <row r="42" spans="3:41" x14ac:dyDescent="0.2">
      <c r="C42" s="52">
        <v>42800.873796296299</v>
      </c>
      <c r="D42" s="60">
        <f t="shared" si="1"/>
        <v>6.2711111110984348</v>
      </c>
      <c r="E42">
        <v>7365.66</v>
      </c>
      <c r="F42" s="60">
        <f t="shared" si="2"/>
        <v>8.6103383023178033</v>
      </c>
      <c r="G42">
        <v>6175.46</v>
      </c>
      <c r="H42" s="60">
        <f t="shared" si="3"/>
        <v>8.4938903809299848</v>
      </c>
      <c r="J42" s="52">
        <v>42800.874652777777</v>
      </c>
      <c r="K42" s="60">
        <f t="shared" si="4"/>
        <v>6.2916666665696539</v>
      </c>
      <c r="L42">
        <v>8495.74</v>
      </c>
      <c r="M42" s="60">
        <f t="shared" si="5"/>
        <v>20.731612594244659</v>
      </c>
      <c r="N42">
        <v>7073.11</v>
      </c>
      <c r="O42" s="60">
        <f t="shared" si="6"/>
        <v>20.308183330986516</v>
      </c>
      <c r="Q42" s="52">
        <v>42800.875509259262</v>
      </c>
      <c r="R42" s="60">
        <f t="shared" si="7"/>
        <v>6.312222222215496</v>
      </c>
      <c r="S42">
        <v>10596.8</v>
      </c>
      <c r="T42" s="60">
        <f t="shared" si="8"/>
        <v>7.0515925327808828</v>
      </c>
      <c r="U42">
        <v>9290.6200000000008</v>
      </c>
      <c r="V42" s="60">
        <f t="shared" si="9"/>
        <v>7.274212100923708</v>
      </c>
      <c r="Y42" s="60">
        <f t="shared" si="10"/>
        <v>6.3324999998440035</v>
      </c>
      <c r="Z42" s="60">
        <f t="shared" si="25"/>
        <v>6.3780900779321357</v>
      </c>
      <c r="AA42" s="60">
        <f t="shared" si="26"/>
        <v>1.9391963431261678</v>
      </c>
      <c r="AB42" s="60">
        <f t="shared" si="27"/>
        <v>6.7130342018816265</v>
      </c>
      <c r="AC42" s="60">
        <f t="shared" si="28"/>
        <v>1.5967883213077108</v>
      </c>
      <c r="AD42" s="60"/>
      <c r="AE42" s="60">
        <f t="shared" si="15"/>
        <v>6.3530555554898456</v>
      </c>
      <c r="AF42" s="60">
        <f t="shared" si="16"/>
        <v>22.19287793180068</v>
      </c>
      <c r="AG42" s="60">
        <f t="shared" si="17"/>
        <v>3.2371871053359724</v>
      </c>
      <c r="AH42" s="60">
        <f t="shared" si="18"/>
        <v>23.614340430410877</v>
      </c>
      <c r="AI42" s="60">
        <f t="shared" si="19"/>
        <v>4.7942701372663219</v>
      </c>
      <c r="AJ42" s="60"/>
      <c r="AK42" s="60">
        <f t="shared" si="20"/>
        <v>6.3736111109610647</v>
      </c>
      <c r="AL42" s="60">
        <f t="shared" si="21"/>
        <v>6.1084426347862406</v>
      </c>
      <c r="AM42" s="60">
        <f t="shared" si="22"/>
        <v>1.1097685532100969</v>
      </c>
      <c r="AN42" s="60">
        <f t="shared" si="23"/>
        <v>6.6630285804786107</v>
      </c>
      <c r="AO42" s="60">
        <f t="shared" si="24"/>
        <v>1.1755369392979991</v>
      </c>
    </row>
    <row r="43" spans="3:41" x14ac:dyDescent="0.2">
      <c r="C43" s="52">
        <v>42800.88521990741</v>
      </c>
      <c r="D43" s="60">
        <f t="shared" si="1"/>
        <v>6.5452777777682059</v>
      </c>
      <c r="E43">
        <v>7228.22</v>
      </c>
      <c r="F43" s="60">
        <f t="shared" si="2"/>
        <v>8.4496731485813346</v>
      </c>
      <c r="G43">
        <v>6146.47</v>
      </c>
      <c r="H43" s="60">
        <f t="shared" si="3"/>
        <v>8.4540167711676109</v>
      </c>
      <c r="J43" s="52">
        <v>42800.886064814818</v>
      </c>
      <c r="K43" s="60">
        <f t="shared" si="4"/>
        <v>6.5655555555713363</v>
      </c>
      <c r="L43">
        <v>8598.65</v>
      </c>
      <c r="M43" s="60">
        <f t="shared" si="5"/>
        <v>20.982737305226127</v>
      </c>
      <c r="N43">
        <v>7210.95</v>
      </c>
      <c r="O43" s="60">
        <f t="shared" si="6"/>
        <v>20.703947003592088</v>
      </c>
      <c r="Q43" s="52">
        <v>42800.886921296296</v>
      </c>
      <c r="R43" s="60">
        <f t="shared" si="7"/>
        <v>6.5861111110425554</v>
      </c>
      <c r="S43">
        <v>10584.34</v>
      </c>
      <c r="T43" s="60">
        <f t="shared" si="8"/>
        <v>7.0433010822525688</v>
      </c>
      <c r="U43">
        <v>9375.81</v>
      </c>
      <c r="V43" s="60">
        <f t="shared" si="9"/>
        <v>7.3409127225052266</v>
      </c>
      <c r="Y43" s="60">
        <f t="shared" si="10"/>
        <v>6.6066666665137745</v>
      </c>
      <c r="Z43" s="60">
        <f t="shared" si="25"/>
        <v>6.2669861469381347</v>
      </c>
      <c r="AA43" s="60">
        <f t="shared" si="26"/>
        <v>1.8931082748208545</v>
      </c>
      <c r="AB43" s="60">
        <f t="shared" si="27"/>
        <v>6.6009484324076029</v>
      </c>
      <c r="AC43" s="60">
        <f t="shared" si="28"/>
        <v>1.6317120198472854</v>
      </c>
      <c r="AD43" s="60"/>
      <c r="AE43" s="60">
        <f t="shared" si="15"/>
        <v>6.6272222221596166</v>
      </c>
      <c r="AF43" s="60">
        <f t="shared" si="16"/>
        <v>22.184952333280521</v>
      </c>
      <c r="AG43" s="60">
        <f t="shared" si="17"/>
        <v>3.1650332887593549</v>
      </c>
      <c r="AH43" s="60">
        <f t="shared" si="18"/>
        <v>24.039514845604113</v>
      </c>
      <c r="AI43" s="60">
        <f t="shared" si="19"/>
        <v>4.6773926704805291</v>
      </c>
      <c r="AJ43" s="60"/>
      <c r="AK43" s="60">
        <f t="shared" si="20"/>
        <v>6.6474999999627471</v>
      </c>
      <c r="AL43" s="60">
        <f t="shared" si="21"/>
        <v>6.1492714522735215</v>
      </c>
      <c r="AM43" s="60">
        <f t="shared" si="22"/>
        <v>1.196473983901243</v>
      </c>
      <c r="AN43" s="60">
        <f t="shared" si="23"/>
        <v>6.7389759424896143</v>
      </c>
      <c r="AO43" s="60">
        <f t="shared" si="24"/>
        <v>1.3354621336167392</v>
      </c>
    </row>
    <row r="44" spans="3:41" x14ac:dyDescent="0.2">
      <c r="C44" s="52">
        <v>42800.896608796298</v>
      </c>
      <c r="D44" s="60">
        <f t="shared" si="1"/>
        <v>6.8186111110844649</v>
      </c>
      <c r="E44">
        <v>7392.52</v>
      </c>
      <c r="F44" s="60">
        <f t="shared" si="2"/>
        <v>8.6417372111461024</v>
      </c>
      <c r="G44">
        <v>6172.89</v>
      </c>
      <c r="H44" s="60">
        <f t="shared" si="3"/>
        <v>8.4903555352214894</v>
      </c>
      <c r="J44" s="52">
        <v>42800.897465277776</v>
      </c>
      <c r="K44" s="60">
        <f t="shared" si="4"/>
        <v>6.8391666665556841</v>
      </c>
      <c r="L44">
        <v>8467.14</v>
      </c>
      <c r="M44" s="60">
        <f t="shared" si="5"/>
        <v>20.661821837913202</v>
      </c>
      <c r="N44">
        <v>7096.17</v>
      </c>
      <c r="O44" s="60">
        <f t="shared" si="6"/>
        <v>20.374392778826653</v>
      </c>
      <c r="Q44" s="52">
        <v>42800.898321759261</v>
      </c>
      <c r="R44" s="60">
        <f t="shared" si="7"/>
        <v>6.8597222222015262</v>
      </c>
      <c r="S44">
        <v>10498.97</v>
      </c>
      <c r="T44" s="60">
        <f t="shared" si="8"/>
        <v>6.9864920026697224</v>
      </c>
      <c r="U44">
        <v>9270.57</v>
      </c>
      <c r="V44" s="60">
        <f t="shared" si="9"/>
        <v>7.2585136919237137</v>
      </c>
      <c r="Y44" s="60">
        <f t="shared" si="10"/>
        <v>6.8802777776727453</v>
      </c>
      <c r="Z44" s="60">
        <f t="shared" si="25"/>
        <v>6.3007375380610382</v>
      </c>
      <c r="AA44" s="60">
        <f t="shared" si="26"/>
        <v>2.0324718695985249</v>
      </c>
      <c r="AB44" s="60">
        <f t="shared" si="27"/>
        <v>6.6598066112156369</v>
      </c>
      <c r="AC44" s="60">
        <f t="shared" si="28"/>
        <v>1.6299894641019617</v>
      </c>
      <c r="AD44" s="60"/>
      <c r="AE44" s="60">
        <f t="shared" si="15"/>
        <v>6.9005555554758757</v>
      </c>
      <c r="AF44" s="60">
        <f t="shared" si="16"/>
        <v>21.984827071669269</v>
      </c>
      <c r="AG44" s="60">
        <f t="shared" si="17"/>
        <v>3.3873024920737009</v>
      </c>
      <c r="AH44" s="60">
        <f t="shared" si="18"/>
        <v>23.781306267615616</v>
      </c>
      <c r="AI44" s="60">
        <f t="shared" si="19"/>
        <v>4.7453890124862239</v>
      </c>
      <c r="AJ44" s="60"/>
      <c r="AK44" s="60">
        <f t="shared" si="20"/>
        <v>6.9211111111217178</v>
      </c>
      <c r="AL44" s="60">
        <f t="shared" si="21"/>
        <v>6.0851588425449306</v>
      </c>
      <c r="AM44" s="60">
        <f t="shared" si="22"/>
        <v>1.1475432217329506</v>
      </c>
      <c r="AN44" s="60">
        <f t="shared" si="23"/>
        <v>6.6246536873947433</v>
      </c>
      <c r="AO44" s="60">
        <f t="shared" si="24"/>
        <v>1.1942358930321741</v>
      </c>
    </row>
    <row r="45" spans="3:41" x14ac:dyDescent="0.2">
      <c r="C45" s="52">
        <v>42800.907962962963</v>
      </c>
      <c r="D45" s="60">
        <f t="shared" si="1"/>
        <v>7.091111111047212</v>
      </c>
      <c r="E45">
        <v>7358.86</v>
      </c>
      <c r="F45" s="60">
        <f t="shared" si="2"/>
        <v>8.6023892114751952</v>
      </c>
      <c r="G45">
        <v>6023.39</v>
      </c>
      <c r="H45" s="60">
        <f t="shared" si="3"/>
        <v>8.2847292965365913</v>
      </c>
      <c r="J45" s="52">
        <v>42800.908819444441</v>
      </c>
      <c r="K45" s="60">
        <f t="shared" si="4"/>
        <v>7.1116666665184312</v>
      </c>
      <c r="L45">
        <v>8567.31</v>
      </c>
      <c r="M45" s="60">
        <f t="shared" si="5"/>
        <v>20.90626030160977</v>
      </c>
      <c r="N45">
        <v>7089.18</v>
      </c>
      <c r="O45" s="60">
        <f t="shared" si="6"/>
        <v>20.354323219398964</v>
      </c>
      <c r="Q45" s="52">
        <v>42800.909675925926</v>
      </c>
      <c r="R45" s="60">
        <f t="shared" si="7"/>
        <v>7.1322222221642733</v>
      </c>
      <c r="S45">
        <v>10520.11</v>
      </c>
      <c r="T45" s="60">
        <f t="shared" si="8"/>
        <v>7.0005595198582125</v>
      </c>
      <c r="U45">
        <v>9234.34</v>
      </c>
      <c r="V45" s="60">
        <f t="shared" si="9"/>
        <v>7.2301469408977903</v>
      </c>
      <c r="Y45" s="60">
        <f>D89</f>
        <v>7.1527777776354924</v>
      </c>
      <c r="Z45" s="60">
        <f t="shared" si="25"/>
        <v>6.3360618255520009</v>
      </c>
      <c r="AA45" s="60">
        <f t="shared" si="26"/>
        <v>1.9720567610861088</v>
      </c>
      <c r="AB45" s="60">
        <f t="shared" si="27"/>
        <v>6.6405666907840226</v>
      </c>
      <c r="AC45" s="60">
        <f t="shared" si="28"/>
        <v>1.4768119241920816</v>
      </c>
      <c r="AD45" s="60"/>
      <c r="AE45" s="60">
        <f t="shared" si="15"/>
        <v>7.1730555554386228</v>
      </c>
      <c r="AF45" s="60">
        <f t="shared" si="16"/>
        <v>21.885764017396173</v>
      </c>
      <c r="AG45" s="60">
        <f t="shared" si="17"/>
        <v>3.1061803792392122</v>
      </c>
      <c r="AH45" s="60">
        <f t="shared" si="18"/>
        <v>23.790754335503667</v>
      </c>
      <c r="AI45" s="60">
        <f t="shared" si="19"/>
        <v>5.0133213503778631</v>
      </c>
      <c r="AJ45" s="60"/>
      <c r="AK45" s="60">
        <f t="shared" si="20"/>
        <v>7.1936111110844649</v>
      </c>
      <c r="AL45" s="60">
        <f t="shared" si="21"/>
        <v>6.0655652756191119</v>
      </c>
      <c r="AM45" s="60">
        <f t="shared" si="22"/>
        <v>1.1296703573241833</v>
      </c>
      <c r="AN45" s="60">
        <f t="shared" si="23"/>
        <v>6.6737663356874721</v>
      </c>
      <c r="AO45" s="60">
        <f t="shared" si="24"/>
        <v>1.2203572404337846</v>
      </c>
    </row>
    <row r="46" spans="3:41" x14ac:dyDescent="0.2">
      <c r="C46" s="52">
        <v>42800.919386574074</v>
      </c>
      <c r="D46" s="60">
        <f t="shared" si="1"/>
        <v>7.3652777777169831</v>
      </c>
      <c r="E46">
        <v>7263.21</v>
      </c>
      <c r="F46" s="60">
        <f t="shared" si="2"/>
        <v>8.4905758969023406</v>
      </c>
      <c r="G46">
        <v>6214.1</v>
      </c>
      <c r="H46" s="60">
        <f t="shared" si="3"/>
        <v>8.5470368549285443</v>
      </c>
      <c r="J46" s="52">
        <v>42800.920243055552</v>
      </c>
      <c r="K46" s="60">
        <f t="shared" si="4"/>
        <v>7.3858333331882022</v>
      </c>
      <c r="L46">
        <v>8662.1200000000008</v>
      </c>
      <c r="M46" s="60">
        <f t="shared" si="5"/>
        <v>21.137619099084784</v>
      </c>
      <c r="N46">
        <v>7154.92</v>
      </c>
      <c r="O46" s="60">
        <f t="shared" si="6"/>
        <v>20.543074698193873</v>
      </c>
      <c r="Q46" s="52">
        <v>42800.921099537038</v>
      </c>
      <c r="R46" s="60">
        <f t="shared" si="7"/>
        <v>7.4063888888340443</v>
      </c>
      <c r="S46">
        <v>10392.43</v>
      </c>
      <c r="T46" s="60">
        <f t="shared" si="8"/>
        <v>6.9155954425343538</v>
      </c>
      <c r="U46">
        <v>9217.6299999999992</v>
      </c>
      <c r="V46" s="60">
        <f t="shared" si="9"/>
        <v>7.2170636284593916</v>
      </c>
      <c r="Y46" s="60">
        <f t="shared" si="10"/>
        <v>7.4266666666371748</v>
      </c>
      <c r="Z46" s="60">
        <f t="shared" si="25"/>
        <v>6.3348784110076908</v>
      </c>
      <c r="AA46" s="60">
        <f t="shared" si="26"/>
        <v>1.8730786993850681</v>
      </c>
      <c r="AB46" s="60">
        <f t="shared" si="27"/>
        <v>6.6253846686257818</v>
      </c>
      <c r="AC46" s="60">
        <f t="shared" si="28"/>
        <v>1.6996675761338296</v>
      </c>
      <c r="AD46" s="60"/>
      <c r="AE46" s="60">
        <f t="shared" si="15"/>
        <v>7.4472222221083939</v>
      </c>
      <c r="AF46" s="60">
        <f t="shared" si="16"/>
        <v>22.426063732161168</v>
      </c>
      <c r="AG46" s="60">
        <f t="shared" si="17"/>
        <v>3.3558518648653335</v>
      </c>
      <c r="AH46" s="60">
        <f t="shared" si="18"/>
        <v>23.623512403193256</v>
      </c>
      <c r="AI46" s="60">
        <f t="shared" si="19"/>
        <v>5.0129292947423565</v>
      </c>
      <c r="AJ46" s="60"/>
      <c r="AK46" s="60">
        <f t="shared" si="20"/>
        <v>7.467777777754236</v>
      </c>
      <c r="AL46" s="60">
        <f t="shared" si="21"/>
        <v>6.0570870041361964</v>
      </c>
      <c r="AM46" s="60">
        <f t="shared" si="22"/>
        <v>1.1284510934876741</v>
      </c>
      <c r="AN46" s="60">
        <f t="shared" si="23"/>
        <v>6.6298639480708141</v>
      </c>
      <c r="AO46" s="60">
        <f t="shared" si="24"/>
        <v>1.1802212708541577</v>
      </c>
    </row>
    <row r="47" spans="3:41" x14ac:dyDescent="0.2">
      <c r="C47" s="52">
        <v>42800.930659722224</v>
      </c>
      <c r="D47" s="60">
        <f t="shared" si="1"/>
        <v>7.6358333333046176</v>
      </c>
      <c r="E47">
        <v>7264.66</v>
      </c>
      <c r="F47" s="60">
        <f t="shared" si="2"/>
        <v>8.4922709236261316</v>
      </c>
      <c r="G47">
        <v>6045.26</v>
      </c>
      <c r="H47" s="60">
        <f t="shared" si="3"/>
        <v>8.314809870717454</v>
      </c>
      <c r="J47" s="52">
        <v>42800.931504629632</v>
      </c>
      <c r="K47" s="60">
        <f t="shared" si="4"/>
        <v>7.656111111107748</v>
      </c>
      <c r="L47">
        <v>8556.9599999999991</v>
      </c>
      <c r="M47" s="60">
        <f t="shared" si="5"/>
        <v>20.881003856573734</v>
      </c>
      <c r="N47">
        <v>7015.03</v>
      </c>
      <c r="O47" s="60">
        <f t="shared" si="6"/>
        <v>20.141425103295489</v>
      </c>
      <c r="Q47" s="52">
        <v>42800.93236111111</v>
      </c>
      <c r="R47" s="60">
        <f t="shared" si="7"/>
        <v>7.6766666665789671</v>
      </c>
      <c r="S47">
        <v>10677.66</v>
      </c>
      <c r="T47" s="60">
        <f t="shared" si="8"/>
        <v>7.1054004533041226</v>
      </c>
      <c r="U47">
        <v>9101.5499999999993</v>
      </c>
      <c r="V47" s="60">
        <f t="shared" si="9"/>
        <v>7.1261772784983313</v>
      </c>
      <c r="Y47" s="60">
        <f t="shared" si="10"/>
        <v>7.6972222222248092</v>
      </c>
      <c r="Z47" s="60">
        <f t="shared" si="25"/>
        <v>6.3434888158556406</v>
      </c>
      <c r="AA47" s="60">
        <f t="shared" si="26"/>
        <v>1.8685908159291555</v>
      </c>
      <c r="AB47" s="60">
        <f t="shared" si="27"/>
        <v>6.707784356595571</v>
      </c>
      <c r="AC47" s="60">
        <f t="shared" si="28"/>
        <v>1.4983851225370146</v>
      </c>
      <c r="AD47" s="60"/>
      <c r="AE47" s="60">
        <f t="shared" si="15"/>
        <v>7.7174999998533167</v>
      </c>
      <c r="AF47" s="60">
        <f t="shared" si="16"/>
        <v>22.086177390006487</v>
      </c>
      <c r="AG47" s="60">
        <f t="shared" si="17"/>
        <v>3.2455202067818236</v>
      </c>
      <c r="AH47" s="60">
        <f t="shared" si="18"/>
        <v>23.53985806311816</v>
      </c>
      <c r="AI47" s="60">
        <f t="shared" si="19"/>
        <v>5.2521857107452394</v>
      </c>
      <c r="AJ47" s="60"/>
      <c r="AK47" s="60">
        <f t="shared" si="20"/>
        <v>7.7380555554991588</v>
      </c>
      <c r="AL47" s="60">
        <f t="shared" si="21"/>
        <v>6.0855632428432278</v>
      </c>
      <c r="AM47" s="60">
        <f t="shared" si="22"/>
        <v>1.2044718559412682</v>
      </c>
      <c r="AN47" s="60">
        <f t="shared" si="23"/>
        <v>6.6201287328109979</v>
      </c>
      <c r="AO47" s="60">
        <f t="shared" si="24"/>
        <v>1.172359938973013</v>
      </c>
    </row>
    <row r="48" spans="3:41" x14ac:dyDescent="0.2">
      <c r="C48" s="52">
        <v>42800.942037037035</v>
      </c>
      <c r="D48" s="60">
        <f t="shared" si="1"/>
        <v>7.908888888778165</v>
      </c>
      <c r="E48">
        <v>7272.58</v>
      </c>
      <c r="F48" s="60">
        <f t="shared" si="2"/>
        <v>8.5015292764898742</v>
      </c>
      <c r="G48">
        <v>6112.82</v>
      </c>
      <c r="H48" s="60">
        <f t="shared" si="3"/>
        <v>8.4077336746341853</v>
      </c>
      <c r="J48" s="52">
        <v>42800.942893518521</v>
      </c>
      <c r="K48" s="60">
        <f t="shared" si="4"/>
        <v>7.9294444444240071</v>
      </c>
      <c r="L48">
        <v>8406.74</v>
      </c>
      <c r="M48" s="60">
        <f t="shared" si="5"/>
        <v>20.514431569297123</v>
      </c>
      <c r="N48">
        <v>7167.27</v>
      </c>
      <c r="O48" s="60">
        <f t="shared" si="6"/>
        <v>20.578533791031067</v>
      </c>
      <c r="Q48" s="52">
        <v>42800.943749999999</v>
      </c>
      <c r="R48" s="60">
        <f t="shared" si="7"/>
        <v>7.9499999998952262</v>
      </c>
      <c r="S48">
        <v>10508.06</v>
      </c>
      <c r="T48" s="60">
        <f t="shared" si="8"/>
        <v>6.9925409019716787</v>
      </c>
      <c r="U48">
        <v>9213.3700000000008</v>
      </c>
      <c r="V48" s="60">
        <f t="shared" si="9"/>
        <v>7.2137282058987955</v>
      </c>
      <c r="Y48" s="60">
        <f t="shared" si="10"/>
        <v>7.9705555555410683</v>
      </c>
      <c r="Z48" s="60">
        <f t="shared" si="25"/>
        <v>6.3114420513170044</v>
      </c>
      <c r="AA48" s="60">
        <f t="shared" si="26"/>
        <v>1.9014848556427442</v>
      </c>
      <c r="AB48" s="60">
        <f t="shared" si="27"/>
        <v>6.6148047389720377</v>
      </c>
      <c r="AC48" s="60">
        <f t="shared" si="28"/>
        <v>1.6030311322683171</v>
      </c>
      <c r="AD48" s="60"/>
      <c r="AE48" s="60">
        <f t="shared" si="15"/>
        <v>7.9908333333441988</v>
      </c>
      <c r="AF48" s="60">
        <f t="shared" si="16"/>
        <v>22.062040621024849</v>
      </c>
      <c r="AG48" s="60">
        <f t="shared" si="17"/>
        <v>3.4299649608228591</v>
      </c>
      <c r="AH48" s="60">
        <f t="shared" si="18"/>
        <v>23.811327869003549</v>
      </c>
      <c r="AI48" s="60">
        <f t="shared" si="19"/>
        <v>5.2788806197714804</v>
      </c>
      <c r="AJ48" s="60"/>
      <c r="AK48" s="60">
        <f t="shared" si="20"/>
        <v>8.0113888888154179</v>
      </c>
      <c r="AL48" s="60">
        <f t="shared" si="21"/>
        <v>6.0398912217969754</v>
      </c>
      <c r="AM48" s="60">
        <f t="shared" si="22"/>
        <v>1.1457718082344615</v>
      </c>
      <c r="AN48" s="60">
        <f t="shared" si="23"/>
        <v>6.6423800373664434</v>
      </c>
      <c r="AO48" s="60">
        <f t="shared" si="24"/>
        <v>1.2275893033339864</v>
      </c>
    </row>
    <row r="49" spans="3:41" x14ac:dyDescent="0.2">
      <c r="C49" s="52">
        <v>42800.9534375</v>
      </c>
      <c r="D49" s="60">
        <f t="shared" si="1"/>
        <v>8.1824999999371357</v>
      </c>
      <c r="E49">
        <v>7364.19</v>
      </c>
      <c r="F49" s="60">
        <f t="shared" si="2"/>
        <v>8.6086198959150622</v>
      </c>
      <c r="G49">
        <v>6209.16</v>
      </c>
      <c r="H49" s="60">
        <f t="shared" si="3"/>
        <v>8.5402422487806948</v>
      </c>
      <c r="J49" s="52">
        <v>42800.954293981478</v>
      </c>
      <c r="K49" s="60">
        <f t="shared" si="4"/>
        <v>8.2030555554083548</v>
      </c>
      <c r="L49">
        <v>8264.85</v>
      </c>
      <c r="M49" s="60">
        <f t="shared" si="5"/>
        <v>20.168186449861103</v>
      </c>
      <c r="N49">
        <v>7068.11</v>
      </c>
      <c r="O49" s="60">
        <f t="shared" si="6"/>
        <v>20.293827422955264</v>
      </c>
      <c r="Q49" s="52">
        <v>42800.955150462964</v>
      </c>
      <c r="R49" s="60">
        <f t="shared" si="7"/>
        <v>8.223611111054197</v>
      </c>
      <c r="S49">
        <v>10314.709999999999</v>
      </c>
      <c r="T49" s="60">
        <f t="shared" si="8"/>
        <v>6.8638770207798858</v>
      </c>
      <c r="U49">
        <v>9129.4699999999993</v>
      </c>
      <c r="V49" s="60">
        <f t="shared" si="9"/>
        <v>7.1480376066419646</v>
      </c>
      <c r="Y49" s="60">
        <f t="shared" si="10"/>
        <v>8.2441666665254161</v>
      </c>
      <c r="Z49" s="60">
        <f t="shared" si="25"/>
        <v>6.3114615654648363</v>
      </c>
      <c r="AA49" s="60">
        <f t="shared" si="26"/>
        <v>1.9925702727971943</v>
      </c>
      <c r="AB49" s="60">
        <f t="shared" si="27"/>
        <v>6.6630211129361676</v>
      </c>
      <c r="AC49" s="60">
        <f t="shared" si="28"/>
        <v>1.6657101536491881</v>
      </c>
      <c r="AD49" s="60"/>
      <c r="AE49" s="60">
        <f t="shared" si="15"/>
        <v>8.2644444443285465</v>
      </c>
      <c r="AF49" s="60">
        <f t="shared" si="16"/>
        <v>21.788509813031698</v>
      </c>
      <c r="AG49" s="60">
        <f t="shared" si="17"/>
        <v>3.2696145797511793</v>
      </c>
      <c r="AH49" s="60">
        <f t="shared" si="18"/>
        <v>23.886406946681308</v>
      </c>
      <c r="AI49" s="60">
        <f t="shared" si="19"/>
        <v>5.0053107947970084</v>
      </c>
      <c r="AJ49" s="60"/>
      <c r="AK49" s="60">
        <f t="shared" si="20"/>
        <v>8.2849999999743886</v>
      </c>
      <c r="AL49" s="60">
        <f t="shared" si="21"/>
        <v>6.0163295127914749</v>
      </c>
      <c r="AM49" s="60">
        <f t="shared" si="22"/>
        <v>1.097378630690603</v>
      </c>
      <c r="AN49" s="60">
        <f t="shared" si="23"/>
        <v>6.5653379466914528</v>
      </c>
      <c r="AO49" s="60">
        <f t="shared" si="24"/>
        <v>1.1722114492820128</v>
      </c>
    </row>
    <row r="50" spans="3:41" x14ac:dyDescent="0.2">
      <c r="C50" s="52">
        <v>42800.964837962965</v>
      </c>
      <c r="D50" s="60">
        <f t="shared" si="1"/>
        <v>8.4561111110961065</v>
      </c>
      <c r="E50">
        <v>7427.5</v>
      </c>
      <c r="F50" s="60">
        <f t="shared" si="2"/>
        <v>8.6826282696276351</v>
      </c>
      <c r="G50">
        <v>6187.96</v>
      </c>
      <c r="H50" s="60">
        <f t="shared" si="3"/>
        <v>8.5110832102514653</v>
      </c>
      <c r="J50" s="52">
        <v>42800.965694444443</v>
      </c>
      <c r="K50" s="60">
        <f t="shared" si="4"/>
        <v>8.4766666665673256</v>
      </c>
      <c r="L50">
        <v>8616.64</v>
      </c>
      <c r="M50" s="60">
        <f t="shared" si="5"/>
        <v>21.026637155100353</v>
      </c>
      <c r="N50">
        <v>6930.77</v>
      </c>
      <c r="O50" s="60">
        <f t="shared" si="6"/>
        <v>19.899499341152822</v>
      </c>
      <c r="Q50" s="52">
        <v>42800.966550925928</v>
      </c>
      <c r="R50" s="60">
        <f t="shared" si="7"/>
        <v>8.4972222222131677</v>
      </c>
      <c r="S50">
        <v>10299.75</v>
      </c>
      <c r="T50" s="60">
        <f t="shared" si="8"/>
        <v>6.8539219565821661</v>
      </c>
      <c r="U50">
        <v>9215.64</v>
      </c>
      <c r="V50" s="60">
        <f t="shared" si="9"/>
        <v>7.2155055320050279</v>
      </c>
      <c r="Y50" s="60">
        <f t="shared" si="10"/>
        <v>8.5175000000162981</v>
      </c>
      <c r="Z50" s="60">
        <f t="shared" si="25"/>
        <v>6.3257664107476153</v>
      </c>
      <c r="AA50" s="60">
        <f t="shared" si="26"/>
        <v>2.0518999695271458</v>
      </c>
      <c r="AB50" s="60">
        <f t="shared" si="27"/>
        <v>6.5961978078190162</v>
      </c>
      <c r="AC50" s="60">
        <f t="shared" si="28"/>
        <v>1.6893226164418889</v>
      </c>
      <c r="AD50" s="60"/>
      <c r="AE50" s="60">
        <f t="shared" si="15"/>
        <v>8.5380555554875173</v>
      </c>
      <c r="AF50" s="60">
        <f t="shared" si="16"/>
        <v>22.376176750559448</v>
      </c>
      <c r="AG50" s="60">
        <f t="shared" si="17"/>
        <v>3.3323574307446266</v>
      </c>
      <c r="AH50" s="60">
        <f t="shared" si="18"/>
        <v>23.39119681268787</v>
      </c>
      <c r="AI50" s="60">
        <f t="shared" si="19"/>
        <v>5.0302009501569263</v>
      </c>
      <c r="AJ50" s="60"/>
      <c r="AK50" s="60">
        <f t="shared" si="20"/>
        <v>8.5586111109587364</v>
      </c>
      <c r="AL50" s="60">
        <f t="shared" si="21"/>
        <v>6.0307907866542232</v>
      </c>
      <c r="AM50" s="60">
        <f t="shared" si="22"/>
        <v>1.1066989861940666</v>
      </c>
      <c r="AN50" s="60">
        <f t="shared" si="23"/>
        <v>6.5845664143458391</v>
      </c>
      <c r="AO50" s="60">
        <f t="shared" si="24"/>
        <v>1.2664857725397014</v>
      </c>
    </row>
    <row r="51" spans="3:41" x14ac:dyDescent="0.2">
      <c r="C51" s="52">
        <v>42800.976261574076</v>
      </c>
      <c r="D51" s="60">
        <f t="shared" si="1"/>
        <v>8.7302777777658775</v>
      </c>
      <c r="E51">
        <v>7289.47</v>
      </c>
      <c r="F51" s="60">
        <f t="shared" si="2"/>
        <v>8.5212734153621756</v>
      </c>
      <c r="G51">
        <v>6151.06</v>
      </c>
      <c r="H51" s="60">
        <f t="shared" si="3"/>
        <v>8.4603299780944585</v>
      </c>
      <c r="J51" s="52">
        <v>42800.977106481485</v>
      </c>
      <c r="K51" s="60">
        <f t="shared" si="4"/>
        <v>8.750555555569008</v>
      </c>
      <c r="L51">
        <v>8358.81</v>
      </c>
      <c r="M51" s="60">
        <f t="shared" si="5"/>
        <v>20.397471046536051</v>
      </c>
      <c r="N51">
        <v>7071.32</v>
      </c>
      <c r="O51" s="60">
        <f t="shared" si="6"/>
        <v>20.303043915911328</v>
      </c>
      <c r="Q51" s="52">
        <v>42800.977962962963</v>
      </c>
      <c r="R51" s="60">
        <f t="shared" si="7"/>
        <v>8.7711111110402271</v>
      </c>
      <c r="S51">
        <v>10479.34</v>
      </c>
      <c r="T51" s="60">
        <f t="shared" si="8"/>
        <v>6.973429308137554</v>
      </c>
      <c r="U51">
        <v>9387.24</v>
      </c>
      <c r="V51" s="60">
        <f t="shared" si="9"/>
        <v>7.3498619900797868</v>
      </c>
      <c r="Y51" s="60">
        <f t="shared" si="10"/>
        <v>8.7916666665114462</v>
      </c>
      <c r="Z51" s="60">
        <f t="shared" si="25"/>
        <v>6.2787181927049618</v>
      </c>
      <c r="AA51" s="60">
        <f t="shared" si="26"/>
        <v>1.9480284727368655</v>
      </c>
      <c r="AB51" s="60">
        <f t="shared" si="27"/>
        <v>6.6529148193813024</v>
      </c>
      <c r="AC51" s="60">
        <f t="shared" si="28"/>
        <v>1.6073276874675826</v>
      </c>
      <c r="AD51" s="60"/>
      <c r="AE51" s="60">
        <f t="shared" si="15"/>
        <v>8.8119444443145767</v>
      </c>
      <c r="AF51" s="60">
        <f t="shared" si="16"/>
        <v>21.890650794361605</v>
      </c>
      <c r="AG51" s="60">
        <f t="shared" si="17"/>
        <v>3.4584664919801362</v>
      </c>
      <c r="AH51" s="60">
        <f t="shared" si="18"/>
        <v>23.399294050581194</v>
      </c>
      <c r="AI51" s="60">
        <f t="shared" si="19"/>
        <v>4.8701159505588496</v>
      </c>
      <c r="AJ51" s="60"/>
      <c r="AK51" s="60">
        <f t="shared" si="20"/>
        <v>8.8324999999604188</v>
      </c>
      <c r="AL51" s="60">
        <f t="shared" si="21"/>
        <v>6.0401360645079203</v>
      </c>
      <c r="AM51" s="60">
        <f t="shared" si="22"/>
        <v>1.1591447922894706</v>
      </c>
      <c r="AN51" s="60">
        <f t="shared" si="23"/>
        <v>6.5990767851773215</v>
      </c>
      <c r="AO51" s="60">
        <f t="shared" si="24"/>
        <v>1.3258500452080029</v>
      </c>
    </row>
    <row r="52" spans="3:41" x14ac:dyDescent="0.2">
      <c r="C52" s="52">
        <v>42800.987638888888</v>
      </c>
      <c r="D52" s="60">
        <f t="shared" si="1"/>
        <v>9.003333333239425</v>
      </c>
      <c r="E52">
        <v>7287.29</v>
      </c>
      <c r="F52" s="60">
        <f t="shared" si="2"/>
        <v>8.5187250303567517</v>
      </c>
      <c r="G52">
        <v>6168.37</v>
      </c>
      <c r="H52" s="60">
        <f t="shared" si="3"/>
        <v>8.4841386081388421</v>
      </c>
      <c r="J52" s="52">
        <v>42800.988495370373</v>
      </c>
      <c r="K52" s="60">
        <f t="shared" si="4"/>
        <v>9.0238888888852671</v>
      </c>
      <c r="L52">
        <v>8365.9500000000007</v>
      </c>
      <c r="M52" s="60">
        <f t="shared" si="5"/>
        <v>20.414894333256562</v>
      </c>
      <c r="N52">
        <v>7099.52</v>
      </c>
      <c r="O52" s="60">
        <f t="shared" si="6"/>
        <v>20.384011237207595</v>
      </c>
      <c r="Q52" s="52">
        <v>42800.989351851851</v>
      </c>
      <c r="R52" s="60">
        <f t="shared" si="7"/>
        <v>9.0444444443564862</v>
      </c>
      <c r="S52">
        <v>10525.68</v>
      </c>
      <c r="T52" s="60">
        <f t="shared" si="8"/>
        <v>7.004266051113647</v>
      </c>
      <c r="U52">
        <v>9172.6200000000008</v>
      </c>
      <c r="V52" s="60">
        <f t="shared" si="9"/>
        <v>7.1818224619212518</v>
      </c>
      <c r="Y52" s="60">
        <f t="shared" si="10"/>
        <v>9.0650000000023283</v>
      </c>
      <c r="Z52" s="60">
        <f t="shared" si="25"/>
        <v>6.2651177690160615</v>
      </c>
      <c r="AA52" s="60">
        <f t="shared" si="26"/>
        <v>1.9549902867394302</v>
      </c>
      <c r="AB52" s="60">
        <f t="shared" si="27"/>
        <v>6.5907836699515201</v>
      </c>
      <c r="AC52" s="60">
        <f t="shared" si="28"/>
        <v>1.678779445818207</v>
      </c>
      <c r="AD52" s="60"/>
      <c r="AE52" s="60">
        <f t="shared" si="15"/>
        <v>9.0852777776308358</v>
      </c>
      <c r="AF52" s="60">
        <f t="shared" si="16"/>
        <v>21.805986743066381</v>
      </c>
      <c r="AG52" s="60">
        <f t="shared" si="17"/>
        <v>3.1749652395530705</v>
      </c>
      <c r="AH52" s="60">
        <f t="shared" si="18"/>
        <v>23.781753596153674</v>
      </c>
      <c r="AI52" s="60">
        <f t="shared" si="19"/>
        <v>5.1361571810965554</v>
      </c>
      <c r="AJ52" s="60"/>
      <c r="AK52" s="60">
        <f t="shared" si="20"/>
        <v>9.1058333332766779</v>
      </c>
      <c r="AL52" s="60">
        <f t="shared" si="21"/>
        <v>6.0277992514244447</v>
      </c>
      <c r="AM52" s="60">
        <f t="shared" si="22"/>
        <v>1.1860008311989279</v>
      </c>
      <c r="AN52" s="60">
        <f t="shared" si="23"/>
        <v>6.5062127071880624</v>
      </c>
      <c r="AO52" s="60">
        <f t="shared" si="24"/>
        <v>1.240389928096427</v>
      </c>
    </row>
    <row r="53" spans="3:41" x14ac:dyDescent="0.2">
      <c r="C53" s="52">
        <v>42800.999050925922</v>
      </c>
      <c r="D53" s="60">
        <f t="shared" si="1"/>
        <v>9.2772222220664844</v>
      </c>
      <c r="E53">
        <v>7165.12</v>
      </c>
      <c r="F53" s="60">
        <f t="shared" si="2"/>
        <v>8.3759102614977259</v>
      </c>
      <c r="G53">
        <v>6236.39</v>
      </c>
      <c r="H53" s="60">
        <f t="shared" si="3"/>
        <v>8.5776951081746056</v>
      </c>
      <c r="J53" s="52">
        <v>42800.999907407408</v>
      </c>
      <c r="K53" s="60">
        <f t="shared" si="4"/>
        <v>9.2977777777123265</v>
      </c>
      <c r="L53">
        <v>8384.98</v>
      </c>
      <c r="M53" s="60">
        <f t="shared" si="5"/>
        <v>20.461332028815566</v>
      </c>
      <c r="N53">
        <v>6986.94</v>
      </c>
      <c r="O53" s="60">
        <f t="shared" si="6"/>
        <v>20.060773611975907</v>
      </c>
      <c r="Q53" s="52">
        <v>42801.000763888886</v>
      </c>
      <c r="R53" s="60">
        <f t="shared" si="7"/>
        <v>9.3183333331835456</v>
      </c>
      <c r="S53">
        <v>10581.36</v>
      </c>
      <c r="T53" s="60">
        <f t="shared" si="8"/>
        <v>7.0413180547586389</v>
      </c>
      <c r="U53">
        <v>9168.92</v>
      </c>
      <c r="V53" s="60">
        <f t="shared" si="9"/>
        <v>7.1789254986643947</v>
      </c>
      <c r="Y53" s="60">
        <f t="shared" si="10"/>
        <v>9.3386111109866761</v>
      </c>
      <c r="Z53" s="60">
        <f t="shared" si="25"/>
        <v>6.2790889693449641</v>
      </c>
      <c r="AA53" s="60">
        <f t="shared" si="26"/>
        <v>1.8177327891801962</v>
      </c>
      <c r="AB53" s="60">
        <f t="shared" si="27"/>
        <v>6.683445995827161</v>
      </c>
      <c r="AC53" s="60">
        <f t="shared" si="28"/>
        <v>1.6880219025718706</v>
      </c>
      <c r="AD53" s="60"/>
      <c r="AE53" s="60">
        <f t="shared" si="15"/>
        <v>9.3591666666325182</v>
      </c>
      <c r="AF53" s="60">
        <f t="shared" si="16"/>
        <v>22.005408193814731</v>
      </c>
      <c r="AG53" s="60">
        <f t="shared" si="17"/>
        <v>3.5362857677229176</v>
      </c>
      <c r="AH53" s="60">
        <f t="shared" si="18"/>
        <v>23.867366603409888</v>
      </c>
      <c r="AI53" s="60">
        <f t="shared" si="19"/>
        <v>5.3292014743868528</v>
      </c>
      <c r="AJ53" s="60"/>
      <c r="AK53" s="60">
        <f t="shared" si="20"/>
        <v>9.3797222221037373</v>
      </c>
      <c r="AL53" s="60">
        <f t="shared" si="21"/>
        <v>6.0718846495745771</v>
      </c>
      <c r="AM53" s="60">
        <f t="shared" si="22"/>
        <v>1.1389602916639232</v>
      </c>
      <c r="AN53" s="60">
        <f t="shared" si="23"/>
        <v>6.5350212118032323</v>
      </c>
      <c r="AO53" s="60">
        <f t="shared" si="24"/>
        <v>1.2727239538865032</v>
      </c>
    </row>
    <row r="54" spans="3:41" x14ac:dyDescent="0.2">
      <c r="C54" s="52">
        <v>42801.010451388887</v>
      </c>
      <c r="D54" s="60">
        <f t="shared" si="1"/>
        <v>9.5508333332254551</v>
      </c>
      <c r="E54">
        <v>7273.73</v>
      </c>
      <c r="F54" s="60">
        <f t="shared" si="2"/>
        <v>8.502873608029434</v>
      </c>
      <c r="G54">
        <v>6209.23</v>
      </c>
      <c r="H54" s="60">
        <f t="shared" si="3"/>
        <v>8.5403385286248952</v>
      </c>
      <c r="J54" s="52">
        <v>42801.011307870373</v>
      </c>
      <c r="K54" s="60">
        <f t="shared" si="4"/>
        <v>9.5713888888712972</v>
      </c>
      <c r="L54">
        <v>8699.82</v>
      </c>
      <c r="M54" s="60">
        <f t="shared" si="5"/>
        <v>21.229616005158064</v>
      </c>
      <c r="N54">
        <v>7274.75</v>
      </c>
      <c r="O54" s="60">
        <f t="shared" si="6"/>
        <v>20.887128390070867</v>
      </c>
      <c r="Q54" s="52">
        <v>42801.012152777781</v>
      </c>
      <c r="R54" s="60">
        <f t="shared" si="7"/>
        <v>9.5916666666744277</v>
      </c>
      <c r="S54">
        <v>10470.379999999999</v>
      </c>
      <c r="T54" s="60">
        <f t="shared" si="8"/>
        <v>6.9674669167464049</v>
      </c>
      <c r="U54">
        <v>9358.5400000000009</v>
      </c>
      <c r="V54" s="60">
        <f t="shared" si="9"/>
        <v>7.3273909507630881</v>
      </c>
      <c r="Y54" s="60">
        <f t="shared" si="10"/>
        <v>9.6122222221456468</v>
      </c>
      <c r="Z54" s="60">
        <f t="shared" si="25"/>
        <v>6.3258305053460004</v>
      </c>
      <c r="AA54" s="60">
        <f t="shared" si="26"/>
        <v>1.8874716827015108</v>
      </c>
      <c r="AB54" s="60">
        <f t="shared" si="27"/>
        <v>6.5397129913301448</v>
      </c>
      <c r="AC54" s="60">
        <f t="shared" si="28"/>
        <v>1.7553567794887077</v>
      </c>
      <c r="AD54" s="60"/>
      <c r="AE54" s="60">
        <f t="shared" si="15"/>
        <v>9.6327777777914889</v>
      </c>
      <c r="AF54" s="60">
        <f t="shared" si="16"/>
        <v>22.263131936230469</v>
      </c>
      <c r="AG54" s="60">
        <f t="shared" si="17"/>
        <v>3.2743600510368389</v>
      </c>
      <c r="AH54" s="60">
        <f t="shared" si="18"/>
        <v>23.943991995235645</v>
      </c>
      <c r="AI54" s="60">
        <f t="shared" si="19"/>
        <v>4.9788607406181766</v>
      </c>
      <c r="AJ54" s="60"/>
      <c r="AK54" s="60">
        <f t="shared" si="20"/>
        <v>9.653333333262708</v>
      </c>
      <c r="AL54" s="60">
        <f t="shared" si="21"/>
        <v>6.0007195860911926</v>
      </c>
      <c r="AM54" s="60">
        <f t="shared" si="22"/>
        <v>1.190743565094341</v>
      </c>
      <c r="AN54" s="60">
        <f t="shared" si="23"/>
        <v>6.6071656503395024</v>
      </c>
      <c r="AO54" s="60">
        <f t="shared" si="24"/>
        <v>1.2208520912590435</v>
      </c>
    </row>
    <row r="55" spans="3:41" x14ac:dyDescent="0.2">
      <c r="C55" s="52">
        <v>42801.021851851852</v>
      </c>
      <c r="D55" s="60">
        <f t="shared" si="1"/>
        <v>9.8244444443844259</v>
      </c>
      <c r="E55">
        <v>7093.18</v>
      </c>
      <c r="F55" s="60">
        <f t="shared" si="2"/>
        <v>8.2918135563187274</v>
      </c>
      <c r="G55">
        <v>6172.15</v>
      </c>
      <c r="H55" s="60">
        <f t="shared" si="3"/>
        <v>8.4893377197256576</v>
      </c>
      <c r="J55" s="52">
        <v>42801.022696759261</v>
      </c>
      <c r="K55" s="60">
        <f t="shared" si="4"/>
        <v>9.8447222221875563</v>
      </c>
      <c r="L55">
        <v>8502.1</v>
      </c>
      <c r="M55" s="60">
        <f t="shared" si="5"/>
        <v>20.747132496701582</v>
      </c>
      <c r="N55">
        <v>7019.86</v>
      </c>
      <c r="O55" s="60">
        <f t="shared" si="6"/>
        <v>20.155292910453674</v>
      </c>
      <c r="Q55" s="52">
        <v>42801.023553240739</v>
      </c>
      <c r="R55" s="60">
        <f t="shared" si="7"/>
        <v>9.8652777776587754</v>
      </c>
      <c r="S55">
        <v>10609.36</v>
      </c>
      <c r="T55" s="60">
        <f t="shared" si="8"/>
        <v>7.0599505278559755</v>
      </c>
      <c r="U55">
        <v>9268.36</v>
      </c>
      <c r="V55" s="60">
        <f t="shared" si="9"/>
        <v>7.2567833436000253</v>
      </c>
      <c r="Y55" s="60">
        <f t="shared" si="10"/>
        <v>9.8858333333046176</v>
      </c>
      <c r="Z55" s="60">
        <f t="shared" si="25"/>
        <v>6.2293276021618098</v>
      </c>
      <c r="AA55" s="60">
        <f t="shared" si="26"/>
        <v>1.7914954779276715</v>
      </c>
      <c r="AB55" s="60">
        <f t="shared" si="27"/>
        <v>6.5384055109503221</v>
      </c>
      <c r="AC55" s="60">
        <f t="shared" si="28"/>
        <v>1.7251537885044155</v>
      </c>
      <c r="AD55" s="60"/>
      <c r="AE55" s="60">
        <f t="shared" si="15"/>
        <v>9.9063888887758367</v>
      </c>
      <c r="AF55" s="60">
        <f t="shared" si="16"/>
        <v>21.883694622120046</v>
      </c>
      <c r="AG55" s="60">
        <f t="shared" si="17"/>
        <v>3.2866250739396041</v>
      </c>
      <c r="AH55" s="60">
        <f t="shared" si="18"/>
        <v>23.542303754803452</v>
      </c>
      <c r="AI55" s="60">
        <f t="shared" si="19"/>
        <v>4.8924855824195594</v>
      </c>
      <c r="AJ55" s="60"/>
      <c r="AK55" s="60">
        <f t="shared" si="20"/>
        <v>9.9266666665789671</v>
      </c>
      <c r="AL55" s="60">
        <f t="shared" si="21"/>
        <v>6.0771676537036443</v>
      </c>
      <c r="AM55" s="60">
        <f t="shared" si="22"/>
        <v>1.1644072683498667</v>
      </c>
      <c r="AN55" s="60">
        <f t="shared" si="23"/>
        <v>6.5553637417141744</v>
      </c>
      <c r="AO55" s="60">
        <f t="shared" si="24"/>
        <v>1.2550589475603615</v>
      </c>
    </row>
    <row r="56" spans="3:41" x14ac:dyDescent="0.2">
      <c r="C56" s="52">
        <v>42801.350763888891</v>
      </c>
      <c r="D56" s="60">
        <f t="shared" si="1"/>
        <v>17.718333333323244</v>
      </c>
      <c r="E56">
        <v>6837.07</v>
      </c>
      <c r="F56" s="60">
        <f t="shared" si="2"/>
        <v>7.9924250775392807</v>
      </c>
      <c r="G56">
        <v>6268.7</v>
      </c>
      <c r="H56" s="60">
        <f t="shared" si="3"/>
        <v>8.6221351334047664</v>
      </c>
      <c r="J56" s="52">
        <v>42801.351631944446</v>
      </c>
      <c r="K56" s="60">
        <f t="shared" si="4"/>
        <v>17.739166666637175</v>
      </c>
      <c r="L56">
        <v>8232.65</v>
      </c>
      <c r="M56" s="60">
        <f t="shared" si="5"/>
        <v>20.08961084308233</v>
      </c>
      <c r="N56">
        <v>6821.82</v>
      </c>
      <c r="O56" s="60">
        <f t="shared" si="6"/>
        <v>19.586684105151829</v>
      </c>
      <c r="Q56" s="52">
        <v>42801.352476851855</v>
      </c>
      <c r="R56" s="60">
        <f t="shared" si="7"/>
        <v>17.759444444440305</v>
      </c>
      <c r="S56">
        <v>10209.9</v>
      </c>
      <c r="T56" s="60">
        <f t="shared" si="8"/>
        <v>6.7941316813037469</v>
      </c>
      <c r="U56">
        <v>9019.34</v>
      </c>
      <c r="V56" s="60">
        <f t="shared" si="9"/>
        <v>7.0618098867831467</v>
      </c>
      <c r="Y56" s="60">
        <f t="shared" si="10"/>
        <v>17.779999999911524</v>
      </c>
      <c r="Z56" s="60">
        <f t="shared" si="25"/>
        <v>6.0320127472268057</v>
      </c>
      <c r="AA56" s="60">
        <f t="shared" si="26"/>
        <v>1.7052575161916694</v>
      </c>
      <c r="AB56" s="60">
        <f t="shared" si="27"/>
        <v>6.5573305257797978</v>
      </c>
      <c r="AC56" s="60">
        <f t="shared" si="28"/>
        <v>1.815270704419778</v>
      </c>
      <c r="AD56" s="60"/>
      <c r="AE56" s="60">
        <f t="shared" si="15"/>
        <v>17.800555555557366</v>
      </c>
      <c r="AF56" s="60">
        <f t="shared" si="16"/>
        <v>21.428179592731556</v>
      </c>
      <c r="AG56" s="60">
        <f t="shared" si="17"/>
        <v>3.3207949566128052</v>
      </c>
      <c r="AH56" s="60">
        <f t="shared" si="18"/>
        <v>23.006055967356829</v>
      </c>
      <c r="AI56" s="60">
        <f t="shared" si="19"/>
        <v>4.9491315969009992</v>
      </c>
      <c r="AJ56" s="60"/>
      <c r="AK56" s="60">
        <f t="shared" si="20"/>
        <v>17.821111111028586</v>
      </c>
      <c r="AL56" s="60">
        <f t="shared" si="21"/>
        <v>5.9159118530750403</v>
      </c>
      <c r="AM56" s="60">
        <f t="shared" si="22"/>
        <v>1.1035597855402446</v>
      </c>
      <c r="AN56" s="60">
        <f t="shared" si="23"/>
        <v>6.4754001020854401</v>
      </c>
      <c r="AO56" s="60">
        <f t="shared" si="24"/>
        <v>1.1843393563297324</v>
      </c>
    </row>
    <row r="59" spans="3:41" x14ac:dyDescent="0.2">
      <c r="G59" s="60"/>
      <c r="H59" s="60"/>
      <c r="I59" s="60"/>
      <c r="J59" s="60"/>
      <c r="K59" s="60"/>
      <c r="L59" s="60"/>
    </row>
    <row r="60" spans="3:41" x14ac:dyDescent="0.2">
      <c r="C60" t="s">
        <v>38</v>
      </c>
    </row>
    <row r="61" spans="3:41" x14ac:dyDescent="0.2">
      <c r="C61" s="58" t="s">
        <v>17</v>
      </c>
      <c r="D61" t="s">
        <v>55</v>
      </c>
      <c r="E61">
        <v>0.35309999999999997</v>
      </c>
      <c r="J61" s="58" t="s">
        <v>20</v>
      </c>
      <c r="K61" t="s">
        <v>55</v>
      </c>
      <c r="L61">
        <v>8.230000000000004E-2</v>
      </c>
      <c r="Q61" s="58" t="s">
        <v>22</v>
      </c>
      <c r="R61" t="s">
        <v>55</v>
      </c>
      <c r="S61">
        <v>0.34200000000000008</v>
      </c>
    </row>
    <row r="62" spans="3:41" x14ac:dyDescent="0.2">
      <c r="H62">
        <v>0.86429999999999996</v>
      </c>
      <c r="O62">
        <v>12.55251</v>
      </c>
      <c r="T62">
        <v>9.6273900000000001</v>
      </c>
      <c r="V62">
        <v>33.108440000000002</v>
      </c>
    </row>
    <row r="63" spans="3:41" x14ac:dyDescent="0.2">
      <c r="C63" t="s">
        <v>40</v>
      </c>
      <c r="D63" t="s">
        <v>53</v>
      </c>
      <c r="E63" t="s">
        <v>56</v>
      </c>
      <c r="F63" t="s">
        <v>46</v>
      </c>
      <c r="G63" t="s">
        <v>43</v>
      </c>
      <c r="H63" t="s">
        <v>47</v>
      </c>
      <c r="J63" t="s">
        <v>40</v>
      </c>
      <c r="K63" t="s">
        <v>53</v>
      </c>
      <c r="L63" t="s">
        <v>56</v>
      </c>
      <c r="M63" t="s">
        <v>46</v>
      </c>
      <c r="N63" t="s">
        <v>43</v>
      </c>
      <c r="O63" t="s">
        <v>47</v>
      </c>
      <c r="Q63" t="s">
        <v>40</v>
      </c>
      <c r="R63" t="s">
        <v>53</v>
      </c>
      <c r="S63" t="s">
        <v>56</v>
      </c>
      <c r="T63" t="s">
        <v>46</v>
      </c>
      <c r="U63" t="s">
        <v>43</v>
      </c>
      <c r="V63" t="s">
        <v>47</v>
      </c>
    </row>
    <row r="64" spans="3:41" x14ac:dyDescent="0.2">
      <c r="C64" s="52">
        <v>42800.626851851855</v>
      </c>
      <c r="D64" s="60">
        <f>(C64-$C$14)*24</f>
        <v>0.34444444446125999</v>
      </c>
      <c r="E64">
        <v>8032.14</v>
      </c>
      <c r="F64" s="60">
        <f>(E64/$C$10)/$E$61</f>
        <v>4.5684119510508427</v>
      </c>
      <c r="G64">
        <v>3066.36</v>
      </c>
      <c r="H64" s="60">
        <f>(G64/$D$10)/$E$61</f>
        <v>2.0520404706902067</v>
      </c>
      <c r="J64" s="52">
        <v>42800.627708333333</v>
      </c>
      <c r="K64" s="60">
        <f>(J64-$C$14)*24</f>
        <v>0.36499999993247911</v>
      </c>
      <c r="L64">
        <v>7681.15</v>
      </c>
      <c r="M64" s="60">
        <f>(L64/$C$10)/$L$61</f>
        <v>18.74382055927822</v>
      </c>
      <c r="N64">
        <v>5639.53</v>
      </c>
      <c r="O64" s="60">
        <f>(N64/$D$10)/$L$61</f>
        <v>16.192114803897915</v>
      </c>
      <c r="Q64" s="52">
        <v>42800.628553240742</v>
      </c>
      <c r="R64" s="60">
        <f>(Q64-$C$14)*24</f>
        <v>0.38527777773560956</v>
      </c>
      <c r="S64">
        <v>13745.09</v>
      </c>
      <c r="T64" s="60">
        <f>(S64/$C$10)/$S$61</f>
        <v>8.0714802557441594</v>
      </c>
      <c r="U64">
        <v>35736.18</v>
      </c>
      <c r="V64" s="60">
        <f>(U64/$D$10)/$S$61</f>
        <v>24.691218303181259</v>
      </c>
    </row>
    <row r="65" spans="3:22" x14ac:dyDescent="0.2">
      <c r="C65" s="52">
        <v>42800.638090277775</v>
      </c>
      <c r="D65" s="60">
        <f t="shared" ref="D65:D100" si="29">(C65-$C$14)*24</f>
        <v>0.61416666652075946</v>
      </c>
      <c r="E65">
        <v>8213.3799999999992</v>
      </c>
      <c r="F65" s="60">
        <f t="shared" ref="F65:F100" si="30">(E65/$C$10)/$E$61</f>
        <v>4.6714951869018675</v>
      </c>
      <c r="G65">
        <v>4061.51</v>
      </c>
      <c r="H65" s="60">
        <f t="shared" ref="H65:H100" si="31">(G65/$D$10)/$E$61</f>
        <v>2.7180053523112031</v>
      </c>
      <c r="J65" s="52">
        <v>42800.63894675926</v>
      </c>
      <c r="K65" s="60">
        <f t="shared" ref="K65:K100" si="32">(J65-$C$14)*24</f>
        <v>0.63472222216660157</v>
      </c>
      <c r="L65">
        <v>7970.35</v>
      </c>
      <c r="M65" s="60">
        <f t="shared" ref="M65:M100" si="33">(L65/$C$10)/$L$61</f>
        <v>19.449536878545945</v>
      </c>
      <c r="N65">
        <v>6075.1</v>
      </c>
      <c r="O65" s="60">
        <f t="shared" ref="O65:O100" si="34">(N65/$D$10)/$L$61</f>
        <v>17.442715376132451</v>
      </c>
      <c r="Q65" s="52">
        <v>42800.639791666668</v>
      </c>
      <c r="R65" s="60">
        <f t="shared" ref="R65:R100" si="35">(Q65-$C$14)*24</f>
        <v>0.65499999996973202</v>
      </c>
      <c r="S65">
        <v>12350.29</v>
      </c>
      <c r="T65" s="60">
        <f t="shared" ref="T65:T100" si="36">(S65/$C$10)/$S$61</f>
        <v>7.2524168184940612</v>
      </c>
      <c r="U65">
        <v>29951.57</v>
      </c>
      <c r="V65" s="60">
        <f t="shared" ref="V65:V100" si="37">(U65/$D$10)/$S$61</f>
        <v>20.694454566576916</v>
      </c>
    </row>
    <row r="66" spans="3:22" x14ac:dyDescent="0.2">
      <c r="C66" s="52">
        <v>42800.649293981478</v>
      </c>
      <c r="D66" s="60">
        <f t="shared" si="29"/>
        <v>0.88305555540136993</v>
      </c>
      <c r="E66">
        <v>8398.7000000000007</v>
      </c>
      <c r="F66" s="60">
        <f t="shared" si="30"/>
        <v>4.7768989899691388</v>
      </c>
      <c r="G66">
        <v>4903.3599999999997</v>
      </c>
      <c r="H66" s="60">
        <f t="shared" si="31"/>
        <v>3.2813802561876391</v>
      </c>
      <c r="J66" s="52">
        <v>42800.650150462963</v>
      </c>
      <c r="K66" s="60">
        <f t="shared" si="32"/>
        <v>0.90361111104721203</v>
      </c>
      <c r="L66">
        <v>8110.4</v>
      </c>
      <c r="M66" s="60">
        <f t="shared" si="33"/>
        <v>19.79129196330889</v>
      </c>
      <c r="N66">
        <v>6570.35</v>
      </c>
      <c r="O66" s="60">
        <f t="shared" si="34"/>
        <v>18.864668066628013</v>
      </c>
      <c r="Q66" s="52">
        <v>42800.650995370372</v>
      </c>
      <c r="R66" s="60">
        <f t="shared" si="35"/>
        <v>0.92388888885034248</v>
      </c>
      <c r="S66">
        <v>11367.6</v>
      </c>
      <c r="T66" s="60">
        <f t="shared" si="36"/>
        <v>6.6753552690595193</v>
      </c>
      <c r="U66">
        <v>25027.58</v>
      </c>
      <c r="V66" s="60">
        <f t="shared" si="37"/>
        <v>17.292319475118305</v>
      </c>
    </row>
    <row r="67" spans="3:22" x14ac:dyDescent="0.2">
      <c r="C67" s="52">
        <v>42800.660208333335</v>
      </c>
      <c r="D67" s="60">
        <f t="shared" si="29"/>
        <v>1.1449999999604188</v>
      </c>
      <c r="E67">
        <v>8542.1299999999992</v>
      </c>
      <c r="F67" s="60">
        <f t="shared" si="30"/>
        <v>4.8584771654166801</v>
      </c>
      <c r="G67">
        <v>5639.89</v>
      </c>
      <c r="H67" s="60">
        <f t="shared" si="31"/>
        <v>3.7742739046429605</v>
      </c>
      <c r="J67" s="52">
        <v>42800.661064814813</v>
      </c>
      <c r="K67" s="60">
        <f t="shared" si="32"/>
        <v>1.1655555554316379</v>
      </c>
      <c r="L67">
        <v>8024.4</v>
      </c>
      <c r="M67" s="60">
        <f t="shared" si="33"/>
        <v>19.581431647067451</v>
      </c>
      <c r="N67">
        <v>6596.48</v>
      </c>
      <c r="O67" s="60">
        <f t="shared" si="34"/>
        <v>18.939692041999336</v>
      </c>
      <c r="Q67" s="52">
        <v>42800.661909722221</v>
      </c>
      <c r="R67" s="60">
        <f t="shared" si="35"/>
        <v>1.1858333332347684</v>
      </c>
      <c r="S67">
        <v>10657.6</v>
      </c>
      <c r="T67" s="60">
        <f t="shared" si="36"/>
        <v>6.2584244973018688</v>
      </c>
      <c r="U67">
        <v>21338.58</v>
      </c>
      <c r="V67" s="60">
        <f t="shared" si="37"/>
        <v>14.743476696722974</v>
      </c>
    </row>
    <row r="68" spans="3:22" x14ac:dyDescent="0.2">
      <c r="C68" s="52">
        <v>42800.671585648146</v>
      </c>
      <c r="D68" s="60">
        <f t="shared" si="29"/>
        <v>1.4180555554339662</v>
      </c>
      <c r="E68">
        <v>8702.8700000000008</v>
      </c>
      <c r="F68" s="60">
        <f t="shared" si="30"/>
        <v>4.9499006885390253</v>
      </c>
      <c r="G68">
        <v>6190.44</v>
      </c>
      <c r="H68" s="60">
        <f t="shared" si="31"/>
        <v>4.1427077744881489</v>
      </c>
      <c r="J68" s="52">
        <v>42800.672442129631</v>
      </c>
      <c r="K68" s="60">
        <f t="shared" si="32"/>
        <v>1.4386111110798083</v>
      </c>
      <c r="L68">
        <v>8002.62</v>
      </c>
      <c r="M68" s="60">
        <f t="shared" si="33"/>
        <v>19.528283301861187</v>
      </c>
      <c r="N68">
        <v>6902.71</v>
      </c>
      <c r="O68" s="60">
        <f t="shared" si="34"/>
        <v>19.818933985281433</v>
      </c>
      <c r="Q68" s="52">
        <v>42800.673298611109</v>
      </c>
      <c r="R68" s="60">
        <f t="shared" si="35"/>
        <v>1.4591666665510274</v>
      </c>
      <c r="S68">
        <v>10208.86</v>
      </c>
      <c r="T68" s="60">
        <f t="shared" si="36"/>
        <v>5.9949125050222536</v>
      </c>
      <c r="U68">
        <v>18151.75</v>
      </c>
      <c r="V68" s="60">
        <f t="shared" si="37"/>
        <v>12.54159850982311</v>
      </c>
    </row>
    <row r="69" spans="3:22" x14ac:dyDescent="0.2">
      <c r="C69" s="52">
        <v>42800.682986111111</v>
      </c>
      <c r="D69" s="60">
        <f t="shared" si="29"/>
        <v>1.691666666592937</v>
      </c>
      <c r="E69">
        <v>8806.06</v>
      </c>
      <c r="F69" s="60">
        <f t="shared" si="30"/>
        <v>5.0085917010498795</v>
      </c>
      <c r="G69">
        <v>6501.41</v>
      </c>
      <c r="H69" s="60">
        <f t="shared" si="31"/>
        <v>4.3508121800930137</v>
      </c>
      <c r="J69" s="52">
        <v>42800.683831018519</v>
      </c>
      <c r="K69" s="60">
        <f t="shared" si="32"/>
        <v>1.7119444443960674</v>
      </c>
      <c r="L69">
        <v>8107.34</v>
      </c>
      <c r="M69" s="60">
        <f t="shared" si="33"/>
        <v>19.783824840428672</v>
      </c>
      <c r="N69">
        <v>7039.06</v>
      </c>
      <c r="O69" s="60">
        <f t="shared" si="34"/>
        <v>20.21041959729369</v>
      </c>
      <c r="Q69" s="52">
        <v>42800.684687499997</v>
      </c>
      <c r="R69" s="60">
        <f t="shared" si="35"/>
        <v>1.7324999998672865</v>
      </c>
      <c r="S69">
        <v>9676.09</v>
      </c>
      <c r="T69" s="60">
        <f t="shared" si="36"/>
        <v>5.6820558750654593</v>
      </c>
      <c r="U69">
        <v>15540.1</v>
      </c>
      <c r="V69" s="60">
        <f t="shared" si="37"/>
        <v>10.737129753467414</v>
      </c>
    </row>
    <row r="70" spans="3:22" x14ac:dyDescent="0.2">
      <c r="C70" s="52">
        <v>42800.694374999999</v>
      </c>
      <c r="D70" s="60">
        <f t="shared" si="29"/>
        <v>1.964999999909196</v>
      </c>
      <c r="E70">
        <v>8846.6200000000008</v>
      </c>
      <c r="F70" s="60">
        <f t="shared" si="30"/>
        <v>5.031660869258431</v>
      </c>
      <c r="G70">
        <v>7063.56</v>
      </c>
      <c r="H70" s="60">
        <f t="shared" si="31"/>
        <v>4.7270088923507068</v>
      </c>
      <c r="J70" s="52">
        <v>42800.695231481484</v>
      </c>
      <c r="K70" s="60">
        <f t="shared" si="32"/>
        <v>1.9855555555550382</v>
      </c>
      <c r="L70">
        <v>8138</v>
      </c>
      <c r="M70" s="60">
        <f t="shared" si="33"/>
        <v>19.858642483404978</v>
      </c>
      <c r="N70">
        <v>7017.29</v>
      </c>
      <c r="O70" s="60">
        <f t="shared" si="34"/>
        <v>20.147913973725611</v>
      </c>
      <c r="Q70" s="52">
        <v>42800.696087962962</v>
      </c>
      <c r="R70" s="60">
        <f t="shared" si="35"/>
        <v>2.0061111110262573</v>
      </c>
      <c r="S70">
        <v>9442.39</v>
      </c>
      <c r="T70" s="60">
        <f t="shared" si="36"/>
        <v>5.5448210562488924</v>
      </c>
      <c r="U70">
        <v>14156.29</v>
      </c>
      <c r="V70" s="60">
        <f t="shared" si="37"/>
        <v>9.781013156782338</v>
      </c>
    </row>
    <row r="71" spans="3:22" x14ac:dyDescent="0.2">
      <c r="C71" s="52">
        <v>42800.705393518518</v>
      </c>
      <c r="D71" s="60">
        <f t="shared" si="29"/>
        <v>2.2294444443541579</v>
      </c>
      <c r="E71">
        <v>8831.91</v>
      </c>
      <c r="F71" s="60">
        <f t="shared" si="30"/>
        <v>5.0232943144175088</v>
      </c>
      <c r="G71">
        <v>7330.14</v>
      </c>
      <c r="H71" s="60">
        <f t="shared" si="31"/>
        <v>4.9054070415166873</v>
      </c>
      <c r="J71" s="52">
        <v>42800.706250000003</v>
      </c>
      <c r="K71" s="60">
        <f t="shared" si="32"/>
        <v>2.25</v>
      </c>
      <c r="L71">
        <v>8110.1</v>
      </c>
      <c r="M71" s="60">
        <f t="shared" si="33"/>
        <v>19.790559892438282</v>
      </c>
      <c r="N71">
        <v>7218.55</v>
      </c>
      <c r="O71" s="60">
        <f t="shared" si="34"/>
        <v>20.725767983799592</v>
      </c>
      <c r="Q71" s="52">
        <v>42800.707106481481</v>
      </c>
      <c r="R71" s="60">
        <f t="shared" si="35"/>
        <v>2.2705555554712191</v>
      </c>
      <c r="S71">
        <v>9080.0400000000009</v>
      </c>
      <c r="T71" s="60">
        <f t="shared" si="36"/>
        <v>5.3320395560427176</v>
      </c>
      <c r="U71">
        <v>12952.33</v>
      </c>
      <c r="V71" s="60">
        <f t="shared" si="37"/>
        <v>8.9491604185126601</v>
      </c>
    </row>
    <row r="72" spans="3:22" x14ac:dyDescent="0.2">
      <c r="C72" s="52">
        <v>42800.716782407406</v>
      </c>
      <c r="D72" s="60">
        <f t="shared" si="29"/>
        <v>2.502777777670417</v>
      </c>
      <c r="E72">
        <v>8875.7199999999993</v>
      </c>
      <c r="F72" s="60">
        <f t="shared" si="30"/>
        <v>5.0482119736684101</v>
      </c>
      <c r="G72">
        <v>7168.32</v>
      </c>
      <c r="H72" s="60">
        <f t="shared" si="31"/>
        <v>4.7971153898622534</v>
      </c>
      <c r="J72" s="52">
        <v>42800.717627314814</v>
      </c>
      <c r="K72" s="60">
        <f t="shared" si="32"/>
        <v>2.5230555554735474</v>
      </c>
      <c r="L72">
        <v>8106.56</v>
      </c>
      <c r="M72" s="60">
        <f t="shared" si="33"/>
        <v>19.78192145616509</v>
      </c>
      <c r="N72">
        <v>7255.78</v>
      </c>
      <c r="O72" s="60">
        <f t="shared" si="34"/>
        <v>20.832662075000297</v>
      </c>
      <c r="Q72" s="52">
        <v>42800.7184837963</v>
      </c>
      <c r="R72" s="60">
        <f t="shared" si="35"/>
        <v>2.5436111111193895</v>
      </c>
      <c r="S72">
        <v>9164.5499999999993</v>
      </c>
      <c r="T72" s="60">
        <f t="shared" si="36"/>
        <v>5.3816660624106589</v>
      </c>
      <c r="U72">
        <v>11556.31</v>
      </c>
      <c r="V72" s="60">
        <f t="shared" si="37"/>
        <v>7.9846075598801161</v>
      </c>
    </row>
    <row r="73" spans="3:22" x14ac:dyDescent="0.2">
      <c r="C73" s="52">
        <v>42800.728182870371</v>
      </c>
      <c r="D73" s="60">
        <f t="shared" si="29"/>
        <v>2.7763888888293877</v>
      </c>
      <c r="E73">
        <v>9013.4500000000007</v>
      </c>
      <c r="F73" s="60">
        <f t="shared" si="30"/>
        <v>5.1265481802109054</v>
      </c>
      <c r="G73">
        <v>7345.85</v>
      </c>
      <c r="H73" s="60">
        <f t="shared" si="31"/>
        <v>4.9159203393012083</v>
      </c>
      <c r="J73" s="52">
        <v>42800.729027777779</v>
      </c>
      <c r="K73" s="60">
        <f t="shared" si="32"/>
        <v>2.7966666666325182</v>
      </c>
      <c r="L73">
        <v>8142.27</v>
      </c>
      <c r="M73" s="60">
        <f t="shared" si="33"/>
        <v>19.869062292129993</v>
      </c>
      <c r="N73">
        <v>7221.77</v>
      </c>
      <c r="O73" s="60">
        <f t="shared" si="34"/>
        <v>20.73501318857172</v>
      </c>
      <c r="Q73" s="52">
        <v>42800.729884259257</v>
      </c>
      <c r="R73" s="60">
        <f t="shared" si="35"/>
        <v>2.8172222221037373</v>
      </c>
      <c r="S73">
        <v>8907.18</v>
      </c>
      <c r="T73" s="60">
        <f t="shared" si="36"/>
        <v>5.2305315937807064</v>
      </c>
      <c r="U73">
        <v>10661.8</v>
      </c>
      <c r="V73" s="60">
        <f t="shared" si="37"/>
        <v>7.366563278583719</v>
      </c>
    </row>
    <row r="74" spans="3:22" x14ac:dyDescent="0.2">
      <c r="C74" s="52">
        <v>42800.739571759259</v>
      </c>
      <c r="D74" s="60">
        <f t="shared" si="29"/>
        <v>3.0497222221456468</v>
      </c>
      <c r="E74">
        <v>9018.24</v>
      </c>
      <c r="F74" s="60">
        <f t="shared" si="30"/>
        <v>5.1292725716240941</v>
      </c>
      <c r="G74">
        <v>7441.05</v>
      </c>
      <c r="H74" s="60">
        <f t="shared" si="31"/>
        <v>4.9796291839279672</v>
      </c>
      <c r="J74" s="52">
        <v>42800.740428240744</v>
      </c>
      <c r="K74" s="60">
        <f t="shared" si="32"/>
        <v>3.0702777777914889</v>
      </c>
      <c r="L74">
        <v>8036.63</v>
      </c>
      <c r="M74" s="60">
        <f t="shared" si="33"/>
        <v>19.611275736225974</v>
      </c>
      <c r="N74">
        <v>7340.6</v>
      </c>
      <c r="O74" s="60">
        <f t="shared" si="34"/>
        <v>21.076195698842465</v>
      </c>
      <c r="Q74" s="52">
        <v>42800.741284722222</v>
      </c>
      <c r="R74" s="60">
        <f t="shared" si="35"/>
        <v>3.090833333262708</v>
      </c>
      <c r="S74">
        <v>8585.32</v>
      </c>
      <c r="T74" s="60">
        <f t="shared" si="36"/>
        <v>5.0415268920934997</v>
      </c>
      <c r="U74">
        <v>10068.93</v>
      </c>
      <c r="V74" s="60">
        <f t="shared" si="37"/>
        <v>6.9569312867086213</v>
      </c>
    </row>
    <row r="75" spans="3:22" x14ac:dyDescent="0.2">
      <c r="C75" s="52">
        <v>42800.750983796293</v>
      </c>
      <c r="D75" s="60">
        <f t="shared" si="29"/>
        <v>3.3236111109727062</v>
      </c>
      <c r="E75">
        <v>8943.2000000000007</v>
      </c>
      <c r="F75" s="60">
        <f t="shared" si="30"/>
        <v>5.0865923353723783</v>
      </c>
      <c r="G75">
        <v>7739.27</v>
      </c>
      <c r="H75" s="60">
        <f t="shared" si="31"/>
        <v>5.1792011549846055</v>
      </c>
      <c r="J75" s="52">
        <v>42800.751840277779</v>
      </c>
      <c r="K75" s="60">
        <f t="shared" si="32"/>
        <v>3.3441666666185483</v>
      </c>
      <c r="L75">
        <v>8201.65</v>
      </c>
      <c r="M75" s="60">
        <f t="shared" si="33"/>
        <v>20.013963519785996</v>
      </c>
      <c r="N75">
        <v>7330.77</v>
      </c>
      <c r="O75" s="60">
        <f t="shared" si="34"/>
        <v>21.047971983653024</v>
      </c>
      <c r="Q75" s="52">
        <v>42800.752696759257</v>
      </c>
      <c r="R75" s="60">
        <f t="shared" si="35"/>
        <v>3.3647222220897675</v>
      </c>
      <c r="S75">
        <v>8525.91</v>
      </c>
      <c r="T75" s="60">
        <f t="shared" si="36"/>
        <v>5.0066397693468492</v>
      </c>
      <c r="U75">
        <v>9508.76</v>
      </c>
      <c r="V75" s="60">
        <f t="shared" si="37"/>
        <v>6.5698927236363218</v>
      </c>
    </row>
    <row r="76" spans="3:22" x14ac:dyDescent="0.2">
      <c r="C76" s="52">
        <v>42800.762384259258</v>
      </c>
      <c r="D76" s="60">
        <f t="shared" si="29"/>
        <v>3.597222222131677</v>
      </c>
      <c r="E76">
        <v>8917.7099999999991</v>
      </c>
      <c r="F76" s="60">
        <f t="shared" si="30"/>
        <v>5.0720944779355941</v>
      </c>
      <c r="G76">
        <v>7759.46</v>
      </c>
      <c r="H76" s="60">
        <f t="shared" si="31"/>
        <v>5.1927125160456793</v>
      </c>
      <c r="J76" s="52">
        <v>42800.763229166667</v>
      </c>
      <c r="K76" s="60">
        <f t="shared" si="32"/>
        <v>3.6174999999348074</v>
      </c>
      <c r="L76">
        <v>7814.33</v>
      </c>
      <c r="M76" s="60">
        <f t="shared" si="33"/>
        <v>19.068811221104205</v>
      </c>
      <c r="N76">
        <v>7459.9</v>
      </c>
      <c r="O76" s="60">
        <f t="shared" si="34"/>
        <v>21.41872766446815</v>
      </c>
      <c r="Q76" s="52">
        <v>42800.764085648145</v>
      </c>
      <c r="R76" s="60">
        <f t="shared" si="35"/>
        <v>3.6380555554060265</v>
      </c>
      <c r="S76">
        <v>8392.5499999999993</v>
      </c>
      <c r="T76" s="60">
        <f t="shared" si="36"/>
        <v>4.9283272514291019</v>
      </c>
      <c r="U76">
        <v>9251.66</v>
      </c>
      <c r="V76" s="60">
        <f t="shared" si="37"/>
        <v>6.3922544806638513</v>
      </c>
    </row>
    <row r="77" spans="3:22" x14ac:dyDescent="0.2">
      <c r="C77" s="52">
        <v>42800.773773148147</v>
      </c>
      <c r="D77" s="60">
        <f t="shared" si="29"/>
        <v>3.8705555554479361</v>
      </c>
      <c r="E77">
        <v>8971.77</v>
      </c>
      <c r="F77" s="60">
        <f t="shared" si="30"/>
        <v>5.1028419935508369</v>
      </c>
      <c r="G77">
        <v>7912.31</v>
      </c>
      <c r="H77" s="60">
        <f t="shared" si="31"/>
        <v>5.2950013490414785</v>
      </c>
      <c r="J77" s="52">
        <v>42800.774629629632</v>
      </c>
      <c r="K77" s="60">
        <f t="shared" si="32"/>
        <v>3.8911111110937782</v>
      </c>
      <c r="L77">
        <v>8210.2999999999993</v>
      </c>
      <c r="M77" s="60">
        <f t="shared" si="33"/>
        <v>20.035071563221909</v>
      </c>
      <c r="N77">
        <v>7464.57</v>
      </c>
      <c r="O77" s="60">
        <f t="shared" si="34"/>
        <v>21.43213608256934</v>
      </c>
      <c r="Q77" s="52">
        <v>42800.77547453704</v>
      </c>
      <c r="R77" s="60">
        <f t="shared" si="35"/>
        <v>3.9113888888969086</v>
      </c>
      <c r="S77">
        <v>8356.41</v>
      </c>
      <c r="T77" s="60">
        <f t="shared" si="36"/>
        <v>4.9071048879201982</v>
      </c>
      <c r="U77">
        <v>8699.86</v>
      </c>
      <c r="V77" s="60">
        <f t="shared" si="37"/>
        <v>6.010999006248416</v>
      </c>
    </row>
    <row r="78" spans="3:22" x14ac:dyDescent="0.2">
      <c r="C78" s="52">
        <v>42800.785162037035</v>
      </c>
      <c r="D78" s="60">
        <f t="shared" si="29"/>
        <v>4.1438888887641951</v>
      </c>
      <c r="E78">
        <v>9082.81</v>
      </c>
      <c r="F78" s="60">
        <f t="shared" si="30"/>
        <v>5.1659978228870633</v>
      </c>
      <c r="G78">
        <v>7918.22</v>
      </c>
      <c r="H78" s="60">
        <f t="shared" si="31"/>
        <v>5.2989563834085383</v>
      </c>
      <c r="J78" s="52">
        <v>42800.78601851852</v>
      </c>
      <c r="K78" s="60">
        <f t="shared" si="32"/>
        <v>4.1644444444100372</v>
      </c>
      <c r="L78">
        <v>8218.6</v>
      </c>
      <c r="M78" s="60">
        <f t="shared" si="33"/>
        <v>20.055325523975444</v>
      </c>
      <c r="N78">
        <v>7494.65</v>
      </c>
      <c r="O78" s="60">
        <f t="shared" si="34"/>
        <v>21.518501225285355</v>
      </c>
      <c r="Q78" s="52">
        <v>42800.786874999998</v>
      </c>
      <c r="R78" s="60">
        <f t="shared" si="35"/>
        <v>4.1849999998812564</v>
      </c>
      <c r="S78">
        <v>8434.4699999999993</v>
      </c>
      <c r="T78" s="60">
        <f t="shared" si="36"/>
        <v>4.952943783755976</v>
      </c>
      <c r="U78">
        <v>8622.16</v>
      </c>
      <c r="V78" s="60">
        <f t="shared" si="37"/>
        <v>5.9573137029463501</v>
      </c>
    </row>
    <row r="79" spans="3:22" x14ac:dyDescent="0.2">
      <c r="C79" s="52">
        <v>42800.7965625</v>
      </c>
      <c r="D79" s="60">
        <f t="shared" si="29"/>
        <v>4.4174999999231659</v>
      </c>
      <c r="E79">
        <v>9157.23</v>
      </c>
      <c r="F79" s="60">
        <f t="shared" si="30"/>
        <v>5.2083254239245464</v>
      </c>
      <c r="G79">
        <v>8018.44</v>
      </c>
      <c r="H79" s="60">
        <f t="shared" si="31"/>
        <v>5.3660246650103636</v>
      </c>
      <c r="J79" s="52">
        <v>42800.797418981485</v>
      </c>
      <c r="K79" s="60">
        <f t="shared" si="32"/>
        <v>4.438055555569008</v>
      </c>
      <c r="L79">
        <v>8067.89</v>
      </c>
      <c r="M79" s="60">
        <f t="shared" si="33"/>
        <v>19.687557520943503</v>
      </c>
      <c r="N79">
        <v>7412.77</v>
      </c>
      <c r="O79" s="60">
        <f t="shared" si="34"/>
        <v>21.283408875365566</v>
      </c>
      <c r="Q79" s="52">
        <v>42800.798275462963</v>
      </c>
      <c r="R79" s="60">
        <f t="shared" si="35"/>
        <v>4.4586111110402271</v>
      </c>
      <c r="S79">
        <v>8365.94</v>
      </c>
      <c r="T79" s="60">
        <f t="shared" si="36"/>
        <v>4.9127011558847773</v>
      </c>
      <c r="U79">
        <v>8378.11</v>
      </c>
      <c r="V79" s="60">
        <f t="shared" si="37"/>
        <v>5.7886921035786694</v>
      </c>
    </row>
    <row r="80" spans="3:22" x14ac:dyDescent="0.2">
      <c r="C80" s="52">
        <v>42800.807974537034</v>
      </c>
      <c r="D80" s="60">
        <f t="shared" si="29"/>
        <v>4.6913888887502253</v>
      </c>
      <c r="E80">
        <v>9077.69</v>
      </c>
      <c r="F80" s="60">
        <f t="shared" si="30"/>
        <v>5.1630857385372675</v>
      </c>
      <c r="G80">
        <v>7909.54</v>
      </c>
      <c r="H80" s="60">
        <f t="shared" si="31"/>
        <v>5.2931476358102163</v>
      </c>
      <c r="J80" s="52">
        <v>42800.808831018519</v>
      </c>
      <c r="K80" s="60">
        <f t="shared" si="32"/>
        <v>4.7119444443960674</v>
      </c>
      <c r="L80">
        <v>8113.69</v>
      </c>
      <c r="M80" s="60">
        <f t="shared" si="33"/>
        <v>19.799320340523241</v>
      </c>
      <c r="N80">
        <v>7380.64</v>
      </c>
      <c r="O80" s="60">
        <f t="shared" si="34"/>
        <v>21.191157810356735</v>
      </c>
      <c r="Q80" s="52">
        <v>42800.809687499997</v>
      </c>
      <c r="R80" s="60">
        <f t="shared" si="35"/>
        <v>4.7324999998672865</v>
      </c>
      <c r="S80">
        <v>8505.61</v>
      </c>
      <c r="T80" s="60">
        <f t="shared" si="36"/>
        <v>4.9947190726332149</v>
      </c>
      <c r="U80">
        <v>8109.31</v>
      </c>
      <c r="V80" s="60">
        <f t="shared" si="37"/>
        <v>5.60296997323639</v>
      </c>
    </row>
    <row r="81" spans="3:22" x14ac:dyDescent="0.2">
      <c r="C81" s="52">
        <v>42800.819386574076</v>
      </c>
      <c r="D81" s="60">
        <f t="shared" si="29"/>
        <v>4.9652777777519077</v>
      </c>
      <c r="E81">
        <v>8856.11</v>
      </c>
      <c r="F81" s="60">
        <f t="shared" si="30"/>
        <v>5.037058463102098</v>
      </c>
      <c r="G81">
        <v>7957.53</v>
      </c>
      <c r="H81" s="60">
        <f t="shared" si="31"/>
        <v>5.3252630502391884</v>
      </c>
      <c r="J81" s="52">
        <v>42800.820243055554</v>
      </c>
      <c r="K81" s="60">
        <f t="shared" si="32"/>
        <v>4.9858333332231268</v>
      </c>
      <c r="L81">
        <v>8206.0499999999993</v>
      </c>
      <c r="M81" s="60">
        <f t="shared" si="33"/>
        <v>20.024700559221607</v>
      </c>
      <c r="N81">
        <v>7277.34</v>
      </c>
      <c r="O81" s="60">
        <f t="shared" si="34"/>
        <v>20.894564750431059</v>
      </c>
      <c r="Q81" s="52">
        <v>42800.821099537039</v>
      </c>
      <c r="R81" s="60">
        <f t="shared" si="35"/>
        <v>5.0063888888689689</v>
      </c>
      <c r="S81">
        <v>8412.25</v>
      </c>
      <c r="T81" s="60">
        <f t="shared" si="36"/>
        <v>4.9398956122792796</v>
      </c>
      <c r="U81">
        <v>7970.21</v>
      </c>
      <c r="V81" s="60">
        <f t="shared" si="37"/>
        <v>5.506861534506438</v>
      </c>
    </row>
    <row r="82" spans="3:22" x14ac:dyDescent="0.2">
      <c r="C82" s="52">
        <v>42800.830729166664</v>
      </c>
      <c r="D82" s="60">
        <f t="shared" si="29"/>
        <v>5.2374999998719431</v>
      </c>
      <c r="E82">
        <v>8984.58</v>
      </c>
      <c r="F82" s="60">
        <f t="shared" si="30"/>
        <v>5.1101278920900759</v>
      </c>
      <c r="G82">
        <v>8073.37</v>
      </c>
      <c r="H82" s="60">
        <f t="shared" si="31"/>
        <v>5.4027844006757819</v>
      </c>
      <c r="J82" s="52">
        <v>42800.831585648149</v>
      </c>
      <c r="K82" s="60">
        <f t="shared" si="32"/>
        <v>5.2580555555177853</v>
      </c>
      <c r="L82">
        <v>8058.57</v>
      </c>
      <c r="M82" s="60">
        <f t="shared" si="33"/>
        <v>19.664814519229893</v>
      </c>
      <c r="N82">
        <v>7583.29</v>
      </c>
      <c r="O82" s="60">
        <f t="shared" si="34"/>
        <v>21.773002762863399</v>
      </c>
      <c r="Q82" s="52">
        <v>42800.832442129627</v>
      </c>
      <c r="R82" s="60">
        <f t="shared" si="35"/>
        <v>5.2786111109890044</v>
      </c>
      <c r="S82">
        <v>8331.7999999999993</v>
      </c>
      <c r="T82" s="60">
        <f t="shared" si="36"/>
        <v>4.8926532452540634</v>
      </c>
      <c r="U82">
        <v>8000.25</v>
      </c>
      <c r="V82" s="60">
        <f t="shared" si="37"/>
        <v>5.5276170880610591</v>
      </c>
    </row>
    <row r="83" spans="3:22" x14ac:dyDescent="0.2">
      <c r="C83" s="52">
        <v>42800.842141203706</v>
      </c>
      <c r="D83" s="60">
        <f t="shared" si="29"/>
        <v>5.5113888888736255</v>
      </c>
      <c r="E83">
        <v>9213.84</v>
      </c>
      <c r="F83" s="60">
        <f t="shared" si="30"/>
        <v>5.2405232940499413</v>
      </c>
      <c r="G83">
        <v>8024.25</v>
      </c>
      <c r="H83" s="60">
        <f t="shared" si="31"/>
        <v>5.369912778322143</v>
      </c>
      <c r="J83" s="52">
        <v>42800.842986111114</v>
      </c>
      <c r="K83" s="60">
        <f t="shared" si="32"/>
        <v>5.531666666676756</v>
      </c>
      <c r="L83">
        <v>8124.11</v>
      </c>
      <c r="M83" s="60">
        <f t="shared" si="33"/>
        <v>19.824747602095751</v>
      </c>
      <c r="N83">
        <v>7496.67</v>
      </c>
      <c r="O83" s="60">
        <f t="shared" si="34"/>
        <v>21.524301012129982</v>
      </c>
      <c r="Q83" s="52">
        <v>42800.843842592592</v>
      </c>
      <c r="R83" s="60">
        <f t="shared" si="35"/>
        <v>5.5522222221479751</v>
      </c>
      <c r="S83">
        <v>8206.85</v>
      </c>
      <c r="T83" s="60">
        <f t="shared" si="36"/>
        <v>4.8192793016891082</v>
      </c>
      <c r="U83">
        <v>7825.49</v>
      </c>
      <c r="V83" s="60">
        <f t="shared" si="37"/>
        <v>5.4068700661168014</v>
      </c>
    </row>
    <row r="84" spans="3:22" x14ac:dyDescent="0.2">
      <c r="C84" s="52">
        <v>42800.853541666664</v>
      </c>
      <c r="D84" s="60">
        <f t="shared" si="29"/>
        <v>5.7849999998579733</v>
      </c>
      <c r="E84">
        <v>8977.9</v>
      </c>
      <c r="F84" s="60">
        <f t="shared" si="30"/>
        <v>5.1063285320399494</v>
      </c>
      <c r="G84">
        <v>7915.12</v>
      </c>
      <c r="H84" s="60">
        <f t="shared" si="31"/>
        <v>5.2968818306948515</v>
      </c>
      <c r="J84" s="52">
        <v>42800.854398148149</v>
      </c>
      <c r="K84" s="60">
        <f t="shared" si="32"/>
        <v>5.8055555555038154</v>
      </c>
      <c r="L84">
        <v>7961.27</v>
      </c>
      <c r="M84" s="60">
        <f t="shared" si="33"/>
        <v>19.427379533528825</v>
      </c>
      <c r="N84">
        <v>7530.22</v>
      </c>
      <c r="O84" s="60">
        <f t="shared" si="34"/>
        <v>21.620629155019689</v>
      </c>
      <c r="Q84" s="52">
        <v>42800.855254629627</v>
      </c>
      <c r="R84" s="60">
        <f t="shared" si="35"/>
        <v>5.8261111109750345</v>
      </c>
      <c r="S84">
        <v>8200.69</v>
      </c>
      <c r="T84" s="60">
        <f t="shared" si="36"/>
        <v>4.8156619868242814</v>
      </c>
      <c r="U84">
        <v>7837.76</v>
      </c>
      <c r="V84" s="60">
        <f t="shared" si="37"/>
        <v>5.4153477838969346</v>
      </c>
    </row>
    <row r="85" spans="3:22" x14ac:dyDescent="0.2">
      <c r="C85" s="52">
        <v>42800.864953703705</v>
      </c>
      <c r="D85" s="60">
        <f t="shared" si="29"/>
        <v>6.0588888888596557</v>
      </c>
      <c r="E85">
        <v>8904.93</v>
      </c>
      <c r="F85" s="60">
        <f t="shared" si="30"/>
        <v>5.064825642390594</v>
      </c>
      <c r="G85">
        <v>8093.7</v>
      </c>
      <c r="H85" s="60">
        <f t="shared" si="31"/>
        <v>5.4163894512142479</v>
      </c>
      <c r="J85" s="52">
        <v>42800.865810185183</v>
      </c>
      <c r="K85" s="60">
        <f t="shared" si="32"/>
        <v>6.0794444443308748</v>
      </c>
      <c r="L85">
        <v>7975.81</v>
      </c>
      <c r="M85" s="60">
        <f t="shared" si="33"/>
        <v>19.46286056839104</v>
      </c>
      <c r="N85">
        <v>7443.92</v>
      </c>
      <c r="O85" s="60">
        <f t="shared" si="34"/>
        <v>21.37284618240027</v>
      </c>
      <c r="Q85" s="52">
        <v>42800.866666666669</v>
      </c>
      <c r="R85" s="60">
        <f t="shared" si="35"/>
        <v>6.0999999999767169</v>
      </c>
      <c r="S85">
        <v>8264.56</v>
      </c>
      <c r="T85" s="60">
        <f t="shared" si="36"/>
        <v>4.8531681394892967</v>
      </c>
      <c r="U85">
        <v>7862.72</v>
      </c>
      <c r="V85" s="60">
        <f t="shared" si="37"/>
        <v>5.4325934102858602</v>
      </c>
    </row>
    <row r="86" spans="3:22" x14ac:dyDescent="0.2">
      <c r="C86" s="52">
        <v>42800.876354166663</v>
      </c>
      <c r="D86" s="60">
        <f t="shared" si="29"/>
        <v>6.3324999998440035</v>
      </c>
      <c r="E86">
        <v>8983.26</v>
      </c>
      <c r="F86" s="60">
        <f t="shared" si="30"/>
        <v>5.1093771203436438</v>
      </c>
      <c r="G86">
        <v>8082.52</v>
      </c>
      <c r="H86" s="60">
        <f t="shared" si="31"/>
        <v>5.4089076772339215</v>
      </c>
      <c r="J86" s="52">
        <v>42800.877210648148</v>
      </c>
      <c r="K86" s="60">
        <f t="shared" si="32"/>
        <v>6.3530555554898456</v>
      </c>
      <c r="L86">
        <v>8172.95</v>
      </c>
      <c r="M86" s="60">
        <f t="shared" si="33"/>
        <v>19.943928739831009</v>
      </c>
      <c r="N86">
        <v>7461.05</v>
      </c>
      <c r="O86" s="60">
        <f t="shared" si="34"/>
        <v>21.422029523315338</v>
      </c>
      <c r="Q86" s="52">
        <v>42800.878067129626</v>
      </c>
      <c r="R86" s="60">
        <f t="shared" si="35"/>
        <v>6.3736111109610647</v>
      </c>
      <c r="S86">
        <v>8319.75</v>
      </c>
      <c r="T86" s="60">
        <f t="shared" si="36"/>
        <v>4.8855771666629657</v>
      </c>
      <c r="U86">
        <v>7682.11</v>
      </c>
      <c r="V86" s="60">
        <f t="shared" si="37"/>
        <v>5.3078044446566972</v>
      </c>
    </row>
    <row r="87" spans="3:22" x14ac:dyDescent="0.2">
      <c r="C87" s="52">
        <v>42800.887777777774</v>
      </c>
      <c r="D87" s="60">
        <f t="shared" si="29"/>
        <v>6.6066666665137745</v>
      </c>
      <c r="E87">
        <v>8917.33</v>
      </c>
      <c r="F87" s="60">
        <f t="shared" si="30"/>
        <v>5.0718783466752582</v>
      </c>
      <c r="G87">
        <v>8038.29</v>
      </c>
      <c r="H87" s="60">
        <f t="shared" si="31"/>
        <v>5.3793084944834844</v>
      </c>
      <c r="J87" s="52">
        <v>42800.88863425926</v>
      </c>
      <c r="K87" s="60">
        <f t="shared" si="32"/>
        <v>6.6272222221596166</v>
      </c>
      <c r="L87">
        <v>8112.81</v>
      </c>
      <c r="M87" s="60">
        <f t="shared" si="33"/>
        <v>19.797172932636123</v>
      </c>
      <c r="N87">
        <v>7672.28</v>
      </c>
      <c r="O87" s="60">
        <f t="shared" si="34"/>
        <v>22.028509214003634</v>
      </c>
      <c r="Q87" s="52">
        <v>42800.889479166668</v>
      </c>
      <c r="R87" s="60">
        <f t="shared" si="35"/>
        <v>6.6474999999627471</v>
      </c>
      <c r="S87">
        <v>8157.11</v>
      </c>
      <c r="T87" s="60">
        <f t="shared" si="36"/>
        <v>4.7900706586085091</v>
      </c>
      <c r="U87">
        <v>7538.37</v>
      </c>
      <c r="V87" s="60">
        <f t="shared" si="37"/>
        <v>5.2084900882006</v>
      </c>
    </row>
    <row r="88" spans="3:22" x14ac:dyDescent="0.2">
      <c r="C88" s="52">
        <v>42800.899178240739</v>
      </c>
      <c r="D88" s="60">
        <f t="shared" si="29"/>
        <v>6.8802777776727453</v>
      </c>
      <c r="E88">
        <v>8766.7800000000007</v>
      </c>
      <c r="F88" s="60">
        <f t="shared" si="30"/>
        <v>4.9862505539287802</v>
      </c>
      <c r="G88">
        <v>8017.62</v>
      </c>
      <c r="H88" s="60">
        <f t="shared" si="31"/>
        <v>5.3654759123570654</v>
      </c>
      <c r="J88" s="52">
        <v>42800.900023148148</v>
      </c>
      <c r="K88" s="60">
        <f t="shared" si="32"/>
        <v>6.9005555554758757</v>
      </c>
      <c r="L88">
        <v>7974.1</v>
      </c>
      <c r="M88" s="60">
        <f t="shared" si="33"/>
        <v>19.458687764428564</v>
      </c>
      <c r="N88">
        <v>7581.59</v>
      </c>
      <c r="O88" s="60">
        <f t="shared" si="34"/>
        <v>21.768121754132775</v>
      </c>
      <c r="Q88" s="52">
        <v>42800.900879629633</v>
      </c>
      <c r="R88" s="60">
        <f t="shared" si="35"/>
        <v>6.9211111111217178</v>
      </c>
      <c r="S88">
        <v>8162.66</v>
      </c>
      <c r="T88" s="60">
        <f t="shared" si="36"/>
        <v>4.7933297653454874</v>
      </c>
      <c r="U88">
        <v>7594.29</v>
      </c>
      <c r="V88" s="60">
        <f t="shared" si="37"/>
        <v>5.2471269242450207</v>
      </c>
    </row>
    <row r="89" spans="3:22" x14ac:dyDescent="0.2">
      <c r="C89" s="52">
        <v>42800.910532407404</v>
      </c>
      <c r="D89" s="60">
        <f t="shared" si="29"/>
        <v>7.1527777776354924</v>
      </c>
      <c r="E89">
        <v>8810.2800000000007</v>
      </c>
      <c r="F89" s="60">
        <f t="shared" si="30"/>
        <v>5.0109918955725652</v>
      </c>
      <c r="G89">
        <v>8109.06</v>
      </c>
      <c r="H89" s="60">
        <f t="shared" si="31"/>
        <v>5.4266685253052893</v>
      </c>
      <c r="J89" s="52">
        <v>42800.911377314813</v>
      </c>
      <c r="K89" s="60">
        <f t="shared" si="32"/>
        <v>7.1730555554386228</v>
      </c>
      <c r="L89">
        <v>7944.89</v>
      </c>
      <c r="M89" s="60">
        <f t="shared" si="33"/>
        <v>19.387408463993538</v>
      </c>
      <c r="N89">
        <v>7479.34</v>
      </c>
      <c r="O89" s="60">
        <f t="shared" si="34"/>
        <v>21.474543434893661</v>
      </c>
      <c r="Q89" s="52">
        <v>42800.912233796298</v>
      </c>
      <c r="R89" s="60">
        <f t="shared" si="35"/>
        <v>7.1936111110844649</v>
      </c>
      <c r="S89">
        <v>8191.65</v>
      </c>
      <c r="T89" s="60">
        <f t="shared" si="36"/>
        <v>4.8103534598148601</v>
      </c>
      <c r="U89">
        <v>7633.72</v>
      </c>
      <c r="V89" s="60">
        <f t="shared" si="37"/>
        <v>5.2743703156118213</v>
      </c>
    </row>
    <row r="90" spans="3:22" x14ac:dyDescent="0.2">
      <c r="C90" s="52">
        <v>42800.921944444446</v>
      </c>
      <c r="D90" s="60">
        <f t="shared" si="29"/>
        <v>7.4266666666371748</v>
      </c>
      <c r="E90">
        <v>8975.35</v>
      </c>
      <c r="F90" s="60">
        <f t="shared" si="30"/>
        <v>5.1048781775297964</v>
      </c>
      <c r="G90">
        <v>7948.39</v>
      </c>
      <c r="H90" s="60">
        <f t="shared" si="31"/>
        <v>5.3191464657865772</v>
      </c>
      <c r="J90" s="52">
        <v>42800.922800925924</v>
      </c>
      <c r="K90" s="60">
        <f t="shared" si="32"/>
        <v>7.4472222221083939</v>
      </c>
      <c r="L90">
        <v>8157.15</v>
      </c>
      <c r="M90" s="60">
        <f t="shared" si="33"/>
        <v>19.905373007312228</v>
      </c>
      <c r="N90">
        <v>7286.06</v>
      </c>
      <c r="O90" s="60">
        <f t="shared" si="34"/>
        <v>20.919601454037565</v>
      </c>
      <c r="Q90" s="52">
        <v>42800.923657407409</v>
      </c>
      <c r="R90" s="60">
        <f t="shared" si="35"/>
        <v>7.467777777754236</v>
      </c>
      <c r="S90">
        <v>8138.15</v>
      </c>
      <c r="T90" s="60">
        <f t="shared" si="36"/>
        <v>4.7789368453232619</v>
      </c>
      <c r="U90">
        <v>7629.16</v>
      </c>
      <c r="V90" s="60">
        <f t="shared" si="37"/>
        <v>5.2712196723292282</v>
      </c>
    </row>
    <row r="91" spans="3:22" x14ac:dyDescent="0.2">
      <c r="C91" s="52">
        <v>42800.933217592596</v>
      </c>
      <c r="D91" s="60">
        <f t="shared" si="29"/>
        <v>7.6972222222248092</v>
      </c>
      <c r="E91">
        <v>8966.31</v>
      </c>
      <c r="F91" s="60">
        <f t="shared" si="30"/>
        <v>5.0997365285996858</v>
      </c>
      <c r="G91">
        <v>7993.09</v>
      </c>
      <c r="H91" s="60">
        <f t="shared" si="31"/>
        <v>5.3490601774968303</v>
      </c>
      <c r="J91" s="52">
        <v>42800.934062499997</v>
      </c>
      <c r="K91" s="60">
        <f t="shared" si="32"/>
        <v>7.7174999998533167</v>
      </c>
      <c r="L91">
        <v>8038.42</v>
      </c>
      <c r="M91" s="60">
        <f t="shared" si="33"/>
        <v>19.615643759087277</v>
      </c>
      <c r="N91">
        <v>7275.39</v>
      </c>
      <c r="O91" s="60">
        <f t="shared" si="34"/>
        <v>20.888965946298871</v>
      </c>
      <c r="Q91" s="52">
        <v>42800.934918981482</v>
      </c>
      <c r="R91" s="60">
        <f t="shared" si="35"/>
        <v>7.7380555554991588</v>
      </c>
      <c r="S91">
        <v>8100.25</v>
      </c>
      <c r="T91" s="60">
        <f t="shared" si="36"/>
        <v>4.7566809632815517</v>
      </c>
      <c r="U91">
        <v>7641.49</v>
      </c>
      <c r="V91" s="60">
        <f t="shared" si="37"/>
        <v>5.2797388459420276</v>
      </c>
    </row>
    <row r="92" spans="3:22" x14ac:dyDescent="0.2">
      <c r="C92" s="52">
        <v>42800.944606481484</v>
      </c>
      <c r="D92" s="60">
        <f t="shared" si="29"/>
        <v>7.9705555555410683</v>
      </c>
      <c r="E92">
        <v>8933.69</v>
      </c>
      <c r="F92" s="60">
        <f t="shared" si="30"/>
        <v>5.0811833661992205</v>
      </c>
      <c r="G92">
        <v>7949.5</v>
      </c>
      <c r="H92" s="60">
        <f t="shared" si="31"/>
        <v>5.3198892895001872</v>
      </c>
      <c r="J92" s="52">
        <v>42800.945451388892</v>
      </c>
      <c r="K92" s="60">
        <f t="shared" si="32"/>
        <v>7.9908333333441988</v>
      </c>
      <c r="L92">
        <v>8064.21</v>
      </c>
      <c r="M92" s="60">
        <f t="shared" si="33"/>
        <v>19.678577451597356</v>
      </c>
      <c r="N92">
        <v>7297.49</v>
      </c>
      <c r="O92" s="60">
        <f t="shared" si="34"/>
        <v>20.952419059797005</v>
      </c>
      <c r="Q92" s="52">
        <v>42800.94630787037</v>
      </c>
      <c r="R92" s="60">
        <f t="shared" si="35"/>
        <v>8.0113888888154179</v>
      </c>
      <c r="S92">
        <v>8120.37</v>
      </c>
      <c r="T92" s="60">
        <f t="shared" si="36"/>
        <v>4.7684959592361489</v>
      </c>
      <c r="U92">
        <v>7574.21</v>
      </c>
      <c r="V92" s="60">
        <f t="shared" si="37"/>
        <v>5.2332530389129035</v>
      </c>
    </row>
    <row r="93" spans="3:22" x14ac:dyDescent="0.2">
      <c r="C93" s="52">
        <v>42800.956006944441</v>
      </c>
      <c r="D93" s="60">
        <f t="shared" si="29"/>
        <v>8.2441666665254161</v>
      </c>
      <c r="E93">
        <v>8879.7099999999991</v>
      </c>
      <c r="F93" s="60">
        <f t="shared" si="30"/>
        <v>5.0504813519019427</v>
      </c>
      <c r="G93">
        <v>8011.85</v>
      </c>
      <c r="H93" s="60">
        <f t="shared" si="31"/>
        <v>5.3616145674673978</v>
      </c>
      <c r="J93" s="52">
        <v>42800.95685185185</v>
      </c>
      <c r="K93" s="60">
        <f t="shared" si="32"/>
        <v>8.2644444443285465</v>
      </c>
      <c r="L93">
        <v>8050.65</v>
      </c>
      <c r="M93" s="60">
        <f t="shared" si="33"/>
        <v>19.645487848245796</v>
      </c>
      <c r="N93">
        <v>7579.4</v>
      </c>
      <c r="O93" s="60">
        <f t="shared" si="34"/>
        <v>21.761833866415085</v>
      </c>
      <c r="Q93" s="52">
        <v>42800.957708333335</v>
      </c>
      <c r="R93" s="60">
        <f t="shared" si="35"/>
        <v>8.2849999999743886</v>
      </c>
      <c r="S93">
        <v>8134.48</v>
      </c>
      <c r="T93" s="60">
        <f t="shared" si="36"/>
        <v>4.7767817242917827</v>
      </c>
      <c r="U93">
        <v>7549.18</v>
      </c>
      <c r="V93" s="60">
        <f t="shared" si="37"/>
        <v>5.2159590473858675</v>
      </c>
    </row>
    <row r="94" spans="3:22" x14ac:dyDescent="0.2">
      <c r="C94" s="52">
        <v>42800.967395833337</v>
      </c>
      <c r="D94" s="60">
        <f t="shared" si="29"/>
        <v>8.5175000000162981</v>
      </c>
      <c r="E94">
        <v>8680.3799999999992</v>
      </c>
      <c r="F94" s="60">
        <f t="shared" si="30"/>
        <v>4.9371091305259505</v>
      </c>
      <c r="G94">
        <v>7944.73</v>
      </c>
      <c r="H94" s="60">
        <f t="shared" si="31"/>
        <v>5.3166971551633209</v>
      </c>
      <c r="J94" s="52">
        <v>42800.968252314815</v>
      </c>
      <c r="K94" s="60">
        <f t="shared" si="32"/>
        <v>8.5380555554875173</v>
      </c>
      <c r="L94">
        <v>8167.35</v>
      </c>
      <c r="M94" s="60">
        <f t="shared" si="33"/>
        <v>19.930263416912961</v>
      </c>
      <c r="N94">
        <v>7354.89</v>
      </c>
      <c r="O94" s="60">
        <f t="shared" si="34"/>
        <v>21.117224883995785</v>
      </c>
      <c r="Q94" s="52">
        <v>42800.969108796293</v>
      </c>
      <c r="R94" s="60">
        <f t="shared" si="35"/>
        <v>8.5586111109587364</v>
      </c>
      <c r="S94">
        <v>8127.51</v>
      </c>
      <c r="T94" s="60">
        <f t="shared" si="36"/>
        <v>4.7726887560112896</v>
      </c>
      <c r="U94">
        <v>7419.77</v>
      </c>
      <c r="V94" s="60">
        <f t="shared" si="37"/>
        <v>5.1265457256314253</v>
      </c>
    </row>
    <row r="95" spans="3:22" x14ac:dyDescent="0.2">
      <c r="C95" s="52">
        <v>42800.978819444441</v>
      </c>
      <c r="D95" s="60">
        <f t="shared" si="29"/>
        <v>8.7916666665114462</v>
      </c>
      <c r="E95">
        <v>8800.98</v>
      </c>
      <c r="F95" s="60">
        <f t="shared" si="30"/>
        <v>5.0057023673590653</v>
      </c>
      <c r="G95">
        <v>8045.17</v>
      </c>
      <c r="H95" s="60">
        <f t="shared" si="31"/>
        <v>5.3839126630867638</v>
      </c>
      <c r="J95" s="52">
        <v>42800.979664351849</v>
      </c>
      <c r="K95" s="60">
        <f t="shared" si="32"/>
        <v>8.8119444443145767</v>
      </c>
      <c r="L95">
        <v>7962.19</v>
      </c>
      <c r="M95" s="60">
        <f t="shared" si="33"/>
        <v>19.429624550865359</v>
      </c>
      <c r="N95">
        <v>7272.95</v>
      </c>
      <c r="O95" s="60">
        <f t="shared" si="34"/>
        <v>20.881960263179618</v>
      </c>
      <c r="Q95" s="52">
        <v>42800.980520833335</v>
      </c>
      <c r="R95" s="60">
        <f t="shared" si="35"/>
        <v>8.8324999999604188</v>
      </c>
      <c r="S95">
        <v>8076.31</v>
      </c>
      <c r="T95" s="60">
        <f t="shared" si="36"/>
        <v>4.7426227623296109</v>
      </c>
      <c r="U95">
        <v>7335.34</v>
      </c>
      <c r="V95" s="60">
        <f t="shared" si="37"/>
        <v>5.0682104597653588</v>
      </c>
    </row>
    <row r="96" spans="3:22" x14ac:dyDescent="0.2">
      <c r="C96" s="52">
        <v>42800.990208333336</v>
      </c>
      <c r="D96" s="60">
        <f t="shared" si="29"/>
        <v>9.0650000000023283</v>
      </c>
      <c r="E96">
        <v>8834.23</v>
      </c>
      <c r="F96" s="60">
        <f t="shared" si="30"/>
        <v>5.0246138526385096</v>
      </c>
      <c r="G96">
        <v>7895.81</v>
      </c>
      <c r="H96" s="60">
        <f t="shared" si="31"/>
        <v>5.2839593749202445</v>
      </c>
      <c r="J96" s="52">
        <v>42800.991053240738</v>
      </c>
      <c r="K96" s="60">
        <f t="shared" si="32"/>
        <v>9.0852777776308358</v>
      </c>
      <c r="L96">
        <v>8017.26</v>
      </c>
      <c r="M96" s="60">
        <f t="shared" si="33"/>
        <v>19.564008360346943</v>
      </c>
      <c r="N96">
        <v>7408.42</v>
      </c>
      <c r="O96" s="60">
        <f t="shared" si="34"/>
        <v>21.270919235378376</v>
      </c>
      <c r="Q96" s="52">
        <v>42800.991909722223</v>
      </c>
      <c r="R96" s="60">
        <f t="shared" si="35"/>
        <v>9.1058333332766779</v>
      </c>
      <c r="S96">
        <v>8017.37</v>
      </c>
      <c r="T96" s="60">
        <f t="shared" si="36"/>
        <v>4.708011636009334</v>
      </c>
      <c r="U96">
        <v>7344.71</v>
      </c>
      <c r="V96" s="60">
        <f t="shared" si="37"/>
        <v>5.0746844789666499</v>
      </c>
    </row>
    <row r="97" spans="3:22" x14ac:dyDescent="0.2">
      <c r="C97" s="52">
        <v>42801.001608796294</v>
      </c>
      <c r="D97" s="60">
        <f t="shared" si="29"/>
        <v>9.3386111109866761</v>
      </c>
      <c r="E97">
        <v>9053.07</v>
      </c>
      <c r="F97" s="60">
        <f t="shared" si="30"/>
        <v>5.149082707933359</v>
      </c>
      <c r="G97">
        <v>7977.27</v>
      </c>
      <c r="H97" s="60">
        <f t="shared" si="31"/>
        <v>5.3384732665515022</v>
      </c>
      <c r="J97" s="52">
        <v>42801.002465277779</v>
      </c>
      <c r="K97" s="60">
        <f t="shared" si="32"/>
        <v>9.3591666666325182</v>
      </c>
      <c r="L97">
        <v>7992.56</v>
      </c>
      <c r="M97" s="60">
        <f t="shared" si="33"/>
        <v>19.503734525333414</v>
      </c>
      <c r="N97">
        <v>7517.27</v>
      </c>
      <c r="O97" s="60">
        <f t="shared" si="34"/>
        <v>21.583447353218745</v>
      </c>
      <c r="Q97" s="52">
        <v>42801.003321759257</v>
      </c>
      <c r="R97" s="60">
        <f t="shared" si="35"/>
        <v>9.3797222221037373</v>
      </c>
      <c r="S97">
        <v>8203.83</v>
      </c>
      <c r="T97" s="60">
        <f t="shared" si="36"/>
        <v>4.8175058778430406</v>
      </c>
      <c r="U97">
        <v>7336.5</v>
      </c>
      <c r="V97" s="60">
        <f t="shared" si="37"/>
        <v>5.069011939196896</v>
      </c>
    </row>
    <row r="98" spans="3:22" x14ac:dyDescent="0.2">
      <c r="C98" s="52">
        <v>42801.013009259259</v>
      </c>
      <c r="D98" s="60">
        <f t="shared" si="29"/>
        <v>9.6122222221456468</v>
      </c>
      <c r="E98">
        <v>9051.7999999999993</v>
      </c>
      <c r="F98" s="60">
        <f t="shared" si="30"/>
        <v>5.1483603745106548</v>
      </c>
      <c r="G98">
        <v>7856.45</v>
      </c>
      <c r="H98" s="60">
        <f t="shared" si="31"/>
        <v>5.2576192475619532</v>
      </c>
      <c r="J98" s="52">
        <v>42801.013865740744</v>
      </c>
      <c r="K98" s="60">
        <f t="shared" si="32"/>
        <v>9.6327777777914889</v>
      </c>
      <c r="L98">
        <v>8044.4</v>
      </c>
      <c r="M98" s="60">
        <f t="shared" si="33"/>
        <v>19.630236371774764</v>
      </c>
      <c r="N98">
        <v>7403.12</v>
      </c>
      <c r="O98" s="60">
        <f t="shared" si="34"/>
        <v>21.255701972865246</v>
      </c>
      <c r="Q98" s="52">
        <v>42801.014722222222</v>
      </c>
      <c r="R98" s="60">
        <f t="shared" si="35"/>
        <v>9.653333333262708</v>
      </c>
      <c r="S98">
        <v>7953.72</v>
      </c>
      <c r="T98" s="60">
        <f t="shared" si="36"/>
        <v>4.6706346731609196</v>
      </c>
      <c r="U98">
        <v>7522.55</v>
      </c>
      <c r="V98" s="60">
        <f t="shared" si="37"/>
        <v>5.1975595669877466</v>
      </c>
    </row>
    <row r="99" spans="3:22" x14ac:dyDescent="0.2">
      <c r="C99" s="52">
        <v>42801.024409722224</v>
      </c>
      <c r="D99" s="60">
        <f t="shared" si="29"/>
        <v>9.8858333333046176</v>
      </c>
      <c r="E99">
        <v>8896.43</v>
      </c>
      <c r="F99" s="60">
        <f t="shared" si="30"/>
        <v>5.0599911273567502</v>
      </c>
      <c r="G99">
        <v>7791.71</v>
      </c>
      <c r="H99" s="60">
        <f t="shared" si="31"/>
        <v>5.214294556373547</v>
      </c>
      <c r="J99" s="52">
        <v>42801.025266203702</v>
      </c>
      <c r="K99" s="60">
        <f t="shared" si="32"/>
        <v>9.9063888887758367</v>
      </c>
      <c r="L99">
        <v>7915.71</v>
      </c>
      <c r="M99" s="60">
        <f t="shared" si="33"/>
        <v>19.31620237064557</v>
      </c>
      <c r="N99">
        <v>7425.56</v>
      </c>
      <c r="O99" s="60">
        <f t="shared" si="34"/>
        <v>21.320131288109508</v>
      </c>
      <c r="Q99" s="52">
        <v>42801.02611111111</v>
      </c>
      <c r="R99" s="60">
        <f t="shared" si="35"/>
        <v>9.9266666665789671</v>
      </c>
      <c r="S99">
        <v>8158.93</v>
      </c>
      <c r="T99" s="60">
        <f t="shared" si="36"/>
        <v>4.7911394107276628</v>
      </c>
      <c r="U99">
        <v>7390.6</v>
      </c>
      <c r="V99" s="60">
        <f t="shared" si="37"/>
        <v>5.1063912816504571</v>
      </c>
    </row>
    <row r="100" spans="3:22" x14ac:dyDescent="0.2">
      <c r="C100" s="52">
        <v>42801.353333333333</v>
      </c>
      <c r="D100" s="60">
        <f t="shared" si="29"/>
        <v>17.779999999911524</v>
      </c>
      <c r="E100">
        <v>8601.33</v>
      </c>
      <c r="F100" s="60">
        <f t="shared" si="30"/>
        <v>4.8921481407112113</v>
      </c>
      <c r="G100">
        <v>7788.95</v>
      </c>
      <c r="H100" s="60">
        <f t="shared" si="31"/>
        <v>5.2124475352478123</v>
      </c>
      <c r="J100" s="52">
        <v>42801.354189814818</v>
      </c>
      <c r="K100" s="60">
        <f t="shared" si="32"/>
        <v>17.800555555557366</v>
      </c>
      <c r="L100">
        <v>7780.22</v>
      </c>
      <c r="M100" s="60">
        <f t="shared" si="33"/>
        <v>18.985574763115888</v>
      </c>
      <c r="N100">
        <v>7227.09</v>
      </c>
      <c r="O100" s="60">
        <f t="shared" si="34"/>
        <v>20.750287874716971</v>
      </c>
      <c r="Q100" s="52">
        <v>42801.355046296296</v>
      </c>
      <c r="R100" s="60">
        <f t="shared" si="35"/>
        <v>17.821111111028586</v>
      </c>
      <c r="S100">
        <v>7964.87</v>
      </c>
      <c r="T100" s="60">
        <f t="shared" si="36"/>
        <v>4.677182247956833</v>
      </c>
      <c r="U100">
        <v>7399.1</v>
      </c>
      <c r="V100" s="60">
        <f t="shared" si="37"/>
        <v>5.1122641912780953</v>
      </c>
    </row>
    <row r="104" spans="3:22" x14ac:dyDescent="0.2">
      <c r="C104" t="s">
        <v>39</v>
      </c>
    </row>
    <row r="105" spans="3:22" x14ac:dyDescent="0.2">
      <c r="C105" s="58" t="s">
        <v>17</v>
      </c>
      <c r="D105" t="s">
        <v>54</v>
      </c>
      <c r="E105">
        <v>0.19920000000000027</v>
      </c>
      <c r="J105" s="58" t="s">
        <v>20</v>
      </c>
      <c r="K105" t="s">
        <v>54</v>
      </c>
      <c r="L105">
        <v>7.380000000000031E-2</v>
      </c>
      <c r="Q105" s="58" t="s">
        <v>22</v>
      </c>
      <c r="R105" t="s">
        <v>54</v>
      </c>
      <c r="S105">
        <v>0.31789999999999985</v>
      </c>
    </row>
    <row r="106" spans="3:22" x14ac:dyDescent="0.2">
      <c r="F106">
        <v>4.6740399999999998</v>
      </c>
      <c r="H106">
        <v>0.71633000000000002</v>
      </c>
      <c r="O106">
        <v>20.224979999999999</v>
      </c>
      <c r="T106">
        <v>11.76756</v>
      </c>
      <c r="V106">
        <v>39.597180000000002</v>
      </c>
    </row>
    <row r="107" spans="3:22" x14ac:dyDescent="0.2">
      <c r="C107" t="s">
        <v>40</v>
      </c>
      <c r="D107" t="s">
        <v>53</v>
      </c>
      <c r="E107" t="s">
        <v>56</v>
      </c>
      <c r="F107" t="s">
        <v>46</v>
      </c>
      <c r="G107" t="s">
        <v>43</v>
      </c>
      <c r="H107" t="s">
        <v>47</v>
      </c>
      <c r="J107" t="s">
        <v>40</v>
      </c>
      <c r="K107" t="s">
        <v>53</v>
      </c>
      <c r="L107" t="s">
        <v>56</v>
      </c>
      <c r="M107" t="s">
        <v>46</v>
      </c>
      <c r="N107" t="s">
        <v>43</v>
      </c>
      <c r="O107" t="s">
        <v>47</v>
      </c>
      <c r="Q107" t="s">
        <v>40</v>
      </c>
      <c r="R107" t="s">
        <v>53</v>
      </c>
      <c r="S107" t="s">
        <v>56</v>
      </c>
      <c r="T107" t="s">
        <v>46</v>
      </c>
      <c r="U107" t="s">
        <v>43</v>
      </c>
      <c r="V107" t="s">
        <v>47</v>
      </c>
    </row>
    <row r="108" spans="3:22" x14ac:dyDescent="0.2">
      <c r="C108" s="52">
        <v>42800.62940972222</v>
      </c>
      <c r="D108" s="60">
        <f>(C108-$C$14)*24</f>
        <v>0.40583333320682868</v>
      </c>
      <c r="E108">
        <v>4931.16</v>
      </c>
      <c r="F108" s="60">
        <f>(E108/$C$10)/$E$105</f>
        <v>4.9715460560939091</v>
      </c>
      <c r="G108">
        <v>2100.61</v>
      </c>
      <c r="H108" s="60">
        <f>(G108/$D$10)/$E$105</f>
        <v>2.4918195729842028</v>
      </c>
      <c r="J108" s="52">
        <v>42800.630266203705</v>
      </c>
      <c r="K108" s="60">
        <f>(J108-$C$14)*24</f>
        <v>0.42638888885267079</v>
      </c>
      <c r="L108">
        <v>9191.4500000000007</v>
      </c>
      <c r="M108" s="60">
        <f>(L108/$C$10)/$L$105</f>
        <v>25.012630882639936</v>
      </c>
      <c r="N108">
        <v>7343.19</v>
      </c>
      <c r="O108" s="60">
        <f>(N108/$D$10)/$L$105</f>
        <v>23.511963664937291</v>
      </c>
      <c r="Q108" s="52">
        <v>42800.631122685183</v>
      </c>
      <c r="R108" s="60">
        <f>(Q108-$C$14)*24</f>
        <v>0.44694444432388991</v>
      </c>
      <c r="S108">
        <v>15266.92</v>
      </c>
      <c r="T108" s="60">
        <f>(S108/$C$10)/$S$105</f>
        <v>9.6447862884648252</v>
      </c>
      <c r="U108">
        <v>38780.06</v>
      </c>
      <c r="V108" s="60">
        <f>(U108/$D$10)/$S$105</f>
        <v>28.825606056351862</v>
      </c>
    </row>
    <row r="109" spans="3:22" x14ac:dyDescent="0.2">
      <c r="C109" s="52">
        <v>42800.640648148146</v>
      </c>
      <c r="D109" s="60">
        <f t="shared" ref="D109:D144" si="38">(C109-$C$14)*24</f>
        <v>0.67555555544095114</v>
      </c>
      <c r="E109">
        <v>5050.7</v>
      </c>
      <c r="F109" s="60">
        <f t="shared" ref="F109:F144" si="39">(E109/$C$10)/$E$105</f>
        <v>5.0920650851956744</v>
      </c>
      <c r="G109">
        <v>2783.31</v>
      </c>
      <c r="H109" s="60">
        <f t="shared" ref="H109:H144" si="40">(G109/$D$10)/$E$105</f>
        <v>3.3016630101173754</v>
      </c>
      <c r="J109" s="52">
        <v>42800.641504629632</v>
      </c>
      <c r="K109" s="60">
        <f t="shared" ref="K109:K144" si="41">(J109-$C$14)*24</f>
        <v>0.69611111108679324</v>
      </c>
      <c r="L109">
        <v>9192.58</v>
      </c>
      <c r="M109" s="60">
        <f t="shared" ref="M109:M144" si="42">(L109/$C$10)/$L$105</f>
        <v>25.015705944017341</v>
      </c>
      <c r="N109">
        <v>7819.5</v>
      </c>
      <c r="O109" s="60">
        <f t="shared" ref="O109:O144" si="43">(N109/$D$10)/$L$105</f>
        <v>25.037047914867671</v>
      </c>
      <c r="Q109" s="52">
        <v>42800.642361111109</v>
      </c>
      <c r="R109" s="60">
        <f t="shared" ref="R109:R144" si="44">(Q109-$C$14)*24</f>
        <v>0.71666666655801237</v>
      </c>
      <c r="S109">
        <v>14021.38</v>
      </c>
      <c r="T109" s="60">
        <f t="shared" ref="T109:T144" si="45">(S109/$C$10)/$S$105</f>
        <v>8.8579237704366633</v>
      </c>
      <c r="U109">
        <v>32575.91</v>
      </c>
      <c r="V109" s="60">
        <f t="shared" ref="V109:V144" si="46">(U109/$D$10)/$S$105</f>
        <v>24.213999374605745</v>
      </c>
    </row>
    <row r="110" spans="3:22" x14ac:dyDescent="0.2">
      <c r="C110" s="52">
        <v>42800.65185185185</v>
      </c>
      <c r="D110" s="60">
        <f t="shared" si="38"/>
        <v>0.9444444443215616</v>
      </c>
      <c r="E110">
        <v>5063.03</v>
      </c>
      <c r="F110" s="60">
        <f t="shared" si="39"/>
        <v>5.1044960675348481</v>
      </c>
      <c r="G110">
        <v>3390.7</v>
      </c>
      <c r="H110" s="60">
        <f t="shared" si="40"/>
        <v>4.0221710008604807</v>
      </c>
      <c r="J110" s="52">
        <v>42800.652708333335</v>
      </c>
      <c r="K110" s="60">
        <f t="shared" si="41"/>
        <v>0.96499999996740371</v>
      </c>
      <c r="L110">
        <v>9340.8700000000008</v>
      </c>
      <c r="M110" s="60">
        <f t="shared" si="42"/>
        <v>25.419246520704011</v>
      </c>
      <c r="N110">
        <v>8078.61</v>
      </c>
      <c r="O110" s="60">
        <f t="shared" si="43"/>
        <v>25.866685293884405</v>
      </c>
      <c r="Q110" s="52">
        <v>42800.653564814813</v>
      </c>
      <c r="R110" s="60">
        <f t="shared" si="44"/>
        <v>0.98555555543862283</v>
      </c>
      <c r="S110">
        <v>13252.01</v>
      </c>
      <c r="T110" s="60">
        <f t="shared" si="45"/>
        <v>8.371878829691827</v>
      </c>
      <c r="U110">
        <v>27787.95</v>
      </c>
      <c r="V110" s="60">
        <f t="shared" si="46"/>
        <v>20.655060869261238</v>
      </c>
    </row>
    <row r="111" spans="3:22" x14ac:dyDescent="0.2">
      <c r="C111" s="52">
        <v>42800.662766203706</v>
      </c>
      <c r="D111" s="60">
        <f t="shared" si="38"/>
        <v>1.2063888888806105</v>
      </c>
      <c r="E111">
        <v>5297.86</v>
      </c>
      <c r="F111" s="60">
        <f t="shared" si="39"/>
        <v>5.3412493183627525</v>
      </c>
      <c r="G111">
        <v>3620</v>
      </c>
      <c r="H111" s="60">
        <f t="shared" si="40"/>
        <v>4.2941749559427089</v>
      </c>
      <c r="J111" s="52">
        <v>42800.663622685184</v>
      </c>
      <c r="K111" s="60">
        <f t="shared" si="41"/>
        <v>1.2269444443518296</v>
      </c>
      <c r="L111">
        <v>9409.64</v>
      </c>
      <c r="M111" s="60">
        <f t="shared" si="42"/>
        <v>25.606389857805244</v>
      </c>
      <c r="N111">
        <v>8293.02</v>
      </c>
      <c r="O111" s="60">
        <f t="shared" si="43"/>
        <v>26.553198938417534</v>
      </c>
      <c r="Q111" s="52">
        <v>42800.664479166669</v>
      </c>
      <c r="R111" s="60">
        <f t="shared" si="44"/>
        <v>1.2474999999976717</v>
      </c>
      <c r="S111">
        <v>12533.21</v>
      </c>
      <c r="T111" s="60">
        <f t="shared" si="45"/>
        <v>7.9177811869355592</v>
      </c>
      <c r="U111">
        <v>23926.75</v>
      </c>
      <c r="V111" s="60">
        <f t="shared" si="46"/>
        <v>17.78499233133773</v>
      </c>
    </row>
    <row r="112" spans="3:22" x14ac:dyDescent="0.2">
      <c r="C112" s="52">
        <v>42800.674143518518</v>
      </c>
      <c r="D112" s="60">
        <f t="shared" si="38"/>
        <v>1.4794444443541579</v>
      </c>
      <c r="E112">
        <v>5047.43</v>
      </c>
      <c r="F112" s="60">
        <f t="shared" si="39"/>
        <v>5.0887683039913689</v>
      </c>
      <c r="G112">
        <v>3991.98</v>
      </c>
      <c r="H112" s="60">
        <f t="shared" si="40"/>
        <v>4.7354310885702144</v>
      </c>
      <c r="J112" s="52">
        <v>42800.675000000003</v>
      </c>
      <c r="K112" s="60">
        <f t="shared" si="41"/>
        <v>1.5</v>
      </c>
      <c r="L112">
        <v>9446.3799999999992</v>
      </c>
      <c r="M112" s="60">
        <f t="shared" si="42"/>
        <v>25.706370171969837</v>
      </c>
      <c r="N112">
        <v>8435.93</v>
      </c>
      <c r="O112" s="60">
        <f t="shared" si="43"/>
        <v>27.010778645241977</v>
      </c>
      <c r="Q112" s="52">
        <v>42800.675856481481</v>
      </c>
      <c r="R112" s="60">
        <f t="shared" si="44"/>
        <v>1.5205555554712191</v>
      </c>
      <c r="S112">
        <v>12372.96</v>
      </c>
      <c r="T112" s="60">
        <f t="shared" si="45"/>
        <v>7.8165441985497885</v>
      </c>
      <c r="U112">
        <v>20961.509999999998</v>
      </c>
      <c r="V112" s="60">
        <f t="shared" si="46"/>
        <v>15.580899813107049</v>
      </c>
    </row>
    <row r="113" spans="3:22" x14ac:dyDescent="0.2">
      <c r="C113" s="52">
        <v>42800.685543981483</v>
      </c>
      <c r="D113" s="60">
        <f t="shared" si="38"/>
        <v>1.7530555555131286</v>
      </c>
      <c r="E113">
        <v>5222.6099999999997</v>
      </c>
      <c r="F113" s="60">
        <f t="shared" si="39"/>
        <v>5.2653830230648788</v>
      </c>
      <c r="G113">
        <v>4249.2700000000004</v>
      </c>
      <c r="H113" s="60">
        <f t="shared" si="40"/>
        <v>5.0406377942095784</v>
      </c>
      <c r="J113" s="52">
        <v>42800.686400462961</v>
      </c>
      <c r="K113" s="60">
        <f t="shared" si="41"/>
        <v>1.7736111109843478</v>
      </c>
      <c r="L113">
        <v>9638.1299999999992</v>
      </c>
      <c r="M113" s="60">
        <f t="shared" si="42"/>
        <v>26.228178153490298</v>
      </c>
      <c r="N113">
        <v>8447.48</v>
      </c>
      <c r="O113" s="60">
        <f t="shared" si="43"/>
        <v>27.047760281333378</v>
      </c>
      <c r="Q113" s="52">
        <v>42800.687245370369</v>
      </c>
      <c r="R113" s="60">
        <f t="shared" si="44"/>
        <v>1.7938888887874782</v>
      </c>
      <c r="S113">
        <v>11744.91</v>
      </c>
      <c r="T113" s="60">
        <f t="shared" si="45"/>
        <v>7.4197773308076149</v>
      </c>
      <c r="U113">
        <v>18356.05</v>
      </c>
      <c r="V113" s="60">
        <f t="shared" si="46"/>
        <v>13.644235363501181</v>
      </c>
    </row>
    <row r="114" spans="3:22" x14ac:dyDescent="0.2">
      <c r="C114" s="52">
        <v>42800.696944444448</v>
      </c>
      <c r="D114" s="60">
        <f t="shared" si="38"/>
        <v>2.0266666666720994</v>
      </c>
      <c r="E114">
        <v>5221.37</v>
      </c>
      <c r="F114" s="60">
        <f t="shared" si="39"/>
        <v>5.264132867501166</v>
      </c>
      <c r="G114">
        <v>4482.25</v>
      </c>
      <c r="H114" s="60">
        <f t="shared" si="40"/>
        <v>5.3170070984182889</v>
      </c>
      <c r="J114" s="52">
        <v>42800.697789351849</v>
      </c>
      <c r="K114" s="60">
        <f t="shared" si="41"/>
        <v>2.0469444443006068</v>
      </c>
      <c r="L114">
        <v>9669.5300000000007</v>
      </c>
      <c r="M114" s="60">
        <f t="shared" si="42"/>
        <v>26.313626761676701</v>
      </c>
      <c r="N114">
        <v>8864.36</v>
      </c>
      <c r="O114" s="60">
        <f t="shared" si="43"/>
        <v>28.382557203738909</v>
      </c>
      <c r="Q114" s="52">
        <v>42800.698645833334</v>
      </c>
      <c r="R114" s="60">
        <f t="shared" si="44"/>
        <v>2.067499999946449</v>
      </c>
      <c r="S114">
        <v>11307.22</v>
      </c>
      <c r="T114" s="60">
        <f t="shared" si="45"/>
        <v>7.1432692656184233</v>
      </c>
      <c r="U114">
        <v>16460.61</v>
      </c>
      <c r="V114" s="60">
        <f t="shared" si="46"/>
        <v>12.235335873829131</v>
      </c>
    </row>
    <row r="115" spans="3:22" x14ac:dyDescent="0.2">
      <c r="C115" s="52">
        <v>42800.707962962966</v>
      </c>
      <c r="D115" s="60">
        <f t="shared" si="38"/>
        <v>2.2911111111170612</v>
      </c>
      <c r="E115">
        <v>5380.68</v>
      </c>
      <c r="F115" s="60">
        <f t="shared" si="39"/>
        <v>5.4247476117390985</v>
      </c>
      <c r="G115">
        <v>4783.55</v>
      </c>
      <c r="H115" s="60">
        <f t="shared" si="40"/>
        <v>5.6744200581491002</v>
      </c>
      <c r="J115" s="52">
        <v>42800.708807870367</v>
      </c>
      <c r="K115" s="60">
        <f t="shared" si="41"/>
        <v>2.3113888887455687</v>
      </c>
      <c r="L115">
        <v>9483.2900000000009</v>
      </c>
      <c r="M115" s="60">
        <f t="shared" si="42"/>
        <v>25.806813105987679</v>
      </c>
      <c r="N115">
        <v>8934.09</v>
      </c>
      <c r="O115" s="60">
        <f t="shared" si="43"/>
        <v>28.605823825786828</v>
      </c>
      <c r="Q115" s="52">
        <v>42800.709664351853</v>
      </c>
      <c r="R115" s="60">
        <f t="shared" si="44"/>
        <v>2.3319444443914108</v>
      </c>
      <c r="S115">
        <v>11213.43</v>
      </c>
      <c r="T115" s="60">
        <f t="shared" si="45"/>
        <v>7.084017988609367</v>
      </c>
      <c r="U115">
        <v>15146.22</v>
      </c>
      <c r="V115" s="60">
        <f t="shared" si="46"/>
        <v>11.258336654529099</v>
      </c>
    </row>
    <row r="116" spans="3:22" x14ac:dyDescent="0.2">
      <c r="C116" s="52">
        <v>42800.719340277778</v>
      </c>
      <c r="D116" s="60">
        <f t="shared" si="38"/>
        <v>2.5641666665906087</v>
      </c>
      <c r="E116">
        <v>5361.01</v>
      </c>
      <c r="F116" s="60">
        <f t="shared" si="39"/>
        <v>5.4049165150147243</v>
      </c>
      <c r="G116">
        <v>4676.0600000000004</v>
      </c>
      <c r="H116" s="60">
        <f t="shared" si="40"/>
        <v>5.5469115316258186</v>
      </c>
      <c r="J116" s="52">
        <v>42800.720196759263</v>
      </c>
      <c r="K116" s="60">
        <f t="shared" si="41"/>
        <v>2.5847222222364508</v>
      </c>
      <c r="L116">
        <v>9455.41</v>
      </c>
      <c r="M116" s="60">
        <f t="shared" si="42"/>
        <v>25.730943450056568</v>
      </c>
      <c r="N116">
        <v>9102.16</v>
      </c>
      <c r="O116" s="60">
        <f t="shared" si="43"/>
        <v>29.143962663698694</v>
      </c>
      <c r="Q116" s="52">
        <v>42800.721041666664</v>
      </c>
      <c r="R116" s="60">
        <f t="shared" si="44"/>
        <v>2.6049999998649582</v>
      </c>
      <c r="S116">
        <v>11061.49</v>
      </c>
      <c r="T116" s="60">
        <f t="shared" si="45"/>
        <v>6.988030793505879</v>
      </c>
      <c r="U116">
        <v>14045.47</v>
      </c>
      <c r="V116" s="60">
        <f t="shared" si="46"/>
        <v>10.440138181743619</v>
      </c>
    </row>
    <row r="117" spans="3:22" x14ac:dyDescent="0.2">
      <c r="C117" s="52">
        <v>42800.730740740742</v>
      </c>
      <c r="D117" s="60">
        <f t="shared" si="38"/>
        <v>2.8377777777495794</v>
      </c>
      <c r="E117">
        <v>5252.89</v>
      </c>
      <c r="F117" s="60">
        <f t="shared" si="39"/>
        <v>5.2959110153787616</v>
      </c>
      <c r="G117">
        <v>4919.59</v>
      </c>
      <c r="H117" s="60">
        <f t="shared" si="40"/>
        <v>5.8357956274878973</v>
      </c>
      <c r="J117" s="52">
        <v>42800.73159722222</v>
      </c>
      <c r="K117" s="60">
        <f t="shared" si="41"/>
        <v>2.8583333332207985</v>
      </c>
      <c r="L117">
        <v>9663.1200000000008</v>
      </c>
      <c r="M117" s="60">
        <f t="shared" si="42"/>
        <v>26.296183271916355</v>
      </c>
      <c r="N117">
        <v>9072.65</v>
      </c>
      <c r="O117" s="60">
        <f t="shared" si="43"/>
        <v>29.049475383953467</v>
      </c>
      <c r="Q117" s="52">
        <v>42800.732442129629</v>
      </c>
      <c r="R117" s="60">
        <f t="shared" si="44"/>
        <v>2.878611111023929</v>
      </c>
      <c r="S117">
        <v>11038.33</v>
      </c>
      <c r="T117" s="60">
        <f t="shared" si="45"/>
        <v>6.973399600675835</v>
      </c>
      <c r="U117">
        <v>13334.68</v>
      </c>
      <c r="V117" s="60">
        <f t="shared" si="46"/>
        <v>9.911800873116599</v>
      </c>
    </row>
    <row r="118" spans="3:22" x14ac:dyDescent="0.2">
      <c r="C118" s="52">
        <v>42800.742129629631</v>
      </c>
      <c r="D118" s="60">
        <f t="shared" si="38"/>
        <v>3.1111111110658385</v>
      </c>
      <c r="E118">
        <v>5379.11</v>
      </c>
      <c r="F118" s="60">
        <f t="shared" si="39"/>
        <v>5.4231647534850431</v>
      </c>
      <c r="G118">
        <v>5009.68</v>
      </c>
      <c r="H118" s="60">
        <f t="shared" si="40"/>
        <v>5.9426636445544387</v>
      </c>
      <c r="J118" s="52">
        <v>42800.742986111109</v>
      </c>
      <c r="K118" s="60">
        <f t="shared" si="41"/>
        <v>3.1316666665370576</v>
      </c>
      <c r="L118">
        <v>9682.82</v>
      </c>
      <c r="M118" s="60">
        <f t="shared" si="42"/>
        <v>26.349792749026932</v>
      </c>
      <c r="N118">
        <v>9303.91</v>
      </c>
      <c r="O118" s="60">
        <f t="shared" si="43"/>
        <v>29.789940592827733</v>
      </c>
      <c r="Q118" s="52">
        <v>42800.743842592594</v>
      </c>
      <c r="R118" s="60">
        <f t="shared" si="44"/>
        <v>3.1522222221828997</v>
      </c>
      <c r="S118">
        <v>10586.19</v>
      </c>
      <c r="T118" s="60">
        <f t="shared" si="45"/>
        <v>6.6877628335697992</v>
      </c>
      <c r="U118">
        <v>12761.39</v>
      </c>
      <c r="V118" s="60">
        <f t="shared" si="46"/>
        <v>9.4856686882760926</v>
      </c>
    </row>
    <row r="119" spans="3:22" x14ac:dyDescent="0.2">
      <c r="C119" s="52">
        <v>42800.753541666665</v>
      </c>
      <c r="D119" s="60">
        <f t="shared" si="38"/>
        <v>3.3849999998928979</v>
      </c>
      <c r="E119">
        <v>5434.68</v>
      </c>
      <c r="F119" s="60">
        <f t="shared" si="39"/>
        <v>5.4791898701588364</v>
      </c>
      <c r="G119">
        <v>4983.8500000000004</v>
      </c>
      <c r="H119" s="60">
        <f t="shared" si="40"/>
        <v>5.9120231641367598</v>
      </c>
      <c r="J119" s="52">
        <v>42800.75439814815</v>
      </c>
      <c r="K119" s="60">
        <f t="shared" si="41"/>
        <v>3.40555555553874</v>
      </c>
      <c r="L119">
        <v>9707.7000000000007</v>
      </c>
      <c r="M119" s="60">
        <f t="shared" si="42"/>
        <v>26.417498525195011</v>
      </c>
      <c r="N119">
        <v>9304.6200000000008</v>
      </c>
      <c r="O119" s="60">
        <f t="shared" si="43"/>
        <v>29.792213922838553</v>
      </c>
      <c r="Q119" s="52">
        <v>42800.755254629628</v>
      </c>
      <c r="R119" s="60">
        <f t="shared" si="44"/>
        <v>3.4261111110099591</v>
      </c>
      <c r="S119">
        <v>10739.64</v>
      </c>
      <c r="T119" s="60">
        <f t="shared" si="45"/>
        <v>6.7847039622299947</v>
      </c>
      <c r="U119">
        <v>11793.96</v>
      </c>
      <c r="V119" s="60">
        <f t="shared" si="46"/>
        <v>8.7665683035140134</v>
      </c>
    </row>
    <row r="120" spans="3:22" x14ac:dyDescent="0.2">
      <c r="C120" s="52">
        <v>42800.76494212963</v>
      </c>
      <c r="D120" s="60">
        <f t="shared" si="38"/>
        <v>3.6586111110518686</v>
      </c>
      <c r="E120">
        <v>5495.26</v>
      </c>
      <c r="F120" s="60">
        <f t="shared" si="39"/>
        <v>5.5402660185860144</v>
      </c>
      <c r="G120">
        <v>4839.25</v>
      </c>
      <c r="H120" s="60">
        <f t="shared" si="40"/>
        <v>5.7404934131341863</v>
      </c>
      <c r="J120" s="52">
        <v>42800.765798611108</v>
      </c>
      <c r="K120" s="60">
        <f t="shared" si="41"/>
        <v>3.6791666665230878</v>
      </c>
      <c r="L120">
        <v>9653.34</v>
      </c>
      <c r="M120" s="60">
        <f t="shared" si="42"/>
        <v>26.269569023888874</v>
      </c>
      <c r="N120">
        <v>9222.3700000000008</v>
      </c>
      <c r="O120" s="60">
        <f t="shared" si="43"/>
        <v>29.528859847642199</v>
      </c>
      <c r="Q120" s="52">
        <v>42800.766643518517</v>
      </c>
      <c r="R120" s="60">
        <f t="shared" si="44"/>
        <v>3.6994444443262182</v>
      </c>
      <c r="S120">
        <v>10445.26</v>
      </c>
      <c r="T120" s="60">
        <f t="shared" si="45"/>
        <v>6.5987311407572768</v>
      </c>
      <c r="U120">
        <v>11758.25</v>
      </c>
      <c r="V120" s="60">
        <f t="shared" si="46"/>
        <v>8.7400247037291674</v>
      </c>
    </row>
    <row r="121" spans="3:22" x14ac:dyDescent="0.2">
      <c r="C121" s="52">
        <v>42800.776331018518</v>
      </c>
      <c r="D121" s="60">
        <f t="shared" si="38"/>
        <v>3.9319444443681277</v>
      </c>
      <c r="E121">
        <v>5355.84</v>
      </c>
      <c r="F121" s="60">
        <f t="shared" si="39"/>
        <v>5.39970417286602</v>
      </c>
      <c r="G121">
        <v>5147.7299999999996</v>
      </c>
      <c r="H121" s="60">
        <f t="shared" si="40"/>
        <v>6.1064235486063421</v>
      </c>
      <c r="J121" s="52">
        <v>42800.777187500003</v>
      </c>
      <c r="K121" s="60">
        <f t="shared" si="41"/>
        <v>3.9525000000139698</v>
      </c>
      <c r="L121">
        <v>9729.82</v>
      </c>
      <c r="M121" s="60">
        <f t="shared" si="42"/>
        <v>26.477693531981096</v>
      </c>
      <c r="N121">
        <v>9290.09</v>
      </c>
      <c r="O121" s="60">
        <f t="shared" si="43"/>
        <v>29.74569070444824</v>
      </c>
      <c r="Q121" s="52">
        <v>42800.778043981481</v>
      </c>
      <c r="R121" s="60">
        <f t="shared" si="44"/>
        <v>3.973055555485189</v>
      </c>
      <c r="S121">
        <v>10678.91</v>
      </c>
      <c r="T121" s="60">
        <f t="shared" si="45"/>
        <v>6.7463381444161552</v>
      </c>
      <c r="U121">
        <v>10977.41</v>
      </c>
      <c r="V121" s="60">
        <f t="shared" si="46"/>
        <v>8.1596185302203637</v>
      </c>
    </row>
    <row r="122" spans="3:22" x14ac:dyDescent="0.2">
      <c r="C122" s="52">
        <v>42800.787731481483</v>
      </c>
      <c r="D122" s="60">
        <f t="shared" si="38"/>
        <v>4.2055555555270985</v>
      </c>
      <c r="E122">
        <v>5495.74</v>
      </c>
      <c r="F122" s="60">
        <f t="shared" si="39"/>
        <v>5.5407499497719677</v>
      </c>
      <c r="G122">
        <v>5158.63</v>
      </c>
      <c r="H122" s="60">
        <f t="shared" si="40"/>
        <v>6.1193535229211982</v>
      </c>
      <c r="J122" s="52">
        <v>42800.788576388892</v>
      </c>
      <c r="K122" s="60">
        <f t="shared" si="41"/>
        <v>4.2258333333302289</v>
      </c>
      <c r="L122">
        <v>9598.68</v>
      </c>
      <c r="M122" s="60">
        <f t="shared" si="42"/>
        <v>26.120823134606432</v>
      </c>
      <c r="N122">
        <v>9228.57</v>
      </c>
      <c r="O122" s="60">
        <f t="shared" si="43"/>
        <v>29.548711461821132</v>
      </c>
      <c r="Q122" s="52">
        <v>42800.78943287037</v>
      </c>
      <c r="R122" s="60">
        <f t="shared" si="44"/>
        <v>4.246388888801448</v>
      </c>
      <c r="S122">
        <v>10371.9</v>
      </c>
      <c r="T122" s="60">
        <f t="shared" si="45"/>
        <v>6.552386395247261</v>
      </c>
      <c r="U122">
        <v>10789.25</v>
      </c>
      <c r="V122" s="60">
        <f t="shared" si="46"/>
        <v>8.0197573222809453</v>
      </c>
    </row>
    <row r="123" spans="3:22" x14ac:dyDescent="0.2">
      <c r="C123" s="52">
        <v>42800.799120370371</v>
      </c>
      <c r="D123" s="60">
        <f t="shared" si="38"/>
        <v>4.4788888888433576</v>
      </c>
      <c r="E123">
        <v>5313.66</v>
      </c>
      <c r="F123" s="60">
        <f t="shared" si="39"/>
        <v>5.3571787199003804</v>
      </c>
      <c r="G123">
        <v>5103.7299999999996</v>
      </c>
      <c r="H123" s="60">
        <f t="shared" si="40"/>
        <v>6.0542291568766515</v>
      </c>
      <c r="J123" s="52">
        <v>42800.799976851849</v>
      </c>
      <c r="K123" s="60">
        <f t="shared" si="41"/>
        <v>4.4994444443145767</v>
      </c>
      <c r="L123">
        <v>9484.33</v>
      </c>
      <c r="M123" s="60">
        <f t="shared" si="42"/>
        <v>25.809643250972197</v>
      </c>
      <c r="N123">
        <v>9138.27</v>
      </c>
      <c r="O123" s="60">
        <f t="shared" si="43"/>
        <v>29.259582306924717</v>
      </c>
      <c r="Q123" s="52">
        <v>42800.800833333335</v>
      </c>
      <c r="R123" s="60">
        <f t="shared" si="44"/>
        <v>4.5199999999604188</v>
      </c>
      <c r="S123">
        <v>10307.549999999999</v>
      </c>
      <c r="T123" s="60">
        <f t="shared" si="45"/>
        <v>6.5117336638736303</v>
      </c>
      <c r="U123">
        <v>10599.91</v>
      </c>
      <c r="V123" s="60">
        <f t="shared" si="46"/>
        <v>7.87901900855194</v>
      </c>
    </row>
    <row r="124" spans="3:22" x14ac:dyDescent="0.2">
      <c r="C124" s="52">
        <v>42800.810532407406</v>
      </c>
      <c r="D124" s="60">
        <f t="shared" si="38"/>
        <v>4.752777777670417</v>
      </c>
      <c r="E124">
        <v>5417.58</v>
      </c>
      <c r="F124" s="60">
        <f t="shared" si="39"/>
        <v>5.4619498216592524</v>
      </c>
      <c r="G124">
        <v>5015.2</v>
      </c>
      <c r="H124" s="60">
        <f t="shared" si="40"/>
        <v>5.9492116682441631</v>
      </c>
      <c r="J124" s="52">
        <v>42800.811388888891</v>
      </c>
      <c r="K124" s="60">
        <f t="shared" si="41"/>
        <v>4.7733333333162591</v>
      </c>
      <c r="L124">
        <v>9563.68</v>
      </c>
      <c r="M124" s="60">
        <f t="shared" si="42"/>
        <v>26.025577870704392</v>
      </c>
      <c r="N124">
        <v>9256</v>
      </c>
      <c r="O124" s="60">
        <f t="shared" si="43"/>
        <v>29.636538845196647</v>
      </c>
      <c r="Q124" s="52">
        <v>42800.812245370369</v>
      </c>
      <c r="R124" s="60">
        <f t="shared" si="44"/>
        <v>4.7938888887874782</v>
      </c>
      <c r="S124">
        <v>10490.39</v>
      </c>
      <c r="T124" s="60">
        <f t="shared" si="45"/>
        <v>6.6272417509653883</v>
      </c>
      <c r="U124">
        <v>10564.34</v>
      </c>
      <c r="V124" s="60">
        <f t="shared" si="46"/>
        <v>7.8525794721658579</v>
      </c>
    </row>
    <row r="125" spans="3:22" x14ac:dyDescent="0.2">
      <c r="C125" s="52">
        <v>42800.821956018517</v>
      </c>
      <c r="D125" s="60">
        <f t="shared" si="38"/>
        <v>5.0269444443401881</v>
      </c>
      <c r="E125">
        <v>5231.66</v>
      </c>
      <c r="F125" s="60">
        <f t="shared" si="39"/>
        <v>5.2745071423000391</v>
      </c>
      <c r="G125">
        <v>5063.5600000000004</v>
      </c>
      <c r="H125" s="60">
        <f t="shared" si="40"/>
        <v>6.0065780496997965</v>
      </c>
      <c r="J125" s="52">
        <v>42800.822800925926</v>
      </c>
      <c r="K125" s="60">
        <f t="shared" si="41"/>
        <v>5.0472222221433185</v>
      </c>
      <c r="L125">
        <v>9771.86</v>
      </c>
      <c r="M125" s="60">
        <f t="shared" si="42"/>
        <v>26.592096700393721</v>
      </c>
      <c r="N125">
        <v>9095.2900000000009</v>
      </c>
      <c r="O125" s="60">
        <f t="shared" si="43"/>
        <v>29.121965794439131</v>
      </c>
      <c r="Q125" s="52">
        <v>42800.823657407411</v>
      </c>
      <c r="R125" s="60">
        <f t="shared" si="44"/>
        <v>5.0677777777891606</v>
      </c>
      <c r="S125">
        <v>10038.1</v>
      </c>
      <c r="T125" s="60">
        <f t="shared" si="45"/>
        <v>6.3415102222477584</v>
      </c>
      <c r="U125">
        <v>10367.969999999999</v>
      </c>
      <c r="V125" s="60">
        <f t="shared" si="46"/>
        <v>7.7066156891988928</v>
      </c>
    </row>
    <row r="126" spans="3:22" x14ac:dyDescent="0.2">
      <c r="C126" s="52">
        <v>42800.833298611113</v>
      </c>
      <c r="D126" s="60">
        <f t="shared" si="38"/>
        <v>5.2991666666348465</v>
      </c>
      <c r="E126">
        <v>5434.72</v>
      </c>
      <c r="F126" s="60">
        <f t="shared" si="39"/>
        <v>5.4792301977576656</v>
      </c>
      <c r="G126">
        <v>5083.47</v>
      </c>
      <c r="H126" s="60">
        <f t="shared" si="40"/>
        <v>6.0301960119574813</v>
      </c>
      <c r="J126" s="52">
        <v>42800.834143518521</v>
      </c>
      <c r="K126" s="60">
        <f t="shared" si="41"/>
        <v>5.3194444444379769</v>
      </c>
      <c r="L126">
        <v>9739.69</v>
      </c>
      <c r="M126" s="60">
        <f t="shared" si="42"/>
        <v>26.504552696401475</v>
      </c>
      <c r="N126">
        <v>9274.8799999999992</v>
      </c>
      <c r="O126" s="60">
        <f t="shared" si="43"/>
        <v>29.696990212244753</v>
      </c>
      <c r="Q126" s="52">
        <v>42800.834999999999</v>
      </c>
      <c r="R126" s="60">
        <f t="shared" si="44"/>
        <v>5.339999999909196</v>
      </c>
      <c r="S126">
        <v>10278.76</v>
      </c>
      <c r="T126" s="60">
        <f t="shared" si="45"/>
        <v>6.4935457518884423</v>
      </c>
      <c r="U126">
        <v>10267.99</v>
      </c>
      <c r="V126" s="60">
        <f t="shared" si="46"/>
        <v>7.6322995562812537</v>
      </c>
    </row>
    <row r="127" spans="3:22" x14ac:dyDescent="0.2">
      <c r="C127" s="52">
        <v>42800.844699074078</v>
      </c>
      <c r="D127" s="60">
        <f t="shared" si="38"/>
        <v>5.5727777777938172</v>
      </c>
      <c r="E127">
        <v>5386.09</v>
      </c>
      <c r="F127" s="60">
        <f t="shared" si="39"/>
        <v>5.4302019194807798</v>
      </c>
      <c r="G127">
        <v>5091.49</v>
      </c>
      <c r="H127" s="60">
        <f t="shared" si="40"/>
        <v>6.0397096260863918</v>
      </c>
      <c r="J127" s="52">
        <v>42800.845555555556</v>
      </c>
      <c r="K127" s="60">
        <f t="shared" si="41"/>
        <v>5.5933333332650363</v>
      </c>
      <c r="L127">
        <v>9417.43</v>
      </c>
      <c r="M127" s="60">
        <f t="shared" si="42"/>
        <v>25.627588732256584</v>
      </c>
      <c r="N127">
        <v>9244.24</v>
      </c>
      <c r="O127" s="60">
        <f t="shared" si="43"/>
        <v>29.59888481572176</v>
      </c>
      <c r="Q127" s="52">
        <v>42800.846412037034</v>
      </c>
      <c r="R127" s="60">
        <f t="shared" si="44"/>
        <v>5.6138888887362555</v>
      </c>
      <c r="S127">
        <v>10181.48</v>
      </c>
      <c r="T127" s="60">
        <f t="shared" si="45"/>
        <v>6.4320896880496417</v>
      </c>
      <c r="U127">
        <v>10143.18</v>
      </c>
      <c r="V127" s="60">
        <f t="shared" si="46"/>
        <v>7.539527036282748</v>
      </c>
    </row>
    <row r="128" spans="3:22" x14ac:dyDescent="0.2">
      <c r="C128" s="52">
        <v>42800.856111111112</v>
      </c>
      <c r="D128" s="60">
        <f t="shared" si="38"/>
        <v>5.8466666666208766</v>
      </c>
      <c r="E128">
        <v>5417.73</v>
      </c>
      <c r="F128" s="60">
        <f t="shared" si="39"/>
        <v>5.4621010501548621</v>
      </c>
      <c r="G128">
        <v>5148.6899999999996</v>
      </c>
      <c r="H128" s="60">
        <f t="shared" si="40"/>
        <v>6.1075623353349897</v>
      </c>
      <c r="J128" s="52">
        <v>42800.856956018521</v>
      </c>
      <c r="K128" s="60">
        <f t="shared" si="41"/>
        <v>5.8669444444240071</v>
      </c>
      <c r="L128">
        <v>9647.23</v>
      </c>
      <c r="M128" s="60">
        <f t="shared" si="42"/>
        <v>26.252941922104828</v>
      </c>
      <c r="N128">
        <v>9184.84</v>
      </c>
      <c r="O128" s="60">
        <f t="shared" si="43"/>
        <v>29.408693544394552</v>
      </c>
      <c r="Q128" s="52">
        <v>42800.857812499999</v>
      </c>
      <c r="R128" s="60">
        <f t="shared" si="44"/>
        <v>5.8874999998952262</v>
      </c>
      <c r="S128">
        <v>10047.93</v>
      </c>
      <c r="T128" s="60">
        <f t="shared" si="45"/>
        <v>6.3477202665275216</v>
      </c>
      <c r="U128">
        <v>10168.5</v>
      </c>
      <c r="V128" s="60">
        <f t="shared" si="46"/>
        <v>7.558347645259289</v>
      </c>
    </row>
    <row r="129" spans="3:22" x14ac:dyDescent="0.2">
      <c r="C129" s="52">
        <v>42800.867523148147</v>
      </c>
      <c r="D129" s="60">
        <f t="shared" si="38"/>
        <v>6.1205555554479361</v>
      </c>
      <c r="E129">
        <v>5305.19</v>
      </c>
      <c r="F129" s="60">
        <f t="shared" si="39"/>
        <v>5.3486393508482468</v>
      </c>
      <c r="G129">
        <v>5126.45</v>
      </c>
      <c r="H129" s="60">
        <f t="shared" si="40"/>
        <v>6.081180442787983</v>
      </c>
      <c r="J129" s="52">
        <v>42800.868379629632</v>
      </c>
      <c r="K129" s="60">
        <f t="shared" si="41"/>
        <v>6.1411111110937782</v>
      </c>
      <c r="L129">
        <v>9627.76</v>
      </c>
      <c r="M129" s="60">
        <f t="shared" si="42"/>
        <v>26.199958342442752</v>
      </c>
      <c r="N129">
        <v>9215.57</v>
      </c>
      <c r="O129" s="60">
        <f t="shared" si="43"/>
        <v>29.507087109510465</v>
      </c>
      <c r="Q129" s="52">
        <v>42800.86922453704</v>
      </c>
      <c r="R129" s="60">
        <f t="shared" si="44"/>
        <v>6.1613888888969086</v>
      </c>
      <c r="S129">
        <v>10164.290000000001</v>
      </c>
      <c r="T129" s="60">
        <f t="shared" si="45"/>
        <v>6.4212300073610216</v>
      </c>
      <c r="U129">
        <v>10192.31</v>
      </c>
      <c r="V129" s="60">
        <f t="shared" si="46"/>
        <v>7.5760458561491575</v>
      </c>
    </row>
    <row r="130" spans="3:22" x14ac:dyDescent="0.2">
      <c r="C130" s="52">
        <v>42800.878912037035</v>
      </c>
      <c r="D130" s="60">
        <f t="shared" si="38"/>
        <v>6.3938888887641951</v>
      </c>
      <c r="E130">
        <v>5370.57</v>
      </c>
      <c r="F130" s="60">
        <f t="shared" si="39"/>
        <v>5.4145548111349582</v>
      </c>
      <c r="G130">
        <v>5257.22</v>
      </c>
      <c r="H130" s="60">
        <f t="shared" si="40"/>
        <v>6.236304547480974</v>
      </c>
      <c r="J130" s="52">
        <v>42800.87976851852</v>
      </c>
      <c r="K130" s="60">
        <f t="shared" si="41"/>
        <v>6.4144444444100372</v>
      </c>
      <c r="L130">
        <v>9518.67</v>
      </c>
      <c r="M130" s="60">
        <f t="shared" si="42"/>
        <v>25.90309246132637</v>
      </c>
      <c r="N130">
        <v>9092.43</v>
      </c>
      <c r="O130" s="60">
        <f t="shared" si="43"/>
        <v>29.112808436930781</v>
      </c>
      <c r="Q130" s="52">
        <v>42800.880624999998</v>
      </c>
      <c r="R130" s="60">
        <f t="shared" si="44"/>
        <v>6.4349999998812564</v>
      </c>
      <c r="S130">
        <v>10111.94</v>
      </c>
      <c r="T130" s="60">
        <f t="shared" si="45"/>
        <v>6.3881582049148751</v>
      </c>
      <c r="U130">
        <v>9964.98</v>
      </c>
      <c r="V130" s="60">
        <f t="shared" si="46"/>
        <v>7.4070691958554269</v>
      </c>
    </row>
    <row r="131" spans="3:22" x14ac:dyDescent="0.2">
      <c r="C131" s="52">
        <v>42800.890335648146</v>
      </c>
      <c r="D131" s="60">
        <f t="shared" si="38"/>
        <v>6.6680555554339662</v>
      </c>
      <c r="E131">
        <v>5236.5200000000004</v>
      </c>
      <c r="F131" s="60">
        <f t="shared" si="39"/>
        <v>5.279406945557815</v>
      </c>
      <c r="G131">
        <v>5032.32</v>
      </c>
      <c r="H131" s="60">
        <f t="shared" si="40"/>
        <v>5.9695200315717152</v>
      </c>
      <c r="J131" s="52">
        <v>42800.891192129631</v>
      </c>
      <c r="K131" s="60">
        <f t="shared" si="41"/>
        <v>6.6886111110798083</v>
      </c>
      <c r="L131">
        <v>9471.58</v>
      </c>
      <c r="M131" s="60">
        <f t="shared" si="42"/>
        <v>25.774946761979308</v>
      </c>
      <c r="N131">
        <v>9177.7800000000007</v>
      </c>
      <c r="O131" s="60">
        <f t="shared" si="43"/>
        <v>29.386088319216608</v>
      </c>
      <c r="Q131" s="52">
        <v>42800.892048611109</v>
      </c>
      <c r="R131" s="60">
        <f t="shared" si="44"/>
        <v>6.7091666665510274</v>
      </c>
      <c r="S131">
        <v>10470.129999999999</v>
      </c>
      <c r="T131" s="60">
        <f t="shared" si="45"/>
        <v>6.6144426159594873</v>
      </c>
      <c r="U131">
        <v>10315.379999999999</v>
      </c>
      <c r="V131" s="60">
        <f t="shared" si="46"/>
        <v>7.6675250167630189</v>
      </c>
    </row>
    <row r="132" spans="3:22" x14ac:dyDescent="0.2">
      <c r="C132" s="52">
        <v>42800.901736111111</v>
      </c>
      <c r="D132" s="60">
        <f t="shared" si="38"/>
        <v>6.941666666592937</v>
      </c>
      <c r="E132">
        <v>5231.38</v>
      </c>
      <c r="F132" s="60">
        <f t="shared" si="39"/>
        <v>5.2742248491082329</v>
      </c>
      <c r="G132">
        <v>5162.2</v>
      </c>
      <c r="H132" s="60">
        <f t="shared" si="40"/>
        <v>6.1235883860683558</v>
      </c>
      <c r="J132" s="52">
        <v>42800.902592592596</v>
      </c>
      <c r="K132" s="60">
        <f t="shared" si="41"/>
        <v>6.9622222222387791</v>
      </c>
      <c r="L132">
        <v>9493.27</v>
      </c>
      <c r="M132" s="60">
        <f t="shared" si="42"/>
        <v>25.83397161266603</v>
      </c>
      <c r="N132">
        <v>9120.1</v>
      </c>
      <c r="O132" s="60">
        <f t="shared" si="43"/>
        <v>29.201404269887416</v>
      </c>
      <c r="Q132" s="52">
        <v>42800.903437499997</v>
      </c>
      <c r="R132" s="60">
        <f t="shared" si="44"/>
        <v>6.9824999998672865</v>
      </c>
      <c r="S132">
        <v>10250.44</v>
      </c>
      <c r="T132" s="60">
        <f t="shared" si="45"/>
        <v>6.475654759619581</v>
      </c>
      <c r="U132">
        <v>9912.85</v>
      </c>
      <c r="V132" s="60">
        <f t="shared" si="46"/>
        <v>7.3683204460154936</v>
      </c>
    </row>
    <row r="133" spans="3:22" x14ac:dyDescent="0.2">
      <c r="C133" s="52">
        <v>42800.913090277776</v>
      </c>
      <c r="D133" s="60">
        <f t="shared" si="38"/>
        <v>7.2141666665556841</v>
      </c>
      <c r="E133">
        <v>5350.98</v>
      </c>
      <c r="F133" s="60">
        <f t="shared" si="39"/>
        <v>5.3948043696082424</v>
      </c>
      <c r="G133">
        <v>5235.3</v>
      </c>
      <c r="H133" s="60">
        <f t="shared" si="40"/>
        <v>6.2103022505101837</v>
      </c>
      <c r="J133" s="52">
        <v>42800.913946759261</v>
      </c>
      <c r="K133" s="60">
        <f t="shared" si="41"/>
        <v>7.2347222222015262</v>
      </c>
      <c r="L133">
        <v>9320.43</v>
      </c>
      <c r="M133" s="60">
        <f t="shared" si="42"/>
        <v>25.363623286585216</v>
      </c>
      <c r="N133">
        <v>9226.91</v>
      </c>
      <c r="O133" s="60">
        <f t="shared" si="43"/>
        <v>29.543396352218384</v>
      </c>
      <c r="Q133" s="52">
        <v>42800.91479166667</v>
      </c>
      <c r="R133" s="60">
        <f t="shared" si="44"/>
        <v>7.2550000000046566</v>
      </c>
      <c r="S133">
        <v>10108.18</v>
      </c>
      <c r="T133" s="60">
        <f t="shared" si="45"/>
        <v>6.385782847184263</v>
      </c>
      <c r="U133">
        <v>10112.58</v>
      </c>
      <c r="V133" s="60">
        <f t="shared" si="46"/>
        <v>7.5167817505528038</v>
      </c>
    </row>
    <row r="134" spans="3:22" x14ac:dyDescent="0.2">
      <c r="C134" s="52">
        <v>42800.924513888887</v>
      </c>
      <c r="D134" s="60">
        <f t="shared" si="38"/>
        <v>7.4883333332254551</v>
      </c>
      <c r="E134">
        <v>5365.24</v>
      </c>
      <c r="F134" s="60">
        <f t="shared" si="39"/>
        <v>5.4091811585909371</v>
      </c>
      <c r="G134">
        <v>5066.42</v>
      </c>
      <c r="H134" s="60">
        <f t="shared" si="40"/>
        <v>6.0099706851622257</v>
      </c>
      <c r="J134" s="52">
        <v>42800.925358796296</v>
      </c>
      <c r="K134" s="60">
        <f t="shared" si="41"/>
        <v>7.5086111110285856</v>
      </c>
      <c r="L134">
        <v>9640.7099999999991</v>
      </c>
      <c r="M134" s="60">
        <f t="shared" si="42"/>
        <v>26.235199090086503</v>
      </c>
      <c r="N134">
        <v>9184.58</v>
      </c>
      <c r="O134" s="60">
        <f t="shared" si="43"/>
        <v>29.407861057348335</v>
      </c>
      <c r="Q134" s="52">
        <v>42800.926215277781</v>
      </c>
      <c r="R134" s="60">
        <f t="shared" si="44"/>
        <v>7.5291666666744277</v>
      </c>
      <c r="S134">
        <v>10252.14</v>
      </c>
      <c r="T134" s="60">
        <f t="shared" si="45"/>
        <v>6.4767287245509744</v>
      </c>
      <c r="U134">
        <v>9957.23</v>
      </c>
      <c r="V134" s="60">
        <f t="shared" si="46"/>
        <v>7.4013085434238235</v>
      </c>
    </row>
    <row r="135" spans="3:22" x14ac:dyDescent="0.2">
      <c r="C135" s="52">
        <v>42800.93577546296</v>
      </c>
      <c r="D135" s="60">
        <f t="shared" si="38"/>
        <v>7.7586111109703779</v>
      </c>
      <c r="E135">
        <v>5394.28</v>
      </c>
      <c r="F135" s="60">
        <f t="shared" si="39"/>
        <v>5.4384589953411062</v>
      </c>
      <c r="G135">
        <v>5445.36</v>
      </c>
      <c r="H135" s="60">
        <f t="shared" si="40"/>
        <v>6.459483021572427</v>
      </c>
      <c r="J135" s="52">
        <v>42800.936631944445</v>
      </c>
      <c r="K135" s="60">
        <f t="shared" si="41"/>
        <v>7.77916666661622</v>
      </c>
      <c r="L135">
        <v>9466.7800000000007</v>
      </c>
      <c r="M135" s="60">
        <f t="shared" si="42"/>
        <v>25.76188455435846</v>
      </c>
      <c r="N135">
        <v>9241.2099999999991</v>
      </c>
      <c r="O135" s="60">
        <f t="shared" si="43"/>
        <v>29.58918313976012</v>
      </c>
      <c r="Q135" s="52">
        <v>42800.937488425923</v>
      </c>
      <c r="R135" s="60">
        <f t="shared" si="44"/>
        <v>7.7997222220874391</v>
      </c>
      <c r="S135">
        <v>10122.15</v>
      </c>
      <c r="T135" s="60">
        <f t="shared" si="45"/>
        <v>6.3946083119440082</v>
      </c>
      <c r="U135">
        <v>10028.75</v>
      </c>
      <c r="V135" s="60">
        <f t="shared" si="46"/>
        <v>7.4544700739926339</v>
      </c>
    </row>
    <row r="136" spans="3:22" x14ac:dyDescent="0.2">
      <c r="C136" s="52">
        <v>42800.947164351855</v>
      </c>
      <c r="D136" s="60">
        <f t="shared" si="38"/>
        <v>8.03194444446126</v>
      </c>
      <c r="E136">
        <v>5308.14</v>
      </c>
      <c r="F136" s="60">
        <f t="shared" si="39"/>
        <v>5.3516135112619185</v>
      </c>
      <c r="G136">
        <v>5156.47</v>
      </c>
      <c r="H136" s="60">
        <f t="shared" si="40"/>
        <v>6.1167912527817405</v>
      </c>
      <c r="J136" s="52">
        <v>42800.948020833333</v>
      </c>
      <c r="K136" s="60">
        <f t="shared" si="41"/>
        <v>8.0524999999324791</v>
      </c>
      <c r="L136">
        <v>9551.75</v>
      </c>
      <c r="M136" s="60">
        <f t="shared" si="42"/>
        <v>25.993112842180068</v>
      </c>
      <c r="N136">
        <v>9339.23</v>
      </c>
      <c r="O136" s="60">
        <f t="shared" si="43"/>
        <v>29.90303075618257</v>
      </c>
      <c r="Q136" s="52">
        <v>42800.948877314811</v>
      </c>
      <c r="R136" s="60">
        <f t="shared" si="44"/>
        <v>8.0730555554036982</v>
      </c>
      <c r="S136">
        <v>10065.209999999999</v>
      </c>
      <c r="T136" s="60">
        <f t="shared" si="45"/>
        <v>6.3586368041830985</v>
      </c>
      <c r="U136">
        <v>10063.31</v>
      </c>
      <c r="V136" s="60">
        <f t="shared" si="46"/>
        <v>7.4801588672876296</v>
      </c>
    </row>
    <row r="137" spans="3:22" x14ac:dyDescent="0.2">
      <c r="C137" s="52">
        <v>42800.958564814813</v>
      </c>
      <c r="D137" s="60">
        <f t="shared" si="38"/>
        <v>8.3055555554456078</v>
      </c>
      <c r="E137">
        <v>5232.43</v>
      </c>
      <c r="F137" s="60">
        <f t="shared" si="39"/>
        <v>5.2752834485775058</v>
      </c>
      <c r="G137">
        <v>5131.53</v>
      </c>
      <c r="H137" s="60">
        <f t="shared" si="40"/>
        <v>6.0872065225604111</v>
      </c>
      <c r="J137" s="52">
        <v>42800.959409722222</v>
      </c>
      <c r="K137" s="60">
        <f t="shared" si="41"/>
        <v>8.3258333332487382</v>
      </c>
      <c r="L137">
        <v>9389.6</v>
      </c>
      <c r="M137" s="60">
        <f t="shared" si="42"/>
        <v>25.551855140988192</v>
      </c>
      <c r="N137">
        <v>9245.7000000000007</v>
      </c>
      <c r="O137" s="60">
        <f t="shared" si="43"/>
        <v>29.603559550673577</v>
      </c>
      <c r="Q137" s="52">
        <v>42800.960266203707</v>
      </c>
      <c r="R137" s="60">
        <f t="shared" si="44"/>
        <v>8.3463888888945803</v>
      </c>
      <c r="S137">
        <v>10143.870000000001</v>
      </c>
      <c r="T137" s="60">
        <f t="shared" si="45"/>
        <v>6.4083297933027543</v>
      </c>
      <c r="U137">
        <v>9864.01</v>
      </c>
      <c r="V137" s="60">
        <f t="shared" si="46"/>
        <v>7.3320171860465253</v>
      </c>
    </row>
    <row r="138" spans="3:22" x14ac:dyDescent="0.2">
      <c r="C138" s="52">
        <v>42800.969953703701</v>
      </c>
      <c r="D138" s="60">
        <f t="shared" si="38"/>
        <v>8.5788888887618668</v>
      </c>
      <c r="E138">
        <v>5314.04</v>
      </c>
      <c r="F138" s="60">
        <f t="shared" si="39"/>
        <v>5.3575618320892602</v>
      </c>
      <c r="G138">
        <v>5024.9799999999996</v>
      </c>
      <c r="H138" s="60">
        <f t="shared" si="40"/>
        <v>5.9608130580422625</v>
      </c>
      <c r="J138" s="52">
        <v>42800.970810185187</v>
      </c>
      <c r="K138" s="60">
        <f t="shared" si="41"/>
        <v>8.5994444444077089</v>
      </c>
      <c r="L138">
        <v>9617.35</v>
      </c>
      <c r="M138" s="60">
        <f t="shared" si="42"/>
        <v>26.171629679665031</v>
      </c>
      <c r="N138">
        <v>9106.19</v>
      </c>
      <c r="O138" s="60">
        <f t="shared" si="43"/>
        <v>29.156866212915002</v>
      </c>
      <c r="Q138" s="52">
        <v>42800.971666666665</v>
      </c>
      <c r="R138" s="60">
        <f t="shared" si="44"/>
        <v>8.6199999998789281</v>
      </c>
      <c r="S138">
        <v>10234.780000000001</v>
      </c>
      <c r="T138" s="60">
        <f t="shared" si="45"/>
        <v>6.4657616473692148</v>
      </c>
      <c r="U138">
        <v>9971.14</v>
      </c>
      <c r="V138" s="60">
        <f t="shared" si="46"/>
        <v>7.4116479854010624</v>
      </c>
    </row>
    <row r="139" spans="3:22" x14ac:dyDescent="0.2">
      <c r="C139" s="52">
        <v>42800.981377314813</v>
      </c>
      <c r="D139" s="60">
        <f t="shared" si="38"/>
        <v>8.8530555554316379</v>
      </c>
      <c r="E139">
        <v>5266.05</v>
      </c>
      <c r="F139" s="60">
        <f t="shared" si="39"/>
        <v>5.3091787953936453</v>
      </c>
      <c r="G139">
        <v>5154.54</v>
      </c>
      <c r="H139" s="60">
        <f t="shared" si="40"/>
        <v>6.1145018169626875</v>
      </c>
      <c r="J139" s="52">
        <v>42800.982233796298</v>
      </c>
      <c r="K139" s="60">
        <f t="shared" si="41"/>
        <v>8.87361111107748</v>
      </c>
      <c r="L139">
        <v>9497.27</v>
      </c>
      <c r="M139" s="60">
        <f t="shared" si="42"/>
        <v>25.844856785683408</v>
      </c>
      <c r="N139">
        <v>9061.2199999999993</v>
      </c>
      <c r="O139" s="60">
        <f t="shared" si="43"/>
        <v>29.012877972652632</v>
      </c>
      <c r="Q139" s="52">
        <v>42800.983090277776</v>
      </c>
      <c r="R139" s="60">
        <f t="shared" si="44"/>
        <v>8.8941666665486991</v>
      </c>
      <c r="S139">
        <v>10137.58</v>
      </c>
      <c r="T139" s="60">
        <f t="shared" si="45"/>
        <v>6.4043561230565986</v>
      </c>
      <c r="U139">
        <v>9927.43</v>
      </c>
      <c r="V139" s="60">
        <f t="shared" si="46"/>
        <v>7.37915790568682</v>
      </c>
    </row>
    <row r="140" spans="3:22" x14ac:dyDescent="0.2">
      <c r="C140" s="52">
        <v>42800.992766203701</v>
      </c>
      <c r="D140" s="60">
        <f t="shared" si="38"/>
        <v>9.126388888747897</v>
      </c>
      <c r="E140">
        <v>5209.3500000000004</v>
      </c>
      <c r="F140" s="60">
        <f t="shared" si="39"/>
        <v>5.2520144240529225</v>
      </c>
      <c r="G140">
        <v>5061.6000000000004</v>
      </c>
      <c r="H140" s="60">
        <f t="shared" si="40"/>
        <v>6.0042530267954746</v>
      </c>
      <c r="J140" s="52">
        <v>42800.993622685186</v>
      </c>
      <c r="K140" s="60">
        <f t="shared" si="41"/>
        <v>9.1469444443937391</v>
      </c>
      <c r="L140">
        <v>9348.15</v>
      </c>
      <c r="M140" s="60">
        <f t="shared" si="42"/>
        <v>25.43905753559563</v>
      </c>
      <c r="N140">
        <v>9272.7999999999993</v>
      </c>
      <c r="O140" s="60">
        <f t="shared" si="43"/>
        <v>29.690330315875045</v>
      </c>
      <c r="Q140" s="52">
        <v>42800.994467592594</v>
      </c>
      <c r="R140" s="60">
        <f t="shared" si="44"/>
        <v>9.1672222221968696</v>
      </c>
      <c r="S140">
        <v>10084.969999999999</v>
      </c>
      <c r="T140" s="60">
        <f t="shared" si="45"/>
        <v>6.3711200671503549</v>
      </c>
      <c r="U140">
        <v>9769.99</v>
      </c>
      <c r="V140" s="60">
        <f t="shared" si="46"/>
        <v>7.2621311806762847</v>
      </c>
    </row>
    <row r="141" spans="3:22" x14ac:dyDescent="0.2">
      <c r="C141" s="52">
        <v>42801.004178240742</v>
      </c>
      <c r="D141" s="60">
        <f t="shared" si="38"/>
        <v>9.4002777777495794</v>
      </c>
      <c r="E141">
        <v>5269.12</v>
      </c>
      <c r="F141" s="60">
        <f t="shared" si="39"/>
        <v>5.3122739386038047</v>
      </c>
      <c r="G141">
        <v>5171.12</v>
      </c>
      <c r="H141" s="60">
        <f t="shared" si="40"/>
        <v>6.1341696127553753</v>
      </c>
      <c r="J141" s="52">
        <v>42801.005023148151</v>
      </c>
      <c r="K141" s="60">
        <f t="shared" si="41"/>
        <v>9.4205555555527098</v>
      </c>
      <c r="L141">
        <v>9573.08</v>
      </c>
      <c r="M141" s="60">
        <f t="shared" si="42"/>
        <v>26.051158027295223</v>
      </c>
      <c r="N141">
        <v>9356.36</v>
      </c>
      <c r="O141" s="60">
        <f t="shared" si="43"/>
        <v>29.957878845035015</v>
      </c>
      <c r="Q141" s="52">
        <v>42801.005879629629</v>
      </c>
      <c r="R141" s="60">
        <f t="shared" si="44"/>
        <v>9.441111111023929</v>
      </c>
      <c r="S141">
        <v>10062.35</v>
      </c>
      <c r="T141" s="60">
        <f t="shared" si="45"/>
        <v>6.356830016122049</v>
      </c>
      <c r="U141">
        <v>9897.7900000000009</v>
      </c>
      <c r="V141" s="60">
        <f t="shared" si="46"/>
        <v>7.3571261975484044</v>
      </c>
    </row>
    <row r="142" spans="3:22" x14ac:dyDescent="0.2">
      <c r="C142" s="52">
        <v>42801.015567129631</v>
      </c>
      <c r="D142" s="60">
        <f t="shared" si="38"/>
        <v>9.6736111110658385</v>
      </c>
      <c r="E142">
        <v>5282.99</v>
      </c>
      <c r="F142" s="60">
        <f t="shared" si="39"/>
        <v>5.3262575334979116</v>
      </c>
      <c r="G142">
        <v>4907.2700000000004</v>
      </c>
      <c r="H142" s="60">
        <f t="shared" si="40"/>
        <v>5.8211811978035852</v>
      </c>
      <c r="J142" s="52">
        <v>42801.016423611109</v>
      </c>
      <c r="K142" s="60">
        <f t="shared" si="41"/>
        <v>9.6941666665370576</v>
      </c>
      <c r="L142">
        <v>9528.39</v>
      </c>
      <c r="M142" s="60">
        <f t="shared" si="42"/>
        <v>25.929543431758589</v>
      </c>
      <c r="N142">
        <v>9272.43</v>
      </c>
      <c r="O142" s="60">
        <f t="shared" si="43"/>
        <v>29.68914562277082</v>
      </c>
      <c r="Q142" s="52">
        <v>42801.017280092594</v>
      </c>
      <c r="R142" s="60">
        <f t="shared" si="44"/>
        <v>9.7147222221828997</v>
      </c>
      <c r="S142">
        <v>10073.790000000001</v>
      </c>
      <c r="T142" s="60">
        <f t="shared" si="45"/>
        <v>6.3640571683662506</v>
      </c>
      <c r="U142">
        <v>9816.2900000000009</v>
      </c>
      <c r="V142" s="60">
        <f t="shared" si="46"/>
        <v>7.2965464332676717</v>
      </c>
    </row>
    <row r="143" spans="3:22" x14ac:dyDescent="0.2">
      <c r="C143" s="52">
        <v>42801.026967592596</v>
      </c>
      <c r="D143" s="60">
        <f t="shared" si="38"/>
        <v>9.9472222222248092</v>
      </c>
      <c r="E143">
        <v>5292.83</v>
      </c>
      <c r="F143" s="60">
        <f t="shared" si="39"/>
        <v>5.3361781228099519</v>
      </c>
      <c r="G143">
        <v>4983.4799999999996</v>
      </c>
      <c r="H143" s="60">
        <f t="shared" si="40"/>
        <v>5.9115842567517589</v>
      </c>
      <c r="J143" s="52">
        <v>42801.027824074074</v>
      </c>
      <c r="K143" s="60">
        <f t="shared" si="41"/>
        <v>9.9677777776960284</v>
      </c>
      <c r="L143">
        <v>9402.7900000000009</v>
      </c>
      <c r="M143" s="60">
        <f t="shared" si="42"/>
        <v>25.587748999012987</v>
      </c>
      <c r="N143">
        <v>9104.51</v>
      </c>
      <c r="O143" s="60">
        <f t="shared" si="43"/>
        <v>29.151487065847164</v>
      </c>
      <c r="Q143" s="52">
        <v>42801.028680555559</v>
      </c>
      <c r="R143" s="60">
        <f t="shared" si="44"/>
        <v>9.9883333333418705</v>
      </c>
      <c r="S143">
        <v>10099.68</v>
      </c>
      <c r="T143" s="60">
        <f t="shared" si="45"/>
        <v>6.3804130225272955</v>
      </c>
      <c r="U143">
        <v>9824.86</v>
      </c>
      <c r="V143" s="60">
        <f t="shared" si="46"/>
        <v>7.302916599892038</v>
      </c>
    </row>
    <row r="144" spans="3:22" x14ac:dyDescent="0.2">
      <c r="C144" s="52">
        <v>42801.355891203704</v>
      </c>
      <c r="D144" s="60">
        <f t="shared" si="38"/>
        <v>17.841388888831716</v>
      </c>
      <c r="E144">
        <v>5169.13</v>
      </c>
      <c r="F144" s="60">
        <f t="shared" si="39"/>
        <v>5.2114650234299251</v>
      </c>
      <c r="G144">
        <v>4920.95</v>
      </c>
      <c r="H144" s="60">
        <f t="shared" si="40"/>
        <v>5.8374089086868155</v>
      </c>
      <c r="J144" s="52">
        <v>42801.356747685182</v>
      </c>
      <c r="K144" s="60">
        <f t="shared" si="41"/>
        <v>17.861944444302935</v>
      </c>
      <c r="L144">
        <v>9263.74</v>
      </c>
      <c r="M144" s="60">
        <f t="shared" si="42"/>
        <v>25.209353171996455</v>
      </c>
      <c r="N144">
        <v>8957.6299999999992</v>
      </c>
      <c r="O144" s="60">
        <f t="shared" si="43"/>
        <v>28.681195922201685</v>
      </c>
      <c r="Q144" s="52">
        <v>42801.357604166667</v>
      </c>
      <c r="R144" s="60">
        <f t="shared" si="44"/>
        <v>17.882499999948777</v>
      </c>
      <c r="S144">
        <v>9935.07</v>
      </c>
      <c r="T144" s="60">
        <f t="shared" si="45"/>
        <v>6.2764216299645392</v>
      </c>
      <c r="U144">
        <v>9756.5300000000007</v>
      </c>
      <c r="V144" s="60">
        <f t="shared" si="46"/>
        <v>7.2521262281950758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15"/>
  <sheetViews>
    <sheetView workbookViewId="0">
      <selection activeCell="G19" sqref="G19"/>
    </sheetView>
  </sheetViews>
  <sheetFormatPr baseColWidth="10" defaultColWidth="8.83203125" defaultRowHeight="15" x14ac:dyDescent="0.2"/>
  <sheetData>
    <row r="4" spans="2:6" ht="16" x14ac:dyDescent="0.2">
      <c r="B4" s="49"/>
      <c r="C4" s="49" t="s">
        <v>32</v>
      </c>
      <c r="D4" s="49" t="s">
        <v>33</v>
      </c>
    </row>
    <row r="5" spans="2:6" ht="16" x14ac:dyDescent="0.2">
      <c r="B5" s="49" t="s">
        <v>34</v>
      </c>
      <c r="C5" s="49">
        <v>3040926.55</v>
      </c>
      <c r="D5" s="49">
        <v>2270197.5499999998</v>
      </c>
    </row>
    <row r="6" spans="2:6" ht="16" x14ac:dyDescent="0.2">
      <c r="B6" s="49"/>
      <c r="C6" s="48"/>
      <c r="D6" s="48"/>
      <c r="E6" s="48"/>
      <c r="F6" s="48"/>
    </row>
    <row r="7" spans="2:6" ht="16" x14ac:dyDescent="0.2">
      <c r="B7" s="49">
        <v>3</v>
      </c>
      <c r="C7" s="49">
        <v>79738.44</v>
      </c>
      <c r="D7" s="49">
        <v>41067.69</v>
      </c>
      <c r="E7" s="50">
        <f>C7/$C$5</f>
        <v>2.62217579704449E-2</v>
      </c>
      <c r="F7" s="48"/>
    </row>
    <row r="8" spans="2:6" ht="16" x14ac:dyDescent="0.2">
      <c r="B8" s="49">
        <v>4</v>
      </c>
      <c r="C8" s="48">
        <v>1663328.27</v>
      </c>
      <c r="D8" s="48">
        <v>851123.58</v>
      </c>
      <c r="E8" s="50">
        <f t="shared" ref="E8:E13" si="0">C8/$C$5</f>
        <v>0.54698074506271788</v>
      </c>
    </row>
    <row r="9" spans="2:6" ht="16" x14ac:dyDescent="0.2">
      <c r="B9" s="49">
        <v>5</v>
      </c>
      <c r="C9" s="49">
        <v>711442.05</v>
      </c>
      <c r="D9" s="49">
        <v>374566.52</v>
      </c>
      <c r="E9" s="50">
        <f t="shared" si="0"/>
        <v>0.23395568367147837</v>
      </c>
    </row>
    <row r="10" spans="2:6" ht="16" x14ac:dyDescent="0.2">
      <c r="B10" s="49">
        <v>6</v>
      </c>
      <c r="C10" s="49">
        <v>210771.68</v>
      </c>
      <c r="D10" s="49">
        <v>103744.99</v>
      </c>
      <c r="E10" s="50">
        <f t="shared" si="0"/>
        <v>6.9311664236020434E-2</v>
      </c>
    </row>
    <row r="11" spans="2:6" ht="16" x14ac:dyDescent="0.2">
      <c r="B11" s="49">
        <v>7</v>
      </c>
      <c r="C11" s="49">
        <v>190026.15</v>
      </c>
      <c r="D11" s="49">
        <v>86030.14</v>
      </c>
      <c r="E11" s="50">
        <f t="shared" si="0"/>
        <v>6.2489556020351757E-2</v>
      </c>
    </row>
    <row r="12" spans="2:6" ht="16" x14ac:dyDescent="0.2">
      <c r="B12" s="49">
        <v>8</v>
      </c>
      <c r="C12" s="49">
        <v>194854.49</v>
      </c>
      <c r="D12" s="49">
        <v>90725.45</v>
      </c>
      <c r="E12" s="50">
        <f t="shared" si="0"/>
        <v>6.4077341822018033E-2</v>
      </c>
    </row>
    <row r="13" spans="2:6" ht="16" x14ac:dyDescent="0.2">
      <c r="B13" s="49" t="s">
        <v>35</v>
      </c>
      <c r="C13" s="49">
        <v>407898.23</v>
      </c>
      <c r="D13" s="49">
        <v>710290.13</v>
      </c>
      <c r="E13" s="50">
        <f t="shared" si="0"/>
        <v>0.13413616649175561</v>
      </c>
    </row>
    <row r="14" spans="2:6" ht="16" x14ac:dyDescent="0.2">
      <c r="B14" s="49"/>
      <c r="C14" s="49"/>
      <c r="D14" s="49"/>
    </row>
    <row r="15" spans="2:6" ht="16" x14ac:dyDescent="0.2">
      <c r="B15" s="49" t="s">
        <v>36</v>
      </c>
      <c r="C15" s="51">
        <f>SUM(C7:C9)/(C5)</f>
        <v>0.80715818670464101</v>
      </c>
      <c r="D15" s="51">
        <f>SUM(D7:D9)/(D5)</f>
        <v>0.55799451902324537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BioD</vt:lpstr>
      <vt:lpstr>BL-SP-KI</vt:lpstr>
      <vt:lpstr>Loading eff</vt:lpstr>
    </vt:vector>
  </TitlesOfParts>
  <Company>UMC St Radboud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z331146</dc:creator>
  <cp:lastModifiedBy>Microsoft Office User</cp:lastModifiedBy>
  <dcterms:created xsi:type="dcterms:W3CDTF">2016-07-04T09:25:35Z</dcterms:created>
  <dcterms:modified xsi:type="dcterms:W3CDTF">2017-05-12T13:02:22Z</dcterms:modified>
</cp:coreProperties>
</file>