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/>
  <mc:AlternateContent xmlns:mc="http://schemas.openxmlformats.org/markup-compatibility/2006">
    <mc:Choice Requires="x15">
      <x15ac:absPath xmlns:x15ac="http://schemas.microsoft.com/office/spreadsheetml/2010/11/ac" url="/Users/miss_hood/Library/Containers/com.microsoft.Excel/Data/Desktop/RIH/RIH - PhD/Radboud/Data/Ac-225 in vivo/full experiment/"/>
    </mc:Choice>
  </mc:AlternateContent>
  <xr:revisionPtr revIDLastSave="0" documentId="13_ncr:1_{2B292BE4-C8AB-D940-A345-5220FF16E06E}" xr6:coauthVersionLast="36" xr6:coauthVersionMax="36" xr10:uidLastSave="{00000000-0000-0000-0000-000000000000}"/>
  <bookViews>
    <workbookView xWindow="4340" yWindow="780" windowWidth="24200" windowHeight="14800" activeTab="1" xr2:uid="{00000000-000D-0000-FFFF-FFFF00000000}"/>
  </bookViews>
  <sheets>
    <sheet name="full exp" sheetId="2" r:id="rId1"/>
    <sheet name="T test" sheetId="7" r:id="rId2"/>
    <sheet name="daughter retention" sheetId="6" r:id="rId3"/>
    <sheet name="mice DTPA" sheetId="4" r:id="rId4"/>
    <sheet name="mice InPO4" sheetId="5" r:id="rId5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9" i="4" l="1"/>
  <c r="V18" i="4"/>
  <c r="V17" i="4"/>
  <c r="V16" i="4"/>
  <c r="V15" i="4"/>
  <c r="U13" i="5"/>
  <c r="U12" i="5"/>
  <c r="U11" i="5"/>
  <c r="U10" i="5"/>
  <c r="U9" i="5"/>
  <c r="T4" i="5"/>
  <c r="R9" i="5"/>
  <c r="L12" i="5"/>
  <c r="G10" i="5"/>
  <c r="G11" i="5"/>
  <c r="G12" i="5"/>
  <c r="G13" i="5"/>
  <c r="G14" i="5"/>
  <c r="L10" i="5" l="1"/>
  <c r="I11" i="4"/>
  <c r="T5" i="5"/>
  <c r="T6" i="5" s="1"/>
  <c r="U5" i="5"/>
  <c r="I12" i="5"/>
  <c r="H11" i="5"/>
  <c r="H12" i="5"/>
  <c r="I14" i="4"/>
  <c r="I13" i="4"/>
  <c r="I12" i="4"/>
  <c r="I10" i="4"/>
  <c r="P23" i="4"/>
  <c r="P5" i="5"/>
  <c r="P4" i="5"/>
  <c r="H14" i="5"/>
  <c r="H13" i="5"/>
  <c r="H10" i="5"/>
  <c r="I14" i="5"/>
  <c r="I13" i="5"/>
  <c r="I10" i="5"/>
  <c r="I11" i="5"/>
  <c r="R4" i="5"/>
  <c r="R5" i="5"/>
  <c r="R6" i="5" s="1"/>
  <c r="T6" i="4"/>
  <c r="R6" i="4"/>
  <c r="P6" i="4"/>
  <c r="S5" i="5"/>
  <c r="X20" i="2"/>
  <c r="L23" i="5"/>
  <c r="Q5" i="5"/>
  <c r="U4" i="5"/>
  <c r="S4" i="5"/>
  <c r="Q4" i="5"/>
  <c r="M10" i="4"/>
  <c r="U5" i="4"/>
  <c r="T5" i="4"/>
  <c r="S5" i="4"/>
  <c r="R5" i="4"/>
  <c r="H12" i="4"/>
  <c r="H11" i="4"/>
  <c r="H10" i="4"/>
  <c r="Q5" i="4"/>
  <c r="P5" i="4"/>
  <c r="G14" i="4"/>
  <c r="G13" i="4"/>
  <c r="G12" i="4"/>
  <c r="G11" i="4"/>
  <c r="G10" i="4"/>
  <c r="U4" i="4"/>
  <c r="T4" i="4"/>
  <c r="S4" i="4"/>
  <c r="R4" i="4"/>
  <c r="Q4" i="4"/>
  <c r="P4" i="4"/>
  <c r="L12" i="4" l="1"/>
  <c r="P6" i="5"/>
  <c r="L11" i="5"/>
  <c r="AC21" i="2"/>
  <c r="AB21" i="2"/>
  <c r="R13" i="5"/>
  <c r="Q13" i="5"/>
  <c r="R12" i="5"/>
  <c r="Q12" i="5"/>
  <c r="R11" i="5"/>
  <c r="Q11" i="5"/>
  <c r="R10" i="5"/>
  <c r="Q10" i="5"/>
  <c r="Q9" i="5"/>
  <c r="U12" i="4"/>
  <c r="T12" i="4"/>
  <c r="T11" i="4"/>
  <c r="U11" i="4"/>
  <c r="U10" i="4"/>
  <c r="T10" i="4"/>
  <c r="U9" i="4"/>
  <c r="T9" i="4"/>
  <c r="U8" i="4"/>
  <c r="T8" i="4"/>
  <c r="P302" i="5" l="1"/>
  <c r="P301" i="5"/>
  <c r="P300" i="5"/>
  <c r="P299" i="5"/>
  <c r="P298" i="5"/>
  <c r="P297" i="5"/>
  <c r="P296" i="5"/>
  <c r="P295" i="5"/>
  <c r="P294" i="5"/>
  <c r="P293" i="5"/>
  <c r="P292" i="5"/>
  <c r="P291" i="5"/>
  <c r="P290" i="5"/>
  <c r="P289" i="5"/>
  <c r="P288" i="5"/>
  <c r="P287" i="5"/>
  <c r="P286" i="5"/>
  <c r="P285" i="5"/>
  <c r="P284" i="5"/>
  <c r="P283" i="5"/>
  <c r="P282" i="5"/>
  <c r="P281" i="5"/>
  <c r="P280" i="5"/>
  <c r="P279" i="5"/>
  <c r="P278" i="5"/>
  <c r="P277" i="5"/>
  <c r="P276" i="5"/>
  <c r="P275" i="5"/>
  <c r="P274" i="5"/>
  <c r="P273" i="5"/>
  <c r="P272" i="5"/>
  <c r="P271" i="5"/>
  <c r="P270" i="5"/>
  <c r="P269" i="5"/>
  <c r="P268" i="5"/>
  <c r="P267" i="5"/>
  <c r="P266" i="5"/>
  <c r="P265" i="5"/>
  <c r="P264" i="5"/>
  <c r="P263" i="5"/>
  <c r="P262" i="5"/>
  <c r="P261" i="5"/>
  <c r="P260" i="5"/>
  <c r="P259" i="5"/>
  <c r="P258" i="5"/>
  <c r="P257" i="5"/>
  <c r="P256" i="5"/>
  <c r="P255" i="5"/>
  <c r="P254" i="5"/>
  <c r="P253" i="5"/>
  <c r="P252" i="5"/>
  <c r="P251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P245" i="5"/>
  <c r="P244" i="5"/>
  <c r="P243" i="5"/>
  <c r="P242" i="5"/>
  <c r="P241" i="5"/>
  <c r="P240" i="5"/>
  <c r="P239" i="5"/>
  <c r="P238" i="5"/>
  <c r="P237" i="5"/>
  <c r="P236" i="5"/>
  <c r="P235" i="5"/>
  <c r="P234" i="5"/>
  <c r="P233" i="5"/>
  <c r="P232" i="5"/>
  <c r="P231" i="5"/>
  <c r="P230" i="5"/>
  <c r="P229" i="5"/>
  <c r="P228" i="5"/>
  <c r="P227" i="5"/>
  <c r="P226" i="5"/>
  <c r="P225" i="5"/>
  <c r="P224" i="5"/>
  <c r="P223" i="5"/>
  <c r="P222" i="5"/>
  <c r="P221" i="5"/>
  <c r="P220" i="5"/>
  <c r="P219" i="5"/>
  <c r="P218" i="5"/>
  <c r="P217" i="5"/>
  <c r="P216" i="5"/>
  <c r="P215" i="5"/>
  <c r="P214" i="5"/>
  <c r="P213" i="5"/>
  <c r="P212" i="5"/>
  <c r="P211" i="5"/>
  <c r="P210" i="5"/>
  <c r="P209" i="5"/>
  <c r="P208" i="5"/>
  <c r="P207" i="5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194" i="5"/>
  <c r="P188" i="5"/>
  <c r="P187" i="5"/>
  <c r="P186" i="5"/>
  <c r="P185" i="5"/>
  <c r="P184" i="5"/>
  <c r="P183" i="5"/>
  <c r="P182" i="5"/>
  <c r="P181" i="5"/>
  <c r="P180" i="5"/>
  <c r="P179" i="5"/>
  <c r="P178" i="5"/>
  <c r="P177" i="5"/>
  <c r="P176" i="5"/>
  <c r="P175" i="5"/>
  <c r="P174" i="5"/>
  <c r="P173" i="5"/>
  <c r="P172" i="5"/>
  <c r="P171" i="5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/>
  <c r="P157" i="5"/>
  <c r="P156" i="5"/>
  <c r="P155" i="5"/>
  <c r="P154" i="5"/>
  <c r="P153" i="5"/>
  <c r="P152" i="5"/>
  <c r="P151" i="5"/>
  <c r="P150" i="5"/>
  <c r="P149" i="5"/>
  <c r="P148" i="5"/>
  <c r="P147" i="5"/>
  <c r="P146" i="5"/>
  <c r="P145" i="5"/>
  <c r="P144" i="5"/>
  <c r="P143" i="5"/>
  <c r="P142" i="5"/>
  <c r="P141" i="5"/>
  <c r="P140" i="5"/>
  <c r="P139" i="5"/>
  <c r="P138" i="5"/>
  <c r="P137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P131" i="5"/>
  <c r="P130" i="5"/>
  <c r="P129" i="5"/>
  <c r="P128" i="5"/>
  <c r="P127" i="5"/>
  <c r="P126" i="5"/>
  <c r="P125" i="5"/>
  <c r="P124" i="5"/>
  <c r="P123" i="5"/>
  <c r="P122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P109" i="5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P23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23" i="5"/>
  <c r="S167" i="4"/>
  <c r="T175" i="4"/>
  <c r="T177" i="4"/>
  <c r="T183" i="4"/>
  <c r="T185" i="4"/>
  <c r="T140" i="4"/>
  <c r="T142" i="4"/>
  <c r="T148" i="4"/>
  <c r="T150" i="4"/>
  <c r="T156" i="4"/>
  <c r="T158" i="4"/>
  <c r="M187" i="4"/>
  <c r="M189" i="4"/>
  <c r="M140" i="4"/>
  <c r="M142" i="4"/>
  <c r="M144" i="4"/>
  <c r="M146" i="4"/>
  <c r="M148" i="4"/>
  <c r="M150" i="4"/>
  <c r="M152" i="4"/>
  <c r="M154" i="4"/>
  <c r="M156" i="4"/>
  <c r="M158" i="4"/>
  <c r="M160" i="4"/>
  <c r="L164" i="4"/>
  <c r="L168" i="4"/>
  <c r="L172" i="4"/>
  <c r="L174" i="4"/>
  <c r="L176" i="4"/>
  <c r="L178" i="4"/>
  <c r="L180" i="4"/>
  <c r="L182" i="4"/>
  <c r="L184" i="4"/>
  <c r="E143" i="4"/>
  <c r="E145" i="4"/>
  <c r="E151" i="4"/>
  <c r="E153" i="4"/>
  <c r="E159" i="4"/>
  <c r="E161" i="4"/>
  <c r="F172" i="4"/>
  <c r="F174" i="4"/>
  <c r="F180" i="4"/>
  <c r="F182" i="4"/>
  <c r="F188" i="4"/>
  <c r="S138" i="4"/>
  <c r="L88" i="4"/>
  <c r="L96" i="4"/>
  <c r="L106" i="4"/>
  <c r="M117" i="4"/>
  <c r="M125" i="4"/>
  <c r="S56" i="4"/>
  <c r="T59" i="4"/>
  <c r="T65" i="4"/>
  <c r="T67" i="4"/>
  <c r="T73" i="4"/>
  <c r="T35" i="4"/>
  <c r="T41" i="4"/>
  <c r="T43" i="4"/>
  <c r="S50" i="4"/>
  <c r="S54" i="4"/>
  <c r="S29" i="4"/>
  <c r="S31" i="4"/>
  <c r="L25" i="4"/>
  <c r="L33" i="4"/>
  <c r="L41" i="4"/>
  <c r="L49" i="4"/>
  <c r="L62" i="4"/>
  <c r="L70" i="4"/>
  <c r="E26" i="4"/>
  <c r="E28" i="4"/>
  <c r="E34" i="4"/>
  <c r="E36" i="4"/>
  <c r="E42" i="4"/>
  <c r="E44" i="4"/>
  <c r="E51" i="4"/>
  <c r="E55" i="4"/>
  <c r="E63" i="4"/>
  <c r="E65" i="4"/>
  <c r="E71" i="4"/>
  <c r="E73" i="4"/>
  <c r="P303" i="4"/>
  <c r="P302" i="4"/>
  <c r="P301" i="4"/>
  <c r="P300" i="4"/>
  <c r="P299" i="4"/>
  <c r="P298" i="4"/>
  <c r="P297" i="4"/>
  <c r="P296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60" i="4"/>
  <c r="P259" i="4"/>
  <c r="P258" i="4"/>
  <c r="P257" i="4"/>
  <c r="P256" i="4"/>
  <c r="P255" i="4"/>
  <c r="P254" i="4"/>
  <c r="P253" i="4"/>
  <c r="P252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5" i="4"/>
  <c r="P144" i="4"/>
  <c r="P143" i="4"/>
  <c r="P142" i="4"/>
  <c r="P141" i="4"/>
  <c r="P140" i="4"/>
  <c r="P139" i="4"/>
  <c r="P138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38" i="4"/>
  <c r="P132" i="4"/>
  <c r="P131" i="4"/>
  <c r="P130" i="4"/>
  <c r="P129" i="4"/>
  <c r="P128" i="4"/>
  <c r="P127" i="4"/>
  <c r="P126" i="4"/>
  <c r="P125" i="4"/>
  <c r="P124" i="4"/>
  <c r="P123" i="4"/>
  <c r="P122" i="4"/>
  <c r="P121" i="4"/>
  <c r="P120" i="4"/>
  <c r="P119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23" i="4"/>
  <c r="N13" i="2"/>
  <c r="N21" i="2"/>
  <c r="J135" i="4" s="1"/>
  <c r="L187" i="4" s="1"/>
  <c r="O13" i="2"/>
  <c r="R21" i="2" s="1"/>
  <c r="N22" i="2"/>
  <c r="Q135" i="4" s="1"/>
  <c r="R22" i="2"/>
  <c r="N23" i="2"/>
  <c r="Q23" i="2" s="1"/>
  <c r="N24" i="2"/>
  <c r="Q24" i="2"/>
  <c r="R24" i="2"/>
  <c r="N25" i="2"/>
  <c r="Q25" i="2"/>
  <c r="R25" i="2"/>
  <c r="N26" i="2"/>
  <c r="N27" i="2"/>
  <c r="Q27" i="2"/>
  <c r="N28" i="2"/>
  <c r="Q28" i="2" s="1"/>
  <c r="N29" i="2"/>
  <c r="Q29" i="2"/>
  <c r="N20" i="2"/>
  <c r="C135" i="4" s="1"/>
  <c r="Q20" i="2"/>
  <c r="J13" i="2"/>
  <c r="H82" i="2" s="1"/>
  <c r="D85" i="2"/>
  <c r="I13" i="2"/>
  <c r="G85" i="2"/>
  <c r="D84" i="2"/>
  <c r="G84" i="2" s="1"/>
  <c r="D83" i="2"/>
  <c r="H83" i="2"/>
  <c r="D82" i="2"/>
  <c r="G82" i="2" s="1"/>
  <c r="D81" i="2"/>
  <c r="H81" i="2"/>
  <c r="G81" i="2"/>
  <c r="D80" i="2"/>
  <c r="G80" i="2"/>
  <c r="D79" i="2"/>
  <c r="D78" i="2"/>
  <c r="Q134" i="5" s="1"/>
  <c r="H78" i="2"/>
  <c r="G78" i="2"/>
  <c r="D77" i="2"/>
  <c r="J134" i="5" s="1"/>
  <c r="M172" i="5" s="1"/>
  <c r="G77" i="2"/>
  <c r="D76" i="2"/>
  <c r="C134" i="5" s="1"/>
  <c r="D71" i="2"/>
  <c r="H71" i="2"/>
  <c r="D70" i="2"/>
  <c r="G70" i="2" s="1"/>
  <c r="D69" i="2"/>
  <c r="H69" i="2"/>
  <c r="G69" i="2"/>
  <c r="D68" i="2"/>
  <c r="G68" i="2"/>
  <c r="D67" i="2"/>
  <c r="D66" i="2"/>
  <c r="H66" i="2"/>
  <c r="G66" i="2"/>
  <c r="D65" i="2"/>
  <c r="G65" i="2"/>
  <c r="D64" i="2"/>
  <c r="Q77" i="5" s="1"/>
  <c r="D63" i="2"/>
  <c r="J77" i="5" s="1"/>
  <c r="H63" i="2"/>
  <c r="D62" i="2"/>
  <c r="C77" i="5" s="1"/>
  <c r="D49" i="2"/>
  <c r="J20" i="5" s="1"/>
  <c r="L52" i="5" s="1"/>
  <c r="G49" i="2"/>
  <c r="D50" i="2"/>
  <c r="Q20" i="5" s="1"/>
  <c r="H50" i="2"/>
  <c r="D51" i="2"/>
  <c r="G51" i="2" s="1"/>
  <c r="D52" i="2"/>
  <c r="G52" i="2"/>
  <c r="H52" i="2"/>
  <c r="D53" i="2"/>
  <c r="G53" i="2"/>
  <c r="H53" i="2"/>
  <c r="D54" i="2"/>
  <c r="D55" i="2"/>
  <c r="G55" i="2"/>
  <c r="H55" i="2"/>
  <c r="D56" i="2"/>
  <c r="G56" i="2" s="1"/>
  <c r="H56" i="2"/>
  <c r="D57" i="2"/>
  <c r="G57" i="2" s="1"/>
  <c r="D48" i="2"/>
  <c r="C20" i="5" s="1"/>
  <c r="E13" i="2"/>
  <c r="D43" i="2"/>
  <c r="H43" i="2" s="1"/>
  <c r="D13" i="2"/>
  <c r="G43" i="2" s="1"/>
  <c r="D42" i="2"/>
  <c r="H42" i="2" s="1"/>
  <c r="D41" i="2"/>
  <c r="H41" i="2"/>
  <c r="G41" i="2"/>
  <c r="D40" i="2"/>
  <c r="H40" i="2" s="1"/>
  <c r="G40" i="2"/>
  <c r="D39" i="2"/>
  <c r="H39" i="2" s="1"/>
  <c r="D38" i="2"/>
  <c r="H38" i="2" s="1"/>
  <c r="D37" i="2"/>
  <c r="H37" i="2"/>
  <c r="G37" i="2"/>
  <c r="D36" i="2"/>
  <c r="Q78" i="4" s="1"/>
  <c r="T83" i="4" s="1"/>
  <c r="D35" i="2"/>
  <c r="J78" i="4" s="1"/>
  <c r="L84" i="4" s="1"/>
  <c r="H35" i="2"/>
  <c r="D34" i="2"/>
  <c r="C78" i="4" s="1"/>
  <c r="G34" i="2"/>
  <c r="D24" i="2"/>
  <c r="G24" i="2"/>
  <c r="D25" i="2"/>
  <c r="G25" i="2"/>
  <c r="D26" i="2"/>
  <c r="G26" i="2"/>
  <c r="D27" i="2"/>
  <c r="G27" i="2"/>
  <c r="D28" i="2"/>
  <c r="G28" i="2"/>
  <c r="D29" i="2"/>
  <c r="G29" i="2"/>
  <c r="D20" i="2"/>
  <c r="C20" i="4" s="1"/>
  <c r="G20" i="2"/>
  <c r="D21" i="2"/>
  <c r="J20" i="4" s="1"/>
  <c r="L29" i="4" s="1"/>
  <c r="G21" i="2"/>
  <c r="D22" i="2"/>
  <c r="Q20" i="4" s="1"/>
  <c r="G22" i="2"/>
  <c r="H24" i="2"/>
  <c r="H25" i="2"/>
  <c r="H26" i="2"/>
  <c r="H27" i="2"/>
  <c r="H28" i="2"/>
  <c r="H29" i="2"/>
  <c r="H20" i="2"/>
  <c r="H21" i="2"/>
  <c r="H22" i="2"/>
  <c r="D23" i="2"/>
  <c r="H23" i="2" s="1"/>
  <c r="T14" i="2"/>
  <c r="S14" i="2"/>
  <c r="T13" i="2"/>
  <c r="S13" i="2"/>
  <c r="O14" i="2"/>
  <c r="N14" i="2"/>
  <c r="J14" i="2"/>
  <c r="I14" i="2"/>
  <c r="E14" i="2"/>
  <c r="D14" i="2"/>
  <c r="N43" i="2"/>
  <c r="N42" i="2"/>
  <c r="Q42" i="2" s="1"/>
  <c r="N41" i="2"/>
  <c r="N40" i="2"/>
  <c r="Q40" i="2" s="1"/>
  <c r="N39" i="2"/>
  <c r="N38" i="2"/>
  <c r="Q38" i="2" s="1"/>
  <c r="N37" i="2"/>
  <c r="N36" i="2"/>
  <c r="Q192" i="4" s="1"/>
  <c r="N35" i="2"/>
  <c r="J192" i="4" s="1"/>
  <c r="N34" i="2"/>
  <c r="C192" i="4" s="1"/>
  <c r="N57" i="2"/>
  <c r="N56" i="2"/>
  <c r="Q56" i="2" s="1"/>
  <c r="N55" i="2"/>
  <c r="N54" i="2"/>
  <c r="Q54" i="2" s="1"/>
  <c r="N53" i="2"/>
  <c r="N52" i="2"/>
  <c r="Q52" i="2" s="1"/>
  <c r="N51" i="2"/>
  <c r="N50" i="2"/>
  <c r="Q249" i="4" s="1"/>
  <c r="N49" i="2"/>
  <c r="J249" i="4" s="1"/>
  <c r="N48" i="2"/>
  <c r="C249" i="4" s="1"/>
  <c r="N71" i="2"/>
  <c r="N70" i="2"/>
  <c r="N69" i="2"/>
  <c r="N68" i="2"/>
  <c r="R68" i="2" s="1"/>
  <c r="N67" i="2"/>
  <c r="N66" i="2"/>
  <c r="R66" i="2" s="1"/>
  <c r="N65" i="2"/>
  <c r="N64" i="2"/>
  <c r="Q191" i="5" s="1"/>
  <c r="N63" i="2"/>
  <c r="J191" i="5" s="1"/>
  <c r="N62" i="2"/>
  <c r="C191" i="5" s="1"/>
  <c r="N85" i="2"/>
  <c r="N84" i="2"/>
  <c r="N83" i="2"/>
  <c r="N82" i="2"/>
  <c r="N81" i="2"/>
  <c r="N80" i="2"/>
  <c r="N79" i="2"/>
  <c r="N78" i="2"/>
  <c r="Q248" i="5" s="1"/>
  <c r="N77" i="2"/>
  <c r="J248" i="5" s="1"/>
  <c r="N76" i="2"/>
  <c r="C248" i="5" s="1"/>
  <c r="F275" i="5" l="1"/>
  <c r="F279" i="5"/>
  <c r="F283" i="5"/>
  <c r="F273" i="5"/>
  <c r="F278" i="5"/>
  <c r="F284" i="5"/>
  <c r="F274" i="5"/>
  <c r="F280" i="5"/>
  <c r="F276" i="5"/>
  <c r="F281" i="5"/>
  <c r="F282" i="5"/>
  <c r="F252" i="5"/>
  <c r="F254" i="5"/>
  <c r="F256" i="5"/>
  <c r="F258" i="5"/>
  <c r="F260" i="5"/>
  <c r="F262" i="5"/>
  <c r="F264" i="5"/>
  <c r="F266" i="5"/>
  <c r="F268" i="5"/>
  <c r="F270" i="5"/>
  <c r="E273" i="5"/>
  <c r="E253" i="5"/>
  <c r="E255" i="5"/>
  <c r="E257" i="5"/>
  <c r="E259" i="5"/>
  <c r="E261" i="5"/>
  <c r="E263" i="5"/>
  <c r="E265" i="5"/>
  <c r="E267" i="5"/>
  <c r="E269" i="5"/>
  <c r="E271" i="5"/>
  <c r="E274" i="5"/>
  <c r="E278" i="5"/>
  <c r="E282" i="5"/>
  <c r="F285" i="5"/>
  <c r="F287" i="5"/>
  <c r="F289" i="5"/>
  <c r="F291" i="5"/>
  <c r="F293" i="5"/>
  <c r="F295" i="5"/>
  <c r="F297" i="5"/>
  <c r="F299" i="5"/>
  <c r="F301" i="5"/>
  <c r="F272" i="5"/>
  <c r="F253" i="5"/>
  <c r="F255" i="5"/>
  <c r="F257" i="5"/>
  <c r="F259" i="5"/>
  <c r="F261" i="5"/>
  <c r="F263" i="5"/>
  <c r="F265" i="5"/>
  <c r="F267" i="5"/>
  <c r="F269" i="5"/>
  <c r="F271" i="5"/>
  <c r="E275" i="5"/>
  <c r="E279" i="5"/>
  <c r="E283" i="5"/>
  <c r="E286" i="5"/>
  <c r="E288" i="5"/>
  <c r="E290" i="5"/>
  <c r="E292" i="5"/>
  <c r="E294" i="5"/>
  <c r="E296" i="5"/>
  <c r="E298" i="5"/>
  <c r="E300" i="5"/>
  <c r="F277" i="5"/>
  <c r="E254" i="5"/>
  <c r="E262" i="5"/>
  <c r="E270" i="5"/>
  <c r="E280" i="5"/>
  <c r="F286" i="5"/>
  <c r="F290" i="5"/>
  <c r="F294" i="5"/>
  <c r="F298" i="5"/>
  <c r="E302" i="5"/>
  <c r="E256" i="5"/>
  <c r="E264" i="5"/>
  <c r="E272" i="5"/>
  <c r="E281" i="5"/>
  <c r="E287" i="5"/>
  <c r="E291" i="5"/>
  <c r="E295" i="5"/>
  <c r="E299" i="5"/>
  <c r="F302" i="5"/>
  <c r="E258" i="5"/>
  <c r="E266" i="5"/>
  <c r="E276" i="5"/>
  <c r="E284" i="5"/>
  <c r="F288" i="5"/>
  <c r="F292" i="5"/>
  <c r="F296" i="5"/>
  <c r="F300" i="5"/>
  <c r="E260" i="5"/>
  <c r="E289" i="5"/>
  <c r="E268" i="5"/>
  <c r="E293" i="5"/>
  <c r="E277" i="5"/>
  <c r="E297" i="5"/>
  <c r="F251" i="5"/>
  <c r="E285" i="5"/>
  <c r="E301" i="5"/>
  <c r="E251" i="5"/>
  <c r="E252" i="5"/>
  <c r="T217" i="5"/>
  <c r="T221" i="5"/>
  <c r="T225" i="5"/>
  <c r="T229" i="5"/>
  <c r="T218" i="5"/>
  <c r="T222" i="5"/>
  <c r="T226" i="5"/>
  <c r="T230" i="5"/>
  <c r="T194" i="5"/>
  <c r="T220" i="5"/>
  <c r="T224" i="5"/>
  <c r="T228" i="5"/>
  <c r="T227" i="5"/>
  <c r="T219" i="5"/>
  <c r="T223" i="5"/>
  <c r="S196" i="5"/>
  <c r="S198" i="5"/>
  <c r="S200" i="5"/>
  <c r="S202" i="5"/>
  <c r="S204" i="5"/>
  <c r="S206" i="5"/>
  <c r="S208" i="5"/>
  <c r="S210" i="5"/>
  <c r="S212" i="5"/>
  <c r="S214" i="5"/>
  <c r="S216" i="5"/>
  <c r="S219" i="5"/>
  <c r="S223" i="5"/>
  <c r="S227" i="5"/>
  <c r="S231" i="5"/>
  <c r="S233" i="5"/>
  <c r="S235" i="5"/>
  <c r="S237" i="5"/>
  <c r="S239" i="5"/>
  <c r="S241" i="5"/>
  <c r="S243" i="5"/>
  <c r="S245" i="5"/>
  <c r="T196" i="5"/>
  <c r="T198" i="5"/>
  <c r="T200" i="5"/>
  <c r="T202" i="5"/>
  <c r="T204" i="5"/>
  <c r="T206" i="5"/>
  <c r="T208" i="5"/>
  <c r="T210" i="5"/>
  <c r="T212" i="5"/>
  <c r="T214" i="5"/>
  <c r="T216" i="5"/>
  <c r="S220" i="5"/>
  <c r="S224" i="5"/>
  <c r="S228" i="5"/>
  <c r="T231" i="5"/>
  <c r="T233" i="5"/>
  <c r="T235" i="5"/>
  <c r="T237" i="5"/>
  <c r="T239" i="5"/>
  <c r="T241" i="5"/>
  <c r="T243" i="5"/>
  <c r="T245" i="5"/>
  <c r="S195" i="5"/>
  <c r="S197" i="5"/>
  <c r="S199" i="5"/>
  <c r="S201" i="5"/>
  <c r="S203" i="5"/>
  <c r="S205" i="5"/>
  <c r="S207" i="5"/>
  <c r="S209" i="5"/>
  <c r="S211" i="5"/>
  <c r="S213" i="5"/>
  <c r="S215" i="5"/>
  <c r="S217" i="5"/>
  <c r="S221" i="5"/>
  <c r="S225" i="5"/>
  <c r="S229" i="5"/>
  <c r="S232" i="5"/>
  <c r="S234" i="5"/>
  <c r="S236" i="5"/>
  <c r="S238" i="5"/>
  <c r="S240" i="5"/>
  <c r="S242" i="5"/>
  <c r="S244" i="5"/>
  <c r="T195" i="5"/>
  <c r="T203" i="5"/>
  <c r="T211" i="5"/>
  <c r="S222" i="5"/>
  <c r="T234" i="5"/>
  <c r="T242" i="5"/>
  <c r="T197" i="5"/>
  <c r="T205" i="5"/>
  <c r="T213" i="5"/>
  <c r="S226" i="5"/>
  <c r="T236" i="5"/>
  <c r="T244" i="5"/>
  <c r="T199" i="5"/>
  <c r="T207" i="5"/>
  <c r="T215" i="5"/>
  <c r="S230" i="5"/>
  <c r="T238" i="5"/>
  <c r="S194" i="5"/>
  <c r="S218" i="5"/>
  <c r="T232" i="5"/>
  <c r="T201" i="5"/>
  <c r="T240" i="5"/>
  <c r="T209" i="5"/>
  <c r="F277" i="4"/>
  <c r="F281" i="4"/>
  <c r="F285" i="4"/>
  <c r="F274" i="4"/>
  <c r="F278" i="4"/>
  <c r="F282" i="4"/>
  <c r="F286" i="4"/>
  <c r="F275" i="4"/>
  <c r="F283" i="4"/>
  <c r="F276" i="4"/>
  <c r="F284" i="4"/>
  <c r="F279" i="4"/>
  <c r="F280" i="4"/>
  <c r="F253" i="4"/>
  <c r="F255" i="4"/>
  <c r="F257" i="4"/>
  <c r="F259" i="4"/>
  <c r="F261" i="4"/>
  <c r="F263" i="4"/>
  <c r="F265" i="4"/>
  <c r="F267" i="4"/>
  <c r="F269" i="4"/>
  <c r="F271" i="4"/>
  <c r="F273" i="4"/>
  <c r="E277" i="4"/>
  <c r="E281" i="4"/>
  <c r="E285" i="4"/>
  <c r="E288" i="4"/>
  <c r="E290" i="4"/>
  <c r="E292" i="4"/>
  <c r="E294" i="4"/>
  <c r="E296" i="4"/>
  <c r="E298" i="4"/>
  <c r="E300" i="4"/>
  <c r="E302" i="4"/>
  <c r="F252" i="4"/>
  <c r="E254" i="4"/>
  <c r="E256" i="4"/>
  <c r="E258" i="4"/>
  <c r="E260" i="4"/>
  <c r="E262" i="4"/>
  <c r="E264" i="4"/>
  <c r="E266" i="4"/>
  <c r="E268" i="4"/>
  <c r="E270" i="4"/>
  <c r="E272" i="4"/>
  <c r="E274" i="4"/>
  <c r="E278" i="4"/>
  <c r="E282" i="4"/>
  <c r="E286" i="4"/>
  <c r="F288" i="4"/>
  <c r="F290" i="4"/>
  <c r="F292" i="4"/>
  <c r="F294" i="4"/>
  <c r="F296" i="4"/>
  <c r="F298" i="4"/>
  <c r="F300" i="4"/>
  <c r="F302" i="4"/>
  <c r="E252" i="4"/>
  <c r="F254" i="4"/>
  <c r="F256" i="4"/>
  <c r="F258" i="4"/>
  <c r="F260" i="4"/>
  <c r="F262" i="4"/>
  <c r="F264" i="4"/>
  <c r="F266" i="4"/>
  <c r="F268" i="4"/>
  <c r="F270" i="4"/>
  <c r="F272" i="4"/>
  <c r="E275" i="4"/>
  <c r="E279" i="4"/>
  <c r="E283" i="4"/>
  <c r="E287" i="4"/>
  <c r="E289" i="4"/>
  <c r="E291" i="4"/>
  <c r="E293" i="4"/>
  <c r="E295" i="4"/>
  <c r="E297" i="4"/>
  <c r="E299" i="4"/>
  <c r="E301" i="4"/>
  <c r="E303" i="4"/>
  <c r="E253" i="4"/>
  <c r="E261" i="4"/>
  <c r="E269" i="4"/>
  <c r="E280" i="4"/>
  <c r="F291" i="4"/>
  <c r="F299" i="4"/>
  <c r="E255" i="4"/>
  <c r="E263" i="4"/>
  <c r="E271" i="4"/>
  <c r="E284" i="4"/>
  <c r="F293" i="4"/>
  <c r="F301" i="4"/>
  <c r="E257" i="4"/>
  <c r="E265" i="4"/>
  <c r="E273" i="4"/>
  <c r="F287" i="4"/>
  <c r="F295" i="4"/>
  <c r="F303" i="4"/>
  <c r="E259" i="4"/>
  <c r="E267" i="4"/>
  <c r="E276" i="4"/>
  <c r="F289" i="4"/>
  <c r="F297" i="4"/>
  <c r="T219" i="4"/>
  <c r="T223" i="4"/>
  <c r="T227" i="4"/>
  <c r="T217" i="4"/>
  <c r="T222" i="4"/>
  <c r="T228" i="4"/>
  <c r="T218" i="4"/>
  <c r="T224" i="4"/>
  <c r="T229" i="4"/>
  <c r="T220" i="4"/>
  <c r="T225" i="4"/>
  <c r="T230" i="4"/>
  <c r="T221" i="4"/>
  <c r="T226" i="4"/>
  <c r="S197" i="4"/>
  <c r="S199" i="4"/>
  <c r="S201" i="4"/>
  <c r="S203" i="4"/>
  <c r="S205" i="4"/>
  <c r="S207" i="4"/>
  <c r="S209" i="4"/>
  <c r="S211" i="4"/>
  <c r="S213" i="4"/>
  <c r="S215" i="4"/>
  <c r="S217" i="4"/>
  <c r="S221" i="4"/>
  <c r="S225" i="4"/>
  <c r="S229" i="4"/>
  <c r="S232" i="4"/>
  <c r="S234" i="4"/>
  <c r="S236" i="4"/>
  <c r="S238" i="4"/>
  <c r="S240" i="4"/>
  <c r="S242" i="4"/>
  <c r="S244" i="4"/>
  <c r="S246" i="4"/>
  <c r="T197" i="4"/>
  <c r="T199" i="4"/>
  <c r="T201" i="4"/>
  <c r="T203" i="4"/>
  <c r="T205" i="4"/>
  <c r="T207" i="4"/>
  <c r="T209" i="4"/>
  <c r="T211" i="4"/>
  <c r="T213" i="4"/>
  <c r="T215" i="4"/>
  <c r="S218" i="4"/>
  <c r="S222" i="4"/>
  <c r="S226" i="4"/>
  <c r="S230" i="4"/>
  <c r="T232" i="4"/>
  <c r="T234" i="4"/>
  <c r="T236" i="4"/>
  <c r="T238" i="4"/>
  <c r="T240" i="4"/>
  <c r="T242" i="4"/>
  <c r="T244" i="4"/>
  <c r="T246" i="4"/>
  <c r="S196" i="4"/>
  <c r="S198" i="4"/>
  <c r="S200" i="4"/>
  <c r="S202" i="4"/>
  <c r="S204" i="4"/>
  <c r="S206" i="4"/>
  <c r="S208" i="4"/>
  <c r="S210" i="4"/>
  <c r="S212" i="4"/>
  <c r="S214" i="4"/>
  <c r="S216" i="4"/>
  <c r="S219" i="4"/>
  <c r="S223" i="4"/>
  <c r="S227" i="4"/>
  <c r="S231" i="4"/>
  <c r="S233" i="4"/>
  <c r="S235" i="4"/>
  <c r="S237" i="4"/>
  <c r="S239" i="4"/>
  <c r="S241" i="4"/>
  <c r="S243" i="4"/>
  <c r="S245" i="4"/>
  <c r="T196" i="4"/>
  <c r="T204" i="4"/>
  <c r="T212" i="4"/>
  <c r="S224" i="4"/>
  <c r="T235" i="4"/>
  <c r="T243" i="4"/>
  <c r="S195" i="4"/>
  <c r="T198" i="4"/>
  <c r="T206" i="4"/>
  <c r="T214" i="4"/>
  <c r="S228" i="4"/>
  <c r="T237" i="4"/>
  <c r="T245" i="4"/>
  <c r="T200" i="4"/>
  <c r="T208" i="4"/>
  <c r="T216" i="4"/>
  <c r="T231" i="4"/>
  <c r="T239" i="4"/>
  <c r="T202" i="4"/>
  <c r="T210" i="4"/>
  <c r="S220" i="4"/>
  <c r="T233" i="4"/>
  <c r="T241" i="4"/>
  <c r="M251" i="5"/>
  <c r="M277" i="5"/>
  <c r="M281" i="5"/>
  <c r="M285" i="5"/>
  <c r="M276" i="5"/>
  <c r="M280" i="5"/>
  <c r="M284" i="5"/>
  <c r="M275" i="5"/>
  <c r="M283" i="5"/>
  <c r="M278" i="5"/>
  <c r="M286" i="5"/>
  <c r="M279" i="5"/>
  <c r="M274" i="5"/>
  <c r="L253" i="5"/>
  <c r="L255" i="5"/>
  <c r="L257" i="5"/>
  <c r="L259" i="5"/>
  <c r="L261" i="5"/>
  <c r="L263" i="5"/>
  <c r="L265" i="5"/>
  <c r="L267" i="5"/>
  <c r="L269" i="5"/>
  <c r="L271" i="5"/>
  <c r="L273" i="5"/>
  <c r="L276" i="5"/>
  <c r="L280" i="5"/>
  <c r="L284" i="5"/>
  <c r="M287" i="5"/>
  <c r="M289" i="5"/>
  <c r="M291" i="5"/>
  <c r="M293" i="5"/>
  <c r="M295" i="5"/>
  <c r="M297" i="5"/>
  <c r="M299" i="5"/>
  <c r="M301" i="5"/>
  <c r="M282" i="5"/>
  <c r="M253" i="5"/>
  <c r="M255" i="5"/>
  <c r="M257" i="5"/>
  <c r="M259" i="5"/>
  <c r="M261" i="5"/>
  <c r="M263" i="5"/>
  <c r="M265" i="5"/>
  <c r="M267" i="5"/>
  <c r="M269" i="5"/>
  <c r="M271" i="5"/>
  <c r="M273" i="5"/>
  <c r="L277" i="5"/>
  <c r="L281" i="5"/>
  <c r="L285" i="5"/>
  <c r="L288" i="5"/>
  <c r="L290" i="5"/>
  <c r="L292" i="5"/>
  <c r="L294" i="5"/>
  <c r="L296" i="5"/>
  <c r="L298" i="5"/>
  <c r="L300" i="5"/>
  <c r="L302" i="5"/>
  <c r="L252" i="5"/>
  <c r="L254" i="5"/>
  <c r="L256" i="5"/>
  <c r="L258" i="5"/>
  <c r="L260" i="5"/>
  <c r="L262" i="5"/>
  <c r="L264" i="5"/>
  <c r="L266" i="5"/>
  <c r="L268" i="5"/>
  <c r="L270" i="5"/>
  <c r="L272" i="5"/>
  <c r="L274" i="5"/>
  <c r="L278" i="5"/>
  <c r="L282" i="5"/>
  <c r="L286" i="5"/>
  <c r="M288" i="5"/>
  <c r="M290" i="5"/>
  <c r="M292" i="5"/>
  <c r="M294" i="5"/>
  <c r="M296" i="5"/>
  <c r="M298" i="5"/>
  <c r="M300" i="5"/>
  <c r="M302" i="5"/>
  <c r="M258" i="5"/>
  <c r="M266" i="5"/>
  <c r="L275" i="5"/>
  <c r="L289" i="5"/>
  <c r="L297" i="5"/>
  <c r="M252" i="5"/>
  <c r="M260" i="5"/>
  <c r="M268" i="5"/>
  <c r="L279" i="5"/>
  <c r="L291" i="5"/>
  <c r="L299" i="5"/>
  <c r="M254" i="5"/>
  <c r="M262" i="5"/>
  <c r="M270" i="5"/>
  <c r="L283" i="5"/>
  <c r="L293" i="5"/>
  <c r="L301" i="5"/>
  <c r="M272" i="5"/>
  <c r="L251" i="5"/>
  <c r="L287" i="5"/>
  <c r="M256" i="5"/>
  <c r="L295" i="5"/>
  <c r="M264" i="5"/>
  <c r="M277" i="4"/>
  <c r="M281" i="4"/>
  <c r="M285" i="4"/>
  <c r="M274" i="4"/>
  <c r="M278" i="4"/>
  <c r="M282" i="4"/>
  <c r="M286" i="4"/>
  <c r="M275" i="4"/>
  <c r="M279" i="4"/>
  <c r="M283" i="4"/>
  <c r="M280" i="4"/>
  <c r="M284" i="4"/>
  <c r="M276" i="4"/>
  <c r="L254" i="4"/>
  <c r="L256" i="4"/>
  <c r="L258" i="4"/>
  <c r="L260" i="4"/>
  <c r="L262" i="4"/>
  <c r="L264" i="4"/>
  <c r="L266" i="4"/>
  <c r="L268" i="4"/>
  <c r="L270" i="4"/>
  <c r="L272" i="4"/>
  <c r="L274" i="4"/>
  <c r="L278" i="4"/>
  <c r="L282" i="4"/>
  <c r="L286" i="4"/>
  <c r="M288" i="4"/>
  <c r="M290" i="4"/>
  <c r="M292" i="4"/>
  <c r="M294" i="4"/>
  <c r="M296" i="4"/>
  <c r="M298" i="4"/>
  <c r="M300" i="4"/>
  <c r="M302" i="4"/>
  <c r="M254" i="4"/>
  <c r="M256" i="4"/>
  <c r="M258" i="4"/>
  <c r="M260" i="4"/>
  <c r="M262" i="4"/>
  <c r="M264" i="4"/>
  <c r="M266" i="4"/>
  <c r="M268" i="4"/>
  <c r="M270" i="4"/>
  <c r="M272" i="4"/>
  <c r="L275" i="4"/>
  <c r="L279" i="4"/>
  <c r="L283" i="4"/>
  <c r="L287" i="4"/>
  <c r="L289" i="4"/>
  <c r="L291" i="4"/>
  <c r="L293" i="4"/>
  <c r="L295" i="4"/>
  <c r="L297" i="4"/>
  <c r="L299" i="4"/>
  <c r="L301" i="4"/>
  <c r="L303" i="4"/>
  <c r="L253" i="4"/>
  <c r="L255" i="4"/>
  <c r="L257" i="4"/>
  <c r="L259" i="4"/>
  <c r="L261" i="4"/>
  <c r="L263" i="4"/>
  <c r="L265" i="4"/>
  <c r="L267" i="4"/>
  <c r="L269" i="4"/>
  <c r="L271" i="4"/>
  <c r="L273" i="4"/>
  <c r="L276" i="4"/>
  <c r="L280" i="4"/>
  <c r="L284" i="4"/>
  <c r="M287" i="4"/>
  <c r="M289" i="4"/>
  <c r="M291" i="4"/>
  <c r="M293" i="4"/>
  <c r="M295" i="4"/>
  <c r="M297" i="4"/>
  <c r="M299" i="4"/>
  <c r="M301" i="4"/>
  <c r="M303" i="4"/>
  <c r="M252" i="4"/>
  <c r="M257" i="4"/>
  <c r="M265" i="4"/>
  <c r="M273" i="4"/>
  <c r="L288" i="4"/>
  <c r="L296" i="4"/>
  <c r="M259" i="4"/>
  <c r="M267" i="4"/>
  <c r="L277" i="4"/>
  <c r="L290" i="4"/>
  <c r="L298" i="4"/>
  <c r="M253" i="4"/>
  <c r="M261" i="4"/>
  <c r="M269" i="4"/>
  <c r="L281" i="4"/>
  <c r="L292" i="4"/>
  <c r="L300" i="4"/>
  <c r="M255" i="4"/>
  <c r="M263" i="4"/>
  <c r="M271" i="4"/>
  <c r="L285" i="4"/>
  <c r="L294" i="4"/>
  <c r="L302" i="4"/>
  <c r="L252" i="4"/>
  <c r="T274" i="5"/>
  <c r="T278" i="5"/>
  <c r="T282" i="5"/>
  <c r="T286" i="5"/>
  <c r="T275" i="5"/>
  <c r="T279" i="5"/>
  <c r="T283" i="5"/>
  <c r="T251" i="5"/>
  <c r="T277" i="5"/>
  <c r="T281" i="5"/>
  <c r="T285" i="5"/>
  <c r="T284" i="5"/>
  <c r="T252" i="5"/>
  <c r="T254" i="5"/>
  <c r="T256" i="5"/>
  <c r="T258" i="5"/>
  <c r="T276" i="5"/>
  <c r="S253" i="5"/>
  <c r="S255" i="5"/>
  <c r="S257" i="5"/>
  <c r="S259" i="5"/>
  <c r="T255" i="5"/>
  <c r="T259" i="5"/>
  <c r="T261" i="5"/>
  <c r="T263" i="5"/>
  <c r="T265" i="5"/>
  <c r="T267" i="5"/>
  <c r="T269" i="5"/>
  <c r="T271" i="5"/>
  <c r="T273" i="5"/>
  <c r="S277" i="5"/>
  <c r="S281" i="5"/>
  <c r="S285" i="5"/>
  <c r="S288" i="5"/>
  <c r="S290" i="5"/>
  <c r="S292" i="5"/>
  <c r="S294" i="5"/>
  <c r="S296" i="5"/>
  <c r="S298" i="5"/>
  <c r="S300" i="5"/>
  <c r="S302" i="5"/>
  <c r="S252" i="5"/>
  <c r="S256" i="5"/>
  <c r="S260" i="5"/>
  <c r="S262" i="5"/>
  <c r="S264" i="5"/>
  <c r="S266" i="5"/>
  <c r="S268" i="5"/>
  <c r="S270" i="5"/>
  <c r="S272" i="5"/>
  <c r="S274" i="5"/>
  <c r="S278" i="5"/>
  <c r="S282" i="5"/>
  <c r="S286" i="5"/>
  <c r="T288" i="5"/>
  <c r="T290" i="5"/>
  <c r="T292" i="5"/>
  <c r="T294" i="5"/>
  <c r="T296" i="5"/>
  <c r="T298" i="5"/>
  <c r="T300" i="5"/>
  <c r="T302" i="5"/>
  <c r="T280" i="5"/>
  <c r="T253" i="5"/>
  <c r="T257" i="5"/>
  <c r="T260" i="5"/>
  <c r="T262" i="5"/>
  <c r="T264" i="5"/>
  <c r="T266" i="5"/>
  <c r="T268" i="5"/>
  <c r="T270" i="5"/>
  <c r="T272" i="5"/>
  <c r="S275" i="5"/>
  <c r="S279" i="5"/>
  <c r="S283" i="5"/>
  <c r="S287" i="5"/>
  <c r="S289" i="5"/>
  <c r="S291" i="5"/>
  <c r="S293" i="5"/>
  <c r="S295" i="5"/>
  <c r="S297" i="5"/>
  <c r="S299" i="5"/>
  <c r="S301" i="5"/>
  <c r="S263" i="5"/>
  <c r="S271" i="5"/>
  <c r="S284" i="5"/>
  <c r="T293" i="5"/>
  <c r="T301" i="5"/>
  <c r="S254" i="5"/>
  <c r="S265" i="5"/>
  <c r="S273" i="5"/>
  <c r="T287" i="5"/>
  <c r="T295" i="5"/>
  <c r="S258" i="5"/>
  <c r="S267" i="5"/>
  <c r="S276" i="5"/>
  <c r="T289" i="5"/>
  <c r="T297" i="5"/>
  <c r="T291" i="5"/>
  <c r="S261" i="5"/>
  <c r="T299" i="5"/>
  <c r="S251" i="5"/>
  <c r="S269" i="5"/>
  <c r="S280" i="5"/>
  <c r="F215" i="5"/>
  <c r="F219" i="5"/>
  <c r="F223" i="5"/>
  <c r="F227" i="5"/>
  <c r="F217" i="5"/>
  <c r="F222" i="5"/>
  <c r="F228" i="5"/>
  <c r="F218" i="5"/>
  <c r="F224" i="5"/>
  <c r="F220" i="5"/>
  <c r="F225" i="5"/>
  <c r="F216" i="5"/>
  <c r="F221" i="5"/>
  <c r="E196" i="5"/>
  <c r="E198" i="5"/>
  <c r="E200" i="5"/>
  <c r="E202" i="5"/>
  <c r="E204" i="5"/>
  <c r="E206" i="5"/>
  <c r="E208" i="5"/>
  <c r="E210" i="5"/>
  <c r="E212" i="5"/>
  <c r="E214" i="5"/>
  <c r="E217" i="5"/>
  <c r="E221" i="5"/>
  <c r="E225" i="5"/>
  <c r="E229" i="5"/>
  <c r="E231" i="5"/>
  <c r="E233" i="5"/>
  <c r="E235" i="5"/>
  <c r="E237" i="5"/>
  <c r="E239" i="5"/>
  <c r="E241" i="5"/>
  <c r="E243" i="5"/>
  <c r="E245" i="5"/>
  <c r="F226" i="5"/>
  <c r="F196" i="5"/>
  <c r="F198" i="5"/>
  <c r="F200" i="5"/>
  <c r="F202" i="5"/>
  <c r="F204" i="5"/>
  <c r="F206" i="5"/>
  <c r="F208" i="5"/>
  <c r="F210" i="5"/>
  <c r="F212" i="5"/>
  <c r="F214" i="5"/>
  <c r="E218" i="5"/>
  <c r="E222" i="5"/>
  <c r="E226" i="5"/>
  <c r="F229" i="5"/>
  <c r="F231" i="5"/>
  <c r="F233" i="5"/>
  <c r="F235" i="5"/>
  <c r="F237" i="5"/>
  <c r="F239" i="5"/>
  <c r="F241" i="5"/>
  <c r="F243" i="5"/>
  <c r="F245" i="5"/>
  <c r="E195" i="5"/>
  <c r="E197" i="5"/>
  <c r="E199" i="5"/>
  <c r="E201" i="5"/>
  <c r="E203" i="5"/>
  <c r="E205" i="5"/>
  <c r="E207" i="5"/>
  <c r="E209" i="5"/>
  <c r="E211" i="5"/>
  <c r="E213" i="5"/>
  <c r="E215" i="5"/>
  <c r="E219" i="5"/>
  <c r="E223" i="5"/>
  <c r="E227" i="5"/>
  <c r="E230" i="5"/>
  <c r="E232" i="5"/>
  <c r="E234" i="5"/>
  <c r="E236" i="5"/>
  <c r="E238" i="5"/>
  <c r="E240" i="5"/>
  <c r="E242" i="5"/>
  <c r="E244" i="5"/>
  <c r="F195" i="5"/>
  <c r="F203" i="5"/>
  <c r="F211" i="5"/>
  <c r="E224" i="5"/>
  <c r="F234" i="5"/>
  <c r="F242" i="5"/>
  <c r="F194" i="5"/>
  <c r="F197" i="5"/>
  <c r="F205" i="5"/>
  <c r="F213" i="5"/>
  <c r="E228" i="5"/>
  <c r="F236" i="5"/>
  <c r="F244" i="5"/>
  <c r="E194" i="5"/>
  <c r="F199" i="5"/>
  <c r="F207" i="5"/>
  <c r="E216" i="5"/>
  <c r="F230" i="5"/>
  <c r="F238" i="5"/>
  <c r="F232" i="5"/>
  <c r="F201" i="5"/>
  <c r="F240" i="5"/>
  <c r="F209" i="5"/>
  <c r="E220" i="5"/>
  <c r="T276" i="4"/>
  <c r="T280" i="4"/>
  <c r="T284" i="4"/>
  <c r="T274" i="4"/>
  <c r="T279" i="4"/>
  <c r="T285" i="4"/>
  <c r="T275" i="4"/>
  <c r="T281" i="4"/>
  <c r="T286" i="4"/>
  <c r="T277" i="4"/>
  <c r="T282" i="4"/>
  <c r="T283" i="4"/>
  <c r="T278" i="4"/>
  <c r="T254" i="4"/>
  <c r="T256" i="4"/>
  <c r="T258" i="4"/>
  <c r="T260" i="4"/>
  <c r="T262" i="4"/>
  <c r="T264" i="4"/>
  <c r="T266" i="4"/>
  <c r="T268" i="4"/>
  <c r="T270" i="4"/>
  <c r="T272" i="4"/>
  <c r="S275" i="4"/>
  <c r="S279" i="4"/>
  <c r="S283" i="4"/>
  <c r="S287" i="4"/>
  <c r="S289" i="4"/>
  <c r="S291" i="4"/>
  <c r="S293" i="4"/>
  <c r="S295" i="4"/>
  <c r="S297" i="4"/>
  <c r="S299" i="4"/>
  <c r="S301" i="4"/>
  <c r="S303" i="4"/>
  <c r="T252" i="4"/>
  <c r="S253" i="4"/>
  <c r="S255" i="4"/>
  <c r="S257" i="4"/>
  <c r="S259" i="4"/>
  <c r="S261" i="4"/>
  <c r="S263" i="4"/>
  <c r="S265" i="4"/>
  <c r="S267" i="4"/>
  <c r="S269" i="4"/>
  <c r="S271" i="4"/>
  <c r="S273" i="4"/>
  <c r="S276" i="4"/>
  <c r="S280" i="4"/>
  <c r="S284" i="4"/>
  <c r="T287" i="4"/>
  <c r="T289" i="4"/>
  <c r="T291" i="4"/>
  <c r="T293" i="4"/>
  <c r="T295" i="4"/>
  <c r="T297" i="4"/>
  <c r="T299" i="4"/>
  <c r="T301" i="4"/>
  <c r="T303" i="4"/>
  <c r="S252" i="4"/>
  <c r="T253" i="4"/>
  <c r="T255" i="4"/>
  <c r="T257" i="4"/>
  <c r="T259" i="4"/>
  <c r="T261" i="4"/>
  <c r="T263" i="4"/>
  <c r="T265" i="4"/>
  <c r="T267" i="4"/>
  <c r="T269" i="4"/>
  <c r="T271" i="4"/>
  <c r="T273" i="4"/>
  <c r="S277" i="4"/>
  <c r="S281" i="4"/>
  <c r="S285" i="4"/>
  <c r="S288" i="4"/>
  <c r="S290" i="4"/>
  <c r="S292" i="4"/>
  <c r="S294" i="4"/>
  <c r="S296" i="4"/>
  <c r="S298" i="4"/>
  <c r="S300" i="4"/>
  <c r="S302" i="4"/>
  <c r="S254" i="4"/>
  <c r="S262" i="4"/>
  <c r="S270" i="4"/>
  <c r="S282" i="4"/>
  <c r="T292" i="4"/>
  <c r="T300" i="4"/>
  <c r="S256" i="4"/>
  <c r="S264" i="4"/>
  <c r="S272" i="4"/>
  <c r="S286" i="4"/>
  <c r="T294" i="4"/>
  <c r="T302" i="4"/>
  <c r="S258" i="4"/>
  <c r="S266" i="4"/>
  <c r="S274" i="4"/>
  <c r="T288" i="4"/>
  <c r="T296" i="4"/>
  <c r="S260" i="4"/>
  <c r="S268" i="4"/>
  <c r="S278" i="4"/>
  <c r="T290" i="4"/>
  <c r="T298" i="4"/>
  <c r="G23" i="2"/>
  <c r="F102" i="4"/>
  <c r="F106" i="4"/>
  <c r="F110" i="4"/>
  <c r="F103" i="4"/>
  <c r="F107" i="4"/>
  <c r="F111" i="4"/>
  <c r="F104" i="4"/>
  <c r="F108" i="4"/>
  <c r="F112" i="4"/>
  <c r="F105" i="4"/>
  <c r="F109" i="4"/>
  <c r="E83" i="4"/>
  <c r="E85" i="4"/>
  <c r="E87" i="4"/>
  <c r="E89" i="4"/>
  <c r="E91" i="4"/>
  <c r="E93" i="4"/>
  <c r="E95" i="4"/>
  <c r="E97" i="4"/>
  <c r="E99" i="4"/>
  <c r="E101" i="4"/>
  <c r="E104" i="4"/>
  <c r="E108" i="4"/>
  <c r="E112" i="4"/>
  <c r="F114" i="4"/>
  <c r="F116" i="4"/>
  <c r="F118" i="4"/>
  <c r="F120" i="4"/>
  <c r="F122" i="4"/>
  <c r="F124" i="4"/>
  <c r="F126" i="4"/>
  <c r="F128" i="4"/>
  <c r="F130" i="4"/>
  <c r="F132" i="4"/>
  <c r="F83" i="4"/>
  <c r="F85" i="4"/>
  <c r="F87" i="4"/>
  <c r="F89" i="4"/>
  <c r="F91" i="4"/>
  <c r="F93" i="4"/>
  <c r="F95" i="4"/>
  <c r="F97" i="4"/>
  <c r="F99" i="4"/>
  <c r="F101" i="4"/>
  <c r="E105" i="4"/>
  <c r="E109" i="4"/>
  <c r="E113" i="4"/>
  <c r="E115" i="4"/>
  <c r="E117" i="4"/>
  <c r="E119" i="4"/>
  <c r="E121" i="4"/>
  <c r="E123" i="4"/>
  <c r="E125" i="4"/>
  <c r="E127" i="4"/>
  <c r="E129" i="4"/>
  <c r="E131" i="4"/>
  <c r="E81" i="4"/>
  <c r="E82" i="4"/>
  <c r="E84" i="4"/>
  <c r="E86" i="4"/>
  <c r="E88" i="4"/>
  <c r="E90" i="4"/>
  <c r="E92" i="4"/>
  <c r="E94" i="4"/>
  <c r="E96" i="4"/>
  <c r="E98" i="4"/>
  <c r="E100" i="4"/>
  <c r="E102" i="4"/>
  <c r="E106" i="4"/>
  <c r="E110" i="4"/>
  <c r="F113" i="4"/>
  <c r="F115" i="4"/>
  <c r="F117" i="4"/>
  <c r="F119" i="4"/>
  <c r="F121" i="4"/>
  <c r="F123" i="4"/>
  <c r="F125" i="4"/>
  <c r="F127" i="4"/>
  <c r="F129" i="4"/>
  <c r="F131" i="4"/>
  <c r="F81" i="4"/>
  <c r="F219" i="4"/>
  <c r="F223" i="4"/>
  <c r="F227" i="4"/>
  <c r="F220" i="4"/>
  <c r="F224" i="4"/>
  <c r="F228" i="4"/>
  <c r="F217" i="4"/>
  <c r="F221" i="4"/>
  <c r="F225" i="4"/>
  <c r="F229" i="4"/>
  <c r="F218" i="4"/>
  <c r="F222" i="4"/>
  <c r="F226" i="4"/>
  <c r="F230" i="4"/>
  <c r="F197" i="4"/>
  <c r="E196" i="4"/>
  <c r="E198" i="4"/>
  <c r="F198" i="4"/>
  <c r="F200" i="4"/>
  <c r="F202" i="4"/>
  <c r="F204" i="4"/>
  <c r="F206" i="4"/>
  <c r="F208" i="4"/>
  <c r="F210" i="4"/>
  <c r="F212" i="4"/>
  <c r="F214" i="4"/>
  <c r="F216" i="4"/>
  <c r="E220" i="4"/>
  <c r="E224" i="4"/>
  <c r="E228" i="4"/>
  <c r="F231" i="4"/>
  <c r="F233" i="4"/>
  <c r="F235" i="4"/>
  <c r="F237" i="4"/>
  <c r="F239" i="4"/>
  <c r="F241" i="4"/>
  <c r="F243" i="4"/>
  <c r="F245" i="4"/>
  <c r="E195" i="4"/>
  <c r="E199" i="4"/>
  <c r="E201" i="4"/>
  <c r="E203" i="4"/>
  <c r="E205" i="4"/>
  <c r="E207" i="4"/>
  <c r="E209" i="4"/>
  <c r="E211" i="4"/>
  <c r="E213" i="4"/>
  <c r="E215" i="4"/>
  <c r="E217" i="4"/>
  <c r="E221" i="4"/>
  <c r="E225" i="4"/>
  <c r="E229" i="4"/>
  <c r="E232" i="4"/>
  <c r="E234" i="4"/>
  <c r="E236" i="4"/>
  <c r="E238" i="4"/>
  <c r="E240" i="4"/>
  <c r="E242" i="4"/>
  <c r="E244" i="4"/>
  <c r="E246" i="4"/>
  <c r="F196" i="4"/>
  <c r="F199" i="4"/>
  <c r="F201" i="4"/>
  <c r="F203" i="4"/>
  <c r="F205" i="4"/>
  <c r="F207" i="4"/>
  <c r="F209" i="4"/>
  <c r="F211" i="4"/>
  <c r="F213" i="4"/>
  <c r="F215" i="4"/>
  <c r="E218" i="4"/>
  <c r="E222" i="4"/>
  <c r="E226" i="4"/>
  <c r="E230" i="4"/>
  <c r="F232" i="4"/>
  <c r="F234" i="4"/>
  <c r="F236" i="4"/>
  <c r="F238" i="4"/>
  <c r="F240" i="4"/>
  <c r="F242" i="4"/>
  <c r="F244" i="4"/>
  <c r="F246" i="4"/>
  <c r="E197" i="4"/>
  <c r="E200" i="4"/>
  <c r="E202" i="4"/>
  <c r="E204" i="4"/>
  <c r="E206" i="4"/>
  <c r="E208" i="4"/>
  <c r="E210" i="4"/>
  <c r="E212" i="4"/>
  <c r="E214" i="4"/>
  <c r="E216" i="4"/>
  <c r="E219" i="4"/>
  <c r="E223" i="4"/>
  <c r="E227" i="4"/>
  <c r="E231" i="4"/>
  <c r="E233" i="4"/>
  <c r="Q63" i="2"/>
  <c r="Q65" i="2"/>
  <c r="Q67" i="2"/>
  <c r="Q69" i="2"/>
  <c r="Q71" i="2"/>
  <c r="Q85" i="2"/>
  <c r="Q83" i="2"/>
  <c r="Q81" i="2"/>
  <c r="Q79" i="2"/>
  <c r="Q77" i="2"/>
  <c r="Q64" i="2"/>
  <c r="Q66" i="2"/>
  <c r="Q68" i="2"/>
  <c r="Q70" i="2"/>
  <c r="G36" i="2"/>
  <c r="Y12" i="2" s="1"/>
  <c r="F46" i="5"/>
  <c r="F50" i="5"/>
  <c r="F47" i="5"/>
  <c r="F52" i="5"/>
  <c r="F48" i="5"/>
  <c r="F53" i="5"/>
  <c r="F44" i="5"/>
  <c r="F49" i="5"/>
  <c r="F45" i="5"/>
  <c r="F51" i="5"/>
  <c r="E25" i="5"/>
  <c r="E27" i="5"/>
  <c r="E29" i="5"/>
  <c r="E31" i="5"/>
  <c r="E33" i="5"/>
  <c r="E35" i="5"/>
  <c r="E37" i="5"/>
  <c r="E39" i="5"/>
  <c r="E41" i="5"/>
  <c r="E43" i="5"/>
  <c r="E46" i="5"/>
  <c r="E50" i="5"/>
  <c r="E54" i="5"/>
  <c r="E56" i="5"/>
  <c r="E58" i="5"/>
  <c r="E60" i="5"/>
  <c r="E62" i="5"/>
  <c r="E64" i="5"/>
  <c r="E66" i="5"/>
  <c r="E68" i="5"/>
  <c r="E24" i="5"/>
  <c r="E26" i="5"/>
  <c r="E28" i="5"/>
  <c r="E30" i="5"/>
  <c r="E32" i="5"/>
  <c r="E34" i="5"/>
  <c r="E36" i="5"/>
  <c r="E38" i="5"/>
  <c r="E40" i="5"/>
  <c r="E42" i="5"/>
  <c r="E44" i="5"/>
  <c r="E48" i="5"/>
  <c r="E52" i="5"/>
  <c r="E55" i="5"/>
  <c r="E57" i="5"/>
  <c r="E59" i="5"/>
  <c r="E61" i="5"/>
  <c r="E63" i="5"/>
  <c r="F27" i="5"/>
  <c r="F31" i="5"/>
  <c r="F35" i="5"/>
  <c r="F39" i="5"/>
  <c r="F43" i="5"/>
  <c r="E51" i="5"/>
  <c r="F56" i="5"/>
  <c r="F60" i="5"/>
  <c r="F64" i="5"/>
  <c r="E67" i="5"/>
  <c r="F69" i="5"/>
  <c r="F71" i="5"/>
  <c r="F73" i="5"/>
  <c r="F23" i="5"/>
  <c r="F24" i="5"/>
  <c r="F28" i="5"/>
  <c r="F32" i="5"/>
  <c r="F36" i="5"/>
  <c r="F40" i="5"/>
  <c r="E45" i="5"/>
  <c r="E53" i="5"/>
  <c r="F57" i="5"/>
  <c r="F61" i="5"/>
  <c r="E65" i="5"/>
  <c r="F67" i="5"/>
  <c r="E70" i="5"/>
  <c r="E72" i="5"/>
  <c r="E74" i="5"/>
  <c r="F25" i="5"/>
  <c r="F29" i="5"/>
  <c r="F33" i="5"/>
  <c r="F37" i="5"/>
  <c r="F41" i="5"/>
  <c r="E47" i="5"/>
  <c r="F54" i="5"/>
  <c r="F58" i="5"/>
  <c r="F62" i="5"/>
  <c r="F65" i="5"/>
  <c r="F68" i="5"/>
  <c r="F70" i="5"/>
  <c r="F72" i="5"/>
  <c r="F74" i="5"/>
  <c r="F38" i="5"/>
  <c r="F59" i="5"/>
  <c r="E71" i="5"/>
  <c r="F26" i="5"/>
  <c r="F42" i="5"/>
  <c r="F63" i="5"/>
  <c r="E73" i="5"/>
  <c r="F30" i="5"/>
  <c r="E49" i="5"/>
  <c r="F66" i="5"/>
  <c r="F34" i="5"/>
  <c r="F55" i="5"/>
  <c r="E69" i="5"/>
  <c r="E23" i="5"/>
  <c r="Q50" i="2"/>
  <c r="Q62" i="2"/>
  <c r="R64" i="2"/>
  <c r="Q82" i="2"/>
  <c r="E128" i="4"/>
  <c r="E120" i="4"/>
  <c r="E111" i="4"/>
  <c r="F98" i="4"/>
  <c r="F90" i="4"/>
  <c r="F82" i="4"/>
  <c r="S131" i="4"/>
  <c r="S123" i="4"/>
  <c r="S115" i="4"/>
  <c r="T101" i="4"/>
  <c r="T93" i="4"/>
  <c r="T85" i="4"/>
  <c r="F195" i="4"/>
  <c r="E241" i="4"/>
  <c r="M194" i="5"/>
  <c r="M220" i="5"/>
  <c r="M224" i="5"/>
  <c r="M228" i="5"/>
  <c r="M219" i="5"/>
  <c r="M223" i="5"/>
  <c r="M227" i="5"/>
  <c r="M218" i="5"/>
  <c r="M226" i="5"/>
  <c r="M221" i="5"/>
  <c r="M229" i="5"/>
  <c r="M222" i="5"/>
  <c r="M230" i="5"/>
  <c r="M217" i="5"/>
  <c r="L196" i="5"/>
  <c r="L198" i="5"/>
  <c r="L200" i="5"/>
  <c r="L202" i="5"/>
  <c r="L204" i="5"/>
  <c r="L206" i="5"/>
  <c r="L208" i="5"/>
  <c r="L210" i="5"/>
  <c r="L212" i="5"/>
  <c r="L214" i="5"/>
  <c r="L216" i="5"/>
  <c r="L219" i="5"/>
  <c r="L223" i="5"/>
  <c r="L227" i="5"/>
  <c r="L231" i="5"/>
  <c r="L233" i="5"/>
  <c r="L235" i="5"/>
  <c r="L237" i="5"/>
  <c r="L239" i="5"/>
  <c r="L241" i="5"/>
  <c r="L243" i="5"/>
  <c r="L245" i="5"/>
  <c r="M196" i="5"/>
  <c r="M198" i="5"/>
  <c r="M200" i="5"/>
  <c r="M202" i="5"/>
  <c r="M204" i="5"/>
  <c r="M206" i="5"/>
  <c r="M208" i="5"/>
  <c r="M210" i="5"/>
  <c r="M212" i="5"/>
  <c r="M214" i="5"/>
  <c r="M216" i="5"/>
  <c r="L220" i="5"/>
  <c r="L224" i="5"/>
  <c r="L228" i="5"/>
  <c r="M231" i="5"/>
  <c r="M233" i="5"/>
  <c r="M235" i="5"/>
  <c r="M237" i="5"/>
  <c r="M239" i="5"/>
  <c r="M241" i="5"/>
  <c r="M243" i="5"/>
  <c r="M245" i="5"/>
  <c r="M225" i="5"/>
  <c r="L195" i="5"/>
  <c r="L197" i="5"/>
  <c r="L199" i="5"/>
  <c r="L201" i="5"/>
  <c r="L203" i="5"/>
  <c r="L205" i="5"/>
  <c r="L207" i="5"/>
  <c r="L209" i="5"/>
  <c r="L211" i="5"/>
  <c r="L213" i="5"/>
  <c r="L215" i="5"/>
  <c r="L217" i="5"/>
  <c r="L221" i="5"/>
  <c r="L225" i="5"/>
  <c r="L229" i="5"/>
  <c r="L232" i="5"/>
  <c r="L234" i="5"/>
  <c r="L236" i="5"/>
  <c r="L238" i="5"/>
  <c r="L240" i="5"/>
  <c r="L242" i="5"/>
  <c r="L244" i="5"/>
  <c r="M199" i="5"/>
  <c r="M207" i="5"/>
  <c r="M215" i="5"/>
  <c r="L230" i="5"/>
  <c r="M238" i="5"/>
  <c r="M201" i="5"/>
  <c r="M209" i="5"/>
  <c r="L218" i="5"/>
  <c r="M232" i="5"/>
  <c r="M240" i="5"/>
  <c r="M195" i="5"/>
  <c r="M203" i="5"/>
  <c r="M211" i="5"/>
  <c r="L222" i="5"/>
  <c r="M234" i="5"/>
  <c r="M242" i="5"/>
  <c r="M205" i="5"/>
  <c r="M244" i="5"/>
  <c r="M213" i="5"/>
  <c r="L226" i="5"/>
  <c r="L194" i="5"/>
  <c r="M197" i="5"/>
  <c r="M236" i="5"/>
  <c r="M220" i="4"/>
  <c r="M224" i="4"/>
  <c r="M228" i="4"/>
  <c r="M217" i="4"/>
  <c r="M221" i="4"/>
  <c r="M225" i="4"/>
  <c r="M229" i="4"/>
  <c r="M218" i="4"/>
  <c r="M222" i="4"/>
  <c r="M226" i="4"/>
  <c r="M230" i="4"/>
  <c r="M223" i="4"/>
  <c r="M227" i="4"/>
  <c r="M219" i="4"/>
  <c r="M197" i="4"/>
  <c r="M199" i="4"/>
  <c r="M201" i="4"/>
  <c r="M203" i="4"/>
  <c r="M205" i="4"/>
  <c r="M207" i="4"/>
  <c r="M209" i="4"/>
  <c r="M211" i="4"/>
  <c r="M213" i="4"/>
  <c r="M215" i="4"/>
  <c r="L218" i="4"/>
  <c r="L222" i="4"/>
  <c r="L226" i="4"/>
  <c r="L230" i="4"/>
  <c r="M232" i="4"/>
  <c r="M234" i="4"/>
  <c r="M236" i="4"/>
  <c r="M238" i="4"/>
  <c r="M240" i="4"/>
  <c r="M242" i="4"/>
  <c r="M244" i="4"/>
  <c r="M246" i="4"/>
  <c r="L196" i="4"/>
  <c r="L198" i="4"/>
  <c r="L200" i="4"/>
  <c r="L202" i="4"/>
  <c r="L204" i="4"/>
  <c r="L206" i="4"/>
  <c r="L208" i="4"/>
  <c r="L210" i="4"/>
  <c r="L212" i="4"/>
  <c r="L214" i="4"/>
  <c r="L216" i="4"/>
  <c r="L219" i="4"/>
  <c r="L223" i="4"/>
  <c r="L227" i="4"/>
  <c r="L231" i="4"/>
  <c r="L233" i="4"/>
  <c r="L235" i="4"/>
  <c r="L237" i="4"/>
  <c r="L239" i="4"/>
  <c r="L241" i="4"/>
  <c r="L243" i="4"/>
  <c r="L245" i="4"/>
  <c r="M198" i="4"/>
  <c r="M202" i="4"/>
  <c r="M206" i="4"/>
  <c r="M210" i="4"/>
  <c r="M214" i="4"/>
  <c r="L220" i="4"/>
  <c r="L228" i="4"/>
  <c r="M233" i="4"/>
  <c r="M237" i="4"/>
  <c r="M241" i="4"/>
  <c r="M245" i="4"/>
  <c r="L199" i="4"/>
  <c r="L203" i="4"/>
  <c r="L207" i="4"/>
  <c r="L211" i="4"/>
  <c r="L215" i="4"/>
  <c r="L221" i="4"/>
  <c r="L229" i="4"/>
  <c r="L234" i="4"/>
  <c r="L238" i="4"/>
  <c r="L242" i="4"/>
  <c r="L246" i="4"/>
  <c r="M195" i="4"/>
  <c r="M196" i="4"/>
  <c r="M200" i="4"/>
  <c r="M204" i="4"/>
  <c r="M208" i="4"/>
  <c r="M212" i="4"/>
  <c r="M216" i="4"/>
  <c r="L224" i="4"/>
  <c r="M231" i="4"/>
  <c r="M235" i="4"/>
  <c r="M239" i="4"/>
  <c r="M243" i="4"/>
  <c r="L195" i="4"/>
  <c r="L197" i="4"/>
  <c r="L201" i="4"/>
  <c r="L205" i="4"/>
  <c r="L209" i="4"/>
  <c r="L213" i="4"/>
  <c r="L217" i="4"/>
  <c r="L225" i="4"/>
  <c r="L232" i="4"/>
  <c r="L236" i="4"/>
  <c r="L240" i="4"/>
  <c r="L244" i="4"/>
  <c r="R85" i="2"/>
  <c r="R83" i="2"/>
  <c r="R81" i="2"/>
  <c r="R79" i="2"/>
  <c r="R77" i="2"/>
  <c r="R63" i="2"/>
  <c r="R65" i="2"/>
  <c r="R67" i="2"/>
  <c r="R69" i="2"/>
  <c r="R71" i="2"/>
  <c r="R84" i="2"/>
  <c r="R82" i="2"/>
  <c r="R80" i="2"/>
  <c r="R78" i="2"/>
  <c r="R76" i="2"/>
  <c r="R62" i="2"/>
  <c r="T49" i="4"/>
  <c r="T53" i="4"/>
  <c r="T57" i="4"/>
  <c r="T50" i="4"/>
  <c r="T55" i="4"/>
  <c r="T51" i="4"/>
  <c r="T56" i="4"/>
  <c r="T52" i="4"/>
  <c r="T58" i="4"/>
  <c r="T54" i="4"/>
  <c r="S57" i="4"/>
  <c r="S60" i="4"/>
  <c r="S62" i="4"/>
  <c r="S64" i="4"/>
  <c r="S66" i="4"/>
  <c r="S68" i="4"/>
  <c r="S70" i="4"/>
  <c r="S72" i="4"/>
  <c r="S74" i="4"/>
  <c r="S36" i="4"/>
  <c r="S38" i="4"/>
  <c r="S40" i="4"/>
  <c r="S42" i="4"/>
  <c r="S44" i="4"/>
  <c r="S46" i="4"/>
  <c r="S48" i="4"/>
  <c r="S51" i="4"/>
  <c r="S55" i="4"/>
  <c r="T25" i="4"/>
  <c r="T27" i="4"/>
  <c r="T29" i="4"/>
  <c r="T31" i="4"/>
  <c r="T33" i="4"/>
  <c r="S23" i="4"/>
  <c r="S58" i="4"/>
  <c r="T60" i="4"/>
  <c r="T62" i="4"/>
  <c r="T64" i="4"/>
  <c r="T66" i="4"/>
  <c r="T68" i="4"/>
  <c r="T70" i="4"/>
  <c r="T72" i="4"/>
  <c r="T74" i="4"/>
  <c r="T36" i="4"/>
  <c r="T38" i="4"/>
  <c r="T40" i="4"/>
  <c r="T42" i="4"/>
  <c r="T44" i="4"/>
  <c r="T46" i="4"/>
  <c r="T48" i="4"/>
  <c r="S52" i="4"/>
  <c r="S24" i="4"/>
  <c r="S26" i="4"/>
  <c r="S28" i="4"/>
  <c r="S30" i="4"/>
  <c r="S32" i="4"/>
  <c r="S34" i="4"/>
  <c r="S59" i="4"/>
  <c r="S61" i="4"/>
  <c r="S63" i="4"/>
  <c r="S65" i="4"/>
  <c r="S67" i="4"/>
  <c r="S69" i="4"/>
  <c r="S71" i="4"/>
  <c r="S73" i="4"/>
  <c r="S35" i="4"/>
  <c r="S37" i="4"/>
  <c r="S39" i="4"/>
  <c r="S41" i="4"/>
  <c r="S43" i="4"/>
  <c r="S45" i="4"/>
  <c r="S47" i="4"/>
  <c r="S49" i="4"/>
  <c r="S53" i="4"/>
  <c r="T24" i="4"/>
  <c r="T26" i="4"/>
  <c r="T28" i="4"/>
  <c r="T30" i="4"/>
  <c r="T32" i="4"/>
  <c r="T34" i="4"/>
  <c r="E23" i="4"/>
  <c r="F49" i="4"/>
  <c r="F53" i="4"/>
  <c r="F57" i="4"/>
  <c r="F50" i="4"/>
  <c r="F54" i="4"/>
  <c r="F58" i="4"/>
  <c r="F51" i="4"/>
  <c r="F55" i="4"/>
  <c r="F56" i="4"/>
  <c r="F52" i="4"/>
  <c r="F24" i="4"/>
  <c r="F26" i="4"/>
  <c r="F28" i="4"/>
  <c r="F30" i="4"/>
  <c r="F32" i="4"/>
  <c r="F34" i="4"/>
  <c r="F36" i="4"/>
  <c r="F38" i="4"/>
  <c r="F40" i="4"/>
  <c r="F42" i="4"/>
  <c r="F44" i="4"/>
  <c r="F46" i="4"/>
  <c r="F48" i="4"/>
  <c r="E52" i="4"/>
  <c r="E56" i="4"/>
  <c r="F59" i="4"/>
  <c r="F61" i="4"/>
  <c r="F63" i="4"/>
  <c r="F65" i="4"/>
  <c r="F67" i="4"/>
  <c r="F69" i="4"/>
  <c r="F71" i="4"/>
  <c r="F73" i="4"/>
  <c r="E25" i="4"/>
  <c r="E27" i="4"/>
  <c r="E29" i="4"/>
  <c r="E31" i="4"/>
  <c r="E33" i="4"/>
  <c r="E35" i="4"/>
  <c r="E37" i="4"/>
  <c r="E39" i="4"/>
  <c r="E41" i="4"/>
  <c r="E43" i="4"/>
  <c r="E45" i="4"/>
  <c r="E47" i="4"/>
  <c r="E49" i="4"/>
  <c r="E53" i="4"/>
  <c r="E57" i="4"/>
  <c r="E60" i="4"/>
  <c r="E62" i="4"/>
  <c r="E64" i="4"/>
  <c r="E66" i="4"/>
  <c r="E68" i="4"/>
  <c r="E70" i="4"/>
  <c r="E72" i="4"/>
  <c r="E74" i="4"/>
  <c r="F25" i="4"/>
  <c r="F27" i="4"/>
  <c r="F29" i="4"/>
  <c r="F31" i="4"/>
  <c r="F33" i="4"/>
  <c r="F35" i="4"/>
  <c r="F37" i="4"/>
  <c r="F39" i="4"/>
  <c r="F41" i="4"/>
  <c r="F43" i="4"/>
  <c r="F45" i="4"/>
  <c r="F47" i="4"/>
  <c r="E50" i="4"/>
  <c r="E54" i="4"/>
  <c r="E58" i="4"/>
  <c r="F60" i="4"/>
  <c r="F62" i="4"/>
  <c r="F64" i="4"/>
  <c r="F66" i="4"/>
  <c r="F68" i="4"/>
  <c r="F70" i="4"/>
  <c r="F72" i="4"/>
  <c r="F74" i="4"/>
  <c r="G35" i="2"/>
  <c r="Y10" i="2" s="1"/>
  <c r="H36" i="2"/>
  <c r="Z12" i="2" s="1"/>
  <c r="G39" i="2"/>
  <c r="X11" i="2" s="1"/>
  <c r="H57" i="2"/>
  <c r="Y24" i="2"/>
  <c r="T45" i="5"/>
  <c r="T49" i="5"/>
  <c r="T53" i="5"/>
  <c r="T48" i="5"/>
  <c r="T52" i="5"/>
  <c r="T51" i="5"/>
  <c r="T46" i="5"/>
  <c r="T54" i="5"/>
  <c r="T47" i="5"/>
  <c r="T50" i="5"/>
  <c r="S25" i="5"/>
  <c r="S27" i="5"/>
  <c r="S29" i="5"/>
  <c r="S31" i="5"/>
  <c r="S33" i="5"/>
  <c r="S35" i="5"/>
  <c r="S37" i="5"/>
  <c r="S39" i="5"/>
  <c r="S41" i="5"/>
  <c r="S43" i="5"/>
  <c r="S45" i="5"/>
  <c r="S49" i="5"/>
  <c r="S53" i="5"/>
  <c r="S56" i="5"/>
  <c r="S58" i="5"/>
  <c r="S60" i="5"/>
  <c r="S62" i="5"/>
  <c r="S64" i="5"/>
  <c r="S66" i="5"/>
  <c r="S68" i="5"/>
  <c r="S70" i="5"/>
  <c r="S72" i="5"/>
  <c r="S74" i="5"/>
  <c r="T25" i="5"/>
  <c r="T27" i="5"/>
  <c r="T29" i="5"/>
  <c r="T31" i="5"/>
  <c r="T33" i="5"/>
  <c r="T35" i="5"/>
  <c r="T37" i="5"/>
  <c r="T39" i="5"/>
  <c r="T41" i="5"/>
  <c r="T43" i="5"/>
  <c r="S46" i="5"/>
  <c r="S50" i="5"/>
  <c r="S54" i="5"/>
  <c r="T56" i="5"/>
  <c r="T58" i="5"/>
  <c r="T60" i="5"/>
  <c r="T62" i="5"/>
  <c r="T64" i="5"/>
  <c r="T66" i="5"/>
  <c r="T68" i="5"/>
  <c r="T70" i="5"/>
  <c r="T72" i="5"/>
  <c r="T74" i="5"/>
  <c r="S24" i="5"/>
  <c r="S26" i="5"/>
  <c r="S28" i="5"/>
  <c r="S30" i="5"/>
  <c r="S32" i="5"/>
  <c r="S34" i="5"/>
  <c r="S36" i="5"/>
  <c r="S38" i="5"/>
  <c r="S40" i="5"/>
  <c r="S42" i="5"/>
  <c r="S44" i="5"/>
  <c r="S47" i="5"/>
  <c r="S51" i="5"/>
  <c r="S55" i="5"/>
  <c r="S57" i="5"/>
  <c r="S59" i="5"/>
  <c r="S61" i="5"/>
  <c r="S63" i="5"/>
  <c r="S65" i="5"/>
  <c r="S67" i="5"/>
  <c r="S69" i="5"/>
  <c r="S71" i="5"/>
  <c r="S73" i="5"/>
  <c r="T28" i="5"/>
  <c r="T36" i="5"/>
  <c r="T44" i="5"/>
  <c r="T57" i="5"/>
  <c r="T65" i="5"/>
  <c r="T73" i="5"/>
  <c r="S23" i="5"/>
  <c r="T30" i="5"/>
  <c r="T38" i="5"/>
  <c r="S48" i="5"/>
  <c r="T59" i="5"/>
  <c r="T67" i="5"/>
  <c r="T24" i="5"/>
  <c r="T32" i="5"/>
  <c r="T40" i="5"/>
  <c r="S52" i="5"/>
  <c r="T61" i="5"/>
  <c r="T69" i="5"/>
  <c r="T42" i="5"/>
  <c r="T55" i="5"/>
  <c r="T26" i="5"/>
  <c r="T63" i="5"/>
  <c r="T23" i="5"/>
  <c r="T34" i="5"/>
  <c r="T71" i="5"/>
  <c r="G62" i="2"/>
  <c r="M102" i="5"/>
  <c r="M106" i="5"/>
  <c r="M110" i="5"/>
  <c r="M80" i="5"/>
  <c r="M105" i="5"/>
  <c r="M109" i="5"/>
  <c r="M104" i="5"/>
  <c r="M112" i="5"/>
  <c r="M107" i="5"/>
  <c r="M108" i="5"/>
  <c r="M103" i="5"/>
  <c r="M111" i="5"/>
  <c r="L81" i="5"/>
  <c r="L83" i="5"/>
  <c r="L85" i="5"/>
  <c r="L87" i="5"/>
  <c r="L89" i="5"/>
  <c r="L91" i="5"/>
  <c r="L93" i="5"/>
  <c r="L95" i="5"/>
  <c r="L97" i="5"/>
  <c r="L99" i="5"/>
  <c r="L101" i="5"/>
  <c r="L104" i="5"/>
  <c r="L108" i="5"/>
  <c r="L112" i="5"/>
  <c r="M114" i="5"/>
  <c r="M116" i="5"/>
  <c r="M118" i="5"/>
  <c r="M120" i="5"/>
  <c r="M122" i="5"/>
  <c r="M124" i="5"/>
  <c r="M126" i="5"/>
  <c r="M128" i="5"/>
  <c r="M130" i="5"/>
  <c r="M81" i="5"/>
  <c r="M83" i="5"/>
  <c r="M85" i="5"/>
  <c r="M87" i="5"/>
  <c r="M89" i="5"/>
  <c r="M91" i="5"/>
  <c r="M93" i="5"/>
  <c r="M95" i="5"/>
  <c r="M97" i="5"/>
  <c r="M99" i="5"/>
  <c r="M101" i="5"/>
  <c r="L105" i="5"/>
  <c r="L109" i="5"/>
  <c r="L113" i="5"/>
  <c r="L115" i="5"/>
  <c r="L117" i="5"/>
  <c r="L119" i="5"/>
  <c r="L121" i="5"/>
  <c r="L123" i="5"/>
  <c r="L125" i="5"/>
  <c r="L127" i="5"/>
  <c r="L129" i="5"/>
  <c r="L131" i="5"/>
  <c r="L82" i="5"/>
  <c r="L84" i="5"/>
  <c r="L86" i="5"/>
  <c r="L88" i="5"/>
  <c r="L90" i="5"/>
  <c r="L92" i="5"/>
  <c r="L94" i="5"/>
  <c r="L96" i="5"/>
  <c r="L98" i="5"/>
  <c r="L100" i="5"/>
  <c r="L102" i="5"/>
  <c r="L106" i="5"/>
  <c r="L110" i="5"/>
  <c r="M113" i="5"/>
  <c r="M115" i="5"/>
  <c r="M117" i="5"/>
  <c r="M119" i="5"/>
  <c r="M121" i="5"/>
  <c r="M123" i="5"/>
  <c r="M125" i="5"/>
  <c r="M127" i="5"/>
  <c r="M129" i="5"/>
  <c r="M131" i="5"/>
  <c r="M88" i="5"/>
  <c r="M96" i="5"/>
  <c r="L107" i="5"/>
  <c r="L118" i="5"/>
  <c r="L126" i="5"/>
  <c r="M82" i="5"/>
  <c r="M90" i="5"/>
  <c r="M98" i="5"/>
  <c r="L111" i="5"/>
  <c r="L120" i="5"/>
  <c r="L128" i="5"/>
  <c r="L80" i="5"/>
  <c r="M84" i="5"/>
  <c r="M92" i="5"/>
  <c r="M100" i="5"/>
  <c r="L114" i="5"/>
  <c r="L122" i="5"/>
  <c r="L130" i="5"/>
  <c r="L103" i="5"/>
  <c r="L116" i="5"/>
  <c r="M86" i="5"/>
  <c r="L124" i="5"/>
  <c r="M94" i="5"/>
  <c r="H65" i="2"/>
  <c r="H77" i="2"/>
  <c r="AA23" i="2" s="1"/>
  <c r="T137" i="5"/>
  <c r="T164" i="5"/>
  <c r="T168" i="5"/>
  <c r="T161" i="5"/>
  <c r="T165" i="5"/>
  <c r="T169" i="5"/>
  <c r="T163" i="5"/>
  <c r="T167" i="5"/>
  <c r="T171" i="5"/>
  <c r="T170" i="5"/>
  <c r="T162" i="5"/>
  <c r="T166" i="5"/>
  <c r="S139" i="5"/>
  <c r="S141" i="5"/>
  <c r="S143" i="5"/>
  <c r="S145" i="5"/>
  <c r="S147" i="5"/>
  <c r="S149" i="5"/>
  <c r="S151" i="5"/>
  <c r="S153" i="5"/>
  <c r="S155" i="5"/>
  <c r="S157" i="5"/>
  <c r="S159" i="5"/>
  <c r="S161" i="5"/>
  <c r="S165" i="5"/>
  <c r="S169" i="5"/>
  <c r="T172" i="5"/>
  <c r="T174" i="5"/>
  <c r="T176" i="5"/>
  <c r="T178" i="5"/>
  <c r="T180" i="5"/>
  <c r="T182" i="5"/>
  <c r="T184" i="5"/>
  <c r="T186" i="5"/>
  <c r="T188" i="5"/>
  <c r="T139" i="5"/>
  <c r="T141" i="5"/>
  <c r="T143" i="5"/>
  <c r="T145" i="5"/>
  <c r="T147" i="5"/>
  <c r="T149" i="5"/>
  <c r="T151" i="5"/>
  <c r="T153" i="5"/>
  <c r="T155" i="5"/>
  <c r="T157" i="5"/>
  <c r="T159" i="5"/>
  <c r="S162" i="5"/>
  <c r="S166" i="5"/>
  <c r="S170" i="5"/>
  <c r="S173" i="5"/>
  <c r="S175" i="5"/>
  <c r="S177" i="5"/>
  <c r="S179" i="5"/>
  <c r="S181" i="5"/>
  <c r="S183" i="5"/>
  <c r="S185" i="5"/>
  <c r="S187" i="5"/>
  <c r="S138" i="5"/>
  <c r="S140" i="5"/>
  <c r="S142" i="5"/>
  <c r="S144" i="5"/>
  <c r="S146" i="5"/>
  <c r="S148" i="5"/>
  <c r="S150" i="5"/>
  <c r="S152" i="5"/>
  <c r="S154" i="5"/>
  <c r="S156" i="5"/>
  <c r="S158" i="5"/>
  <c r="S160" i="5"/>
  <c r="S163" i="5"/>
  <c r="S167" i="5"/>
  <c r="S171" i="5"/>
  <c r="T173" i="5"/>
  <c r="T175" i="5"/>
  <c r="T177" i="5"/>
  <c r="T179" i="5"/>
  <c r="T181" i="5"/>
  <c r="T183" i="5"/>
  <c r="T185" i="5"/>
  <c r="T187" i="5"/>
  <c r="T142" i="5"/>
  <c r="T150" i="5"/>
  <c r="T158" i="5"/>
  <c r="S172" i="5"/>
  <c r="S180" i="5"/>
  <c r="S188" i="5"/>
  <c r="T144" i="5"/>
  <c r="T152" i="5"/>
  <c r="T160" i="5"/>
  <c r="S174" i="5"/>
  <c r="S182" i="5"/>
  <c r="S137" i="5"/>
  <c r="T138" i="5"/>
  <c r="T146" i="5"/>
  <c r="T154" i="5"/>
  <c r="S164" i="5"/>
  <c r="S176" i="5"/>
  <c r="S184" i="5"/>
  <c r="T156" i="5"/>
  <c r="S168" i="5"/>
  <c r="T140" i="5"/>
  <c r="S178" i="5"/>
  <c r="T148" i="5"/>
  <c r="S186" i="5"/>
  <c r="G83" i="2"/>
  <c r="X27" i="2" s="1"/>
  <c r="G79" i="2"/>
  <c r="X21" i="2" s="1"/>
  <c r="G71" i="2"/>
  <c r="X29" i="2" s="1"/>
  <c r="G67" i="2"/>
  <c r="X24" i="2" s="1"/>
  <c r="G63" i="2"/>
  <c r="G50" i="2"/>
  <c r="G54" i="2"/>
  <c r="F164" i="4"/>
  <c r="F168" i="4"/>
  <c r="F161" i="4"/>
  <c r="F165" i="4"/>
  <c r="F169" i="4"/>
  <c r="F162" i="4"/>
  <c r="F166" i="4"/>
  <c r="F170" i="4"/>
  <c r="F163" i="4"/>
  <c r="F167" i="4"/>
  <c r="F171" i="4"/>
  <c r="F139" i="4"/>
  <c r="F141" i="4"/>
  <c r="F143" i="4"/>
  <c r="F145" i="4"/>
  <c r="F147" i="4"/>
  <c r="F149" i="4"/>
  <c r="F151" i="4"/>
  <c r="F153" i="4"/>
  <c r="F155" i="4"/>
  <c r="F157" i="4"/>
  <c r="F159" i="4"/>
  <c r="E162" i="4"/>
  <c r="E166" i="4"/>
  <c r="E170" i="4"/>
  <c r="E173" i="4"/>
  <c r="E175" i="4"/>
  <c r="E177" i="4"/>
  <c r="E179" i="4"/>
  <c r="E181" i="4"/>
  <c r="E183" i="4"/>
  <c r="E185" i="4"/>
  <c r="E187" i="4"/>
  <c r="E189" i="4"/>
  <c r="F138" i="4"/>
  <c r="E140" i="4"/>
  <c r="E142" i="4"/>
  <c r="E144" i="4"/>
  <c r="E146" i="4"/>
  <c r="E148" i="4"/>
  <c r="E150" i="4"/>
  <c r="E152" i="4"/>
  <c r="E154" i="4"/>
  <c r="E156" i="4"/>
  <c r="E158" i="4"/>
  <c r="E160" i="4"/>
  <c r="E163" i="4"/>
  <c r="E167" i="4"/>
  <c r="E171" i="4"/>
  <c r="F173" i="4"/>
  <c r="F175" i="4"/>
  <c r="F177" i="4"/>
  <c r="F179" i="4"/>
  <c r="F181" i="4"/>
  <c r="F183" i="4"/>
  <c r="F185" i="4"/>
  <c r="F187" i="4"/>
  <c r="F189" i="4"/>
  <c r="F140" i="4"/>
  <c r="F142" i="4"/>
  <c r="F144" i="4"/>
  <c r="F146" i="4"/>
  <c r="F148" i="4"/>
  <c r="F150" i="4"/>
  <c r="F152" i="4"/>
  <c r="F154" i="4"/>
  <c r="F156" i="4"/>
  <c r="F158" i="4"/>
  <c r="F160" i="4"/>
  <c r="E164" i="4"/>
  <c r="E168" i="4"/>
  <c r="E172" i="4"/>
  <c r="E174" i="4"/>
  <c r="E176" i="4"/>
  <c r="E178" i="4"/>
  <c r="E180" i="4"/>
  <c r="E182" i="4"/>
  <c r="E184" i="4"/>
  <c r="E186" i="4"/>
  <c r="E188" i="4"/>
  <c r="R28" i="2"/>
  <c r="Z15" i="2" s="1"/>
  <c r="T164" i="4"/>
  <c r="T168" i="4"/>
  <c r="T163" i="4"/>
  <c r="T169" i="4"/>
  <c r="T165" i="4"/>
  <c r="T170" i="4"/>
  <c r="T161" i="4"/>
  <c r="T166" i="4"/>
  <c r="T171" i="4"/>
  <c r="T162" i="4"/>
  <c r="T167" i="4"/>
  <c r="S168" i="4"/>
  <c r="S172" i="4"/>
  <c r="S174" i="4"/>
  <c r="S176" i="4"/>
  <c r="S178" i="4"/>
  <c r="S180" i="4"/>
  <c r="S182" i="4"/>
  <c r="S184" i="4"/>
  <c r="S186" i="4"/>
  <c r="S188" i="4"/>
  <c r="S139" i="4"/>
  <c r="S141" i="4"/>
  <c r="S143" i="4"/>
  <c r="S145" i="4"/>
  <c r="S147" i="4"/>
  <c r="S149" i="4"/>
  <c r="S151" i="4"/>
  <c r="S153" i="4"/>
  <c r="S155" i="4"/>
  <c r="S157" i="4"/>
  <c r="S159" i="4"/>
  <c r="S161" i="4"/>
  <c r="S165" i="4"/>
  <c r="S169" i="4"/>
  <c r="T172" i="4"/>
  <c r="T174" i="4"/>
  <c r="T176" i="4"/>
  <c r="T178" i="4"/>
  <c r="T180" i="4"/>
  <c r="T182" i="4"/>
  <c r="T184" i="4"/>
  <c r="T186" i="4"/>
  <c r="T188" i="4"/>
  <c r="T139" i="4"/>
  <c r="T141" i="4"/>
  <c r="T143" i="4"/>
  <c r="T145" i="4"/>
  <c r="T147" i="4"/>
  <c r="T149" i="4"/>
  <c r="T151" i="4"/>
  <c r="T153" i="4"/>
  <c r="T155" i="4"/>
  <c r="T157" i="4"/>
  <c r="T159" i="4"/>
  <c r="S162" i="4"/>
  <c r="S166" i="4"/>
  <c r="S170" i="4"/>
  <c r="S173" i="4"/>
  <c r="S175" i="4"/>
  <c r="S177" i="4"/>
  <c r="S179" i="4"/>
  <c r="S181" i="4"/>
  <c r="S183" i="4"/>
  <c r="S185" i="4"/>
  <c r="S187" i="4"/>
  <c r="S189" i="4"/>
  <c r="S140" i="4"/>
  <c r="S142" i="4"/>
  <c r="S144" i="4"/>
  <c r="S146" i="4"/>
  <c r="S148" i="4"/>
  <c r="S150" i="4"/>
  <c r="S152" i="4"/>
  <c r="S154" i="4"/>
  <c r="S156" i="4"/>
  <c r="S158" i="4"/>
  <c r="S160" i="4"/>
  <c r="S163" i="4"/>
  <c r="T138" i="4"/>
  <c r="Q57" i="2"/>
  <c r="R70" i="2"/>
  <c r="Q76" i="2"/>
  <c r="Q84" i="2"/>
  <c r="X28" i="2" s="1"/>
  <c r="E69" i="4"/>
  <c r="E61" i="4"/>
  <c r="E48" i="4"/>
  <c r="E40" i="4"/>
  <c r="E32" i="4"/>
  <c r="E24" i="4"/>
  <c r="L68" i="4"/>
  <c r="L60" i="4"/>
  <c r="L47" i="4"/>
  <c r="L39" i="4"/>
  <c r="L31" i="4"/>
  <c r="T23" i="4"/>
  <c r="S27" i="4"/>
  <c r="T47" i="4"/>
  <c r="T39" i="4"/>
  <c r="T71" i="4"/>
  <c r="T63" i="4"/>
  <c r="M81" i="4"/>
  <c r="E126" i="4"/>
  <c r="E118" i="4"/>
  <c r="E107" i="4"/>
  <c r="F96" i="4"/>
  <c r="F88" i="4"/>
  <c r="M131" i="4"/>
  <c r="M123" i="4"/>
  <c r="M115" i="4"/>
  <c r="L102" i="4"/>
  <c r="L94" i="4"/>
  <c r="L86" i="4"/>
  <c r="S129" i="4"/>
  <c r="S121" i="4"/>
  <c r="S113" i="4"/>
  <c r="T99" i="4"/>
  <c r="T91" i="4"/>
  <c r="F186" i="4"/>
  <c r="F178" i="4"/>
  <c r="E169" i="4"/>
  <c r="E157" i="4"/>
  <c r="E149" i="4"/>
  <c r="E141" i="4"/>
  <c r="S164" i="4"/>
  <c r="T154" i="4"/>
  <c r="T146" i="4"/>
  <c r="T189" i="4"/>
  <c r="T181" i="4"/>
  <c r="T173" i="4"/>
  <c r="T195" i="4"/>
  <c r="E239" i="4"/>
  <c r="T102" i="4"/>
  <c r="T106" i="4"/>
  <c r="T110" i="4"/>
  <c r="T107" i="4"/>
  <c r="T112" i="4"/>
  <c r="T103" i="4"/>
  <c r="T108" i="4"/>
  <c r="T104" i="4"/>
  <c r="T109" i="4"/>
  <c r="T111" i="4"/>
  <c r="T105" i="4"/>
  <c r="S82" i="4"/>
  <c r="S84" i="4"/>
  <c r="S86" i="4"/>
  <c r="S88" i="4"/>
  <c r="S90" i="4"/>
  <c r="S92" i="4"/>
  <c r="S94" i="4"/>
  <c r="S96" i="4"/>
  <c r="S98" i="4"/>
  <c r="S100" i="4"/>
  <c r="S102" i="4"/>
  <c r="S106" i="4"/>
  <c r="S110" i="4"/>
  <c r="T113" i="4"/>
  <c r="T115" i="4"/>
  <c r="T117" i="4"/>
  <c r="T119" i="4"/>
  <c r="T121" i="4"/>
  <c r="T123" i="4"/>
  <c r="T125" i="4"/>
  <c r="T127" i="4"/>
  <c r="T129" i="4"/>
  <c r="T131" i="4"/>
  <c r="T82" i="4"/>
  <c r="T84" i="4"/>
  <c r="T86" i="4"/>
  <c r="T88" i="4"/>
  <c r="T90" i="4"/>
  <c r="T92" i="4"/>
  <c r="T94" i="4"/>
  <c r="T96" i="4"/>
  <c r="T98" i="4"/>
  <c r="T100" i="4"/>
  <c r="S103" i="4"/>
  <c r="S107" i="4"/>
  <c r="S111" i="4"/>
  <c r="S114" i="4"/>
  <c r="S116" i="4"/>
  <c r="S118" i="4"/>
  <c r="S120" i="4"/>
  <c r="S122" i="4"/>
  <c r="S124" i="4"/>
  <c r="S126" i="4"/>
  <c r="S128" i="4"/>
  <c r="S130" i="4"/>
  <c r="S132" i="4"/>
  <c r="T81" i="4"/>
  <c r="S83" i="4"/>
  <c r="S85" i="4"/>
  <c r="S87" i="4"/>
  <c r="S89" i="4"/>
  <c r="S91" i="4"/>
  <c r="S93" i="4"/>
  <c r="S95" i="4"/>
  <c r="S97" i="4"/>
  <c r="S99" i="4"/>
  <c r="S101" i="4"/>
  <c r="S104" i="4"/>
  <c r="S108" i="4"/>
  <c r="S112" i="4"/>
  <c r="T114" i="4"/>
  <c r="T116" i="4"/>
  <c r="T118" i="4"/>
  <c r="T120" i="4"/>
  <c r="T122" i="4"/>
  <c r="T124" i="4"/>
  <c r="T126" i="4"/>
  <c r="T128" i="4"/>
  <c r="T130" i="4"/>
  <c r="T132" i="4"/>
  <c r="S81" i="4"/>
  <c r="G38" i="2"/>
  <c r="Y9" i="2" s="1"/>
  <c r="AC9" i="2" s="1"/>
  <c r="G42" i="2"/>
  <c r="Y15" i="2" s="1"/>
  <c r="G48" i="2"/>
  <c r="H54" i="2"/>
  <c r="H49" i="2"/>
  <c r="H62" i="2"/>
  <c r="G64" i="2"/>
  <c r="H67" i="2"/>
  <c r="H70" i="2"/>
  <c r="G76" i="2"/>
  <c r="H79" i="2"/>
  <c r="R29" i="2"/>
  <c r="Z16" i="2" s="1"/>
  <c r="R26" i="2"/>
  <c r="AA13" i="2" s="1"/>
  <c r="Q34" i="2"/>
  <c r="X7" i="2" s="1"/>
  <c r="Q78" i="2"/>
  <c r="F23" i="4"/>
  <c r="E67" i="4"/>
  <c r="E59" i="4"/>
  <c r="E46" i="4"/>
  <c r="E38" i="4"/>
  <c r="E30" i="4"/>
  <c r="L74" i="4"/>
  <c r="L66" i="4"/>
  <c r="L57" i="4"/>
  <c r="L45" i="4"/>
  <c r="L37" i="4"/>
  <c r="S33" i="4"/>
  <c r="S25" i="4"/>
  <c r="T45" i="4"/>
  <c r="T37" i="4"/>
  <c r="T69" i="4"/>
  <c r="T61" i="4"/>
  <c r="E132" i="4"/>
  <c r="E124" i="4"/>
  <c r="E116" i="4"/>
  <c r="E103" i="4"/>
  <c r="F94" i="4"/>
  <c r="F86" i="4"/>
  <c r="M129" i="4"/>
  <c r="M121" i="4"/>
  <c r="M113" i="4"/>
  <c r="L100" i="4"/>
  <c r="L92" i="4"/>
  <c r="S127" i="4"/>
  <c r="S119" i="4"/>
  <c r="S109" i="4"/>
  <c r="T97" i="4"/>
  <c r="T89" i="4"/>
  <c r="E138" i="4"/>
  <c r="F184" i="4"/>
  <c r="F176" i="4"/>
  <c r="E165" i="4"/>
  <c r="E155" i="4"/>
  <c r="E147" i="4"/>
  <c r="E139" i="4"/>
  <c r="T160" i="4"/>
  <c r="T152" i="4"/>
  <c r="T144" i="4"/>
  <c r="T187" i="4"/>
  <c r="T179" i="4"/>
  <c r="S171" i="4"/>
  <c r="E245" i="4"/>
  <c r="E237" i="4"/>
  <c r="M51" i="4"/>
  <c r="M49" i="4"/>
  <c r="M54" i="4"/>
  <c r="M58" i="4"/>
  <c r="M50" i="4"/>
  <c r="M55" i="4"/>
  <c r="M52" i="4"/>
  <c r="M56" i="4"/>
  <c r="M53" i="4"/>
  <c r="M57" i="4"/>
  <c r="M25" i="4"/>
  <c r="M27" i="4"/>
  <c r="M29" i="4"/>
  <c r="M31" i="4"/>
  <c r="M33" i="4"/>
  <c r="M35" i="4"/>
  <c r="M37" i="4"/>
  <c r="M39" i="4"/>
  <c r="M41" i="4"/>
  <c r="M43" i="4"/>
  <c r="M45" i="4"/>
  <c r="M47" i="4"/>
  <c r="L50" i="4"/>
  <c r="L54" i="4"/>
  <c r="L58" i="4"/>
  <c r="M60" i="4"/>
  <c r="M62" i="4"/>
  <c r="M64" i="4"/>
  <c r="M66" i="4"/>
  <c r="M68" i="4"/>
  <c r="M70" i="4"/>
  <c r="M72" i="4"/>
  <c r="M74" i="4"/>
  <c r="L24" i="4"/>
  <c r="L26" i="4"/>
  <c r="L28" i="4"/>
  <c r="L30" i="4"/>
  <c r="L32" i="4"/>
  <c r="L34" i="4"/>
  <c r="L36" i="4"/>
  <c r="L38" i="4"/>
  <c r="L40" i="4"/>
  <c r="L42" i="4"/>
  <c r="L44" i="4"/>
  <c r="L46" i="4"/>
  <c r="L48" i="4"/>
  <c r="L51" i="4"/>
  <c r="L55" i="4"/>
  <c r="L59" i="4"/>
  <c r="L61" i="4"/>
  <c r="L63" i="4"/>
  <c r="L65" i="4"/>
  <c r="L67" i="4"/>
  <c r="L69" i="4"/>
  <c r="L71" i="4"/>
  <c r="L73" i="4"/>
  <c r="M23" i="4"/>
  <c r="M24" i="4"/>
  <c r="M26" i="4"/>
  <c r="M28" i="4"/>
  <c r="M30" i="4"/>
  <c r="M32" i="4"/>
  <c r="M34" i="4"/>
  <c r="M36" i="4"/>
  <c r="M38" i="4"/>
  <c r="M40" i="4"/>
  <c r="M42" i="4"/>
  <c r="M44" i="4"/>
  <c r="M46" i="4"/>
  <c r="M48" i="4"/>
  <c r="L52" i="4"/>
  <c r="L56" i="4"/>
  <c r="M59" i="4"/>
  <c r="M61" i="4"/>
  <c r="M63" i="4"/>
  <c r="M65" i="4"/>
  <c r="M67" i="4"/>
  <c r="M69" i="4"/>
  <c r="M71" i="4"/>
  <c r="M73" i="4"/>
  <c r="L23" i="4"/>
  <c r="H34" i="2"/>
  <c r="AA7" i="2" s="1"/>
  <c r="M103" i="4"/>
  <c r="M107" i="4"/>
  <c r="M111" i="4"/>
  <c r="M104" i="4"/>
  <c r="M108" i="4"/>
  <c r="M112" i="4"/>
  <c r="M105" i="4"/>
  <c r="M109" i="4"/>
  <c r="M102" i="4"/>
  <c r="M106" i="4"/>
  <c r="M110" i="4"/>
  <c r="M82" i="4"/>
  <c r="M84" i="4"/>
  <c r="M86" i="4"/>
  <c r="M88" i="4"/>
  <c r="M90" i="4"/>
  <c r="M92" i="4"/>
  <c r="M94" i="4"/>
  <c r="M96" i="4"/>
  <c r="M98" i="4"/>
  <c r="M100" i="4"/>
  <c r="L103" i="4"/>
  <c r="L107" i="4"/>
  <c r="L111" i="4"/>
  <c r="L114" i="4"/>
  <c r="L116" i="4"/>
  <c r="L118" i="4"/>
  <c r="L120" i="4"/>
  <c r="L122" i="4"/>
  <c r="L124" i="4"/>
  <c r="L126" i="4"/>
  <c r="L128" i="4"/>
  <c r="L130" i="4"/>
  <c r="L132" i="4"/>
  <c r="L81" i="4"/>
  <c r="L83" i="4"/>
  <c r="L85" i="4"/>
  <c r="L87" i="4"/>
  <c r="L89" i="4"/>
  <c r="L91" i="4"/>
  <c r="L93" i="4"/>
  <c r="L95" i="4"/>
  <c r="L97" i="4"/>
  <c r="L99" i="4"/>
  <c r="L101" i="4"/>
  <c r="L104" i="4"/>
  <c r="L108" i="4"/>
  <c r="L112" i="4"/>
  <c r="M114" i="4"/>
  <c r="M116" i="4"/>
  <c r="M118" i="4"/>
  <c r="M120" i="4"/>
  <c r="M122" i="4"/>
  <c r="M124" i="4"/>
  <c r="M126" i="4"/>
  <c r="M128" i="4"/>
  <c r="M130" i="4"/>
  <c r="M132" i="4"/>
  <c r="M83" i="4"/>
  <c r="M85" i="4"/>
  <c r="M87" i="4"/>
  <c r="M89" i="4"/>
  <c r="M91" i="4"/>
  <c r="M93" i="4"/>
  <c r="M95" i="4"/>
  <c r="M97" i="4"/>
  <c r="M99" i="4"/>
  <c r="M101" i="4"/>
  <c r="L105" i="4"/>
  <c r="L109" i="4"/>
  <c r="L113" i="4"/>
  <c r="L115" i="4"/>
  <c r="L117" i="4"/>
  <c r="L119" i="4"/>
  <c r="L121" i="4"/>
  <c r="L123" i="4"/>
  <c r="L125" i="4"/>
  <c r="L127" i="4"/>
  <c r="L129" i="4"/>
  <c r="L131" i="4"/>
  <c r="H48" i="2"/>
  <c r="X23" i="2"/>
  <c r="Y23" i="2"/>
  <c r="F104" i="5"/>
  <c r="F108" i="5"/>
  <c r="F101" i="5"/>
  <c r="F106" i="5"/>
  <c r="F111" i="5"/>
  <c r="F102" i="5"/>
  <c r="F107" i="5"/>
  <c r="F103" i="5"/>
  <c r="F109" i="5"/>
  <c r="F110" i="5"/>
  <c r="F105" i="5"/>
  <c r="F81" i="5"/>
  <c r="F83" i="5"/>
  <c r="F85" i="5"/>
  <c r="F87" i="5"/>
  <c r="F89" i="5"/>
  <c r="F91" i="5"/>
  <c r="F93" i="5"/>
  <c r="F95" i="5"/>
  <c r="F97" i="5"/>
  <c r="F99" i="5"/>
  <c r="E102" i="5"/>
  <c r="E106" i="5"/>
  <c r="E110" i="5"/>
  <c r="E113" i="5"/>
  <c r="E115" i="5"/>
  <c r="E117" i="5"/>
  <c r="E119" i="5"/>
  <c r="E121" i="5"/>
  <c r="E123" i="5"/>
  <c r="E125" i="5"/>
  <c r="E127" i="5"/>
  <c r="E129" i="5"/>
  <c r="E131" i="5"/>
  <c r="F80" i="5"/>
  <c r="E82" i="5"/>
  <c r="E84" i="5"/>
  <c r="E86" i="5"/>
  <c r="E88" i="5"/>
  <c r="E90" i="5"/>
  <c r="E92" i="5"/>
  <c r="E94" i="5"/>
  <c r="E96" i="5"/>
  <c r="E98" i="5"/>
  <c r="E100" i="5"/>
  <c r="E103" i="5"/>
  <c r="E107" i="5"/>
  <c r="E111" i="5"/>
  <c r="F113" i="5"/>
  <c r="F115" i="5"/>
  <c r="F117" i="5"/>
  <c r="F119" i="5"/>
  <c r="F121" i="5"/>
  <c r="F123" i="5"/>
  <c r="F125" i="5"/>
  <c r="F127" i="5"/>
  <c r="F129" i="5"/>
  <c r="F131" i="5"/>
  <c r="E80" i="5"/>
  <c r="F82" i="5"/>
  <c r="F84" i="5"/>
  <c r="F86" i="5"/>
  <c r="F88" i="5"/>
  <c r="F90" i="5"/>
  <c r="F92" i="5"/>
  <c r="F94" i="5"/>
  <c r="F96" i="5"/>
  <c r="F98" i="5"/>
  <c r="F100" i="5"/>
  <c r="E104" i="5"/>
  <c r="E108" i="5"/>
  <c r="E112" i="5"/>
  <c r="E114" i="5"/>
  <c r="E116" i="5"/>
  <c r="E118" i="5"/>
  <c r="E120" i="5"/>
  <c r="E122" i="5"/>
  <c r="E124" i="5"/>
  <c r="E126" i="5"/>
  <c r="E128" i="5"/>
  <c r="E130" i="5"/>
  <c r="E83" i="5"/>
  <c r="E91" i="5"/>
  <c r="E99" i="5"/>
  <c r="F112" i="5"/>
  <c r="F120" i="5"/>
  <c r="F128" i="5"/>
  <c r="E85" i="5"/>
  <c r="E93" i="5"/>
  <c r="E101" i="5"/>
  <c r="F114" i="5"/>
  <c r="F122" i="5"/>
  <c r="F130" i="5"/>
  <c r="E87" i="5"/>
  <c r="E95" i="5"/>
  <c r="E105" i="5"/>
  <c r="F116" i="5"/>
  <c r="F124" i="5"/>
  <c r="E89" i="5"/>
  <c r="F126" i="5"/>
  <c r="E97" i="5"/>
  <c r="E109" i="5"/>
  <c r="E81" i="5"/>
  <c r="F118" i="5"/>
  <c r="T103" i="5"/>
  <c r="T107" i="5"/>
  <c r="T111" i="5"/>
  <c r="T102" i="5"/>
  <c r="T106" i="5"/>
  <c r="T110" i="5"/>
  <c r="T105" i="5"/>
  <c r="T108" i="5"/>
  <c r="T80" i="5"/>
  <c r="T109" i="5"/>
  <c r="T104" i="5"/>
  <c r="T112" i="5"/>
  <c r="T81" i="5"/>
  <c r="T83" i="5"/>
  <c r="T85" i="5"/>
  <c r="T87" i="5"/>
  <c r="T89" i="5"/>
  <c r="T91" i="5"/>
  <c r="T93" i="5"/>
  <c r="T95" i="5"/>
  <c r="T97" i="5"/>
  <c r="T99" i="5"/>
  <c r="T101" i="5"/>
  <c r="T82" i="5"/>
  <c r="T84" i="5"/>
  <c r="T86" i="5"/>
  <c r="T88" i="5"/>
  <c r="T90" i="5"/>
  <c r="T92" i="5"/>
  <c r="T94" i="5"/>
  <c r="T96" i="5"/>
  <c r="T98" i="5"/>
  <c r="T100" i="5"/>
  <c r="S103" i="5"/>
  <c r="S82" i="5"/>
  <c r="S86" i="5"/>
  <c r="S90" i="5"/>
  <c r="S94" i="5"/>
  <c r="S98" i="5"/>
  <c r="S102" i="5"/>
  <c r="S107" i="5"/>
  <c r="S111" i="5"/>
  <c r="S114" i="5"/>
  <c r="S116" i="5"/>
  <c r="S118" i="5"/>
  <c r="S120" i="5"/>
  <c r="S122" i="5"/>
  <c r="S124" i="5"/>
  <c r="S126" i="5"/>
  <c r="S128" i="5"/>
  <c r="S130" i="5"/>
  <c r="S83" i="5"/>
  <c r="S87" i="5"/>
  <c r="S91" i="5"/>
  <c r="S95" i="5"/>
  <c r="S99" i="5"/>
  <c r="S104" i="5"/>
  <c r="S108" i="5"/>
  <c r="S112" i="5"/>
  <c r="T114" i="5"/>
  <c r="T116" i="5"/>
  <c r="T118" i="5"/>
  <c r="T120" i="5"/>
  <c r="T122" i="5"/>
  <c r="T124" i="5"/>
  <c r="T126" i="5"/>
  <c r="T128" i="5"/>
  <c r="T130" i="5"/>
  <c r="S84" i="5"/>
  <c r="S88" i="5"/>
  <c r="S92" i="5"/>
  <c r="S96" i="5"/>
  <c r="S100" i="5"/>
  <c r="S105" i="5"/>
  <c r="S109" i="5"/>
  <c r="S113" i="5"/>
  <c r="S115" i="5"/>
  <c r="S117" i="5"/>
  <c r="S119" i="5"/>
  <c r="S121" i="5"/>
  <c r="S123" i="5"/>
  <c r="S125" i="5"/>
  <c r="S127" i="5"/>
  <c r="S129" i="5"/>
  <c r="S131" i="5"/>
  <c r="S80" i="5"/>
  <c r="S85" i="5"/>
  <c r="S101" i="5"/>
  <c r="T115" i="5"/>
  <c r="T123" i="5"/>
  <c r="T131" i="5"/>
  <c r="S89" i="5"/>
  <c r="S106" i="5"/>
  <c r="T117" i="5"/>
  <c r="T125" i="5"/>
  <c r="S93" i="5"/>
  <c r="S110" i="5"/>
  <c r="T119" i="5"/>
  <c r="T127" i="5"/>
  <c r="T121" i="5"/>
  <c r="S81" i="5"/>
  <c r="T129" i="5"/>
  <c r="S97" i="5"/>
  <c r="T113" i="5"/>
  <c r="AA27" i="2"/>
  <c r="F159" i="5"/>
  <c r="F163" i="5"/>
  <c r="F167" i="5"/>
  <c r="F161" i="5"/>
  <c r="F166" i="5"/>
  <c r="F162" i="5"/>
  <c r="F168" i="5"/>
  <c r="F164" i="5"/>
  <c r="F169" i="5"/>
  <c r="F160" i="5"/>
  <c r="F165" i="5"/>
  <c r="E138" i="5"/>
  <c r="E140" i="5"/>
  <c r="E142" i="5"/>
  <c r="E144" i="5"/>
  <c r="E146" i="5"/>
  <c r="E148" i="5"/>
  <c r="E150" i="5"/>
  <c r="E152" i="5"/>
  <c r="E154" i="5"/>
  <c r="E156" i="5"/>
  <c r="E158" i="5"/>
  <c r="E161" i="5"/>
  <c r="E165" i="5"/>
  <c r="E169" i="5"/>
  <c r="F171" i="5"/>
  <c r="F173" i="5"/>
  <c r="F175" i="5"/>
  <c r="F177" i="5"/>
  <c r="F179" i="5"/>
  <c r="F181" i="5"/>
  <c r="F183" i="5"/>
  <c r="F185" i="5"/>
  <c r="F187" i="5"/>
  <c r="F138" i="5"/>
  <c r="F140" i="5"/>
  <c r="F142" i="5"/>
  <c r="F144" i="5"/>
  <c r="F146" i="5"/>
  <c r="F148" i="5"/>
  <c r="F150" i="5"/>
  <c r="F152" i="5"/>
  <c r="F154" i="5"/>
  <c r="F156" i="5"/>
  <c r="F158" i="5"/>
  <c r="E162" i="5"/>
  <c r="E166" i="5"/>
  <c r="E170" i="5"/>
  <c r="E172" i="5"/>
  <c r="E174" i="5"/>
  <c r="E176" i="5"/>
  <c r="E178" i="5"/>
  <c r="E180" i="5"/>
  <c r="E182" i="5"/>
  <c r="E184" i="5"/>
  <c r="E186" i="5"/>
  <c r="E139" i="5"/>
  <c r="E141" i="5"/>
  <c r="E143" i="5"/>
  <c r="E145" i="5"/>
  <c r="E147" i="5"/>
  <c r="E149" i="5"/>
  <c r="E151" i="5"/>
  <c r="E153" i="5"/>
  <c r="E155" i="5"/>
  <c r="E157" i="5"/>
  <c r="E159" i="5"/>
  <c r="E163" i="5"/>
  <c r="E167" i="5"/>
  <c r="F170" i="5"/>
  <c r="F172" i="5"/>
  <c r="F174" i="5"/>
  <c r="F176" i="5"/>
  <c r="F178" i="5"/>
  <c r="F180" i="5"/>
  <c r="F182" i="5"/>
  <c r="F184" i="5"/>
  <c r="F186" i="5"/>
  <c r="F188" i="5"/>
  <c r="F139" i="5"/>
  <c r="F147" i="5"/>
  <c r="F155" i="5"/>
  <c r="E168" i="5"/>
  <c r="E177" i="5"/>
  <c r="E185" i="5"/>
  <c r="F141" i="5"/>
  <c r="F149" i="5"/>
  <c r="F157" i="5"/>
  <c r="E171" i="5"/>
  <c r="E179" i="5"/>
  <c r="E187" i="5"/>
  <c r="F143" i="5"/>
  <c r="F151" i="5"/>
  <c r="E160" i="5"/>
  <c r="E173" i="5"/>
  <c r="E181" i="5"/>
  <c r="E188" i="5"/>
  <c r="F137" i="5"/>
  <c r="E164" i="5"/>
  <c r="E137" i="5"/>
  <c r="E175" i="5"/>
  <c r="F145" i="5"/>
  <c r="E183" i="5"/>
  <c r="F153" i="5"/>
  <c r="H85" i="2"/>
  <c r="Z29" i="2" s="1"/>
  <c r="H84" i="2"/>
  <c r="H80" i="2"/>
  <c r="Z22" i="2" s="1"/>
  <c r="H76" i="2"/>
  <c r="H68" i="2"/>
  <c r="H64" i="2"/>
  <c r="H51" i="2"/>
  <c r="R57" i="2"/>
  <c r="R55" i="2"/>
  <c r="Z27" i="2" s="1"/>
  <c r="R53" i="2"/>
  <c r="R51" i="2"/>
  <c r="R49" i="2"/>
  <c r="R43" i="2"/>
  <c r="R41" i="2"/>
  <c r="Z14" i="2" s="1"/>
  <c r="R39" i="2"/>
  <c r="AA11" i="2" s="1"/>
  <c r="R37" i="2"/>
  <c r="R35" i="2"/>
  <c r="AA10" i="2" s="1"/>
  <c r="R56" i="2"/>
  <c r="R54" i="2"/>
  <c r="R52" i="2"/>
  <c r="R50" i="2"/>
  <c r="R48" i="2"/>
  <c r="R42" i="2"/>
  <c r="AA15" i="2" s="1"/>
  <c r="R40" i="2"/>
  <c r="R38" i="2"/>
  <c r="Z9" i="2" s="1"/>
  <c r="R36" i="2"/>
  <c r="R34" i="2"/>
  <c r="R23" i="2"/>
  <c r="AA8" i="2" s="1"/>
  <c r="R27" i="2"/>
  <c r="AA14" i="2" s="1"/>
  <c r="R20" i="2"/>
  <c r="Q36" i="2"/>
  <c r="Q48" i="2"/>
  <c r="Q80" i="2"/>
  <c r="X22" i="2" s="1"/>
  <c r="AB22" i="2" s="1"/>
  <c r="X15" i="2"/>
  <c r="AA9" i="2"/>
  <c r="Y22" i="2"/>
  <c r="L72" i="4"/>
  <c r="L64" i="4"/>
  <c r="L53" i="4"/>
  <c r="L43" i="4"/>
  <c r="L35" i="4"/>
  <c r="L27" i="4"/>
  <c r="E130" i="4"/>
  <c r="E122" i="4"/>
  <c r="E114" i="4"/>
  <c r="F100" i="4"/>
  <c r="F92" i="4"/>
  <c r="F84" i="4"/>
  <c r="M127" i="4"/>
  <c r="M119" i="4"/>
  <c r="L110" i="4"/>
  <c r="L98" i="4"/>
  <c r="L90" i="4"/>
  <c r="L82" i="4"/>
  <c r="S125" i="4"/>
  <c r="S117" i="4"/>
  <c r="S105" i="4"/>
  <c r="T95" i="4"/>
  <c r="T87" i="4"/>
  <c r="E243" i="4"/>
  <c r="E235" i="4"/>
  <c r="M69" i="5"/>
  <c r="M48" i="5"/>
  <c r="M52" i="5"/>
  <c r="M47" i="5"/>
  <c r="M53" i="5"/>
  <c r="M49" i="5"/>
  <c r="M54" i="5"/>
  <c r="M45" i="5"/>
  <c r="M50" i="5"/>
  <c r="M46" i="5"/>
  <c r="M51" i="5"/>
  <c r="L25" i="5"/>
  <c r="L27" i="5"/>
  <c r="L29" i="5"/>
  <c r="L31" i="5"/>
  <c r="L33" i="5"/>
  <c r="L35" i="5"/>
  <c r="L37" i="5"/>
  <c r="L39" i="5"/>
  <c r="L41" i="5"/>
  <c r="L43" i="5"/>
  <c r="L45" i="5"/>
  <c r="L49" i="5"/>
  <c r="L53" i="5"/>
  <c r="L56" i="5"/>
  <c r="L58" i="5"/>
  <c r="L60" i="5"/>
  <c r="L62" i="5"/>
  <c r="L64" i="5"/>
  <c r="L66" i="5"/>
  <c r="L68" i="5"/>
  <c r="L70" i="5"/>
  <c r="L72" i="5"/>
  <c r="L74" i="5"/>
  <c r="M25" i="5"/>
  <c r="M27" i="5"/>
  <c r="M29" i="5"/>
  <c r="M31" i="5"/>
  <c r="M33" i="5"/>
  <c r="M35" i="5"/>
  <c r="M37" i="5"/>
  <c r="M39" i="5"/>
  <c r="M41" i="5"/>
  <c r="M43" i="5"/>
  <c r="L24" i="5"/>
  <c r="L26" i="5"/>
  <c r="L28" i="5"/>
  <c r="L30" i="5"/>
  <c r="L32" i="5"/>
  <c r="L34" i="5"/>
  <c r="L36" i="5"/>
  <c r="L38" i="5"/>
  <c r="L40" i="5"/>
  <c r="L42" i="5"/>
  <c r="L44" i="5"/>
  <c r="L47" i="5"/>
  <c r="L51" i="5"/>
  <c r="L55" i="5"/>
  <c r="L57" i="5"/>
  <c r="L59" i="5"/>
  <c r="L61" i="5"/>
  <c r="L63" i="5"/>
  <c r="L65" i="5"/>
  <c r="L67" i="5"/>
  <c r="L69" i="5"/>
  <c r="L71" i="5"/>
  <c r="L73" i="5"/>
  <c r="M30" i="5"/>
  <c r="M38" i="5"/>
  <c r="L46" i="5"/>
  <c r="L54" i="5"/>
  <c r="M58" i="5"/>
  <c r="M62" i="5"/>
  <c r="M66" i="5"/>
  <c r="M70" i="5"/>
  <c r="M74" i="5"/>
  <c r="M24" i="5"/>
  <c r="M32" i="5"/>
  <c r="M40" i="5"/>
  <c r="L48" i="5"/>
  <c r="M55" i="5"/>
  <c r="M59" i="5"/>
  <c r="M63" i="5"/>
  <c r="M67" i="5"/>
  <c r="M71" i="5"/>
  <c r="M23" i="5"/>
  <c r="M26" i="5"/>
  <c r="M34" i="5"/>
  <c r="M42" i="5"/>
  <c r="L50" i="5"/>
  <c r="M56" i="5"/>
  <c r="M60" i="5"/>
  <c r="M64" i="5"/>
  <c r="M68" i="5"/>
  <c r="M72" i="5"/>
  <c r="M163" i="5"/>
  <c r="M167" i="5"/>
  <c r="M171" i="5"/>
  <c r="M162" i="5"/>
  <c r="M166" i="5"/>
  <c r="M170" i="5"/>
  <c r="M161" i="5"/>
  <c r="M169" i="5"/>
  <c r="M164" i="5"/>
  <c r="M165" i="5"/>
  <c r="M137" i="5"/>
  <c r="M168" i="5"/>
  <c r="M139" i="5"/>
  <c r="M141" i="5"/>
  <c r="M143" i="5"/>
  <c r="M145" i="5"/>
  <c r="M147" i="5"/>
  <c r="M149" i="5"/>
  <c r="M151" i="5"/>
  <c r="M153" i="5"/>
  <c r="M155" i="5"/>
  <c r="M157" i="5"/>
  <c r="M159" i="5"/>
  <c r="L162" i="5"/>
  <c r="L166" i="5"/>
  <c r="L170" i="5"/>
  <c r="L173" i="5"/>
  <c r="L175" i="5"/>
  <c r="L177" i="5"/>
  <c r="L179" i="5"/>
  <c r="L181" i="5"/>
  <c r="L183" i="5"/>
  <c r="L185" i="5"/>
  <c r="L187" i="5"/>
  <c r="L138" i="5"/>
  <c r="L140" i="5"/>
  <c r="L142" i="5"/>
  <c r="L144" i="5"/>
  <c r="L146" i="5"/>
  <c r="L148" i="5"/>
  <c r="L150" i="5"/>
  <c r="L152" i="5"/>
  <c r="L154" i="5"/>
  <c r="L156" i="5"/>
  <c r="L158" i="5"/>
  <c r="L160" i="5"/>
  <c r="L163" i="5"/>
  <c r="L167" i="5"/>
  <c r="L171" i="5"/>
  <c r="M173" i="5"/>
  <c r="M175" i="5"/>
  <c r="M177" i="5"/>
  <c r="M179" i="5"/>
  <c r="M181" i="5"/>
  <c r="M183" i="5"/>
  <c r="M185" i="5"/>
  <c r="M187" i="5"/>
  <c r="M138" i="5"/>
  <c r="M140" i="5"/>
  <c r="M142" i="5"/>
  <c r="M144" i="5"/>
  <c r="M146" i="5"/>
  <c r="M148" i="5"/>
  <c r="M150" i="5"/>
  <c r="M152" i="5"/>
  <c r="M154" i="5"/>
  <c r="M156" i="5"/>
  <c r="M158" i="5"/>
  <c r="M160" i="5"/>
  <c r="L164" i="5"/>
  <c r="L168" i="5"/>
  <c r="L172" i="5"/>
  <c r="L174" i="5"/>
  <c r="L176" i="5"/>
  <c r="L178" i="5"/>
  <c r="L180" i="5"/>
  <c r="L182" i="5"/>
  <c r="L184" i="5"/>
  <c r="L186" i="5"/>
  <c r="L188" i="5"/>
  <c r="L145" i="5"/>
  <c r="L153" i="5"/>
  <c r="L161" i="5"/>
  <c r="M174" i="5"/>
  <c r="M182" i="5"/>
  <c r="L137" i="5"/>
  <c r="L139" i="5"/>
  <c r="L147" i="5"/>
  <c r="L155" i="5"/>
  <c r="L165" i="5"/>
  <c r="M176" i="5"/>
  <c r="M184" i="5"/>
  <c r="L141" i="5"/>
  <c r="L149" i="5"/>
  <c r="L157" i="5"/>
  <c r="L169" i="5"/>
  <c r="M178" i="5"/>
  <c r="M186" i="5"/>
  <c r="L143" i="5"/>
  <c r="M180" i="5"/>
  <c r="L151" i="5"/>
  <c r="M188" i="5"/>
  <c r="L159" i="5"/>
  <c r="Q26" i="2"/>
  <c r="Y13" i="2" s="1"/>
  <c r="AC13" i="2" s="1"/>
  <c r="Q22" i="2"/>
  <c r="X12" i="2" s="1"/>
  <c r="AB12" i="2" s="1"/>
  <c r="Q21" i="2"/>
  <c r="X10" i="2" s="1"/>
  <c r="L138" i="4"/>
  <c r="M185" i="4"/>
  <c r="M183" i="4"/>
  <c r="M181" i="4"/>
  <c r="M179" i="4"/>
  <c r="M177" i="4"/>
  <c r="M175" i="4"/>
  <c r="M173" i="4"/>
  <c r="L171" i="4"/>
  <c r="L167" i="4"/>
  <c r="L163" i="4"/>
  <c r="L160" i="4"/>
  <c r="L158" i="4"/>
  <c r="L156" i="4"/>
  <c r="L154" i="4"/>
  <c r="L152" i="4"/>
  <c r="L150" i="4"/>
  <c r="L148" i="4"/>
  <c r="L146" i="4"/>
  <c r="L144" i="4"/>
  <c r="L142" i="4"/>
  <c r="L140" i="4"/>
  <c r="L189" i="4"/>
  <c r="M65" i="5"/>
  <c r="M44" i="5"/>
  <c r="M161" i="4"/>
  <c r="M165" i="4"/>
  <c r="M169" i="4"/>
  <c r="M162" i="4"/>
  <c r="M166" i="4"/>
  <c r="M170" i="4"/>
  <c r="M163" i="4"/>
  <c r="M167" i="4"/>
  <c r="M171" i="4"/>
  <c r="M164" i="4"/>
  <c r="M168" i="4"/>
  <c r="Q35" i="2"/>
  <c r="Q37" i="2"/>
  <c r="Q39" i="2"/>
  <c r="Q41" i="2"/>
  <c r="X14" i="2" s="1"/>
  <c r="AB14" i="2" s="1"/>
  <c r="Q43" i="2"/>
  <c r="X16" i="2" s="1"/>
  <c r="AB16" i="2" s="1"/>
  <c r="Q49" i="2"/>
  <c r="Q51" i="2"/>
  <c r="Q53" i="2"/>
  <c r="Q55" i="2"/>
  <c r="M138" i="4"/>
  <c r="L185" i="4"/>
  <c r="L183" i="4"/>
  <c r="L181" i="4"/>
  <c r="L179" i="4"/>
  <c r="L177" i="4"/>
  <c r="L175" i="4"/>
  <c r="L173" i="4"/>
  <c r="L170" i="4"/>
  <c r="L166" i="4"/>
  <c r="L162" i="4"/>
  <c r="M159" i="4"/>
  <c r="M157" i="4"/>
  <c r="M155" i="4"/>
  <c r="M153" i="4"/>
  <c r="M151" i="4"/>
  <c r="M149" i="4"/>
  <c r="M147" i="4"/>
  <c r="M145" i="4"/>
  <c r="M143" i="4"/>
  <c r="M141" i="4"/>
  <c r="M139" i="4"/>
  <c r="M188" i="4"/>
  <c r="M186" i="4"/>
  <c r="M61" i="5"/>
  <c r="M36" i="5"/>
  <c r="M184" i="4"/>
  <c r="M182" i="4"/>
  <c r="M180" i="4"/>
  <c r="M178" i="4"/>
  <c r="M176" i="4"/>
  <c r="M174" i="4"/>
  <c r="M172" i="4"/>
  <c r="L169" i="4"/>
  <c r="L165" i="4"/>
  <c r="L161" i="4"/>
  <c r="L159" i="4"/>
  <c r="L157" i="4"/>
  <c r="L155" i="4"/>
  <c r="L153" i="4"/>
  <c r="L151" i="4"/>
  <c r="L149" i="4"/>
  <c r="L147" i="4"/>
  <c r="L145" i="4"/>
  <c r="L143" i="4"/>
  <c r="L141" i="4"/>
  <c r="L139" i="4"/>
  <c r="L188" i="4"/>
  <c r="L186" i="4"/>
  <c r="M73" i="5"/>
  <c r="M57" i="5"/>
  <c r="M28" i="5"/>
  <c r="AB27" i="2" l="1"/>
  <c r="AC10" i="2"/>
  <c r="AC15" i="2"/>
  <c r="AB29" i="2"/>
  <c r="AB15" i="2"/>
  <c r="Z25" i="2"/>
  <c r="AA25" i="2"/>
  <c r="AC23" i="2"/>
  <c r="Y20" i="2"/>
  <c r="X26" i="2"/>
  <c r="Y26" i="2"/>
  <c r="Z21" i="2"/>
  <c r="AA21" i="2"/>
  <c r="Z13" i="2"/>
  <c r="H13" i="4"/>
  <c r="AA29" i="2"/>
  <c r="Z23" i="2"/>
  <c r="X13" i="2"/>
  <c r="AB13" i="2" s="1"/>
  <c r="Y7" i="2"/>
  <c r="AC7" i="2" s="1"/>
  <c r="AA12" i="2"/>
  <c r="AC12" i="2" s="1"/>
  <c r="Y16" i="2"/>
  <c r="AA16" i="2"/>
  <c r="Z8" i="2"/>
  <c r="Y21" i="2"/>
  <c r="Z26" i="2"/>
  <c r="AA26" i="2"/>
  <c r="AB23" i="2"/>
  <c r="AA20" i="2"/>
  <c r="Z20" i="2"/>
  <c r="X25" i="2"/>
  <c r="AB25" i="2" s="1"/>
  <c r="Y25" i="2"/>
  <c r="AC25" i="2" s="1"/>
  <c r="X9" i="2"/>
  <c r="AB9" i="2" s="1"/>
  <c r="Z10" i="2"/>
  <c r="AB10" i="2" s="1"/>
  <c r="X8" i="2"/>
  <c r="Y8" i="2"/>
  <c r="AC8" i="2" s="1"/>
  <c r="H14" i="4"/>
  <c r="Y11" i="2"/>
  <c r="AC11" i="2" s="1"/>
  <c r="Z11" i="2"/>
  <c r="AB11" i="2" s="1"/>
  <c r="Z28" i="2"/>
  <c r="AB28" i="2" s="1"/>
  <c r="AA28" i="2"/>
  <c r="Y14" i="2"/>
  <c r="AC14" i="2" s="1"/>
  <c r="Z7" i="2"/>
  <c r="AB7" i="2" s="1"/>
  <c r="AA22" i="2"/>
  <c r="AC22" i="2" s="1"/>
  <c r="Y27" i="2"/>
  <c r="AC27" i="2" s="1"/>
  <c r="Y28" i="2"/>
  <c r="AC28" i="2" s="1"/>
  <c r="Y29" i="2"/>
  <c r="AC29" i="2" s="1"/>
  <c r="Z24" i="2"/>
  <c r="AB24" i="2" s="1"/>
  <c r="AA24" i="2"/>
  <c r="AC24" i="2" s="1"/>
  <c r="M12" i="4" l="1"/>
  <c r="L10" i="4"/>
  <c r="AC26" i="2"/>
  <c r="AB20" i="2"/>
  <c r="M10" i="5"/>
  <c r="AC16" i="2"/>
  <c r="AB26" i="2"/>
  <c r="AC20" i="2"/>
  <c r="L11" i="4"/>
  <c r="M11" i="4"/>
  <c r="AB8" i="2"/>
  <c r="M12" i="5"/>
  <c r="M1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8" authorId="0" shapeId="0" xr:uid="{00000000-0006-0000-02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Bi_f is average %ID/g after 7.5 h (=10x Bi t1/2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8" authorId="0" shapeId="0" xr:uid="{00000000-0006-0000-0300-000001000000}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Bi_f is average %ID/g after 7.5 h (=10x Bi t1/2</t>
        </r>
      </text>
    </comment>
  </commentList>
</comments>
</file>

<file path=xl/sharedStrings.xml><?xml version="1.0" encoding="utf-8"?>
<sst xmlns="http://schemas.openxmlformats.org/spreadsheetml/2006/main" count="924" uniqueCount="164">
  <si>
    <t>Date injection</t>
  </si>
  <si>
    <t>Date euthanesia</t>
  </si>
  <si>
    <t>Time p.i.</t>
  </si>
  <si>
    <t>Radionuclide</t>
  </si>
  <si>
    <t>Targeting agent</t>
  </si>
  <si>
    <t>Standards</t>
  </si>
  <si>
    <t>Standard 1</t>
  </si>
  <si>
    <t>Standard 2</t>
  </si>
  <si>
    <t>Standard 3</t>
  </si>
  <si>
    <t>Mean</t>
  </si>
  <si>
    <t>SD</t>
  </si>
  <si>
    <t>Mouse</t>
  </si>
  <si>
    <t>Tissue</t>
  </si>
  <si>
    <t>Empty (g)</t>
  </si>
  <si>
    <t>Full (g)</t>
  </si>
  <si>
    <t>Weight (g)</t>
  </si>
  <si>
    <t>In-111 (%ID/g)</t>
  </si>
  <si>
    <t>Blood</t>
  </si>
  <si>
    <t>Muscle</t>
  </si>
  <si>
    <t>Lung</t>
  </si>
  <si>
    <t>Spleen</t>
  </si>
  <si>
    <t>Pancreas</t>
  </si>
  <si>
    <t>Kidney</t>
  </si>
  <si>
    <t>Liver</t>
  </si>
  <si>
    <t>Small intestine</t>
  </si>
  <si>
    <t>Bone</t>
  </si>
  <si>
    <t>Circulation time and tumour accumulation of polymersomes radiolabeled with 111In-DTPA</t>
  </si>
  <si>
    <t>Bonemarrow</t>
  </si>
  <si>
    <t>Werkprotocol 2015-0071-071</t>
  </si>
  <si>
    <t>4 h</t>
  </si>
  <si>
    <t>Ac-225</t>
  </si>
  <si>
    <t>80 nm - DTPA d1</t>
  </si>
  <si>
    <t>80 nm - PO4 d1</t>
  </si>
  <si>
    <t>80 nm - DTPA d2</t>
  </si>
  <si>
    <t>80 nm - PO4 d2</t>
  </si>
  <si>
    <t>po4</t>
  </si>
  <si>
    <t>dtpa</t>
  </si>
  <si>
    <t>spleen</t>
  </si>
  <si>
    <t>kidney</t>
  </si>
  <si>
    <t>muscle</t>
  </si>
  <si>
    <t>lung</t>
  </si>
  <si>
    <t>pancreas</t>
  </si>
  <si>
    <t>Fr-221 (cpm)</t>
  </si>
  <si>
    <t>Bi-213 (cpm)</t>
  </si>
  <si>
    <t>Fr-221 (%ID/g)</t>
  </si>
  <si>
    <t>Bi-213 (%ID/g)</t>
  </si>
  <si>
    <t>Healthy mice - In-111 PS, bioD 4 h</t>
  </si>
  <si>
    <t>stdev</t>
  </si>
  <si>
    <t>Organ</t>
  </si>
  <si>
    <t>InPO4-PS</t>
  </si>
  <si>
    <t>DTPA-PS</t>
  </si>
  <si>
    <t>old- dtpa based on 3</t>
  </si>
  <si>
    <t>Fr-221</t>
  </si>
  <si>
    <t>Bi-213</t>
  </si>
  <si>
    <t>Bi_i / Bi_f</t>
  </si>
  <si>
    <t>average</t>
  </si>
  <si>
    <t>std</t>
  </si>
  <si>
    <t>mouse 1</t>
  </si>
  <si>
    <t>mouse 2</t>
  </si>
  <si>
    <t>mouse 3</t>
  </si>
  <si>
    <t>weight (g)</t>
  </si>
  <si>
    <t>est. t=0 - fitted using OriginPro ExpDec2 fit</t>
  </si>
  <si>
    <t>time</t>
  </si>
  <si>
    <t>t-t0 (h)</t>
  </si>
  <si>
    <t>Fr-221 (cmp)</t>
  </si>
  <si>
    <t>mouse 1 - blood</t>
  </si>
  <si>
    <t>mouse 1 - spleen</t>
  </si>
  <si>
    <t>mouse 1 - kidneys</t>
  </si>
  <si>
    <t>mouse 2 - blood</t>
  </si>
  <si>
    <t>mouse 2 - spleen</t>
  </si>
  <si>
    <t>mouse 2 - kidneys</t>
  </si>
  <si>
    <t>mouse 3 - blood</t>
  </si>
  <si>
    <t>mouse 3 - spleen</t>
  </si>
  <si>
    <t>mouse 3 - kidneys</t>
  </si>
  <si>
    <t>mouse 4 - blood</t>
  </si>
  <si>
    <t>mouse 4 - spleen</t>
  </si>
  <si>
    <t>mouse 4 - kidneys</t>
  </si>
  <si>
    <t>mouse 5 - blood</t>
  </si>
  <si>
    <t>mouse 5 - spleen</t>
  </si>
  <si>
    <t>mouse 5 - kidneys</t>
  </si>
  <si>
    <t>mouse 6 - blood</t>
  </si>
  <si>
    <t>mouse 6 - spleen</t>
  </si>
  <si>
    <t>mouse 6 - kidneys</t>
  </si>
  <si>
    <t>mouse 7 - blood</t>
  </si>
  <si>
    <t>mouse 7 - spleen</t>
  </si>
  <si>
    <t>mouse 7 - kidneys</t>
  </si>
  <si>
    <t>mouse 8 - blood</t>
  </si>
  <si>
    <t>mouse 8 - spleen</t>
  </si>
  <si>
    <t>mouse 8 - kidneys</t>
  </si>
  <si>
    <t>mouse 9 - blood</t>
  </si>
  <si>
    <t>mouse 9 - spleen</t>
  </si>
  <si>
    <t>mouse 9 - kidneys</t>
  </si>
  <si>
    <t>mouse 10 - blood</t>
  </si>
  <si>
    <t>mouse 10 - spleen</t>
  </si>
  <si>
    <t>mouse 10 - kidneys</t>
  </si>
  <si>
    <t>Kidneys</t>
  </si>
  <si>
    <t>Results 3 mice</t>
  </si>
  <si>
    <t>Mean (st m1,2)</t>
  </si>
  <si>
    <t>Stdev (st m1,2)</t>
  </si>
  <si>
    <t>Mean (st m6,7,8)</t>
  </si>
  <si>
    <t>Stdev (st m6,7,8)</t>
  </si>
  <si>
    <t>Injection (m1,2)</t>
  </si>
  <si>
    <t>CO2 (m1,2)</t>
  </si>
  <si>
    <t>Injection (m6,7,8)</t>
  </si>
  <si>
    <t>CO2 (m6,7,8)</t>
  </si>
  <si>
    <t>Mean (st m3,4,5)</t>
  </si>
  <si>
    <t>Stdev (st m3,4,5)</t>
  </si>
  <si>
    <t>Mean (st m9,10)</t>
  </si>
  <si>
    <t>Stdev (st m9,10)</t>
  </si>
  <si>
    <t>Injection (m3,4,5)</t>
  </si>
  <si>
    <t>CO2 (m3,4,5)</t>
  </si>
  <si>
    <t>Injection (m9,10)</t>
  </si>
  <si>
    <t>CO2 (m9,10)</t>
  </si>
  <si>
    <t>mouse 6</t>
  </si>
  <si>
    <t>mouse 7</t>
  </si>
  <si>
    <t>mouse 8</t>
  </si>
  <si>
    <t>DTPA</t>
  </si>
  <si>
    <t>DTPA - 3 mice</t>
  </si>
  <si>
    <t>mouse 4</t>
  </si>
  <si>
    <t>mouse 5</t>
  </si>
  <si>
    <t>mouse 9</t>
  </si>
  <si>
    <t>mouse 10</t>
  </si>
  <si>
    <t>average (Bi, Fr)</t>
  </si>
  <si>
    <t>stdev (bi, fr)</t>
  </si>
  <si>
    <t>InPO4</t>
  </si>
  <si>
    <t>DTPA (3 mice)</t>
  </si>
  <si>
    <t>Tumour-bearing mice</t>
  </si>
  <si>
    <t xml:space="preserve">Tumour 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</si>
  <si>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</si>
  <si>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</si>
  <si>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</si>
  <si>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</si>
  <si>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</si>
  <si>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</si>
  <si>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</si>
  <si>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</si>
  <si>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</si>
  <si>
    <t>unequal</t>
  </si>
  <si>
    <t>if F &gt; F Critical one-tail, we reject the null hypothesis. This is the case, 7.373 &gt; 6.256. The variances of the two populations are unequal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</si>
  <si>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</si>
  <si>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</si>
  <si>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</si>
  <si>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</si>
  <si>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</si>
  <si>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</si>
  <si>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</si>
  <si>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 xml:space="preserve">t Stat &gt; t critical two-tail </t>
  </si>
  <si>
    <t>significant difference</t>
  </si>
  <si>
    <t>We do a two-tail test (inequality). lf t Stat &lt; -t Critical two-tail or t Stat &gt; t Critical two-tail, we reject the null hypothesis. This is not the case, -2.365 &lt; 1.473 &lt; 2.365. Therefore, we do not reject the null hypothesis. The observed difference between the sample means (33 - 24.8) is not convincing enough to say that the average number of study hours between female and male students differ significantly.</t>
  </si>
  <si>
    <t>equal</t>
  </si>
  <si>
    <t>t-Test: Two-Sample Assuming Equal Variances</t>
  </si>
  <si>
    <t>Pooled Variance</t>
  </si>
  <si>
    <t>not significant difference</t>
  </si>
  <si>
    <r>
      <t xml:space="preserve">In both cases, a significant </t>
    </r>
    <r>
      <rPr>
        <sz val="9"/>
        <color theme="1"/>
        <rFont val="Calibri"/>
        <family val="2"/>
        <scheme val="minor"/>
      </rPr>
      <t> </t>
    </r>
    <r>
      <rPr>
        <sz val="10"/>
        <color theme="1"/>
        <rFont val="Calibri"/>
        <family val="2"/>
        <scheme val="minor"/>
      </rPr>
      <t xml:space="preserve">difference (p &lt; 0.05)  between initial </t>
    </r>
    <r>
      <rPr>
        <vertAlign val="superscript"/>
        <sz val="10"/>
        <color theme="1"/>
        <rFont val="Calibri"/>
        <family val="2"/>
        <scheme val="minor"/>
      </rPr>
      <t>213</t>
    </r>
    <r>
      <rPr>
        <sz val="10"/>
        <color theme="1"/>
        <rFont val="Calibri"/>
        <family val="2"/>
        <scheme val="minor"/>
      </rPr>
      <t xml:space="preserve">Bi presence and </t>
    </r>
    <r>
      <rPr>
        <vertAlign val="superscript"/>
        <sz val="10"/>
        <color theme="1"/>
        <rFont val="Calibri"/>
        <family val="2"/>
        <scheme val="minor"/>
      </rPr>
      <t>213</t>
    </r>
    <r>
      <rPr>
        <sz val="10"/>
        <color theme="1"/>
        <rFont val="Calibri"/>
        <family val="2"/>
        <scheme val="minor"/>
      </rPr>
      <t xml:space="preserve">Bi levels at equilibrium with </t>
    </r>
    <r>
      <rPr>
        <vertAlign val="superscript"/>
        <sz val="10"/>
        <color theme="1"/>
        <rFont val="Calibri"/>
        <family val="2"/>
        <scheme val="minor"/>
      </rPr>
      <t>225</t>
    </r>
    <r>
      <rPr>
        <sz val="10"/>
        <color theme="1"/>
        <rFont val="Calibri"/>
        <family val="2"/>
        <scheme val="minor"/>
      </rPr>
      <t>Ac was found</t>
    </r>
  </si>
  <si>
    <t>213Bi</t>
  </si>
  <si>
    <t>equilibrium</t>
  </si>
  <si>
    <t>%ID/g</t>
  </si>
  <si>
    <t>Bi(t=0)</t>
  </si>
  <si>
    <t>Bi(eq)</t>
  </si>
  <si>
    <t>blood</t>
  </si>
  <si>
    <t>R</t>
  </si>
  <si>
    <t xml:space="preserve">t Stat &lt; t critical two-tail </t>
  </si>
  <si>
    <t>nog significant difference</t>
  </si>
  <si>
    <t>t=0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</si>
</sst>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d/mm/yy;@"/>
    <numFmt numFmtId="165" formatCode="[$-413]d/mmm/yy;@"/>
    <numFmt numFmtId="166" formatCode="0.0000"/>
    <numFmt numFmtId="167" formatCode="0.0"/>
    <numFmt numFmtId="168" formatCode="0.000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rgb="FF666666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75">
    <xf numFmtId="0" fontId="0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4" fontId="2" fillId="0" borderId="0" xfId="0" applyNumberFormat="1" applyFont="1" applyAlignment="1">
      <alignment horizontal="right"/>
    </xf>
    <xf numFmtId="165" fontId="0" fillId="0" borderId="0" xfId="0" applyNumberFormat="1" applyBorder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0" xfId="0" applyFont="1"/>
    <xf numFmtId="1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1" xfId="0" applyBorder="1"/>
    <xf numFmtId="1" fontId="3" fillId="0" borderId="1" xfId="0" applyNumberFormat="1" applyFont="1" applyBorder="1"/>
    <xf numFmtId="0" fontId="3" fillId="0" borderId="2" xfId="0" applyFont="1" applyBorder="1"/>
    <xf numFmtId="0" fontId="3" fillId="0" borderId="1" xfId="0" applyFont="1" applyBorder="1"/>
    <xf numFmtId="0" fontId="0" fillId="0" borderId="3" xfId="0" applyBorder="1"/>
    <xf numFmtId="166" fontId="0" fillId="0" borderId="3" xfId="0" applyNumberFormat="1" applyBorder="1"/>
    <xf numFmtId="0" fontId="0" fillId="0" borderId="4" xfId="0" applyBorder="1"/>
    <xf numFmtId="166" fontId="0" fillId="0" borderId="4" xfId="0" applyNumberFormat="1" applyBorder="1"/>
    <xf numFmtId="0" fontId="0" fillId="0" borderId="1" xfId="0" applyFill="1" applyBorder="1"/>
    <xf numFmtId="0" fontId="0" fillId="0" borderId="6" xfId="0" applyBorder="1"/>
    <xf numFmtId="0" fontId="0" fillId="0" borderId="7" xfId="0" applyBorder="1"/>
    <xf numFmtId="166" fontId="0" fillId="0" borderId="0" xfId="0" applyNumberFormat="1" applyBorder="1"/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4" fillId="0" borderId="0" xfId="0" applyFont="1" applyBorder="1"/>
    <xf numFmtId="0" fontId="0" fillId="0" borderId="8" xfId="0" applyBorder="1"/>
    <xf numFmtId="0" fontId="0" fillId="0" borderId="9" xfId="0" applyBorder="1"/>
    <xf numFmtId="2" fontId="0" fillId="0" borderId="7" xfId="0" applyNumberFormat="1" applyBorder="1"/>
    <xf numFmtId="0" fontId="0" fillId="0" borderId="5" xfId="0" applyFill="1" applyBorder="1"/>
    <xf numFmtId="22" fontId="0" fillId="0" borderId="0" xfId="0" applyNumberFormat="1"/>
    <xf numFmtId="0" fontId="6" fillId="0" borderId="0" xfId="0" applyFont="1"/>
    <xf numFmtId="49" fontId="5" fillId="0" borderId="0" xfId="0" applyNumberFormat="1" applyFont="1" applyAlignment="1"/>
    <xf numFmtId="0" fontId="4" fillId="0" borderId="0" xfId="0" applyFont="1"/>
    <xf numFmtId="22" fontId="4" fillId="0" borderId="0" xfId="0" applyNumberFormat="1" applyFont="1"/>
    <xf numFmtId="2" fontId="0" fillId="0" borderId="0" xfId="0" applyNumberFormat="1" applyFont="1" applyBorder="1"/>
    <xf numFmtId="2" fontId="0" fillId="0" borderId="0" xfId="0" applyNumberFormat="1"/>
    <xf numFmtId="0" fontId="7" fillId="0" borderId="0" xfId="0" applyFont="1" applyBorder="1"/>
    <xf numFmtId="0" fontId="7" fillId="0" borderId="0" xfId="0" applyFont="1"/>
    <xf numFmtId="0" fontId="10" fillId="0" borderId="0" xfId="0" applyFont="1"/>
    <xf numFmtId="9" fontId="0" fillId="0" borderId="0" xfId="1" applyFont="1"/>
    <xf numFmtId="0" fontId="13" fillId="0" borderId="0" xfId="0" applyFont="1"/>
    <xf numFmtId="1" fontId="0" fillId="0" borderId="0" xfId="0" applyNumberFormat="1"/>
    <xf numFmtId="0" fontId="4" fillId="0" borderId="0" xfId="0" applyFont="1" applyFill="1" applyBorder="1"/>
    <xf numFmtId="167" fontId="0" fillId="0" borderId="0" xfId="0" applyNumberFormat="1"/>
    <xf numFmtId="0" fontId="14" fillId="0" borderId="1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1" xfId="0" applyFill="1" applyBorder="1" applyAlignment="1"/>
    <xf numFmtId="0" fontId="4" fillId="0" borderId="0" xfId="0" applyFont="1" applyFill="1" applyBorder="1" applyAlignment="1"/>
    <xf numFmtId="0" fontId="15" fillId="0" borderId="0" xfId="0" applyFont="1"/>
    <xf numFmtId="0" fontId="16" fillId="0" borderId="0" xfId="0" applyFont="1"/>
    <xf numFmtId="0" fontId="19" fillId="0" borderId="0" xfId="0" applyFont="1" applyAlignment="1">
      <alignment horizontal="justify" vertical="center"/>
    </xf>
    <xf numFmtId="43" fontId="0" fillId="0" borderId="0" xfId="74" applyFont="1"/>
    <xf numFmtId="43" fontId="10" fillId="0" borderId="0" xfId="0" applyNumberFormat="1" applyFont="1"/>
    <xf numFmtId="168" fontId="0" fillId="0" borderId="0" xfId="0" applyNumberFormat="1"/>
    <xf numFmtId="49" fontId="5" fillId="0" borderId="0" xfId="0" applyNumberFormat="1" applyFont="1" applyAlignment="1">
      <alignment horizontal="center"/>
    </xf>
    <xf numFmtId="9" fontId="0" fillId="0" borderId="0" xfId="74" applyNumberFormat="1" applyFont="1"/>
    <xf numFmtId="0" fontId="0" fillId="0" borderId="0" xfId="0" applyAlignment="1">
      <alignment horizontal="center"/>
    </xf>
  </cellXfs>
  <cellStyles count="75">
    <cellStyle name="Comma" xfId="74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21210424010798E-2"/>
          <c:y val="3.1630170316301699E-2"/>
          <c:w val="0.87925397818996498"/>
          <c:h val="0.82580569764545797"/>
        </c:manualLayout>
      </c:layout>
      <c:barChart>
        <c:barDir val="col"/>
        <c:grouping val="clustered"/>
        <c:varyColors val="0"/>
        <c:ser>
          <c:idx val="5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'full exp'!$Y$7:$Y$16</c:f>
                <c:numCache>
                  <c:formatCode>General</c:formatCode>
                  <c:ptCount val="10"/>
                  <c:pt idx="0">
                    <c:v>2.8735599389055371</c:v>
                  </c:pt>
                  <c:pt idx="1">
                    <c:v>0.17644185635242374</c:v>
                  </c:pt>
                  <c:pt idx="2">
                    <c:v>2.7460754594298131</c:v>
                  </c:pt>
                  <c:pt idx="3">
                    <c:v>18.786169973182094</c:v>
                  </c:pt>
                  <c:pt idx="4">
                    <c:v>0.37482050367245384</c:v>
                  </c:pt>
                  <c:pt idx="5">
                    <c:v>0.91908921092011109</c:v>
                  </c:pt>
                  <c:pt idx="6">
                    <c:v>3.5500643151106268</c:v>
                  </c:pt>
                  <c:pt idx="7">
                    <c:v>3.0380037673737692</c:v>
                  </c:pt>
                  <c:pt idx="8">
                    <c:v>3.897439081702414</c:v>
                  </c:pt>
                  <c:pt idx="9">
                    <c:v>0.49051118368565827</c:v>
                  </c:pt>
                </c:numCache>
              </c:numRef>
            </c:plus>
            <c:minus>
              <c:numRef>
                <c:f>'full exp'!$Y$7:$Y$16</c:f>
                <c:numCache>
                  <c:formatCode>General</c:formatCode>
                  <c:ptCount val="10"/>
                  <c:pt idx="0">
                    <c:v>2.8735599389055371</c:v>
                  </c:pt>
                  <c:pt idx="1">
                    <c:v>0.17644185635242374</c:v>
                  </c:pt>
                  <c:pt idx="2">
                    <c:v>2.7460754594298131</c:v>
                  </c:pt>
                  <c:pt idx="3">
                    <c:v>18.786169973182094</c:v>
                  </c:pt>
                  <c:pt idx="4">
                    <c:v>0.37482050367245384</c:v>
                  </c:pt>
                  <c:pt idx="5">
                    <c:v>0.91908921092011109</c:v>
                  </c:pt>
                  <c:pt idx="6">
                    <c:v>3.5500643151106268</c:v>
                  </c:pt>
                  <c:pt idx="7">
                    <c:v>3.0380037673737692</c:v>
                  </c:pt>
                  <c:pt idx="8">
                    <c:v>3.897439081702414</c:v>
                  </c:pt>
                  <c:pt idx="9">
                    <c:v>0.49051118368565827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'full exp'!$W$7:$W$16</c:f>
              <c:strCache>
                <c:ptCount val="10"/>
                <c:pt idx="0">
                  <c:v>Blood</c:v>
                </c:pt>
                <c:pt idx="1">
                  <c:v>muscle</c:v>
                </c:pt>
                <c:pt idx="2">
                  <c:v>lung</c:v>
                </c:pt>
                <c:pt idx="3">
                  <c:v>spleen</c:v>
                </c:pt>
                <c:pt idx="4">
                  <c:v>pancreas</c:v>
                </c:pt>
                <c:pt idx="5">
                  <c:v>kidney</c:v>
                </c:pt>
                <c:pt idx="6">
                  <c:v>Liver</c:v>
                </c:pt>
                <c:pt idx="7">
                  <c:v>Small intestine</c:v>
                </c:pt>
                <c:pt idx="8">
                  <c:v>Bonemarrow</c:v>
                </c:pt>
                <c:pt idx="9">
                  <c:v>Bone</c:v>
                </c:pt>
              </c:strCache>
            </c:strRef>
          </c:cat>
          <c:val>
            <c:numRef>
              <c:f>'full exp'!$X$7:$X$16</c:f>
              <c:numCache>
                <c:formatCode>0.00</c:formatCode>
                <c:ptCount val="10"/>
                <c:pt idx="0">
                  <c:v>23.442855522920578</c:v>
                </c:pt>
                <c:pt idx="1">
                  <c:v>0.50063575311801256</c:v>
                </c:pt>
                <c:pt idx="2">
                  <c:v>9.8313632527100303</c:v>
                </c:pt>
                <c:pt idx="3">
                  <c:v>112.39494277425963</c:v>
                </c:pt>
                <c:pt idx="4">
                  <c:v>2.1812187018486222</c:v>
                </c:pt>
                <c:pt idx="5">
                  <c:v>6.0862797186876474</c:v>
                </c:pt>
                <c:pt idx="6">
                  <c:v>18.938142507791007</c:v>
                </c:pt>
                <c:pt idx="7">
                  <c:v>9.1452101352176616</c:v>
                </c:pt>
                <c:pt idx="8">
                  <c:v>6.6452563742166122</c:v>
                </c:pt>
                <c:pt idx="9">
                  <c:v>2.7917091930958948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A-2C41-85A7-276E807B0CFB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'full exp'!$Y$20:$Y$29</c:f>
                <c:numCache>
                  <c:formatCode>General</c:formatCode>
                  <c:ptCount val="10"/>
                  <c:pt idx="0">
                    <c:v>7.6317304963095829</c:v>
                  </c:pt>
                  <c:pt idx="1">
                    <c:v>0.15546271436407424</c:v>
                  </c:pt>
                  <c:pt idx="2">
                    <c:v>1.7984852987918873</c:v>
                  </c:pt>
                  <c:pt idx="3">
                    <c:v>19.339308207630918</c:v>
                  </c:pt>
                  <c:pt idx="4">
                    <c:v>0.60172035018247305</c:v>
                  </c:pt>
                  <c:pt idx="5">
                    <c:v>1.7549000460288238</c:v>
                  </c:pt>
                  <c:pt idx="6">
                    <c:v>8.8477956060460379</c:v>
                  </c:pt>
                  <c:pt idx="7">
                    <c:v>3.1049509635617185</c:v>
                  </c:pt>
                  <c:pt idx="8">
                    <c:v>8.3795328156317819</c:v>
                  </c:pt>
                  <c:pt idx="9">
                    <c:v>1.664166015012668</c:v>
                  </c:pt>
                </c:numCache>
              </c:numRef>
            </c:plus>
            <c:minus>
              <c:numRef>
                <c:f>'full exp'!$Y$20:$Y$29</c:f>
                <c:numCache>
                  <c:formatCode>General</c:formatCode>
                  <c:ptCount val="10"/>
                  <c:pt idx="0">
                    <c:v>7.6317304963095829</c:v>
                  </c:pt>
                  <c:pt idx="1">
                    <c:v>0.15546271436407424</c:v>
                  </c:pt>
                  <c:pt idx="2">
                    <c:v>1.7984852987918873</c:v>
                  </c:pt>
                  <c:pt idx="3">
                    <c:v>19.339308207630918</c:v>
                  </c:pt>
                  <c:pt idx="4">
                    <c:v>0.60172035018247305</c:v>
                  </c:pt>
                  <c:pt idx="5">
                    <c:v>1.7549000460288238</c:v>
                  </c:pt>
                  <c:pt idx="6">
                    <c:v>8.8477956060460379</c:v>
                  </c:pt>
                  <c:pt idx="7">
                    <c:v>3.1049509635617185</c:v>
                  </c:pt>
                  <c:pt idx="8">
                    <c:v>8.3795328156317819</c:v>
                  </c:pt>
                  <c:pt idx="9">
                    <c:v>1.664166015012668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'full exp'!$W$7:$W$16</c:f>
              <c:strCache>
                <c:ptCount val="10"/>
                <c:pt idx="0">
                  <c:v>Blood</c:v>
                </c:pt>
                <c:pt idx="1">
                  <c:v>muscle</c:v>
                </c:pt>
                <c:pt idx="2">
                  <c:v>lung</c:v>
                </c:pt>
                <c:pt idx="3">
                  <c:v>spleen</c:v>
                </c:pt>
                <c:pt idx="4">
                  <c:v>pancreas</c:v>
                </c:pt>
                <c:pt idx="5">
                  <c:v>kidney</c:v>
                </c:pt>
                <c:pt idx="6">
                  <c:v>Liver</c:v>
                </c:pt>
                <c:pt idx="7">
                  <c:v>Small intestine</c:v>
                </c:pt>
                <c:pt idx="8">
                  <c:v>Bonemarrow</c:v>
                </c:pt>
                <c:pt idx="9">
                  <c:v>Bone</c:v>
                </c:pt>
              </c:strCache>
            </c:strRef>
          </c:cat>
          <c:val>
            <c:numRef>
              <c:f>'full exp'!$X$20:$X$29</c:f>
              <c:numCache>
                <c:formatCode>0.00</c:formatCode>
                <c:ptCount val="10"/>
                <c:pt idx="0">
                  <c:v>14.593592839461479</c:v>
                </c:pt>
                <c:pt idx="1">
                  <c:v>0.3498345141565245</c:v>
                </c:pt>
                <c:pt idx="2">
                  <c:v>5.7555690046846397</c:v>
                </c:pt>
                <c:pt idx="3">
                  <c:v>109.69578080852459</c:v>
                </c:pt>
                <c:pt idx="4">
                  <c:v>1.3606854811733391</c:v>
                </c:pt>
                <c:pt idx="5">
                  <c:v>4.1548275699453034</c:v>
                </c:pt>
                <c:pt idx="6">
                  <c:v>36.91043703561526</c:v>
                </c:pt>
                <c:pt idx="7">
                  <c:v>8.1310269381584259</c:v>
                </c:pt>
                <c:pt idx="8">
                  <c:v>12.273788851151583</c:v>
                </c:pt>
                <c:pt idx="9">
                  <c:v>3.4628208188088414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A-2C41-85A7-276E807B0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-650143168"/>
        <c:axId val="-650140960"/>
      </c:barChart>
      <c:catAx>
        <c:axId val="-6501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50140960"/>
        <c:crosses val="autoZero"/>
        <c:auto val="1"/>
        <c:lblAlgn val="ctr"/>
        <c:lblOffset val="100"/>
        <c:noMultiLvlLbl val="0"/>
      </c:catAx>
      <c:valAx>
        <c:axId val="-650140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5014316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0349527229598399"/>
          <c:y val="4.2426001494338797E-2"/>
          <c:w val="0.22855969096704501"/>
          <c:h val="0.186447997794178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17726863319101"/>
          <c:y val="3.7651001320400598E-2"/>
          <c:w val="0.80603212402402602"/>
          <c:h val="0.869674666298450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'daughter retention'!$D$4</c:f>
              <c:strCache>
                <c:ptCount val="1"/>
                <c:pt idx="0">
                  <c:v>DTPA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'daughter retention'!$E$5:$E$7</c:f>
                <c:numCache>
                  <c:formatCode>General</c:formatCode>
                  <c:ptCount val="3"/>
                  <c:pt idx="0">
                    <c:v>2.6177532862897326E-2</c:v>
                  </c:pt>
                  <c:pt idx="1">
                    <c:v>1.6837406277245892E-2</c:v>
                  </c:pt>
                  <c:pt idx="2">
                    <c:v>0.63155698707174746</c:v>
                  </c:pt>
                </c:numCache>
              </c:numRef>
            </c:plus>
            <c:minus>
              <c:numRef>
                <c:f>'daughter retention'!$E$5:$E$7</c:f>
                <c:numCache>
                  <c:formatCode>General</c:formatCode>
                  <c:ptCount val="3"/>
                  <c:pt idx="0">
                    <c:v>2.6177532862897326E-2</c:v>
                  </c:pt>
                  <c:pt idx="1">
                    <c:v>1.6837406277245892E-2</c:v>
                  </c:pt>
                  <c:pt idx="2">
                    <c:v>0.63155698707174746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'daughter retention'!$C$5:$C$7</c:f>
              <c:strCache>
                <c:ptCount val="3"/>
                <c:pt idx="0">
                  <c:v>Blood</c:v>
                </c:pt>
                <c:pt idx="1">
                  <c:v>Spleen</c:v>
                </c:pt>
                <c:pt idx="2">
                  <c:v>Kidney</c:v>
                </c:pt>
              </c:strCache>
            </c:strRef>
          </c:cat>
          <c:val>
            <c:numRef>
              <c:f>'daughter retention'!$D$5:$D$7</c:f>
              <c:numCache>
                <c:formatCode>0%</c:formatCode>
                <c:ptCount val="3"/>
                <c:pt idx="0">
                  <c:v>6.2126260243761243E-2</c:v>
                </c:pt>
                <c:pt idx="1">
                  <c:v>0.66982456185347705</c:v>
                </c:pt>
                <c:pt idx="2">
                  <c:v>7.7484650985773644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6-F34D-96E8-ECDF212EB297}"/>
            </c:ext>
          </c:extLst>
        </c:ser>
        <c:ser>
          <c:idx val="1"/>
          <c:order val="1"/>
          <c:tx>
            <c:strRef>
              <c:f>'daughter retention'!$F$4</c:f>
              <c:strCache>
                <c:ptCount val="1"/>
                <c:pt idx="0">
                  <c:v>InPO4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'daughter retention'!$G$5:$G$7</c:f>
                <c:numCache>
                  <c:formatCode>General</c:formatCode>
                  <c:ptCount val="3"/>
                  <c:pt idx="0">
                    <c:v>6.885388750348001E-2</c:v>
                  </c:pt>
                  <c:pt idx="1">
                    <c:v>6.0588007274748799E-2</c:v>
                  </c:pt>
                  <c:pt idx="2">
                    <c:v>2.0368118060350464</c:v>
                  </c:pt>
                </c:numCache>
              </c:numRef>
            </c:plus>
            <c:minus>
              <c:numRef>
                <c:f>'daughter retention'!$G$5:$G$7</c:f>
                <c:numCache>
                  <c:formatCode>General</c:formatCode>
                  <c:ptCount val="3"/>
                  <c:pt idx="0">
                    <c:v>6.885388750348001E-2</c:v>
                  </c:pt>
                  <c:pt idx="1">
                    <c:v>6.0588007274748799E-2</c:v>
                  </c:pt>
                  <c:pt idx="2">
                    <c:v>2.0368118060350464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'daughter retention'!$C$5:$C$7</c:f>
              <c:strCache>
                <c:ptCount val="3"/>
                <c:pt idx="0">
                  <c:v>Blood</c:v>
                </c:pt>
                <c:pt idx="1">
                  <c:v>Spleen</c:v>
                </c:pt>
                <c:pt idx="2">
                  <c:v>Kidney</c:v>
                </c:pt>
              </c:strCache>
            </c:strRef>
          </c:cat>
          <c:val>
            <c:numRef>
              <c:f>'daughter retention'!$F$5:$F$7</c:f>
              <c:numCache>
                <c:formatCode>0%</c:formatCode>
                <c:ptCount val="3"/>
                <c:pt idx="0">
                  <c:v>0.14356648330345784</c:v>
                </c:pt>
                <c:pt idx="1">
                  <c:v>0.80278049932039397</c:v>
                </c:pt>
                <c:pt idx="2">
                  <c:v>7.0276368927964796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E6-F34D-96E8-ECDF212EB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47995376"/>
        <c:axId val="-647992624"/>
      </c:barChart>
      <c:catAx>
        <c:axId val="-64799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992624"/>
        <c:crosses val="autoZero"/>
        <c:auto val="1"/>
        <c:lblAlgn val="ctr"/>
        <c:lblOffset val="100"/>
        <c:noMultiLvlLbl val="0"/>
      </c:catAx>
      <c:valAx>
        <c:axId val="-647992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995376"/>
        <c:crosses val="autoZero"/>
        <c:crossBetween val="between"/>
        <c:majorUnit val="2"/>
        <c:minorUnit val="1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19958922016306799"/>
          <c:y val="7.7039080716154104E-2"/>
          <c:w val="0.105452201473584"/>
          <c:h val="0.126483625107128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58453206594199"/>
          <c:y val="4.2412040267118499E-2"/>
          <c:w val="0.82074076833111098"/>
          <c:h val="0.86482673842984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'daughter retention'!$D$4</c:f>
              <c:strCache>
                <c:ptCount val="1"/>
                <c:pt idx="0">
                  <c:v>DTPA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'daughter retention'!$E$5:$E$7</c:f>
                <c:numCache>
                  <c:formatCode>General</c:formatCode>
                  <c:ptCount val="3"/>
                  <c:pt idx="0">
                    <c:v>2.6177532862897326E-2</c:v>
                  </c:pt>
                  <c:pt idx="1">
                    <c:v>1.6837406277245892E-2</c:v>
                  </c:pt>
                  <c:pt idx="2">
                    <c:v>0.63155698707174746</c:v>
                  </c:pt>
                </c:numCache>
              </c:numRef>
            </c:plus>
            <c:minus>
              <c:numRef>
                <c:f>'daughter retention'!$E$5:$E$7</c:f>
                <c:numCache>
                  <c:formatCode>General</c:formatCode>
                  <c:ptCount val="3"/>
                  <c:pt idx="0">
                    <c:v>2.6177532862897326E-2</c:v>
                  </c:pt>
                  <c:pt idx="1">
                    <c:v>1.6837406277245892E-2</c:v>
                  </c:pt>
                  <c:pt idx="2">
                    <c:v>0.63155698707174746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'daughter retention'!$C$5:$C$7</c:f>
              <c:strCache>
                <c:ptCount val="3"/>
                <c:pt idx="0">
                  <c:v>Blood</c:v>
                </c:pt>
                <c:pt idx="1">
                  <c:v>Spleen</c:v>
                </c:pt>
                <c:pt idx="2">
                  <c:v>Kidney</c:v>
                </c:pt>
              </c:strCache>
            </c:strRef>
          </c:cat>
          <c:val>
            <c:numRef>
              <c:f>'daughter retention'!$D$5:$D$7</c:f>
              <c:numCache>
                <c:formatCode>0%</c:formatCode>
                <c:ptCount val="3"/>
                <c:pt idx="0">
                  <c:v>6.2126260243761243E-2</c:v>
                </c:pt>
                <c:pt idx="1">
                  <c:v>0.66982456185347705</c:v>
                </c:pt>
                <c:pt idx="2">
                  <c:v>7.7484650985773644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6-DD43-AC40-FB013C5568C1}"/>
            </c:ext>
          </c:extLst>
        </c:ser>
        <c:ser>
          <c:idx val="1"/>
          <c:order val="1"/>
          <c:tx>
            <c:strRef>
              <c:f>'daughter retention'!$F$4</c:f>
              <c:strCache>
                <c:ptCount val="1"/>
                <c:pt idx="0">
                  <c:v>InPO4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'daughter retention'!$G$5:$G$7</c:f>
                <c:numCache>
                  <c:formatCode>General</c:formatCode>
                  <c:ptCount val="3"/>
                  <c:pt idx="0">
                    <c:v>6.885388750348001E-2</c:v>
                  </c:pt>
                  <c:pt idx="1">
                    <c:v>6.0588007274748799E-2</c:v>
                  </c:pt>
                  <c:pt idx="2">
                    <c:v>2.0368118060350464</c:v>
                  </c:pt>
                </c:numCache>
              </c:numRef>
            </c:plus>
            <c:minus>
              <c:numRef>
                <c:f>'daughter retention'!$G$5:$G$7</c:f>
                <c:numCache>
                  <c:formatCode>General</c:formatCode>
                  <c:ptCount val="3"/>
                  <c:pt idx="0">
                    <c:v>6.885388750348001E-2</c:v>
                  </c:pt>
                  <c:pt idx="1">
                    <c:v>6.0588007274748799E-2</c:v>
                  </c:pt>
                  <c:pt idx="2">
                    <c:v>2.0368118060350464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'daughter retention'!$C$5:$C$7</c:f>
              <c:strCache>
                <c:ptCount val="3"/>
                <c:pt idx="0">
                  <c:v>Blood</c:v>
                </c:pt>
                <c:pt idx="1">
                  <c:v>Spleen</c:v>
                </c:pt>
                <c:pt idx="2">
                  <c:v>Kidney</c:v>
                </c:pt>
              </c:strCache>
            </c:strRef>
          </c:cat>
          <c:val>
            <c:numRef>
              <c:f>'daughter retention'!$F$5:$F$7</c:f>
              <c:numCache>
                <c:formatCode>0%</c:formatCode>
                <c:ptCount val="3"/>
                <c:pt idx="0">
                  <c:v>0.14356648330345784</c:v>
                </c:pt>
                <c:pt idx="1">
                  <c:v>0.80278049932039397</c:v>
                </c:pt>
                <c:pt idx="2">
                  <c:v>7.0276368927964796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36-DD43-AC40-FB013C556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47965328"/>
        <c:axId val="-647962576"/>
      </c:barChart>
      <c:catAx>
        <c:axId val="-64796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962576"/>
        <c:crosses val="autoZero"/>
        <c:auto val="1"/>
        <c:lblAlgn val="ctr"/>
        <c:lblOffset val="100"/>
        <c:noMultiLvlLbl val="0"/>
      </c:catAx>
      <c:valAx>
        <c:axId val="-6479625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965328"/>
        <c:crosses val="autoZero"/>
        <c:crossBetween val="between"/>
        <c:majorUnit val="0.2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209574117804811"/>
          <c:y val="0.11883672768752"/>
          <c:w val="9.6007717578349E-2"/>
          <c:h val="0.126602212698095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  <a:r>
              <a:rPr lang="en-US" baseline="0"/>
              <a:t> Fr-221 and Bi-213 in blood </a:t>
            </a:r>
          </a:p>
          <a:p>
            <a:pPr>
              <a:defRPr/>
            </a:pPr>
            <a:r>
              <a:rPr lang="en-US" baseline="0"/>
              <a:t>InPO4 polymersomes (m9)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71034006928"/>
          <c:y val="0.12716939890710399"/>
          <c:w val="0.82716215351129896"/>
          <c:h val="0.770309711286089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'mice InPO4'!$E$22</c:f>
              <c:strCache>
                <c:ptCount val="1"/>
                <c:pt idx="0">
                  <c:v>Fr-221 (%ID/g)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'mice InPO4'!$B$194:$B$245</c:f>
              <c:numCache>
                <c:formatCode>0.00</c:formatCode>
                <c:ptCount val="52"/>
                <c:pt idx="0">
                  <c:v>0.49222222220851108</c:v>
                </c:pt>
                <c:pt idx="1">
                  <c:v>0.82277777785202488</c:v>
                </c:pt>
                <c:pt idx="2">
                  <c:v>1.1541666666744277</c:v>
                </c:pt>
                <c:pt idx="3">
                  <c:v>1.4888888889108784</c:v>
                </c:pt>
                <c:pt idx="4">
                  <c:v>1.8236111111473292</c:v>
                </c:pt>
                <c:pt idx="5">
                  <c:v>2.151666666730307</c:v>
                </c:pt>
                <c:pt idx="6">
                  <c:v>2.4822222221991979</c:v>
                </c:pt>
                <c:pt idx="7">
                  <c:v>2.8136111111962236</c:v>
                </c:pt>
                <c:pt idx="8">
                  <c:v>3.1483333334326744</c:v>
                </c:pt>
                <c:pt idx="9">
                  <c:v>3.4827777778264135</c:v>
                </c:pt>
                <c:pt idx="10">
                  <c:v>3.8177777777309529</c:v>
                </c:pt>
                <c:pt idx="11">
                  <c:v>4.1527777778101154</c:v>
                </c:pt>
                <c:pt idx="12">
                  <c:v>4.4841666666325182</c:v>
                </c:pt>
                <c:pt idx="13">
                  <c:v>4.8188888888689689</c:v>
                </c:pt>
                <c:pt idx="14">
                  <c:v>5.15416666661622</c:v>
                </c:pt>
                <c:pt idx="15">
                  <c:v>5.4886111111845821</c:v>
                </c:pt>
                <c:pt idx="16">
                  <c:v>5.8236111110891216</c:v>
                </c:pt>
                <c:pt idx="17">
                  <c:v>6.1583333333255723</c:v>
                </c:pt>
                <c:pt idx="18">
                  <c:v>6.4933333334047347</c:v>
                </c:pt>
                <c:pt idx="19">
                  <c:v>6.8277777777984738</c:v>
                </c:pt>
                <c:pt idx="20">
                  <c:v>7.1625000000349246</c:v>
                </c:pt>
                <c:pt idx="21">
                  <c:v>7.4972222222713754</c:v>
                </c:pt>
                <c:pt idx="22">
                  <c:v>7.8319444445078261</c:v>
                </c:pt>
                <c:pt idx="23">
                  <c:v>8.1669444444123656</c:v>
                </c:pt>
                <c:pt idx="24">
                  <c:v>8.5016666666488163</c:v>
                </c:pt>
                <c:pt idx="25">
                  <c:v>8.8363888888852671</c:v>
                </c:pt>
                <c:pt idx="26">
                  <c:v>9.1711111111217178</c:v>
                </c:pt>
                <c:pt idx="27">
                  <c:v>9.5058333333581686</c:v>
                </c:pt>
                <c:pt idx="28">
                  <c:v>9.8405555555946194</c:v>
                </c:pt>
                <c:pt idx="29">
                  <c:v>10.174999999988358</c:v>
                </c:pt>
                <c:pt idx="30">
                  <c:v>10.509722222224809</c:v>
                </c:pt>
                <c:pt idx="31">
                  <c:v>10.84444444446126</c:v>
                </c:pt>
                <c:pt idx="32">
                  <c:v>11.177499999990687</c:v>
                </c:pt>
                <c:pt idx="33">
                  <c:v>11.512500000069849</c:v>
                </c:pt>
                <c:pt idx="34">
                  <c:v>11.847499999974389</c:v>
                </c:pt>
                <c:pt idx="35">
                  <c:v>12.184166666760575</c:v>
                </c:pt>
                <c:pt idx="36">
                  <c:v>12.515555555582978</c:v>
                </c:pt>
                <c:pt idx="37">
                  <c:v>12.850277777819429</c:v>
                </c:pt>
                <c:pt idx="38">
                  <c:v>13.184722222213168</c:v>
                </c:pt>
                <c:pt idx="39">
                  <c:v>13.519444444449618</c:v>
                </c:pt>
                <c:pt idx="40">
                  <c:v>13.854166666686069</c:v>
                </c:pt>
                <c:pt idx="41">
                  <c:v>14.188611111079808</c:v>
                </c:pt>
                <c:pt idx="42">
                  <c:v>14.523888889001682</c:v>
                </c:pt>
                <c:pt idx="43">
                  <c:v>14.85861111106351</c:v>
                </c:pt>
                <c:pt idx="44">
                  <c:v>15.193333333299961</c:v>
                </c:pt>
                <c:pt idx="45">
                  <c:v>15.527777777868323</c:v>
                </c:pt>
                <c:pt idx="46">
                  <c:v>15.863055555615574</c:v>
                </c:pt>
                <c:pt idx="47">
                  <c:v>16.197777777852025</c:v>
                </c:pt>
                <c:pt idx="48">
                  <c:v>16.532500000088476</c:v>
                </c:pt>
                <c:pt idx="49">
                  <c:v>16.867222222324926</c:v>
                </c:pt>
                <c:pt idx="50">
                  <c:v>17.201666666718666</c:v>
                </c:pt>
                <c:pt idx="51">
                  <c:v>17.536388888955116</c:v>
                </c:pt>
              </c:numCache>
            </c:numRef>
          </c:xVal>
          <c:yVal>
            <c:numRef>
              <c:f>'mice InPO4'!$E$194:$E$245</c:f>
              <c:numCache>
                <c:formatCode>0.00</c:formatCode>
                <c:ptCount val="52"/>
                <c:pt idx="0">
                  <c:v>16.3745230859587</c:v>
                </c:pt>
                <c:pt idx="1">
                  <c:v>16.96465995963592</c:v>
                </c:pt>
                <c:pt idx="2">
                  <c:v>17.12433472842045</c:v>
                </c:pt>
                <c:pt idx="3">
                  <c:v>17.251046528440842</c:v>
                </c:pt>
                <c:pt idx="4">
                  <c:v>17.422586943079956</c:v>
                </c:pt>
                <c:pt idx="5">
                  <c:v>17.662798078268295</c:v>
                </c:pt>
                <c:pt idx="6">
                  <c:v>17.878442553001964</c:v>
                </c:pt>
                <c:pt idx="7">
                  <c:v>17.760766374106467</c:v>
                </c:pt>
                <c:pt idx="8">
                  <c:v>17.839555285481406</c:v>
                </c:pt>
                <c:pt idx="9">
                  <c:v>17.752821846853255</c:v>
                </c:pt>
                <c:pt idx="10">
                  <c:v>17.661246679169494</c:v>
                </c:pt>
                <c:pt idx="11">
                  <c:v>18.027061472164796</c:v>
                </c:pt>
                <c:pt idx="12">
                  <c:v>17.654214238199643</c:v>
                </c:pt>
                <c:pt idx="13">
                  <c:v>17.984466190314688</c:v>
                </c:pt>
                <c:pt idx="14">
                  <c:v>17.56741260620451</c:v>
                </c:pt>
                <c:pt idx="15">
                  <c:v>17.676828863524509</c:v>
                </c:pt>
                <c:pt idx="16">
                  <c:v>17.974186040242397</c:v>
                </c:pt>
                <c:pt idx="17">
                  <c:v>17.677911433225322</c:v>
                </c:pt>
                <c:pt idx="18">
                  <c:v>17.73617414113917</c:v>
                </c:pt>
                <c:pt idx="19">
                  <c:v>17.701455193175292</c:v>
                </c:pt>
                <c:pt idx="20">
                  <c:v>17.693612955972554</c:v>
                </c:pt>
                <c:pt idx="21">
                  <c:v>17.71372147506089</c:v>
                </c:pt>
                <c:pt idx="22">
                  <c:v>17.949977394964368</c:v>
                </c:pt>
                <c:pt idx="23">
                  <c:v>17.541925335295598</c:v>
                </c:pt>
                <c:pt idx="24">
                  <c:v>17.765113701251462</c:v>
                </c:pt>
                <c:pt idx="25">
                  <c:v>17.712749719581414</c:v>
                </c:pt>
                <c:pt idx="26">
                  <c:v>17.519719870172619</c:v>
                </c:pt>
                <c:pt idx="27">
                  <c:v>17.941154878111281</c:v>
                </c:pt>
                <c:pt idx="28">
                  <c:v>17.589950513991521</c:v>
                </c:pt>
                <c:pt idx="29">
                  <c:v>17.576294792253702</c:v>
                </c:pt>
                <c:pt idx="30">
                  <c:v>17.630644905737054</c:v>
                </c:pt>
                <c:pt idx="31">
                  <c:v>17.347207700054035</c:v>
                </c:pt>
                <c:pt idx="32">
                  <c:v>17.546443145858049</c:v>
                </c:pt>
                <c:pt idx="33">
                  <c:v>17.333432639923998</c:v>
                </c:pt>
                <c:pt idx="34">
                  <c:v>17.657973397554436</c:v>
                </c:pt>
                <c:pt idx="35">
                  <c:v>17.596207255411969</c:v>
                </c:pt>
                <c:pt idx="36">
                  <c:v>17.700696541967638</c:v>
                </c:pt>
                <c:pt idx="37">
                  <c:v>17.200430001799663</c:v>
                </c:pt>
                <c:pt idx="38">
                  <c:v>17.509465292612944</c:v>
                </c:pt>
                <c:pt idx="39">
                  <c:v>17.38299216937698</c:v>
                </c:pt>
                <c:pt idx="40">
                  <c:v>17.611499617957314</c:v>
                </c:pt>
                <c:pt idx="41">
                  <c:v>17.429491521486714</c:v>
                </c:pt>
                <c:pt idx="42">
                  <c:v>17.092360563477531</c:v>
                </c:pt>
                <c:pt idx="43">
                  <c:v>17.181770591759662</c:v>
                </c:pt>
                <c:pt idx="44">
                  <c:v>17.494616186952967</c:v>
                </c:pt>
                <c:pt idx="45">
                  <c:v>17.300768017140403</c:v>
                </c:pt>
                <c:pt idx="46">
                  <c:v>17.375405657300412</c:v>
                </c:pt>
                <c:pt idx="47">
                  <c:v>17.357053117411823</c:v>
                </c:pt>
                <c:pt idx="48">
                  <c:v>17.226991318238518</c:v>
                </c:pt>
                <c:pt idx="49">
                  <c:v>17.303129212472101</c:v>
                </c:pt>
                <c:pt idx="50">
                  <c:v>17.238797294896994</c:v>
                </c:pt>
                <c:pt idx="51">
                  <c:v>16.940817853705411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35-0B46-9EB8-05CCC8E3239E}"/>
            </c:ext>
          </c:extLst>
        </c:ser>
        <c:ser>
          <c:idx val="1"/>
          <c:order val="1"/>
          <c:tx>
            <c:strRef>
              <c:f>'mice InPO4'!$F$22</c:f>
              <c:strCache>
                <c:ptCount val="1"/>
                <c:pt idx="0">
                  <c:v>Bi-213 (%ID/g)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'mice InPO4'!$B$194:$B$245</c:f>
              <c:numCache>
                <c:formatCode>0.00</c:formatCode>
                <c:ptCount val="52"/>
                <c:pt idx="0">
                  <c:v>0.49222222220851108</c:v>
                </c:pt>
                <c:pt idx="1">
                  <c:v>0.82277777785202488</c:v>
                </c:pt>
                <c:pt idx="2">
                  <c:v>1.1541666666744277</c:v>
                </c:pt>
                <c:pt idx="3">
                  <c:v>1.4888888889108784</c:v>
                </c:pt>
                <c:pt idx="4">
                  <c:v>1.8236111111473292</c:v>
                </c:pt>
                <c:pt idx="5">
                  <c:v>2.151666666730307</c:v>
                </c:pt>
                <c:pt idx="6">
                  <c:v>2.4822222221991979</c:v>
                </c:pt>
                <c:pt idx="7">
                  <c:v>2.8136111111962236</c:v>
                </c:pt>
                <c:pt idx="8">
                  <c:v>3.1483333334326744</c:v>
                </c:pt>
                <c:pt idx="9">
                  <c:v>3.4827777778264135</c:v>
                </c:pt>
                <c:pt idx="10">
                  <c:v>3.8177777777309529</c:v>
                </c:pt>
                <c:pt idx="11">
                  <c:v>4.1527777778101154</c:v>
                </c:pt>
                <c:pt idx="12">
                  <c:v>4.4841666666325182</c:v>
                </c:pt>
                <c:pt idx="13">
                  <c:v>4.8188888888689689</c:v>
                </c:pt>
                <c:pt idx="14">
                  <c:v>5.15416666661622</c:v>
                </c:pt>
                <c:pt idx="15">
                  <c:v>5.4886111111845821</c:v>
                </c:pt>
                <c:pt idx="16">
                  <c:v>5.8236111110891216</c:v>
                </c:pt>
                <c:pt idx="17">
                  <c:v>6.1583333333255723</c:v>
                </c:pt>
                <c:pt idx="18">
                  <c:v>6.4933333334047347</c:v>
                </c:pt>
                <c:pt idx="19">
                  <c:v>6.8277777777984738</c:v>
                </c:pt>
                <c:pt idx="20">
                  <c:v>7.1625000000349246</c:v>
                </c:pt>
                <c:pt idx="21">
                  <c:v>7.4972222222713754</c:v>
                </c:pt>
                <c:pt idx="22">
                  <c:v>7.8319444445078261</c:v>
                </c:pt>
                <c:pt idx="23">
                  <c:v>8.1669444444123656</c:v>
                </c:pt>
                <c:pt idx="24">
                  <c:v>8.5016666666488163</c:v>
                </c:pt>
                <c:pt idx="25">
                  <c:v>8.8363888888852671</c:v>
                </c:pt>
                <c:pt idx="26">
                  <c:v>9.1711111111217178</c:v>
                </c:pt>
                <c:pt idx="27">
                  <c:v>9.5058333333581686</c:v>
                </c:pt>
                <c:pt idx="28">
                  <c:v>9.8405555555946194</c:v>
                </c:pt>
                <c:pt idx="29">
                  <c:v>10.174999999988358</c:v>
                </c:pt>
                <c:pt idx="30">
                  <c:v>10.509722222224809</c:v>
                </c:pt>
                <c:pt idx="31">
                  <c:v>10.84444444446126</c:v>
                </c:pt>
                <c:pt idx="32">
                  <c:v>11.177499999990687</c:v>
                </c:pt>
                <c:pt idx="33">
                  <c:v>11.512500000069849</c:v>
                </c:pt>
                <c:pt idx="34">
                  <c:v>11.847499999974389</c:v>
                </c:pt>
                <c:pt idx="35">
                  <c:v>12.184166666760575</c:v>
                </c:pt>
                <c:pt idx="36">
                  <c:v>12.515555555582978</c:v>
                </c:pt>
                <c:pt idx="37">
                  <c:v>12.850277777819429</c:v>
                </c:pt>
                <c:pt idx="38">
                  <c:v>13.184722222213168</c:v>
                </c:pt>
                <c:pt idx="39">
                  <c:v>13.519444444449618</c:v>
                </c:pt>
                <c:pt idx="40">
                  <c:v>13.854166666686069</c:v>
                </c:pt>
                <c:pt idx="41">
                  <c:v>14.188611111079808</c:v>
                </c:pt>
                <c:pt idx="42">
                  <c:v>14.523888889001682</c:v>
                </c:pt>
                <c:pt idx="43">
                  <c:v>14.85861111106351</c:v>
                </c:pt>
                <c:pt idx="44">
                  <c:v>15.193333333299961</c:v>
                </c:pt>
                <c:pt idx="45">
                  <c:v>15.527777777868323</c:v>
                </c:pt>
                <c:pt idx="46">
                  <c:v>15.863055555615574</c:v>
                </c:pt>
                <c:pt idx="47">
                  <c:v>16.197777777852025</c:v>
                </c:pt>
                <c:pt idx="48">
                  <c:v>16.532500000088476</c:v>
                </c:pt>
                <c:pt idx="49">
                  <c:v>16.867222222324926</c:v>
                </c:pt>
                <c:pt idx="50">
                  <c:v>17.201666666718666</c:v>
                </c:pt>
                <c:pt idx="51">
                  <c:v>17.536388888955116</c:v>
                </c:pt>
              </c:numCache>
            </c:numRef>
          </c:xVal>
          <c:yVal>
            <c:numRef>
              <c:f>'mice InPO4'!$F$194:$F$245</c:f>
              <c:numCache>
                <c:formatCode>0.00</c:formatCode>
                <c:ptCount val="52"/>
                <c:pt idx="0">
                  <c:v>4.8529067926116376</c:v>
                </c:pt>
                <c:pt idx="1">
                  <c:v>6.4551120718757513</c:v>
                </c:pt>
                <c:pt idx="2">
                  <c:v>7.5771483694297066</c:v>
                </c:pt>
                <c:pt idx="3">
                  <c:v>8.4030830846099445</c:v>
                </c:pt>
                <c:pt idx="4">
                  <c:v>9.1130176192638519</c:v>
                </c:pt>
                <c:pt idx="5">
                  <c:v>9.5229842485950584</c:v>
                </c:pt>
                <c:pt idx="6">
                  <c:v>9.9178895303190355</c:v>
                </c:pt>
                <c:pt idx="7">
                  <c:v>10.29676819520564</c:v>
                </c:pt>
                <c:pt idx="8">
                  <c:v>10.31530765965843</c:v>
                </c:pt>
                <c:pt idx="9">
                  <c:v>10.351290168623246</c:v>
                </c:pt>
                <c:pt idx="10">
                  <c:v>10.781663848526426</c:v>
                </c:pt>
                <c:pt idx="11">
                  <c:v>10.652915818928147</c:v>
                </c:pt>
                <c:pt idx="12">
                  <c:v>10.630788071032882</c:v>
                </c:pt>
                <c:pt idx="13">
                  <c:v>10.72625529630505</c:v>
                </c:pt>
                <c:pt idx="14">
                  <c:v>10.666183024814137</c:v>
                </c:pt>
                <c:pt idx="15">
                  <c:v>10.688064209373442</c:v>
                </c:pt>
                <c:pt idx="16">
                  <c:v>10.92417221068262</c:v>
                </c:pt>
                <c:pt idx="17">
                  <c:v>10.822640576551533</c:v>
                </c:pt>
                <c:pt idx="18">
                  <c:v>10.924523694587073</c:v>
                </c:pt>
                <c:pt idx="19">
                  <c:v>10.792339516370632</c:v>
                </c:pt>
                <c:pt idx="20">
                  <c:v>10.61589459633524</c:v>
                </c:pt>
                <c:pt idx="21">
                  <c:v>10.846656894679677</c:v>
                </c:pt>
                <c:pt idx="22">
                  <c:v>10.716193413786529</c:v>
                </c:pt>
                <c:pt idx="23">
                  <c:v>10.82897253286011</c:v>
                </c:pt>
                <c:pt idx="24">
                  <c:v>10.68124437242137</c:v>
                </c:pt>
                <c:pt idx="25">
                  <c:v>10.688378971078922</c:v>
                </c:pt>
                <c:pt idx="26">
                  <c:v>10.601961144839313</c:v>
                </c:pt>
                <c:pt idx="27">
                  <c:v>10.606635356165695</c:v>
                </c:pt>
                <c:pt idx="28">
                  <c:v>10.631029388340416</c:v>
                </c:pt>
                <c:pt idx="29">
                  <c:v>10.664761351111052</c:v>
                </c:pt>
                <c:pt idx="30">
                  <c:v>10.559798814390232</c:v>
                </c:pt>
                <c:pt idx="31">
                  <c:v>10.53930258133504</c:v>
                </c:pt>
                <c:pt idx="32">
                  <c:v>10.639648613042151</c:v>
                </c:pt>
                <c:pt idx="33">
                  <c:v>10.572651584030675</c:v>
                </c:pt>
                <c:pt idx="34">
                  <c:v>10.444422911246436</c:v>
                </c:pt>
                <c:pt idx="35">
                  <c:v>10.716912119680709</c:v>
                </c:pt>
                <c:pt idx="36">
                  <c:v>10.537219908050446</c:v>
                </c:pt>
                <c:pt idx="37">
                  <c:v>10.570899410536835</c:v>
                </c:pt>
                <c:pt idx="38">
                  <c:v>10.520663442342181</c:v>
                </c:pt>
                <c:pt idx="39">
                  <c:v>10.500523939219871</c:v>
                </c:pt>
                <c:pt idx="40">
                  <c:v>10.54664702112958</c:v>
                </c:pt>
                <c:pt idx="41">
                  <c:v>10.542030516115867</c:v>
                </c:pt>
                <c:pt idx="42">
                  <c:v>10.469934347475613</c:v>
                </c:pt>
                <c:pt idx="43">
                  <c:v>10.595818045554024</c:v>
                </c:pt>
                <c:pt idx="44">
                  <c:v>10.322541932856049</c:v>
                </c:pt>
                <c:pt idx="45">
                  <c:v>10.562888725132362</c:v>
                </c:pt>
                <c:pt idx="46">
                  <c:v>10.31527618348788</c:v>
                </c:pt>
                <c:pt idx="47">
                  <c:v>10.415013675897729</c:v>
                </c:pt>
                <c:pt idx="48">
                  <c:v>10.607070776524944</c:v>
                </c:pt>
                <c:pt idx="49">
                  <c:v>10.572599123746429</c:v>
                </c:pt>
                <c:pt idx="50">
                  <c:v>10.444858331605683</c:v>
                </c:pt>
                <c:pt idx="51">
                  <c:v>10.457044855636195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35-0B46-9EB8-05CCC8E32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47882672"/>
        <c:axId val="-647878912"/>
      </c:scatterChart>
      <c:valAx>
        <c:axId val="-647882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878912"/>
        <c:crosses val="autoZero"/>
        <c:crossBetween val="midCat"/>
      </c:valAx>
      <c:valAx>
        <c:axId val="-647878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%ID/g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47882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282611015086"/>
          <c:y val="0.68298334839292596"/>
          <c:w val="0.12834972864164301"/>
          <c:h val="8.25141775310872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138952</xdr:colOff>
      <xdr:row>32</xdr:row>
      <xdr:rowOff>65368</xdr:rowOff>
    </xdr:from>
    <xdr:to>
      <xdr:col>36</xdr:col>
      <xdr:colOff>323102</xdr:colOff>
      <xdr:row>59</xdr:row>
      <xdr:rowOff>90768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366185</xdr:colOff>
      <xdr:row>37</xdr:row>
      <xdr:rowOff>88901</xdr:rowOff>
    </xdr:from>
    <xdr:to>
      <xdr:col>9</xdr:col>
      <xdr:colOff>698501</xdr:colOff>
      <xdr:row>61</xdr:row>
      <xdr:rowOff>35984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762000</xdr:colOff>
      <xdr:row>23</xdr:row>
      <xdr:rowOff>127000</xdr:rowOff>
    </xdr:from>
    <xdr:to>
      <xdr:col>17</xdr:col>
      <xdr:colOff>177800</xdr:colOff>
      <xdr:row>47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14</xdr:col>
      <xdr:colOff>425450</xdr:colOff>
      <xdr:row>79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5"/>
  <sheetViews>
    <sheetView zoomScale="88" workbookViewId="0">
      <selection activeCell="H78" sqref="H78"/>
    </sheetView>
  </sheetViews>
  <sheetFormatPr baseColWidth="10" defaultColWidth="8.83203125" defaultRowHeight="15" x14ac:dyDescent="0.2"/>
  <cols>
    <col min="2" max="2" width="9.5" bestFit="1" customWidth="1"/>
    <col min="8" max="8" width="9.5" bestFit="1" customWidth="1"/>
  </cols>
  <sheetData>
    <row r="1" spans="1:37" x14ac:dyDescent="0.2">
      <c r="A1" s="29" t="s">
        <v>28</v>
      </c>
      <c r="B1" s="2"/>
      <c r="C1" s="3"/>
    </row>
    <row r="2" spans="1:37" x14ac:dyDescent="0.2">
      <c r="A2" s="29" t="s">
        <v>26</v>
      </c>
      <c r="B2" s="2"/>
      <c r="C2" s="3"/>
    </row>
    <row r="3" spans="1:37" x14ac:dyDescent="0.2">
      <c r="A3" s="2"/>
      <c r="B3" s="4"/>
      <c r="C3" s="5"/>
      <c r="D3" s="1"/>
      <c r="W3" s="2"/>
      <c r="X3" s="2"/>
      <c r="Y3" s="2"/>
      <c r="Z3" s="2"/>
      <c r="AA3" s="2"/>
      <c r="AB3" s="2"/>
      <c r="AC3" s="2"/>
      <c r="AE3" t="s">
        <v>46</v>
      </c>
      <c r="AI3" t="s">
        <v>126</v>
      </c>
    </row>
    <row r="4" spans="1:37" x14ac:dyDescent="0.2">
      <c r="A4" t="s">
        <v>0</v>
      </c>
      <c r="B4" s="6">
        <v>42961</v>
      </c>
      <c r="C4" s="7"/>
      <c r="D4" s="7"/>
      <c r="E4" s="7"/>
      <c r="F4" s="7"/>
      <c r="H4" s="6">
        <v>42962</v>
      </c>
      <c r="W4" s="2"/>
      <c r="X4" s="2"/>
      <c r="Y4" s="2"/>
      <c r="Z4" s="2"/>
      <c r="AA4" s="2"/>
      <c r="AB4" s="2"/>
      <c r="AC4" s="2"/>
      <c r="AE4" t="s">
        <v>12</v>
      </c>
      <c r="AF4" t="s">
        <v>16</v>
      </c>
      <c r="AG4" t="s">
        <v>47</v>
      </c>
      <c r="AI4" t="s">
        <v>12</v>
      </c>
      <c r="AJ4" t="s">
        <v>16</v>
      </c>
      <c r="AK4" t="s">
        <v>47</v>
      </c>
    </row>
    <row r="5" spans="1:37" x14ac:dyDescent="0.2">
      <c r="A5" t="s">
        <v>1</v>
      </c>
      <c r="B5" s="8">
        <v>42961</v>
      </c>
      <c r="C5" s="7"/>
      <c r="D5" s="7"/>
      <c r="E5" s="7"/>
      <c r="F5" s="7"/>
      <c r="H5" s="8">
        <v>42962</v>
      </c>
      <c r="X5" s="41" t="s">
        <v>50</v>
      </c>
      <c r="Y5" s="2"/>
      <c r="Z5" s="2"/>
      <c r="AA5" s="2"/>
      <c r="AB5" s="2"/>
      <c r="AC5" s="2"/>
    </row>
    <row r="6" spans="1:37" x14ac:dyDescent="0.2">
      <c r="A6" t="s">
        <v>2</v>
      </c>
      <c r="B6" s="9" t="s">
        <v>29</v>
      </c>
      <c r="C6" s="10"/>
      <c r="D6" s="9"/>
      <c r="E6" s="2"/>
      <c r="F6" s="9"/>
      <c r="H6" s="9" t="s">
        <v>29</v>
      </c>
      <c r="W6" s="29" t="s">
        <v>48</v>
      </c>
      <c r="X6" s="29" t="s">
        <v>44</v>
      </c>
      <c r="Y6" s="37" t="s">
        <v>47</v>
      </c>
      <c r="Z6" s="38" t="s">
        <v>45</v>
      </c>
      <c r="AA6" s="29" t="s">
        <v>47</v>
      </c>
      <c r="AB6" s="47" t="s">
        <v>122</v>
      </c>
      <c r="AC6" s="47" t="s">
        <v>123</v>
      </c>
      <c r="AF6" s="38" t="s">
        <v>16</v>
      </c>
      <c r="AG6" s="29" t="s">
        <v>47</v>
      </c>
      <c r="AI6" t="s">
        <v>17</v>
      </c>
      <c r="AJ6" s="48">
        <v>1.0475535329992787</v>
      </c>
      <c r="AK6" s="48">
        <v>0.52848081296525729</v>
      </c>
    </row>
    <row r="7" spans="1:37" x14ac:dyDescent="0.2">
      <c r="A7" t="s">
        <v>3</v>
      </c>
      <c r="B7" s="9" t="s">
        <v>30</v>
      </c>
      <c r="C7" s="10"/>
      <c r="D7" s="9"/>
      <c r="E7" s="11"/>
      <c r="F7" s="9"/>
      <c r="H7" s="9" t="s">
        <v>30</v>
      </c>
      <c r="W7" s="21" t="s">
        <v>17</v>
      </c>
      <c r="X7" s="39">
        <f>AVERAGE(G20,G34,Q20,Q34,Q48)</f>
        <v>23.442855522920578</v>
      </c>
      <c r="Y7" s="27">
        <f>STDEV(G20,G34,Q20,Q34,Q48)</f>
        <v>2.8735599389055371</v>
      </c>
      <c r="Z7" s="27">
        <f>AVERAGE(H20,H34,R20,R34,R48)</f>
        <v>22.554220923161814</v>
      </c>
      <c r="AA7" s="27">
        <f>STDEV(H20,H34,R20,R34,R48)</f>
        <v>5.4455594992443617</v>
      </c>
      <c r="AB7" s="27">
        <f>AVERAGE(X7,Z7)</f>
        <v>22.998538223041194</v>
      </c>
      <c r="AC7" s="27">
        <f>AVERAGE(Y7,AA7)</f>
        <v>4.1595597190749496</v>
      </c>
      <c r="AE7" t="s">
        <v>17</v>
      </c>
      <c r="AF7" s="40">
        <v>16.404821744569432</v>
      </c>
      <c r="AG7" s="40">
        <v>0.75797627229901532</v>
      </c>
      <c r="AI7" t="s">
        <v>18</v>
      </c>
      <c r="AJ7" s="48">
        <v>0.3568861708406858</v>
      </c>
      <c r="AK7" s="48">
        <v>0.49389088910325291</v>
      </c>
    </row>
    <row r="8" spans="1:37" x14ac:dyDescent="0.2">
      <c r="A8" t="s">
        <v>4</v>
      </c>
      <c r="B8" s="59" t="s">
        <v>31</v>
      </c>
      <c r="C8" s="59"/>
      <c r="D8" s="59"/>
      <c r="G8" s="36" t="s">
        <v>32</v>
      </c>
      <c r="H8" s="36"/>
      <c r="I8" s="36"/>
      <c r="L8" s="36" t="s">
        <v>33</v>
      </c>
      <c r="M8" s="36"/>
      <c r="Q8" s="36" t="s">
        <v>34</v>
      </c>
      <c r="R8" s="36"/>
      <c r="W8" s="21" t="s">
        <v>39</v>
      </c>
      <c r="X8" s="39">
        <f>AVERAGE(G23,G37,Q23,Q37,Q51)</f>
        <v>0.50063575311801256</v>
      </c>
      <c r="Y8" s="27">
        <f>STDEV(G23,G37,Q23,Q37,Q51)</f>
        <v>0.17644185635242374</v>
      </c>
      <c r="Z8" s="27">
        <f>AVERAGE(H23,H37,R23,R37,R51)</f>
        <v>0.51408247170497323</v>
      </c>
      <c r="AA8" s="27">
        <f>STDEV(H23,H37,R23,R37,R51)</f>
        <v>0.27119272812218076</v>
      </c>
      <c r="AB8" s="27">
        <f t="shared" ref="AB8:AB16" si="0">AVERAGE(X8,Z8)</f>
        <v>0.5073591124114929</v>
      </c>
      <c r="AC8" s="27">
        <f t="shared" ref="AC8:AC16" si="1">AVERAGE(Y8,AA8)</f>
        <v>0.22381729223730223</v>
      </c>
      <c r="AE8" t="s">
        <v>18</v>
      </c>
      <c r="AF8" s="40">
        <v>1.5687894503110571</v>
      </c>
      <c r="AG8" s="40">
        <v>1.2709713054730278</v>
      </c>
      <c r="AI8" t="s">
        <v>19</v>
      </c>
      <c r="AJ8" s="48">
        <v>5.3840189425090106</v>
      </c>
      <c r="AK8" s="48">
        <v>1.9199259922154626</v>
      </c>
    </row>
    <row r="9" spans="1:37" x14ac:dyDescent="0.2">
      <c r="A9" s="12" t="s">
        <v>5</v>
      </c>
      <c r="B9" t="s">
        <v>13</v>
      </c>
      <c r="C9" t="s">
        <v>14</v>
      </c>
      <c r="D9" s="19" t="s">
        <v>42</v>
      </c>
      <c r="E9" s="33" t="s">
        <v>43</v>
      </c>
      <c r="G9" t="s">
        <v>13</v>
      </c>
      <c r="H9" t="s">
        <v>14</v>
      </c>
      <c r="I9" s="19" t="s">
        <v>42</v>
      </c>
      <c r="J9" s="33" t="s">
        <v>43</v>
      </c>
      <c r="L9" t="s">
        <v>13</v>
      </c>
      <c r="M9" t="s">
        <v>14</v>
      </c>
      <c r="N9" s="19" t="s">
        <v>42</v>
      </c>
      <c r="O9" s="33" t="s">
        <v>43</v>
      </c>
      <c r="Q9" t="s">
        <v>13</v>
      </c>
      <c r="R9" t="s">
        <v>14</v>
      </c>
      <c r="S9" s="19" t="s">
        <v>42</v>
      </c>
      <c r="T9" s="33" t="s">
        <v>43</v>
      </c>
      <c r="W9" s="21" t="s">
        <v>40</v>
      </c>
      <c r="X9" s="39">
        <f>AVERAGE(G24,G38,Q24,Q38,Q52)</f>
        <v>9.8313632527100303</v>
      </c>
      <c r="Y9" s="27">
        <f>STDEV(G24,G38,Q24,Q38,Q52)</f>
        <v>2.7460754594298131</v>
      </c>
      <c r="Z9" s="27">
        <f>AVERAGE(H24,H38,R24,R38,R52)</f>
        <v>11.154957492860923</v>
      </c>
      <c r="AA9" s="27">
        <f>STDEV(H24,H38,R24,R38,R52)</f>
        <v>3.8967715138001715</v>
      </c>
      <c r="AB9" s="27">
        <f t="shared" si="0"/>
        <v>10.493160372785477</v>
      </c>
      <c r="AC9" s="27">
        <f t="shared" si="1"/>
        <v>3.3214234866149921</v>
      </c>
      <c r="AE9" t="s">
        <v>19</v>
      </c>
      <c r="AF9" s="40">
        <v>7.3662418753509282</v>
      </c>
      <c r="AG9" s="40">
        <v>0.73817333845009092</v>
      </c>
      <c r="AI9" t="s">
        <v>20</v>
      </c>
      <c r="AJ9" s="48">
        <v>87.682929757965482</v>
      </c>
      <c r="AK9" s="48">
        <v>3.9665582484608626</v>
      </c>
    </row>
    <row r="10" spans="1:37" x14ac:dyDescent="0.2">
      <c r="A10" t="s">
        <v>6</v>
      </c>
      <c r="B10">
        <v>3.1566000000000001</v>
      </c>
      <c r="C10">
        <v>3.3563999999999998</v>
      </c>
      <c r="D10">
        <v>1570.63</v>
      </c>
      <c r="E10">
        <v>1652.35</v>
      </c>
      <c r="G10">
        <v>3.1877</v>
      </c>
      <c r="H10">
        <v>3.3553999999999999</v>
      </c>
      <c r="I10">
        <v>2469.63</v>
      </c>
      <c r="J10">
        <v>3903.22</v>
      </c>
      <c r="L10">
        <v>3.1593</v>
      </c>
      <c r="M10">
        <v>3.3616000000000001</v>
      </c>
      <c r="N10">
        <v>1384.42</v>
      </c>
      <c r="O10">
        <v>1194.22</v>
      </c>
      <c r="Q10">
        <v>3.1074000000000002</v>
      </c>
      <c r="R10">
        <v>3.3104</v>
      </c>
      <c r="S10">
        <v>2105.9899999999998</v>
      </c>
      <c r="T10">
        <v>1764.5</v>
      </c>
      <c r="W10" s="21" t="s">
        <v>37</v>
      </c>
      <c r="X10" s="39">
        <f>AVERAGE(G21,G35,Q21,Q35,Q49)</f>
        <v>112.39494277425963</v>
      </c>
      <c r="Y10" s="27">
        <f>STDEV(G21,G35,Q21,Q35,Q49)</f>
        <v>18.786169973182094</v>
      </c>
      <c r="Z10" s="27">
        <f>AVERAGE(H21,H35,R21,R35,R49)</f>
        <v>108.18718297249566</v>
      </c>
      <c r="AA10" s="27">
        <f>STDEV(H21,H35,R21,R35,R49)</f>
        <v>27.458442141008835</v>
      </c>
      <c r="AB10" s="27">
        <f t="shared" si="0"/>
        <v>110.29106287337765</v>
      </c>
      <c r="AC10" s="27">
        <f t="shared" si="1"/>
        <v>23.122306057095464</v>
      </c>
      <c r="AE10" t="s">
        <v>20</v>
      </c>
      <c r="AF10" s="40">
        <v>119.53481609646872</v>
      </c>
      <c r="AG10" s="40">
        <v>13.229406798082218</v>
      </c>
      <c r="AI10" t="s">
        <v>21</v>
      </c>
      <c r="AJ10" s="48">
        <v>0.49751258038439267</v>
      </c>
      <c r="AK10" s="48">
        <v>0.2870657705748767</v>
      </c>
    </row>
    <row r="11" spans="1:37" x14ac:dyDescent="0.2">
      <c r="A11" t="s">
        <v>7</v>
      </c>
      <c r="B11">
        <v>3.1484999999999999</v>
      </c>
      <c r="C11">
        <v>3.3570000000000002</v>
      </c>
      <c r="D11">
        <v>1586.25</v>
      </c>
      <c r="E11">
        <v>1704.97</v>
      </c>
      <c r="G11">
        <v>3.1537999999999999</v>
      </c>
      <c r="H11">
        <v>3.3921000000000001</v>
      </c>
      <c r="I11">
        <v>2459.3000000000002</v>
      </c>
      <c r="J11">
        <v>3928.48</v>
      </c>
      <c r="L11">
        <v>3.1539999999999999</v>
      </c>
      <c r="M11">
        <v>3.3553999999999999</v>
      </c>
      <c r="N11">
        <v>1214.1300000000001</v>
      </c>
      <c r="O11">
        <v>1105.28</v>
      </c>
      <c r="Q11">
        <v>3.17</v>
      </c>
      <c r="R11">
        <v>3.3723999999999998</v>
      </c>
      <c r="S11">
        <v>2293.66</v>
      </c>
      <c r="T11">
        <v>1993.37</v>
      </c>
      <c r="W11" s="21" t="s">
        <v>41</v>
      </c>
      <c r="X11" s="39">
        <f>AVERAGE(G25,G39,Q25,Q39,Q53)</f>
        <v>2.1812187018486222</v>
      </c>
      <c r="Y11" s="27">
        <f>STDEV(G25,G39,Q25,Q39,Q53)</f>
        <v>0.37482050367245384</v>
      </c>
      <c r="Z11" s="27">
        <f>AVERAGE(H25,H39,R25,R39,R53)</f>
        <v>2.4005446038623885</v>
      </c>
      <c r="AA11" s="27">
        <f>STDEV(H25,H39,R25,R39,R53)</f>
        <v>0.76261756276762471</v>
      </c>
      <c r="AB11" s="27">
        <f t="shared" si="0"/>
        <v>2.2908816528555054</v>
      </c>
      <c r="AC11" s="27">
        <f t="shared" si="1"/>
        <v>0.56871903322003925</v>
      </c>
      <c r="AE11" t="s">
        <v>21</v>
      </c>
      <c r="AF11" s="40">
        <v>1.8860310027157055</v>
      </c>
      <c r="AG11" s="40">
        <v>1.7877167720718674</v>
      </c>
      <c r="AI11" t="s">
        <v>22</v>
      </c>
      <c r="AJ11" s="48">
        <v>0.43428753896790856</v>
      </c>
      <c r="AK11" s="48">
        <v>0.17765779914917149</v>
      </c>
    </row>
    <row r="12" spans="1:37" x14ac:dyDescent="0.2">
      <c r="A12" t="s">
        <v>8</v>
      </c>
      <c r="B12">
        <v>3.1425999999999998</v>
      </c>
      <c r="C12">
        <v>3.34</v>
      </c>
      <c r="D12">
        <v>1558.79</v>
      </c>
      <c r="E12">
        <v>1686.25</v>
      </c>
      <c r="G12">
        <v>3.1530999999999998</v>
      </c>
      <c r="H12">
        <v>3.3586999999999998</v>
      </c>
      <c r="I12">
        <v>2380.3200000000002</v>
      </c>
      <c r="J12">
        <v>4044.96</v>
      </c>
      <c r="L12">
        <v>3.1560000000000001</v>
      </c>
      <c r="M12">
        <v>3.3574000000000002</v>
      </c>
      <c r="N12">
        <v>1320.59</v>
      </c>
      <c r="O12">
        <v>1106.4100000000001</v>
      </c>
      <c r="Q12">
        <v>3.1650999999999998</v>
      </c>
      <c r="R12">
        <v>3.3683000000000001</v>
      </c>
      <c r="S12">
        <v>2265.39</v>
      </c>
      <c r="T12">
        <v>2031.19</v>
      </c>
      <c r="W12" s="21" t="s">
        <v>38</v>
      </c>
      <c r="X12" s="39">
        <f>AVERAGE(G22,G36,Q22,Q36,Q50)</f>
        <v>6.0862797186876474</v>
      </c>
      <c r="Y12" s="27">
        <f>STDEV(G22,G36,Q22,Q36,Q50)</f>
        <v>0.91908921092011109</v>
      </c>
      <c r="Z12" s="27">
        <f>AVERAGE(H22,H36,R22,R36,R50)</f>
        <v>5.8213473798193691</v>
      </c>
      <c r="AA12" s="27">
        <f>STDEV(H22,H36,R22,R36,R50)</f>
        <v>1.5655061360639604</v>
      </c>
      <c r="AB12" s="27">
        <f t="shared" si="0"/>
        <v>5.9538135492535087</v>
      </c>
      <c r="AC12" s="27">
        <f t="shared" si="1"/>
        <v>1.2422976734920357</v>
      </c>
      <c r="AE12" t="s">
        <v>22</v>
      </c>
      <c r="AF12" s="40">
        <v>4.0503847379603171</v>
      </c>
      <c r="AG12" s="40">
        <v>0.48238622281346499</v>
      </c>
      <c r="AI12" t="s">
        <v>23</v>
      </c>
      <c r="AJ12" s="48">
        <v>19.500909434056421</v>
      </c>
      <c r="AK12" s="48">
        <v>2.5009947617631192</v>
      </c>
    </row>
    <row r="13" spans="1:37" x14ac:dyDescent="0.2">
      <c r="A13" t="s">
        <v>9</v>
      </c>
      <c r="C13" s="13"/>
      <c r="D13" s="13">
        <f>AVERAGE(D10:D12)</f>
        <v>1571.89</v>
      </c>
      <c r="E13" s="13">
        <f>AVERAGE(E10:E12)</f>
        <v>1681.1899999999998</v>
      </c>
      <c r="F13" s="28"/>
      <c r="I13" s="13">
        <f>AVERAGE(I10:I12)</f>
        <v>2436.4166666666665</v>
      </c>
      <c r="J13" s="13">
        <f>AVERAGE(J10:J12)</f>
        <v>3958.8866666666668</v>
      </c>
      <c r="N13" s="13">
        <f>AVERAGE(N10:N12)</f>
        <v>1306.3800000000001</v>
      </c>
      <c r="O13" s="13">
        <f>AVERAGE(O10:O12)</f>
        <v>1135.3033333333333</v>
      </c>
      <c r="S13" s="13">
        <f>AVERAGE(S10:S12)</f>
        <v>2221.6799999999998</v>
      </c>
      <c r="T13" s="13">
        <f>AVERAGE(T10:T12)</f>
        <v>1929.6866666666665</v>
      </c>
      <c r="W13" s="21" t="s">
        <v>23</v>
      </c>
      <c r="X13" s="39">
        <f>AVERAGE(G26,G40,Q26,Q40,Q54)</f>
        <v>18.938142507791007</v>
      </c>
      <c r="Y13" s="27">
        <f>STDEV(G26,G40,Q26,Q40,Q54)</f>
        <v>3.5500643151106268</v>
      </c>
      <c r="Z13" s="27">
        <f>AVERAGE(H26,H40,R26,R40,R54)</f>
        <v>33.878870225845581</v>
      </c>
      <c r="AA13" s="27">
        <f>STDEV(H26,H40,R26,R40,R54)</f>
        <v>8.112843876787867</v>
      </c>
      <c r="AB13" s="27">
        <f t="shared" si="0"/>
        <v>26.408506366818294</v>
      </c>
      <c r="AC13" s="27">
        <f t="shared" si="1"/>
        <v>5.8314540959492467</v>
      </c>
      <c r="AE13" t="s">
        <v>23</v>
      </c>
      <c r="AF13" s="40">
        <v>11.132078109371099</v>
      </c>
      <c r="AG13" s="40">
        <v>1.0995503924069325</v>
      </c>
      <c r="AI13" t="s">
        <v>24</v>
      </c>
      <c r="AJ13" s="48">
        <v>1.02813821699912</v>
      </c>
      <c r="AK13" s="48">
        <v>0.67812786043532314</v>
      </c>
    </row>
    <row r="14" spans="1:37" x14ac:dyDescent="0.2">
      <c r="A14" t="s">
        <v>10</v>
      </c>
      <c r="C14" s="13"/>
      <c r="D14" s="13">
        <f>STDEV(D10:D12)</f>
        <v>13.773292997682157</v>
      </c>
      <c r="E14" s="13">
        <f>STDEV(E10:E12)</f>
        <v>26.672435209406796</v>
      </c>
      <c r="F14" s="28"/>
      <c r="I14" s="13">
        <f>STDEV(I10:I12)</f>
        <v>48.854930491541303</v>
      </c>
      <c r="J14" s="13">
        <f>STDEV(J10:J12)</f>
        <v>75.604106590405166</v>
      </c>
      <c r="N14" s="13">
        <f>STDEV(N10:N12)</f>
        <v>86.029728001429802</v>
      </c>
      <c r="O14" s="13">
        <f>STDEV(O10:O12)</f>
        <v>51.026458169594065</v>
      </c>
      <c r="S14" s="13">
        <f>STDEV(S10:S12)</f>
        <v>101.18265809910318</v>
      </c>
      <c r="T14" s="13">
        <f>STDEV(T10:T12)</f>
        <v>144.30025721852797</v>
      </c>
      <c r="W14" s="21" t="s">
        <v>24</v>
      </c>
      <c r="X14" s="39">
        <f>AVERAGE(G27,G41,Q27,Q41,Q55)</f>
        <v>9.1452101352176616</v>
      </c>
      <c r="Y14" s="27">
        <f>STDEV(G27,G41,Q27,Q41,Q55)</f>
        <v>3.0380037673737692</v>
      </c>
      <c r="Z14" s="27">
        <f>AVERAGE(H27,H41,R27,R41,R55)</f>
        <v>10.690377568928344</v>
      </c>
      <c r="AA14" s="27">
        <f>STDEV(H27,H41,R27,R41,R55)</f>
        <v>5.6063106916592682</v>
      </c>
      <c r="AB14" s="27">
        <f t="shared" si="0"/>
        <v>9.9177938520730038</v>
      </c>
      <c r="AC14" s="27">
        <f t="shared" si="1"/>
        <v>4.3221572295165185</v>
      </c>
      <c r="AE14" s="2" t="s">
        <v>24</v>
      </c>
      <c r="AF14" s="27">
        <v>4.715559934303708</v>
      </c>
      <c r="AG14" s="40">
        <v>1.6963115766610144</v>
      </c>
      <c r="AI14" t="s">
        <v>27</v>
      </c>
      <c r="AJ14" s="48">
        <v>33.528149853286756</v>
      </c>
      <c r="AK14" s="48">
        <v>7.3323315043679163</v>
      </c>
    </row>
    <row r="15" spans="1:37" x14ac:dyDescent="0.2">
      <c r="B15" s="14"/>
      <c r="D15" s="2"/>
      <c r="E15" s="2"/>
      <c r="F15" s="2"/>
      <c r="W15" s="24" t="s">
        <v>27</v>
      </c>
      <c r="X15" s="39">
        <f>AVERAGE(G28,G42,Q28,Q42,Q56)</f>
        <v>6.6452563742166122</v>
      </c>
      <c r="Y15" s="27">
        <f>STDEV(G28,G42,Q28,Q42,Q56)</f>
        <v>3.897439081702414</v>
      </c>
      <c r="Z15" s="27">
        <f>AVERAGE(H28,H42,R28,R42,R56)</f>
        <v>7.4707176142184579</v>
      </c>
      <c r="AA15" s="27">
        <f>STDEV(H28,H42,R28,R42,R56)</f>
        <v>2.0630497233100726</v>
      </c>
      <c r="AB15" s="27">
        <f t="shared" si="0"/>
        <v>7.0579869942175346</v>
      </c>
      <c r="AC15" s="27">
        <f t="shared" si="1"/>
        <v>2.9802444025062433</v>
      </c>
      <c r="AE15" s="2" t="s">
        <v>27</v>
      </c>
      <c r="AF15" s="27">
        <v>5.6763237482481586</v>
      </c>
      <c r="AG15" s="40">
        <v>0.68472557541804846</v>
      </c>
      <c r="AI15" t="s">
        <v>25</v>
      </c>
      <c r="AJ15" s="48">
        <v>6.2710776288262258</v>
      </c>
      <c r="AK15" s="48">
        <v>1.1287087717865296</v>
      </c>
    </row>
    <row r="16" spans="1:37" ht="16" thickBot="1" x14ac:dyDescent="0.25">
      <c r="W16" s="23" t="s">
        <v>25</v>
      </c>
      <c r="X16" s="39">
        <f>AVERAGE(G29,G43,Q29,Q43,Q57)</f>
        <v>2.7917091930958948</v>
      </c>
      <c r="Y16" s="27">
        <f>STDEV(G29,G43,Q29,Q43,Q57)</f>
        <v>0.49051118368565827</v>
      </c>
      <c r="Z16" s="27">
        <f>AVERAGE(H29,H43,R29,R43,R57)</f>
        <v>3.0239508239929767</v>
      </c>
      <c r="AA16" s="27">
        <f>STDEV(H29,H43,R29,R43,R57)</f>
        <v>0.67537232363143951</v>
      </c>
      <c r="AB16" s="27">
        <f t="shared" si="0"/>
        <v>2.907830008544436</v>
      </c>
      <c r="AC16" s="27">
        <f t="shared" si="1"/>
        <v>0.58294175365854883</v>
      </c>
      <c r="AE16" s="2" t="s">
        <v>25</v>
      </c>
      <c r="AF16" s="27">
        <v>1.3129332804086917</v>
      </c>
      <c r="AG16" s="40">
        <v>0.23652709493451698</v>
      </c>
      <c r="AI16" t="s">
        <v>127</v>
      </c>
      <c r="AJ16" s="48">
        <v>7.3973442330592193E-2</v>
      </c>
      <c r="AK16" s="48">
        <v>1.873414271578993E-2</v>
      </c>
    </row>
    <row r="17" spans="1:35" ht="16" thickBot="1" x14ac:dyDescent="0.25">
      <c r="A17" s="15" t="s">
        <v>11</v>
      </c>
      <c r="B17" s="16">
        <v>1</v>
      </c>
      <c r="C17" s="15" t="s">
        <v>36</v>
      </c>
      <c r="D17" s="17"/>
      <c r="E17" s="18"/>
      <c r="F17" s="30"/>
      <c r="K17" s="15" t="s">
        <v>11</v>
      </c>
      <c r="L17" s="16">
        <v>6</v>
      </c>
      <c r="M17" s="15" t="s">
        <v>36</v>
      </c>
      <c r="N17" s="17"/>
      <c r="O17" s="18"/>
      <c r="P17" s="30"/>
    </row>
    <row r="18" spans="1:35" x14ac:dyDescent="0.2">
      <c r="A18" s="19" t="s">
        <v>12</v>
      </c>
      <c r="B18" s="20" t="s">
        <v>13</v>
      </c>
      <c r="C18" s="19" t="s">
        <v>14</v>
      </c>
      <c r="D18" s="19" t="s">
        <v>15</v>
      </c>
      <c r="E18" s="19" t="s">
        <v>42</v>
      </c>
      <c r="F18" s="33" t="s">
        <v>43</v>
      </c>
      <c r="G18" s="31" t="s">
        <v>44</v>
      </c>
      <c r="H18" s="34" t="s">
        <v>45</v>
      </c>
      <c r="K18" s="19" t="s">
        <v>12</v>
      </c>
      <c r="L18" s="20" t="s">
        <v>13</v>
      </c>
      <c r="M18" s="19" t="s">
        <v>14</v>
      </c>
      <c r="N18" s="19" t="s">
        <v>15</v>
      </c>
      <c r="O18" s="19" t="s">
        <v>42</v>
      </c>
      <c r="P18" s="33" t="s">
        <v>43</v>
      </c>
      <c r="Q18" s="31" t="s">
        <v>44</v>
      </c>
      <c r="R18" s="34" t="s">
        <v>45</v>
      </c>
      <c r="X18" s="42" t="s">
        <v>49</v>
      </c>
      <c r="AF18" t="s">
        <v>51</v>
      </c>
    </row>
    <row r="19" spans="1:35" x14ac:dyDescent="0.2">
      <c r="A19" s="21"/>
      <c r="B19" s="22"/>
      <c r="C19" s="21"/>
      <c r="D19" s="21"/>
      <c r="E19" s="21"/>
      <c r="F19" s="25"/>
      <c r="K19" s="21"/>
      <c r="L19" s="22"/>
      <c r="M19" s="21"/>
      <c r="N19" s="21"/>
      <c r="O19" s="21"/>
      <c r="P19" s="25"/>
      <c r="W19" s="29" t="s">
        <v>48</v>
      </c>
      <c r="X19" s="29" t="s">
        <v>44</v>
      </c>
      <c r="Y19" s="37" t="s">
        <v>47</v>
      </c>
      <c r="Z19" s="38" t="s">
        <v>45</v>
      </c>
      <c r="AA19" s="29" t="s">
        <v>47</v>
      </c>
      <c r="AB19" s="47" t="s">
        <v>122</v>
      </c>
      <c r="AC19" s="47" t="s">
        <v>123</v>
      </c>
      <c r="AE19" t="s">
        <v>48</v>
      </c>
      <c r="AF19" t="s">
        <v>44</v>
      </c>
      <c r="AG19" t="s">
        <v>47</v>
      </c>
      <c r="AH19" t="s">
        <v>45</v>
      </c>
      <c r="AI19" t="s">
        <v>47</v>
      </c>
    </row>
    <row r="20" spans="1:35" x14ac:dyDescent="0.2">
      <c r="A20" s="21" t="s">
        <v>17</v>
      </c>
      <c r="B20">
        <v>3.1617000000000002</v>
      </c>
      <c r="C20">
        <v>3.3647999999999998</v>
      </c>
      <c r="D20" s="22">
        <f>C20-B20</f>
        <v>0.20309999999999961</v>
      </c>
      <c r="E20">
        <v>6181.54</v>
      </c>
      <c r="F20">
        <v>5320.73</v>
      </c>
      <c r="G20" s="32">
        <f t="shared" ref="G20:G29" si="2">(E20/$D$13)/D20</f>
        <v>19.362641714928046</v>
      </c>
      <c r="H20" s="32">
        <f t="shared" ref="H20:H22" si="3">(F20/$E$13)/D20</f>
        <v>15.582764229725246</v>
      </c>
      <c r="K20" s="21" t="s">
        <v>17</v>
      </c>
      <c r="L20">
        <v>3.1606999999999998</v>
      </c>
      <c r="M20">
        <v>3.3889999999999998</v>
      </c>
      <c r="N20" s="22">
        <f>M20-L20</f>
        <v>0.22829999999999995</v>
      </c>
      <c r="O20">
        <v>6713.21</v>
      </c>
      <c r="P20">
        <v>5773.68</v>
      </c>
      <c r="Q20" s="32">
        <f>(O20/$N$13)/N20</f>
        <v>22.508927295099618</v>
      </c>
      <c r="R20" s="32">
        <f>(P20/$O$13)/N20</f>
        <v>22.275880808265455</v>
      </c>
      <c r="W20" s="21" t="s">
        <v>17</v>
      </c>
      <c r="X20" s="39">
        <f>AVERAGE(G48,G62,G76,Q76,Q62)</f>
        <v>14.593592839461479</v>
      </c>
      <c r="Y20" s="27">
        <f>STDEV(G48,G62,G76,Q76,Q62)</f>
        <v>7.6317304963095829</v>
      </c>
      <c r="Z20" s="27">
        <f>AVERAGE(H62,H76,R76,R62,R48)</f>
        <v>18.415533051866067</v>
      </c>
      <c r="AA20" s="27">
        <f>STDEV(H62,H76,R76,R62,R48)</f>
        <v>12.235290573631115</v>
      </c>
      <c r="AB20" s="27">
        <f>AVERAGE(X20,Z20)</f>
        <v>16.504562945663771</v>
      </c>
      <c r="AC20" s="27">
        <f>AVERAGE(Y20,AA20)</f>
        <v>9.933510534970349</v>
      </c>
      <c r="AE20" t="s">
        <v>17</v>
      </c>
      <c r="AF20" s="40">
        <v>6.0320127472268057</v>
      </c>
      <c r="AG20" s="40">
        <v>1.7052575161916694</v>
      </c>
      <c r="AH20" s="40">
        <v>5.5731185799748069</v>
      </c>
      <c r="AI20" s="40">
        <v>1.5428105767602323</v>
      </c>
    </row>
    <row r="21" spans="1:35" x14ac:dyDescent="0.2">
      <c r="A21" s="21" t="s">
        <v>37</v>
      </c>
      <c r="B21">
        <v>3.1535000000000002</v>
      </c>
      <c r="C21">
        <v>3.2256</v>
      </c>
      <c r="D21" s="22">
        <f t="shared" ref="D21:D29" si="4">C21-B21</f>
        <v>7.2099999999999831E-2</v>
      </c>
      <c r="E21">
        <v>11201.8</v>
      </c>
      <c r="F21">
        <v>9601.75</v>
      </c>
      <c r="G21" s="32">
        <f t="shared" si="2"/>
        <v>98.839467870639325</v>
      </c>
      <c r="H21" s="32">
        <f t="shared" si="3"/>
        <v>79.213341048736723</v>
      </c>
      <c r="K21" s="21" t="s">
        <v>37</v>
      </c>
      <c r="L21">
        <v>3.2042999999999999</v>
      </c>
      <c r="M21">
        <v>3.2717000000000001</v>
      </c>
      <c r="N21" s="22">
        <f t="shared" ref="N21:N29" si="5">M21-L21</f>
        <v>6.7400000000000126E-2</v>
      </c>
      <c r="O21">
        <v>10513.57</v>
      </c>
      <c r="P21">
        <v>9067.49</v>
      </c>
      <c r="Q21" s="32">
        <f t="shared" ref="Q21:Q29" si="6">(O21/$N$13)/N21</f>
        <v>119.40452660017785</v>
      </c>
      <c r="R21" s="32">
        <f t="shared" ref="R21:R29" si="7">(P21/$O$13)/N21</f>
        <v>118.49916108905003</v>
      </c>
      <c r="W21" s="21" t="s">
        <v>39</v>
      </c>
      <c r="X21" s="39">
        <f>AVERAGE(G51,G65,G79,Q79,Q65)</f>
        <v>0.3498345141565245</v>
      </c>
      <c r="Y21" s="27">
        <f>STDEV(G51,G65,G79,Q79,Q65)</f>
        <v>0.15546271436407424</v>
      </c>
      <c r="Z21" s="27">
        <f>AVERAGE(H65,H79,R79,R65,R51)</f>
        <v>0.55184118493932166</v>
      </c>
      <c r="AA21" s="27">
        <f>STDEV(H65,H79,R79,R65,R51)</f>
        <v>0.33170933278661363</v>
      </c>
      <c r="AB21" s="27">
        <f>AVERAGE(X21,Z21)</f>
        <v>0.45083784954792305</v>
      </c>
      <c r="AC21" s="27">
        <f>AVERAGE(Y21,AA21)</f>
        <v>0.24358602357534392</v>
      </c>
      <c r="AE21" t="s">
        <v>18</v>
      </c>
      <c r="AF21" s="40">
        <v>0.49526443694250788</v>
      </c>
      <c r="AG21" s="40">
        <v>0.31848646166452427</v>
      </c>
      <c r="AH21" s="40">
        <v>0.53401158803301951</v>
      </c>
      <c r="AI21" s="40">
        <v>0.34068756694620583</v>
      </c>
    </row>
    <row r="22" spans="1:35" x14ac:dyDescent="0.2">
      <c r="A22" s="21" t="s">
        <v>38</v>
      </c>
      <c r="B22">
        <v>3.1564000000000001</v>
      </c>
      <c r="C22">
        <v>3.5165999999999999</v>
      </c>
      <c r="D22" s="22">
        <f t="shared" si="4"/>
        <v>0.36019999999999985</v>
      </c>
      <c r="E22">
        <v>3131.39</v>
      </c>
      <c r="F22">
        <v>2570.4299999999998</v>
      </c>
      <c r="G22" s="32">
        <f t="shared" si="2"/>
        <v>5.5305879207526019</v>
      </c>
      <c r="H22" s="32">
        <f t="shared" si="3"/>
        <v>4.2446831249746806</v>
      </c>
      <c r="K22" s="21" t="s">
        <v>38</v>
      </c>
      <c r="L22">
        <v>3.1551</v>
      </c>
      <c r="M22">
        <v>3.5312000000000001</v>
      </c>
      <c r="N22" s="22">
        <f t="shared" si="5"/>
        <v>0.3761000000000001</v>
      </c>
      <c r="O22">
        <v>2652.12</v>
      </c>
      <c r="P22">
        <v>2141.48</v>
      </c>
      <c r="Q22" s="32">
        <f t="shared" si="6"/>
        <v>5.397843815278363</v>
      </c>
      <c r="R22" s="32">
        <f t="shared" si="7"/>
        <v>5.0153214798671364</v>
      </c>
      <c r="W22" s="21" t="s">
        <v>40</v>
      </c>
      <c r="X22" s="39">
        <f>AVERAGE(G52,G66,G80,Q80,Q66)</f>
        <v>5.7555690046846397</v>
      </c>
      <c r="Y22" s="27">
        <f>STDEV(G52,G66,G80,Q80,Q66)</f>
        <v>1.7984852987918873</v>
      </c>
      <c r="Z22" s="27">
        <f>AVERAGE(H66,H80,R80,R66,R52)</f>
        <v>8.7886306539712216</v>
      </c>
      <c r="AA22" s="27">
        <f>STDEV(H66,H80,R80,R66,R52)</f>
        <v>5.1286875325796029</v>
      </c>
      <c r="AB22" s="27">
        <f t="shared" ref="AB22:AB29" si="8">AVERAGE(X22,Z22)</f>
        <v>7.2720998293279306</v>
      </c>
      <c r="AC22" s="27">
        <f t="shared" ref="AC22:AC29" si="9">AVERAGE(Y22,AA22)</f>
        <v>3.4635864156857452</v>
      </c>
      <c r="AE22" t="s">
        <v>19</v>
      </c>
      <c r="AF22" s="40">
        <v>2.706585368819471</v>
      </c>
      <c r="AG22" s="40">
        <v>0.76241883845599467</v>
      </c>
      <c r="AH22" s="40">
        <v>3.0633313603544887</v>
      </c>
      <c r="AI22" s="40">
        <v>1.2041453665183242</v>
      </c>
    </row>
    <row r="23" spans="1:35" x14ac:dyDescent="0.2">
      <c r="A23" s="21" t="s">
        <v>39</v>
      </c>
      <c r="B23">
        <v>3.1981000000000002</v>
      </c>
      <c r="C23">
        <v>3.2694999999999999</v>
      </c>
      <c r="D23" s="22">
        <f t="shared" si="4"/>
        <v>7.1399999999999686E-2</v>
      </c>
      <c r="E23">
        <v>77.98</v>
      </c>
      <c r="F23">
        <v>52.48</v>
      </c>
      <c r="G23" s="32">
        <f>(E23/$D$13)/D23</f>
        <v>0.69480489267385304</v>
      </c>
      <c r="H23" s="32">
        <f>(F23/$E$13)/D23</f>
        <v>0.4371986542878819</v>
      </c>
      <c r="K23" s="21" t="s">
        <v>39</v>
      </c>
      <c r="L23">
        <v>3.1613000000000002</v>
      </c>
      <c r="M23">
        <v>3.2873999999999999</v>
      </c>
      <c r="N23" s="22">
        <f t="shared" si="5"/>
        <v>0.12609999999999966</v>
      </c>
      <c r="O23" s="35">
        <v>112</v>
      </c>
      <c r="P23" s="35">
        <v>109.86</v>
      </c>
      <c r="Q23" s="32">
        <f t="shared" si="6"/>
        <v>0.67988179623653799</v>
      </c>
      <c r="R23" s="32">
        <f t="shared" si="7"/>
        <v>0.76738374422082523</v>
      </c>
      <c r="W23" s="21" t="s">
        <v>37</v>
      </c>
      <c r="X23" s="39">
        <f>AVERAGE(G49,G63,G77,Q77,Q63)</f>
        <v>109.69578080852459</v>
      </c>
      <c r="Y23" s="27">
        <f>STDEV(G49,G63,G77,Q77,Q63)</f>
        <v>19.339308207630918</v>
      </c>
      <c r="Z23" s="27">
        <f>AVERAGE(H63,H77,R77,R63,R49)</f>
        <v>111.92140710865203</v>
      </c>
      <c r="AA23" s="27">
        <f>STDEV(H63,H77,R77,R63,R49)</f>
        <v>42.810833963459416</v>
      </c>
      <c r="AB23" s="27">
        <f t="shared" si="8"/>
        <v>110.80859395858832</v>
      </c>
      <c r="AC23" s="27">
        <f t="shared" si="9"/>
        <v>31.075071085545169</v>
      </c>
      <c r="AE23" t="s">
        <v>20</v>
      </c>
      <c r="AF23" s="40">
        <v>21.428179592731556</v>
      </c>
      <c r="AG23" s="40">
        <v>3.3207949566128052</v>
      </c>
      <c r="AH23" s="40">
        <v>19.552999114432961</v>
      </c>
      <c r="AI23" s="40">
        <v>4.206299674691067</v>
      </c>
    </row>
    <row r="24" spans="1:35" x14ac:dyDescent="0.2">
      <c r="A24" s="21" t="s">
        <v>40</v>
      </c>
      <c r="B24">
        <v>3.1684999999999999</v>
      </c>
      <c r="C24">
        <v>3.3222</v>
      </c>
      <c r="D24" s="22">
        <f t="shared" si="4"/>
        <v>0.15370000000000017</v>
      </c>
      <c r="E24">
        <v>1570.15</v>
      </c>
      <c r="F24">
        <v>1402.96</v>
      </c>
      <c r="G24" s="32">
        <f t="shared" si="2"/>
        <v>6.4989788699597906</v>
      </c>
      <c r="H24" s="32">
        <f t="shared" ref="H24:H29" si="10">(F24/$E$13)/D24</f>
        <v>5.4294348145897455</v>
      </c>
      <c r="K24" s="21" t="s">
        <v>40</v>
      </c>
      <c r="L24">
        <v>3.1524999999999999</v>
      </c>
      <c r="M24">
        <v>3.2153</v>
      </c>
      <c r="N24" s="22">
        <f t="shared" si="5"/>
        <v>6.2800000000000189E-2</v>
      </c>
      <c r="O24" s="35">
        <v>664.94</v>
      </c>
      <c r="P24" s="35">
        <v>672.64</v>
      </c>
      <c r="Q24" s="32">
        <f t="shared" si="6"/>
        <v>8.1050050984472524</v>
      </c>
      <c r="R24" s="32">
        <f t="shared" si="7"/>
        <v>9.4343315226864561</v>
      </c>
      <c r="W24" s="21" t="s">
        <v>41</v>
      </c>
      <c r="X24" s="39">
        <f>AVERAGE(G53,G67,G81,Q81,Q67)</f>
        <v>1.3606854811733391</v>
      </c>
      <c r="Y24" s="27">
        <f>STDEV(G53,G67,G81,Q81,Q67)</f>
        <v>0.60172035018247305</v>
      </c>
      <c r="Z24" s="27">
        <f>AVERAGE(H67,H81,R81,R67,R53)</f>
        <v>1.9234792382072059</v>
      </c>
      <c r="AA24" s="27">
        <f>STDEV(H67,H81,R81,R67,R53)</f>
        <v>1.3302908729137231</v>
      </c>
      <c r="AB24" s="27">
        <f t="shared" si="8"/>
        <v>1.6420823596902725</v>
      </c>
      <c r="AC24" s="27">
        <f t="shared" si="9"/>
        <v>0.96600561154809805</v>
      </c>
      <c r="AE24" t="s">
        <v>21</v>
      </c>
      <c r="AF24" s="40">
        <v>0.96003943366568389</v>
      </c>
      <c r="AG24" s="40">
        <v>0.32428130276700107</v>
      </c>
      <c r="AH24" s="40">
        <v>1.0471695155724012</v>
      </c>
      <c r="AI24" s="40">
        <v>0.45145480419892053</v>
      </c>
    </row>
    <row r="25" spans="1:35" x14ac:dyDescent="0.2">
      <c r="A25" s="21" t="s">
        <v>41</v>
      </c>
      <c r="B25">
        <v>3.1516000000000002</v>
      </c>
      <c r="C25">
        <v>3.3883999999999999</v>
      </c>
      <c r="D25" s="22">
        <f t="shared" si="4"/>
        <v>0.23679999999999968</v>
      </c>
      <c r="E25">
        <v>583.85</v>
      </c>
      <c r="F25">
        <v>470.49</v>
      </c>
      <c r="G25" s="32">
        <f t="shared" si="2"/>
        <v>1.5685466351145905</v>
      </c>
      <c r="H25" s="32">
        <f t="shared" si="10"/>
        <v>1.1818215395369096</v>
      </c>
      <c r="K25" s="21" t="s">
        <v>41</v>
      </c>
      <c r="L25">
        <v>3.1758000000000002</v>
      </c>
      <c r="M25">
        <v>3.4302000000000001</v>
      </c>
      <c r="N25" s="22">
        <f t="shared" si="5"/>
        <v>0.25439999999999996</v>
      </c>
      <c r="O25" s="35">
        <v>742.53</v>
      </c>
      <c r="P25" s="35">
        <v>792.07</v>
      </c>
      <c r="Q25" s="32">
        <f t="shared" si="6"/>
        <v>2.2342274070331758</v>
      </c>
      <c r="R25" s="32">
        <f t="shared" si="7"/>
        <v>2.7424236439622742</v>
      </c>
      <c r="W25" s="21" t="s">
        <v>38</v>
      </c>
      <c r="X25" s="39">
        <f>AVERAGE(G50,G64,G78,Q78,Q64)</f>
        <v>4.1548275699453034</v>
      </c>
      <c r="Y25" s="27">
        <f>STDEV(G50,G64,G78,Q78,Q64)</f>
        <v>1.7549000460288238</v>
      </c>
      <c r="Z25" s="27">
        <f>AVERAGE(H64,H78,R78,R64,R50)</f>
        <v>5.1605411733439244</v>
      </c>
      <c r="AA25" s="27">
        <f>STDEV(H64,H78,R78,R64,R50)</f>
        <v>3.0921618678597795</v>
      </c>
      <c r="AB25" s="27">
        <f t="shared" si="8"/>
        <v>4.6576843716446135</v>
      </c>
      <c r="AC25" s="27">
        <f t="shared" si="9"/>
        <v>2.4235309569443015</v>
      </c>
      <c r="AE25" t="s">
        <v>22</v>
      </c>
      <c r="AF25" s="40">
        <v>5.9159118530750403</v>
      </c>
      <c r="AG25" s="40">
        <v>1.1035597855402446</v>
      </c>
      <c r="AH25" s="40">
        <v>5.5034853710399956</v>
      </c>
      <c r="AI25" s="40">
        <v>1.0065778514301342</v>
      </c>
    </row>
    <row r="26" spans="1:35" x14ac:dyDescent="0.2">
      <c r="A26" s="21" t="s">
        <v>23</v>
      </c>
      <c r="B26">
        <v>15.5175</v>
      </c>
      <c r="C26">
        <v>16.166899999999998</v>
      </c>
      <c r="D26" s="22">
        <f t="shared" si="4"/>
        <v>0.6493999999999982</v>
      </c>
      <c r="E26">
        <v>17995.75</v>
      </c>
      <c r="F26">
        <v>29623.37</v>
      </c>
      <c r="G26" s="32">
        <f t="shared" si="2"/>
        <v>17.629318169516203</v>
      </c>
      <c r="H26" s="32">
        <f t="shared" si="10"/>
        <v>27.133472685571746</v>
      </c>
      <c r="K26" s="21" t="s">
        <v>23</v>
      </c>
      <c r="L26">
        <v>15.2897</v>
      </c>
      <c r="M26">
        <v>16.410399999999999</v>
      </c>
      <c r="N26" s="22">
        <f t="shared" si="5"/>
        <v>1.1206999999999994</v>
      </c>
      <c r="O26" s="35">
        <v>21345.040000000001</v>
      </c>
      <c r="P26" s="35">
        <v>35494.199999999997</v>
      </c>
      <c r="Q26" s="32">
        <f t="shared" si="6"/>
        <v>14.579347183696772</v>
      </c>
      <c r="R26" s="32">
        <f t="shared" si="7"/>
        <v>27.896910376738308</v>
      </c>
      <c r="W26" s="21" t="s">
        <v>23</v>
      </c>
      <c r="X26" s="39">
        <f>AVERAGE(G54,G68,G82,Q82,Q68)</f>
        <v>36.91043703561526</v>
      </c>
      <c r="Y26" s="27">
        <f>STDEV(G54,G68,G82,Q82,Q68)</f>
        <v>8.8477956060460379</v>
      </c>
      <c r="Z26" s="27">
        <f>AVERAGE(H68,H82,R82,R68,R54)</f>
        <v>51.926913291112911</v>
      </c>
      <c r="AA26" s="27">
        <f>STDEV(H68,H82,R82,R68,R54)</f>
        <v>13.042247338987337</v>
      </c>
      <c r="AB26" s="27">
        <f t="shared" si="8"/>
        <v>44.418675163364085</v>
      </c>
      <c r="AC26" s="27">
        <f t="shared" si="9"/>
        <v>10.945021472516688</v>
      </c>
      <c r="AE26" t="s">
        <v>23</v>
      </c>
      <c r="AF26" s="40">
        <v>40.153747631938479</v>
      </c>
      <c r="AG26" s="40">
        <v>4.7137964682396474</v>
      </c>
      <c r="AH26" s="40">
        <v>45.095801859381851</v>
      </c>
      <c r="AI26" s="40">
        <v>7.0009032383101673</v>
      </c>
    </row>
    <row r="27" spans="1:35" x14ac:dyDescent="0.2">
      <c r="A27" s="21" t="s">
        <v>24</v>
      </c>
      <c r="B27">
        <v>3.165</v>
      </c>
      <c r="C27">
        <v>3.2833999999999999</v>
      </c>
      <c r="D27" s="22">
        <f t="shared" si="4"/>
        <v>0.11839999999999984</v>
      </c>
      <c r="E27">
        <v>1710.79</v>
      </c>
      <c r="F27">
        <v>1583.2</v>
      </c>
      <c r="G27" s="32">
        <f t="shared" si="2"/>
        <v>9.1922716378785303</v>
      </c>
      <c r="H27" s="32">
        <f t="shared" si="10"/>
        <v>7.9536647384421997</v>
      </c>
      <c r="K27" s="21" t="s">
        <v>24</v>
      </c>
      <c r="L27">
        <v>3.1515</v>
      </c>
      <c r="M27">
        <v>3.3546999999999998</v>
      </c>
      <c r="N27" s="22">
        <f t="shared" si="5"/>
        <v>0.20319999999999983</v>
      </c>
      <c r="O27" s="35">
        <v>1468.31</v>
      </c>
      <c r="P27" s="35">
        <v>1533.89</v>
      </c>
      <c r="Q27" s="32">
        <f t="shared" si="6"/>
        <v>5.531265818039226</v>
      </c>
      <c r="R27" s="32">
        <f t="shared" si="7"/>
        <v>6.6490347013067232</v>
      </c>
      <c r="W27" s="21" t="s">
        <v>24</v>
      </c>
      <c r="X27" s="39">
        <f>AVERAGE(G55,G69,G83,Q83,Q69)</f>
        <v>8.1310269381584259</v>
      </c>
      <c r="Y27" s="27">
        <f>STDEV(G55,G69,G83,Q83,Q69)</f>
        <v>3.1049509635617185</v>
      </c>
      <c r="Z27" s="27">
        <f>AVERAGE(H69,H83,R83,R69,R55)</f>
        <v>12.225297938959631</v>
      </c>
      <c r="AA27" s="27">
        <f>STDEV(H69,H83,R83,R69,R55)</f>
        <v>7.1481552320750916</v>
      </c>
      <c r="AB27" s="27">
        <f t="shared" si="8"/>
        <v>10.178162438559028</v>
      </c>
      <c r="AC27" s="27">
        <f t="shared" si="9"/>
        <v>5.1265530978184053</v>
      </c>
      <c r="AE27" t="s">
        <v>24</v>
      </c>
      <c r="AF27" s="40">
        <v>1.5293007331729143</v>
      </c>
      <c r="AG27" s="40">
        <v>0.27337559851557386</v>
      </c>
      <c r="AH27" s="40">
        <v>1.7777112924203691</v>
      </c>
      <c r="AI27" s="40">
        <v>0.27860301112197328</v>
      </c>
    </row>
    <row r="28" spans="1:35" x14ac:dyDescent="0.2">
      <c r="A28" s="24" t="s">
        <v>27</v>
      </c>
      <c r="B28">
        <v>3.1566000000000001</v>
      </c>
      <c r="C28">
        <v>3.1631</v>
      </c>
      <c r="D28" s="22">
        <f t="shared" si="4"/>
        <v>6.4999999999999503E-3</v>
      </c>
      <c r="E28">
        <v>62.54</v>
      </c>
      <c r="F28">
        <v>74.34</v>
      </c>
      <c r="G28" s="32">
        <f t="shared" si="2"/>
        <v>6.120999854658109</v>
      </c>
      <c r="H28" s="32">
        <f t="shared" si="10"/>
        <v>6.8028736055550931</v>
      </c>
      <c r="K28" s="24" t="s">
        <v>27</v>
      </c>
      <c r="L28">
        <v>3.1501000000000001</v>
      </c>
      <c r="M28">
        <v>3.1528</v>
      </c>
      <c r="N28" s="22">
        <f t="shared" si="5"/>
        <v>2.6999999999999247E-3</v>
      </c>
      <c r="O28" s="35">
        <v>5.03</v>
      </c>
      <c r="P28" s="35">
        <v>24.47</v>
      </c>
      <c r="Q28" s="32">
        <f t="shared" si="6"/>
        <v>1.4260498193198112</v>
      </c>
      <c r="R28" s="32">
        <f t="shared" si="7"/>
        <v>7.9828559441939584</v>
      </c>
      <c r="W28" s="24" t="s">
        <v>27</v>
      </c>
      <c r="X28" s="39">
        <f>AVERAGE(G56,G70,G84,Q84,Q70)</f>
        <v>12.273788851151583</v>
      </c>
      <c r="Y28" s="27">
        <f>STDEV(G56,G70,G84,Q84,Q70)</f>
        <v>8.3795328156317819</v>
      </c>
      <c r="Z28" s="27">
        <f>AVERAGE(H70,H84,R84,R70,R56)</f>
        <v>12.049636177768877</v>
      </c>
      <c r="AA28" s="27">
        <f>STDEV(H70,H84,R84,R70,R56)</f>
        <v>8.4802734925841783</v>
      </c>
      <c r="AB28" s="27">
        <f t="shared" si="8"/>
        <v>12.16171251446023</v>
      </c>
      <c r="AC28" s="27">
        <f t="shared" si="9"/>
        <v>8.4299031541079792</v>
      </c>
      <c r="AE28" t="s">
        <v>27</v>
      </c>
      <c r="AF28" s="40">
        <v>6.7652417148120305</v>
      </c>
      <c r="AG28" s="40">
        <v>2.0335667948536371</v>
      </c>
      <c r="AH28" s="40">
        <v>7.4541991775272551</v>
      </c>
      <c r="AI28" s="40">
        <v>1.976633467827523</v>
      </c>
    </row>
    <row r="29" spans="1:35" ht="16" thickBot="1" x14ac:dyDescent="0.25">
      <c r="A29" s="23" t="s">
        <v>25</v>
      </c>
      <c r="B29">
        <v>3.1316000000000002</v>
      </c>
      <c r="C29">
        <v>3.1602999999999999</v>
      </c>
      <c r="D29" s="22">
        <f t="shared" si="4"/>
        <v>2.8699999999999726E-2</v>
      </c>
      <c r="E29">
        <v>130.5</v>
      </c>
      <c r="F29">
        <v>111.63</v>
      </c>
      <c r="G29" s="32">
        <f t="shared" si="2"/>
        <v>2.8927204368792827</v>
      </c>
      <c r="H29" s="32">
        <f t="shared" si="10"/>
        <v>2.3135677932461909</v>
      </c>
      <c r="K29" s="23" t="s">
        <v>25</v>
      </c>
      <c r="L29">
        <v>3.1522999999999999</v>
      </c>
      <c r="M29">
        <v>3.1901999999999999</v>
      </c>
      <c r="N29" s="22">
        <f t="shared" si="5"/>
        <v>3.7900000000000045E-2</v>
      </c>
      <c r="O29" s="35">
        <v>132.06</v>
      </c>
      <c r="P29" s="35">
        <v>152.15</v>
      </c>
      <c r="Q29" s="32">
        <f t="shared" si="6"/>
        <v>2.6672428525223104</v>
      </c>
      <c r="R29" s="32">
        <f t="shared" si="7"/>
        <v>3.536069837445134</v>
      </c>
      <c r="W29" s="23" t="s">
        <v>25</v>
      </c>
      <c r="X29" s="39">
        <f>AVERAGE(G57,G71,G85,Q85,Q71)</f>
        <v>3.4628208188088414</v>
      </c>
      <c r="Y29" s="27">
        <f>STDEV(G57,G71,G85,Q85,Q71)</f>
        <v>1.664166015012668</v>
      </c>
      <c r="Z29" s="27">
        <f>AVERAGE(H71,H85,R85,R71,R57)</f>
        <v>4.2881272456598678</v>
      </c>
      <c r="AA29" s="27">
        <f>STDEV(H71,H85,R85,R71,R57)</f>
        <v>1.7257100299396035</v>
      </c>
      <c r="AB29" s="27">
        <f t="shared" si="8"/>
        <v>3.8754740322343544</v>
      </c>
      <c r="AC29" s="27">
        <f t="shared" si="9"/>
        <v>1.6949380224761357</v>
      </c>
      <c r="AE29" t="s">
        <v>25</v>
      </c>
      <c r="AF29" s="40">
        <v>4.6524864655907168</v>
      </c>
      <c r="AG29" s="40">
        <v>0.81178284232839359</v>
      </c>
      <c r="AH29" s="40">
        <v>5.6867009556818955</v>
      </c>
      <c r="AI29" s="40">
        <v>1.6329800616573473</v>
      </c>
    </row>
    <row r="30" spans="1:35" x14ac:dyDescent="0.2">
      <c r="B30" s="26"/>
      <c r="C30" s="26"/>
      <c r="D30" s="26"/>
      <c r="E30" s="2"/>
      <c r="F30" s="27"/>
      <c r="L30" s="26"/>
      <c r="M30" s="26"/>
      <c r="N30" s="26"/>
      <c r="O30" s="2"/>
      <c r="P30" s="27"/>
    </row>
    <row r="31" spans="1:35" ht="16" thickBot="1" x14ac:dyDescent="0.25">
      <c r="A31" s="15" t="s">
        <v>11</v>
      </c>
      <c r="B31" s="16">
        <v>2</v>
      </c>
      <c r="C31" s="15" t="s">
        <v>36</v>
      </c>
      <c r="D31" s="17"/>
      <c r="E31" s="18"/>
      <c r="F31" s="30"/>
      <c r="K31" s="15" t="s">
        <v>11</v>
      </c>
      <c r="L31" s="16">
        <v>7</v>
      </c>
      <c r="M31" s="15" t="s">
        <v>36</v>
      </c>
      <c r="N31" s="17"/>
      <c r="O31" s="18"/>
      <c r="P31" s="30"/>
    </row>
    <row r="32" spans="1:35" x14ac:dyDescent="0.2">
      <c r="A32" s="19" t="s">
        <v>12</v>
      </c>
      <c r="B32" s="20" t="s">
        <v>13</v>
      </c>
      <c r="C32" s="19" t="s">
        <v>14</v>
      </c>
      <c r="D32" s="19" t="s">
        <v>15</v>
      </c>
      <c r="E32" s="19" t="s">
        <v>42</v>
      </c>
      <c r="F32" s="33" t="s">
        <v>43</v>
      </c>
      <c r="G32" s="31" t="s">
        <v>44</v>
      </c>
      <c r="H32" s="34" t="s">
        <v>45</v>
      </c>
      <c r="K32" s="19" t="s">
        <v>12</v>
      </c>
      <c r="L32" s="20" t="s">
        <v>13</v>
      </c>
      <c r="M32" s="19" t="s">
        <v>14</v>
      </c>
      <c r="N32" s="19" t="s">
        <v>15</v>
      </c>
      <c r="O32" s="19" t="s">
        <v>42</v>
      </c>
      <c r="P32" s="33" t="s">
        <v>43</v>
      </c>
      <c r="Q32" s="31" t="s">
        <v>44</v>
      </c>
      <c r="R32" s="34" t="s">
        <v>45</v>
      </c>
    </row>
    <row r="33" spans="1:18" x14ac:dyDescent="0.2">
      <c r="A33" s="21"/>
      <c r="B33" s="22"/>
      <c r="C33" s="21"/>
      <c r="D33" s="21"/>
      <c r="E33" s="21"/>
      <c r="F33" s="25"/>
      <c r="K33" s="21"/>
      <c r="L33" s="22"/>
      <c r="M33" s="21"/>
      <c r="N33" s="21"/>
      <c r="O33" s="21"/>
      <c r="P33" s="25"/>
    </row>
    <row r="34" spans="1:18" x14ac:dyDescent="0.2">
      <c r="A34" s="21" t="s">
        <v>17</v>
      </c>
      <c r="B34">
        <v>3.1619999999999999</v>
      </c>
      <c r="C34">
        <v>3.4569000000000001</v>
      </c>
      <c r="D34" s="22">
        <f>C34-B34</f>
        <v>0.29490000000000016</v>
      </c>
      <c r="E34">
        <v>11202.72</v>
      </c>
      <c r="F34">
        <v>9911.02</v>
      </c>
      <c r="G34" s="32">
        <f t="shared" ref="G34:G36" si="11">(E34/$D$13)/D34</f>
        <v>24.167212330139879</v>
      </c>
      <c r="H34" s="32">
        <f t="shared" ref="H34:H36" si="12">(F34/$E$13)/D34</f>
        <v>19.990643848930727</v>
      </c>
      <c r="K34" s="21" t="s">
        <v>17</v>
      </c>
      <c r="L34">
        <v>3.1503000000000001</v>
      </c>
      <c r="M34">
        <v>3.4676</v>
      </c>
      <c r="N34" s="22">
        <f>M34-L34</f>
        <v>0.31729999999999992</v>
      </c>
      <c r="O34">
        <v>9901.6200000000008</v>
      </c>
      <c r="P34">
        <v>8898.7199999999993</v>
      </c>
      <c r="Q34" s="32">
        <f>(O34/$N$13)/N34</f>
        <v>23.887277790757633</v>
      </c>
      <c r="R34" s="32">
        <f>(P34/$O$13)/N34</f>
        <v>24.702764422180405</v>
      </c>
    </row>
    <row r="35" spans="1:18" x14ac:dyDescent="0.2">
      <c r="A35" s="21" t="s">
        <v>37</v>
      </c>
      <c r="B35">
        <v>3.1539999999999999</v>
      </c>
      <c r="C35">
        <v>3.2252000000000001</v>
      </c>
      <c r="D35" s="22">
        <f t="shared" ref="D35:D43" si="13">C35-B35</f>
        <v>7.1200000000000152E-2</v>
      </c>
      <c r="E35">
        <v>13050.06</v>
      </c>
      <c r="F35">
        <v>12083.12</v>
      </c>
      <c r="G35" s="32">
        <f t="shared" si="11"/>
        <v>116.60317169176048</v>
      </c>
      <c r="H35" s="32">
        <f t="shared" si="12"/>
        <v>100.94441530881898</v>
      </c>
      <c r="K35" s="21" t="s">
        <v>37</v>
      </c>
      <c r="L35">
        <v>3.1715</v>
      </c>
      <c r="M35">
        <v>3.2683</v>
      </c>
      <c r="N35" s="22">
        <f t="shared" ref="N35:N43" si="14">M35-L35</f>
        <v>9.6799999999999997E-2</v>
      </c>
      <c r="O35">
        <v>11317.66</v>
      </c>
      <c r="P35">
        <v>10125.83</v>
      </c>
      <c r="Q35" s="32">
        <f t="shared" ref="Q35:Q43" si="15">(O35/$N$13)/N35</f>
        <v>89.497676944389511</v>
      </c>
      <c r="R35" s="32">
        <f t="shared" ref="R35:R43" si="16">(P35/$O$13)/N35</f>
        <v>92.138971803290602</v>
      </c>
    </row>
    <row r="36" spans="1:18" x14ac:dyDescent="0.2">
      <c r="A36" s="21" t="s">
        <v>38</v>
      </c>
      <c r="B36">
        <v>3.1419000000000001</v>
      </c>
      <c r="C36">
        <v>3.4990999999999999</v>
      </c>
      <c r="D36" s="22">
        <f t="shared" si="13"/>
        <v>0.35719999999999974</v>
      </c>
      <c r="E36">
        <v>3578.67</v>
      </c>
      <c r="F36">
        <v>3408.47</v>
      </c>
      <c r="G36" s="32">
        <f t="shared" si="11"/>
        <v>6.3736476549364376</v>
      </c>
      <c r="H36" s="32">
        <f t="shared" si="12"/>
        <v>5.6758541567104572</v>
      </c>
      <c r="K36" s="21" t="s">
        <v>38</v>
      </c>
      <c r="L36">
        <v>3.1705000000000001</v>
      </c>
      <c r="M36">
        <v>3.5438000000000001</v>
      </c>
      <c r="N36" s="22">
        <f t="shared" si="14"/>
        <v>0.37329999999999997</v>
      </c>
      <c r="O36">
        <v>2706.96</v>
      </c>
      <c r="P36">
        <v>2446.19</v>
      </c>
      <c r="Q36" s="32">
        <f t="shared" si="15"/>
        <v>5.5507839707246953</v>
      </c>
      <c r="R36" s="32">
        <f t="shared" si="16"/>
        <v>5.7719197407480216</v>
      </c>
    </row>
    <row r="37" spans="1:18" x14ac:dyDescent="0.2">
      <c r="A37" s="21" t="s">
        <v>39</v>
      </c>
      <c r="B37">
        <v>3.1322000000000001</v>
      </c>
      <c r="C37">
        <v>3.2111999999999998</v>
      </c>
      <c r="D37" s="22">
        <f t="shared" si="13"/>
        <v>7.8999999999999737E-2</v>
      </c>
      <c r="E37">
        <v>38.020000000000003</v>
      </c>
      <c r="F37">
        <v>33.159999999999997</v>
      </c>
      <c r="G37" s="32">
        <f>(E37/$D$13)/D37</f>
        <v>0.30617016635057903</v>
      </c>
      <c r="H37" s="32">
        <f>(F37/$E$13)/D37</f>
        <v>0.24967245548869513</v>
      </c>
      <c r="K37" s="21" t="s">
        <v>39</v>
      </c>
      <c r="L37">
        <v>3.1573000000000002</v>
      </c>
      <c r="M37">
        <v>3.2061000000000002</v>
      </c>
      <c r="N37" s="22">
        <f t="shared" si="14"/>
        <v>4.8799999999999955E-2</v>
      </c>
      <c r="O37" s="35">
        <v>27.54</v>
      </c>
      <c r="P37" s="35">
        <v>15.73</v>
      </c>
      <c r="Q37" s="32">
        <f t="shared" si="15"/>
        <v>0.43199089261553492</v>
      </c>
      <c r="R37" s="32">
        <f t="shared" si="16"/>
        <v>0.28392065460370719</v>
      </c>
    </row>
    <row r="38" spans="1:18" x14ac:dyDescent="0.2">
      <c r="A38" s="21" t="s">
        <v>40</v>
      </c>
      <c r="B38">
        <v>3.1543000000000001</v>
      </c>
      <c r="C38">
        <v>3.2014</v>
      </c>
      <c r="D38" s="22">
        <f t="shared" si="13"/>
        <v>4.709999999999992E-2</v>
      </c>
      <c r="E38">
        <v>958.12</v>
      </c>
      <c r="F38">
        <v>957.41</v>
      </c>
      <c r="G38" s="32">
        <f t="shared" ref="G38:G43" si="17">(E38/$D$13)/D38</f>
        <v>12.941268492569835</v>
      </c>
      <c r="H38" s="32">
        <f t="shared" ref="H38:H43" si="18">(F38/$E$13)/D38</f>
        <v>12.090945235700207</v>
      </c>
      <c r="K38" s="21" t="s">
        <v>40</v>
      </c>
      <c r="L38">
        <v>3.1625999999999999</v>
      </c>
      <c r="M38">
        <v>3.2216</v>
      </c>
      <c r="N38" s="22">
        <f t="shared" si="14"/>
        <v>5.9000000000000163E-2</v>
      </c>
      <c r="O38" s="35">
        <v>948.59</v>
      </c>
      <c r="P38" s="35">
        <v>1046.3</v>
      </c>
      <c r="Q38" s="32">
        <f t="shared" si="15"/>
        <v>12.307136216238343</v>
      </c>
      <c r="R38" s="32">
        <f t="shared" si="16"/>
        <v>15.620405388061954</v>
      </c>
    </row>
    <row r="39" spans="1:18" x14ac:dyDescent="0.2">
      <c r="A39" s="21" t="s">
        <v>41</v>
      </c>
      <c r="B39">
        <v>3.1597</v>
      </c>
      <c r="C39">
        <v>3.3769999999999998</v>
      </c>
      <c r="D39" s="22">
        <f t="shared" si="13"/>
        <v>0.21729999999999983</v>
      </c>
      <c r="E39">
        <v>857.01</v>
      </c>
      <c r="F39">
        <v>785.4</v>
      </c>
      <c r="G39" s="32">
        <f t="shared" si="17"/>
        <v>2.5090193582403306</v>
      </c>
      <c r="H39" s="32">
        <f t="shared" si="18"/>
        <v>2.1498807573045045</v>
      </c>
      <c r="K39" s="21" t="s">
        <v>41</v>
      </c>
      <c r="L39">
        <v>3.1591999999999998</v>
      </c>
      <c r="M39">
        <v>3.3553999999999999</v>
      </c>
      <c r="N39" s="22">
        <f t="shared" si="14"/>
        <v>0.19620000000000015</v>
      </c>
      <c r="O39" s="35">
        <v>629.09</v>
      </c>
      <c r="P39" s="35">
        <v>685.54</v>
      </c>
      <c r="Q39" s="32">
        <f t="shared" si="15"/>
        <v>2.4543938593280892</v>
      </c>
      <c r="R39" s="32">
        <f t="shared" si="16"/>
        <v>3.0776688159528254</v>
      </c>
    </row>
    <row r="40" spans="1:18" x14ac:dyDescent="0.2">
      <c r="A40" s="21" t="s">
        <v>23</v>
      </c>
      <c r="B40">
        <v>15.529299999999999</v>
      </c>
      <c r="C40">
        <v>16.834199999999999</v>
      </c>
      <c r="D40" s="22">
        <f t="shared" si="13"/>
        <v>1.3048999999999999</v>
      </c>
      <c r="E40">
        <v>43943.54</v>
      </c>
      <c r="F40">
        <v>73537.759999999995</v>
      </c>
      <c r="G40" s="32">
        <f t="shared" si="17"/>
        <v>21.423758181788497</v>
      </c>
      <c r="H40" s="32">
        <f t="shared" si="18"/>
        <v>33.520953815000652</v>
      </c>
      <c r="K40" s="21" t="s">
        <v>23</v>
      </c>
      <c r="L40">
        <v>15.4056</v>
      </c>
      <c r="M40">
        <v>16.749500000000001</v>
      </c>
      <c r="N40" s="22">
        <f t="shared" si="14"/>
        <v>1.3439000000000014</v>
      </c>
      <c r="O40" s="35">
        <v>30708.23</v>
      </c>
      <c r="P40" s="35">
        <v>51088.21</v>
      </c>
      <c r="Q40" s="32">
        <f t="shared" si="15"/>
        <v>17.491147730249327</v>
      </c>
      <c r="R40" s="32">
        <f t="shared" si="16"/>
        <v>33.484345887624919</v>
      </c>
    </row>
    <row r="41" spans="1:18" x14ac:dyDescent="0.2">
      <c r="A41" s="21" t="s">
        <v>24</v>
      </c>
      <c r="B41">
        <v>3.1671999999999998</v>
      </c>
      <c r="C41">
        <v>3.391</v>
      </c>
      <c r="D41" s="22">
        <f t="shared" si="13"/>
        <v>0.22380000000000022</v>
      </c>
      <c r="E41">
        <v>2959.02</v>
      </c>
      <c r="F41">
        <v>2979.35</v>
      </c>
      <c r="G41" s="32">
        <f t="shared" si="17"/>
        <v>8.4113492786991184</v>
      </c>
      <c r="H41" s="32">
        <f t="shared" si="18"/>
        <v>7.918531429190371</v>
      </c>
      <c r="K41" s="21" t="s">
        <v>24</v>
      </c>
      <c r="L41">
        <v>3.1621000000000001</v>
      </c>
      <c r="M41">
        <v>3.2909999999999999</v>
      </c>
      <c r="N41" s="22">
        <f t="shared" si="14"/>
        <v>0.12889999999999979</v>
      </c>
      <c r="O41" s="35">
        <v>1455.48</v>
      </c>
      <c r="P41" s="35">
        <v>1541.69</v>
      </c>
      <c r="Q41" s="32">
        <f t="shared" si="15"/>
        <v>8.6433838794441549</v>
      </c>
      <c r="R41" s="32">
        <f t="shared" si="16"/>
        <v>10.534943846831643</v>
      </c>
    </row>
    <row r="42" spans="1:18" x14ac:dyDescent="0.2">
      <c r="A42" s="24" t="s">
        <v>27</v>
      </c>
      <c r="B42">
        <v>3.1438000000000001</v>
      </c>
      <c r="C42">
        <v>3.1484999999999999</v>
      </c>
      <c r="D42" s="22">
        <f t="shared" si="13"/>
        <v>4.6999999999997044E-3</v>
      </c>
      <c r="E42">
        <v>91.54</v>
      </c>
      <c r="F42">
        <v>83.61</v>
      </c>
      <c r="G42" s="32">
        <f t="shared" si="17"/>
        <v>12.390558973390043</v>
      </c>
      <c r="H42" s="32">
        <f t="shared" si="18"/>
        <v>10.581410609228451</v>
      </c>
      <c r="K42" s="24" t="s">
        <v>27</v>
      </c>
      <c r="L42">
        <v>3.1918000000000002</v>
      </c>
      <c r="M42">
        <v>3.198</v>
      </c>
      <c r="N42" s="22">
        <f t="shared" si="14"/>
        <v>6.1999999999997613E-3</v>
      </c>
      <c r="O42" s="35">
        <v>51.03</v>
      </c>
      <c r="P42" s="35">
        <v>34.68</v>
      </c>
      <c r="Q42" s="32">
        <f t="shared" si="15"/>
        <v>6.3003453522639958</v>
      </c>
      <c r="R42" s="32">
        <f t="shared" si="16"/>
        <v>4.9269197252102872</v>
      </c>
    </row>
    <row r="43" spans="1:18" ht="16" thickBot="1" x14ac:dyDescent="0.25">
      <c r="A43" s="23" t="s">
        <v>25</v>
      </c>
      <c r="B43">
        <v>3.1644000000000001</v>
      </c>
      <c r="C43">
        <v>3.1970000000000001</v>
      </c>
      <c r="D43" s="22">
        <f t="shared" si="13"/>
        <v>3.2599999999999962E-2</v>
      </c>
      <c r="E43">
        <v>153.55000000000001</v>
      </c>
      <c r="F43">
        <v>144.94</v>
      </c>
      <c r="G43" s="32">
        <f t="shared" si="17"/>
        <v>2.9964709358711543</v>
      </c>
      <c r="H43" s="32">
        <f t="shared" si="18"/>
        <v>2.6445626430912959</v>
      </c>
      <c r="K43" s="23" t="s">
        <v>25</v>
      </c>
      <c r="L43">
        <v>3.1433</v>
      </c>
      <c r="M43">
        <v>3.1775000000000002</v>
      </c>
      <c r="N43" s="22">
        <f t="shared" si="14"/>
        <v>3.420000000000023E-2</v>
      </c>
      <c r="O43" s="35">
        <v>91.07</v>
      </c>
      <c r="P43" s="35">
        <v>104.9</v>
      </c>
      <c r="Q43" s="32">
        <f t="shared" si="15"/>
        <v>2.0383544581790942</v>
      </c>
      <c r="R43" s="32">
        <f t="shared" si="16"/>
        <v>2.7017021547735705</v>
      </c>
    </row>
    <row r="45" spans="1:18" ht="16" thickBot="1" x14ac:dyDescent="0.25">
      <c r="A45" s="15" t="s">
        <v>11</v>
      </c>
      <c r="B45" s="16">
        <v>3</v>
      </c>
      <c r="C45" s="15" t="s">
        <v>35</v>
      </c>
      <c r="D45" s="17"/>
      <c r="E45" s="18"/>
      <c r="F45" s="30"/>
      <c r="K45" s="15" t="s">
        <v>11</v>
      </c>
      <c r="L45" s="16">
        <v>8</v>
      </c>
      <c r="M45" s="15" t="s">
        <v>36</v>
      </c>
      <c r="N45" s="17"/>
      <c r="O45" s="18"/>
      <c r="P45" s="30"/>
    </row>
    <row r="46" spans="1:18" x14ac:dyDescent="0.2">
      <c r="A46" s="19" t="s">
        <v>12</v>
      </c>
      <c r="B46" s="20" t="s">
        <v>13</v>
      </c>
      <c r="C46" s="19" t="s">
        <v>14</v>
      </c>
      <c r="D46" s="19" t="s">
        <v>15</v>
      </c>
      <c r="E46" s="19" t="s">
        <v>42</v>
      </c>
      <c r="F46" s="33" t="s">
        <v>43</v>
      </c>
      <c r="G46" s="31" t="s">
        <v>44</v>
      </c>
      <c r="H46" s="34" t="s">
        <v>45</v>
      </c>
      <c r="K46" s="19" t="s">
        <v>12</v>
      </c>
      <c r="L46" s="20" t="s">
        <v>13</v>
      </c>
      <c r="M46" s="19" t="s">
        <v>14</v>
      </c>
      <c r="N46" s="19" t="s">
        <v>15</v>
      </c>
      <c r="O46" s="19" t="s">
        <v>42</v>
      </c>
      <c r="P46" s="33" t="s">
        <v>43</v>
      </c>
      <c r="Q46" s="31" t="s">
        <v>44</v>
      </c>
      <c r="R46" s="34" t="s">
        <v>45</v>
      </c>
    </row>
    <row r="47" spans="1:18" x14ac:dyDescent="0.2">
      <c r="A47" s="21"/>
      <c r="B47" s="22"/>
      <c r="C47" s="21"/>
      <c r="D47" s="21"/>
      <c r="E47" s="21"/>
      <c r="F47" s="25"/>
      <c r="K47" s="21"/>
      <c r="L47" s="22"/>
      <c r="M47" s="21"/>
      <c r="N47" s="21"/>
      <c r="O47" s="21"/>
      <c r="P47" s="25"/>
    </row>
    <row r="48" spans="1:18" x14ac:dyDescent="0.2">
      <c r="A48" s="21" t="s">
        <v>17</v>
      </c>
      <c r="B48">
        <v>3.1684000000000001</v>
      </c>
      <c r="C48">
        <v>3.3845999999999998</v>
      </c>
      <c r="D48" s="22">
        <f>C48-B48</f>
        <v>0.21619999999999973</v>
      </c>
      <c r="E48">
        <v>6482.26</v>
      </c>
      <c r="F48">
        <v>6016.78</v>
      </c>
      <c r="G48" s="32">
        <f>(E48/$I$13)/D48</f>
        <v>12.306064727266232</v>
      </c>
      <c r="H48" s="32">
        <f>(F48/$J$13)/D48</f>
        <v>7.0296770456772952</v>
      </c>
      <c r="K48" s="21" t="s">
        <v>17</v>
      </c>
      <c r="L48">
        <v>3.1678999999999999</v>
      </c>
      <c r="M48">
        <v>3.2706</v>
      </c>
      <c r="N48" s="22">
        <f>M48-L48</f>
        <v>0.10270000000000001</v>
      </c>
      <c r="O48">
        <v>3661.13</v>
      </c>
      <c r="P48">
        <v>3523.41</v>
      </c>
      <c r="Q48" s="32">
        <f>(O48/$N$13)/N48</f>
        <v>27.288218483677724</v>
      </c>
      <c r="R48" s="32">
        <f>(P48/$O$13)/N48</f>
        <v>30.219051306707236</v>
      </c>
    </row>
    <row r="49" spans="1:18" x14ac:dyDescent="0.2">
      <c r="A49" s="21" t="s">
        <v>37</v>
      </c>
      <c r="B49">
        <v>3.1638999999999999</v>
      </c>
      <c r="C49">
        <v>3.2513999999999998</v>
      </c>
      <c r="D49" s="22">
        <f t="shared" ref="D49:D57" si="19">C49-B49</f>
        <v>8.7499999999999911E-2</v>
      </c>
      <c r="E49">
        <v>23146.71</v>
      </c>
      <c r="F49">
        <v>22219.58</v>
      </c>
      <c r="G49" s="32">
        <f t="shared" ref="G49:G57" si="20">(E49/$I$13)/D49</f>
        <v>108.57495443640407</v>
      </c>
      <c r="H49" s="32">
        <f t="shared" ref="H49:H57" si="21">(F49/$J$13)/D49</f>
        <v>64.143805701987944</v>
      </c>
      <c r="K49" s="21" t="s">
        <v>37</v>
      </c>
      <c r="L49">
        <v>3.18</v>
      </c>
      <c r="M49">
        <v>3.2414999999999998</v>
      </c>
      <c r="N49" s="22">
        <f t="shared" ref="N49:N57" si="22">M49-L49</f>
        <v>6.1499999999999666E-2</v>
      </c>
      <c r="O49">
        <v>11057.51</v>
      </c>
      <c r="P49">
        <v>10482.950000000001</v>
      </c>
      <c r="Q49" s="32">
        <f t="shared" ref="Q49:Q57" si="23">(O49/$N$13)/N49</f>
        <v>137.62987076433095</v>
      </c>
      <c r="R49" s="32">
        <f t="shared" ref="R49:R57" si="24">(P49/$O$13)/N49</f>
        <v>150.14002561258201</v>
      </c>
    </row>
    <row r="50" spans="1:18" x14ac:dyDescent="0.2">
      <c r="A50" s="21" t="s">
        <v>38</v>
      </c>
      <c r="B50">
        <v>3.1577000000000002</v>
      </c>
      <c r="C50">
        <v>3.5030999999999999</v>
      </c>
      <c r="D50" s="22">
        <f t="shared" si="19"/>
        <v>0.34539999999999971</v>
      </c>
      <c r="E50">
        <v>3185.5</v>
      </c>
      <c r="F50">
        <v>3227.07</v>
      </c>
      <c r="G50" s="32">
        <f t="shared" si="20"/>
        <v>3.785329719290464</v>
      </c>
      <c r="H50" s="32">
        <f t="shared" si="21"/>
        <v>2.3600053290840832</v>
      </c>
      <c r="K50" s="21" t="s">
        <v>38</v>
      </c>
      <c r="L50">
        <v>3.1613000000000002</v>
      </c>
      <c r="M50">
        <v>3.4746000000000001</v>
      </c>
      <c r="N50" s="22">
        <f t="shared" si="22"/>
        <v>0.31329999999999991</v>
      </c>
      <c r="O50">
        <v>3101.81</v>
      </c>
      <c r="P50">
        <v>2987.43</v>
      </c>
      <c r="Q50" s="32">
        <f t="shared" si="23"/>
        <v>7.5785352317461365</v>
      </c>
      <c r="R50" s="32">
        <f t="shared" si="24"/>
        <v>8.398958396796548</v>
      </c>
    </row>
    <row r="51" spans="1:18" x14ac:dyDescent="0.2">
      <c r="A51" s="21" t="s">
        <v>39</v>
      </c>
      <c r="B51">
        <v>3.1511</v>
      </c>
      <c r="C51">
        <v>3.2166999999999999</v>
      </c>
      <c r="D51" s="22">
        <f t="shared" si="19"/>
        <v>6.5599999999999881E-2</v>
      </c>
      <c r="E51">
        <v>39.06</v>
      </c>
      <c r="F51">
        <v>34.06</v>
      </c>
      <c r="G51" s="32">
        <f t="shared" si="20"/>
        <v>0.24438628967471102</v>
      </c>
      <c r="H51" s="32">
        <f t="shared" si="21"/>
        <v>0.13114983094738039</v>
      </c>
      <c r="K51" s="21" t="s">
        <v>39</v>
      </c>
      <c r="L51">
        <v>3.1457000000000002</v>
      </c>
      <c r="M51">
        <v>3.2212999999999998</v>
      </c>
      <c r="N51" s="22">
        <f t="shared" si="22"/>
        <v>7.5599999999999667E-2</v>
      </c>
      <c r="O51" s="35">
        <v>38.549999999999997</v>
      </c>
      <c r="P51" s="35">
        <v>71.430000000000007</v>
      </c>
      <c r="Q51" s="32">
        <f t="shared" si="23"/>
        <v>0.39033101771355738</v>
      </c>
      <c r="R51" s="32">
        <f t="shared" si="24"/>
        <v>0.83223684992375679</v>
      </c>
    </row>
    <row r="52" spans="1:18" x14ac:dyDescent="0.2">
      <c r="A52" s="21" t="s">
        <v>40</v>
      </c>
      <c r="B52">
        <v>3.1560000000000001</v>
      </c>
      <c r="C52">
        <v>3.2801</v>
      </c>
      <c r="D52" s="22">
        <f t="shared" si="19"/>
        <v>0.12409999999999988</v>
      </c>
      <c r="E52">
        <v>1768.73</v>
      </c>
      <c r="F52">
        <v>2037.13</v>
      </c>
      <c r="G52" s="32">
        <f t="shared" si="20"/>
        <v>5.8497620256826393</v>
      </c>
      <c r="H52" s="32">
        <f t="shared" si="21"/>
        <v>4.1464257594741083</v>
      </c>
      <c r="K52" s="21" t="s">
        <v>40</v>
      </c>
      <c r="L52">
        <v>3.1615000000000002</v>
      </c>
      <c r="M52">
        <v>3.2631000000000001</v>
      </c>
      <c r="N52" s="22">
        <f t="shared" si="22"/>
        <v>0.10159999999999991</v>
      </c>
      <c r="O52" s="35">
        <v>1234.96</v>
      </c>
      <c r="P52" s="35">
        <v>1522.54</v>
      </c>
      <c r="Q52" s="32">
        <f t="shared" si="23"/>
        <v>9.3044275863349331</v>
      </c>
      <c r="R52" s="32">
        <f t="shared" si="24"/>
        <v>13.199670503266255</v>
      </c>
    </row>
    <row r="53" spans="1:18" x14ac:dyDescent="0.2">
      <c r="A53" s="21" t="s">
        <v>41</v>
      </c>
      <c r="B53">
        <v>3.1471</v>
      </c>
      <c r="C53">
        <v>3.2770000000000001</v>
      </c>
      <c r="D53" s="22">
        <f t="shared" si="19"/>
        <v>0.12990000000000013</v>
      </c>
      <c r="E53">
        <v>592.91999999999996</v>
      </c>
      <c r="F53">
        <v>730.59</v>
      </c>
      <c r="G53" s="32">
        <f t="shared" si="20"/>
        <v>1.8734210131567111</v>
      </c>
      <c r="H53" s="32">
        <f t="shared" si="21"/>
        <v>1.4206644181022583</v>
      </c>
      <c r="K53" s="21" t="s">
        <v>41</v>
      </c>
      <c r="L53">
        <v>3.1598000000000002</v>
      </c>
      <c r="M53">
        <v>3.3567</v>
      </c>
      <c r="N53" s="22">
        <f t="shared" si="22"/>
        <v>0.19689999999999985</v>
      </c>
      <c r="O53" s="35">
        <v>550.44000000000005</v>
      </c>
      <c r="P53" s="35">
        <v>637.29999999999995</v>
      </c>
      <c r="Q53" s="32">
        <f t="shared" si="23"/>
        <v>2.1399062495269257</v>
      </c>
      <c r="R53" s="32">
        <f t="shared" si="24"/>
        <v>2.8509282625554313</v>
      </c>
    </row>
    <row r="54" spans="1:18" x14ac:dyDescent="0.2">
      <c r="A54" s="21" t="s">
        <v>23</v>
      </c>
      <c r="B54">
        <v>15.8307</v>
      </c>
      <c r="C54">
        <v>16.6264</v>
      </c>
      <c r="D54" s="22">
        <f t="shared" si="19"/>
        <v>0.79570000000000007</v>
      </c>
      <c r="E54">
        <v>82255.149999999994</v>
      </c>
      <c r="F54">
        <v>140962.70000000001</v>
      </c>
      <c r="G54" s="32">
        <f t="shared" si="20"/>
        <v>42.42893970455291</v>
      </c>
      <c r="H54" s="32">
        <f t="shared" si="21"/>
        <v>44.74884006351148</v>
      </c>
      <c r="K54" s="21" t="s">
        <v>23</v>
      </c>
      <c r="L54">
        <v>15.4414</v>
      </c>
      <c r="M54">
        <v>15.943099999999999</v>
      </c>
      <c r="N54" s="22">
        <f t="shared" si="22"/>
        <v>0.50169999999999959</v>
      </c>
      <c r="O54" s="35">
        <v>15446.16</v>
      </c>
      <c r="P54" s="35">
        <v>26974.63</v>
      </c>
      <c r="Q54" s="32">
        <f t="shared" si="23"/>
        <v>23.567141273704234</v>
      </c>
      <c r="R54" s="32">
        <f t="shared" si="24"/>
        <v>47.358668364292306</v>
      </c>
    </row>
    <row r="55" spans="1:18" x14ac:dyDescent="0.2">
      <c r="A55" s="21" t="s">
        <v>24</v>
      </c>
      <c r="B55">
        <v>3.1556999999999999</v>
      </c>
      <c r="C55">
        <v>3.2311000000000001</v>
      </c>
      <c r="D55" s="22">
        <f t="shared" si="19"/>
        <v>7.5400000000000134E-2</v>
      </c>
      <c r="E55">
        <v>2170.0100000000002</v>
      </c>
      <c r="F55">
        <v>2654.18</v>
      </c>
      <c r="G55" s="32">
        <f t="shared" si="20"/>
        <v>11.81241856885495</v>
      </c>
      <c r="H55" s="32">
        <f t="shared" si="21"/>
        <v>8.8917236647206082</v>
      </c>
      <c r="K55" s="21" t="s">
        <v>24</v>
      </c>
      <c r="L55">
        <v>3.1688999999999998</v>
      </c>
      <c r="M55">
        <v>3.2778999999999998</v>
      </c>
      <c r="N55" s="22">
        <f t="shared" si="22"/>
        <v>0.10899999999999999</v>
      </c>
      <c r="O55" s="35">
        <v>1986.1</v>
      </c>
      <c r="P55" s="35">
        <v>2523.9299999999998</v>
      </c>
      <c r="Q55" s="32">
        <f t="shared" si="23"/>
        <v>13.947780062027276</v>
      </c>
      <c r="R55" s="32">
        <f t="shared" si="24"/>
        <v>20.395713128870788</v>
      </c>
    </row>
    <row r="56" spans="1:18" x14ac:dyDescent="0.2">
      <c r="A56" s="24" t="s">
        <v>27</v>
      </c>
      <c r="B56">
        <v>3.1894</v>
      </c>
      <c r="C56">
        <v>3.1941999999999999</v>
      </c>
      <c r="D56" s="22">
        <f t="shared" si="19"/>
        <v>4.7999999999999154E-3</v>
      </c>
      <c r="E56">
        <v>158.56</v>
      </c>
      <c r="F56">
        <v>183.91</v>
      </c>
      <c r="G56" s="32">
        <f t="shared" si="20"/>
        <v>13.558162602182405</v>
      </c>
      <c r="H56" s="32">
        <f t="shared" si="21"/>
        <v>9.6781207847999369</v>
      </c>
      <c r="K56" s="24" t="s">
        <v>27</v>
      </c>
      <c r="L56">
        <v>3.18</v>
      </c>
      <c r="M56">
        <v>3.1867999999999999</v>
      </c>
      <c r="N56" s="22">
        <f t="shared" si="22"/>
        <v>6.7999999999996952E-3</v>
      </c>
      <c r="O56" s="35">
        <v>62.08</v>
      </c>
      <c r="P56" s="35">
        <v>54.5</v>
      </c>
      <c r="Q56" s="32">
        <f t="shared" si="23"/>
        <v>6.9883278714511015</v>
      </c>
      <c r="R56" s="32">
        <f t="shared" si="24"/>
        <v>7.0595281869044992</v>
      </c>
    </row>
    <row r="57" spans="1:18" ht="16" thickBot="1" x14ac:dyDescent="0.25">
      <c r="A57" s="23" t="s">
        <v>25</v>
      </c>
      <c r="B57">
        <v>3.1332</v>
      </c>
      <c r="C57">
        <v>3.1688999999999998</v>
      </c>
      <c r="D57" s="22">
        <f t="shared" si="19"/>
        <v>3.5699999999999843E-2</v>
      </c>
      <c r="E57">
        <v>357.81</v>
      </c>
      <c r="F57">
        <v>433.89</v>
      </c>
      <c r="G57" s="32">
        <f t="shared" si="20"/>
        <v>4.1137007527298826</v>
      </c>
      <c r="H57" s="32">
        <f t="shared" si="21"/>
        <v>3.0699998600461145</v>
      </c>
      <c r="K57" s="23" t="s">
        <v>25</v>
      </c>
      <c r="L57">
        <v>3.1476999999999999</v>
      </c>
      <c r="M57">
        <v>3.1812999999999998</v>
      </c>
      <c r="N57" s="22">
        <f t="shared" si="22"/>
        <v>3.3599999999999852E-2</v>
      </c>
      <c r="O57" s="35">
        <v>147.65</v>
      </c>
      <c r="P57" s="35">
        <v>149.68</v>
      </c>
      <c r="Q57" s="32">
        <f t="shared" si="23"/>
        <v>3.3637572820276316</v>
      </c>
      <c r="R57" s="32">
        <f t="shared" si="24"/>
        <v>3.9238516914086912</v>
      </c>
    </row>
    <row r="59" spans="1:18" ht="16" thickBot="1" x14ac:dyDescent="0.25">
      <c r="A59" s="15" t="s">
        <v>11</v>
      </c>
      <c r="B59" s="16">
        <v>4</v>
      </c>
      <c r="C59" s="15" t="s">
        <v>35</v>
      </c>
      <c r="D59" s="17"/>
      <c r="E59" s="18"/>
      <c r="F59" s="30"/>
      <c r="K59" s="15" t="s">
        <v>11</v>
      </c>
      <c r="L59" s="16">
        <v>9</v>
      </c>
      <c r="M59" s="15" t="s">
        <v>35</v>
      </c>
      <c r="N59" s="17"/>
      <c r="O59" s="18"/>
      <c r="P59" s="30"/>
    </row>
    <row r="60" spans="1:18" x14ac:dyDescent="0.2">
      <c r="A60" s="19" t="s">
        <v>12</v>
      </c>
      <c r="B60" s="20" t="s">
        <v>13</v>
      </c>
      <c r="C60" s="19" t="s">
        <v>14</v>
      </c>
      <c r="D60" s="19" t="s">
        <v>15</v>
      </c>
      <c r="E60" s="19" t="s">
        <v>42</v>
      </c>
      <c r="F60" s="33" t="s">
        <v>43</v>
      </c>
      <c r="G60" s="31" t="s">
        <v>44</v>
      </c>
      <c r="H60" s="34" t="s">
        <v>45</v>
      </c>
      <c r="K60" s="19" t="s">
        <v>12</v>
      </c>
      <c r="L60" s="20" t="s">
        <v>13</v>
      </c>
      <c r="M60" s="19" t="s">
        <v>14</v>
      </c>
      <c r="N60" s="19" t="s">
        <v>15</v>
      </c>
      <c r="O60" s="19" t="s">
        <v>42</v>
      </c>
      <c r="P60" s="33" t="s">
        <v>43</v>
      </c>
      <c r="Q60" s="31" t="s">
        <v>44</v>
      </c>
      <c r="R60" s="34" t="s">
        <v>45</v>
      </c>
    </row>
    <row r="61" spans="1:18" x14ac:dyDescent="0.2">
      <c r="A61" s="21"/>
      <c r="B61" s="22"/>
      <c r="C61" s="21"/>
      <c r="D61" s="21"/>
      <c r="E61" s="21"/>
      <c r="F61" s="25"/>
      <c r="K61" s="21"/>
      <c r="L61" s="22"/>
      <c r="M61" s="21"/>
      <c r="N61" s="21"/>
      <c r="O61" s="21"/>
      <c r="P61" s="25"/>
    </row>
    <row r="62" spans="1:18" x14ac:dyDescent="0.2">
      <c r="A62" s="21" t="s">
        <v>17</v>
      </c>
      <c r="B62">
        <v>3.1602000000000001</v>
      </c>
      <c r="C62">
        <v>3.4045000000000001</v>
      </c>
      <c r="D62" s="22">
        <f>C62-B62</f>
        <v>0.24429999999999996</v>
      </c>
      <c r="E62">
        <v>9264.26</v>
      </c>
      <c r="F62">
        <v>9397.2800000000007</v>
      </c>
      <c r="G62" s="32">
        <f>(E62/$I$13)/D62</f>
        <v>15.564519083816426</v>
      </c>
      <c r="H62" s="32">
        <f>(F62/$J$13)/D62</f>
        <v>9.7164054991392632</v>
      </c>
      <c r="K62" s="21" t="s">
        <v>17</v>
      </c>
      <c r="L62">
        <v>3.1286</v>
      </c>
      <c r="M62">
        <v>3.6101000000000001</v>
      </c>
      <c r="N62" s="22">
        <f>M62-L62</f>
        <v>0.48150000000000004</v>
      </c>
      <c r="O62">
        <v>19873.86</v>
      </c>
      <c r="P62">
        <v>19933.259999999998</v>
      </c>
      <c r="Q62" s="32">
        <f>(O62/$S$13)/N62</f>
        <v>18.578234023681219</v>
      </c>
      <c r="R62" s="32">
        <f>(P62/$T$13)/N62</f>
        <v>21.453356219341337</v>
      </c>
    </row>
    <row r="63" spans="1:18" x14ac:dyDescent="0.2">
      <c r="A63" s="21" t="s">
        <v>37</v>
      </c>
      <c r="B63">
        <v>3.1732999999999998</v>
      </c>
      <c r="C63">
        <v>3.2639999999999998</v>
      </c>
      <c r="D63" s="22">
        <f t="shared" ref="D63:D71" si="25">C63-B63</f>
        <v>9.0700000000000003E-2</v>
      </c>
      <c r="E63">
        <v>17787.169999999998</v>
      </c>
      <c r="F63">
        <v>18308.599999999999</v>
      </c>
      <c r="G63" s="32">
        <f t="shared" ref="G63:G71" si="26">(E63/$I$13)/D63</f>
        <v>80.491126786944648</v>
      </c>
      <c r="H63" s="32">
        <f t="shared" ref="H63:H71" si="27">(F63/$J$13)/D63</f>
        <v>50.98879872290297</v>
      </c>
      <c r="K63" s="21" t="s">
        <v>37</v>
      </c>
      <c r="L63">
        <v>3.1775000000000002</v>
      </c>
      <c r="M63">
        <v>3.2650000000000001</v>
      </c>
      <c r="N63" s="22">
        <f t="shared" ref="N63:N71" si="28">M63-L63</f>
        <v>8.7499999999999911E-2</v>
      </c>
      <c r="O63">
        <v>20479.150000000001</v>
      </c>
      <c r="P63">
        <v>20351.37</v>
      </c>
      <c r="Q63" s="32">
        <f t="shared" ref="Q63:Q71" si="29">(O63/$S$13)/N63</f>
        <v>105.34704753674194</v>
      </c>
      <c r="R63" s="32">
        <f t="shared" ref="R63:R71" si="30">(P63/$T$13)/N63</f>
        <v>120.5310114496754</v>
      </c>
    </row>
    <row r="64" spans="1:18" x14ac:dyDescent="0.2">
      <c r="A64" s="21" t="s">
        <v>38</v>
      </c>
      <c r="B64">
        <v>3.1631999999999998</v>
      </c>
      <c r="C64">
        <v>3.5053000000000001</v>
      </c>
      <c r="D64" s="22">
        <f t="shared" si="25"/>
        <v>0.34210000000000029</v>
      </c>
      <c r="E64">
        <v>4166.8599999999997</v>
      </c>
      <c r="F64">
        <v>4312.75</v>
      </c>
      <c r="G64" s="32">
        <f t="shared" si="26"/>
        <v>4.9992432996526235</v>
      </c>
      <c r="H64" s="32">
        <f t="shared" si="27"/>
        <v>3.1844038515384803</v>
      </c>
      <c r="K64" s="21" t="s">
        <v>38</v>
      </c>
      <c r="L64">
        <v>3.1604000000000001</v>
      </c>
      <c r="M64">
        <v>3.5183</v>
      </c>
      <c r="N64" s="22">
        <f t="shared" si="28"/>
        <v>0.35789999999999988</v>
      </c>
      <c r="O64">
        <v>4327.4399999999996</v>
      </c>
      <c r="P64">
        <v>4528.6899999999996</v>
      </c>
      <c r="Q64" s="32">
        <f t="shared" si="29"/>
        <v>5.4423673341089875</v>
      </c>
      <c r="R64" s="32">
        <f t="shared" si="30"/>
        <v>6.5572855866478745</v>
      </c>
    </row>
    <row r="65" spans="1:18" x14ac:dyDescent="0.2">
      <c r="A65" s="21" t="s">
        <v>39</v>
      </c>
      <c r="B65">
        <v>3.1524999999999999</v>
      </c>
      <c r="C65">
        <v>3.2433999999999998</v>
      </c>
      <c r="D65" s="22">
        <f t="shared" si="25"/>
        <v>9.0899999999999981E-2</v>
      </c>
      <c r="E65">
        <v>61.07</v>
      </c>
      <c r="F65">
        <v>86.22</v>
      </c>
      <c r="G65" s="32">
        <f t="shared" si="26"/>
        <v>0.27574806596506019</v>
      </c>
      <c r="H65" s="32">
        <f t="shared" si="27"/>
        <v>0.23959131224228411</v>
      </c>
      <c r="K65" s="21" t="s">
        <v>39</v>
      </c>
      <c r="L65">
        <v>3.1722999999999999</v>
      </c>
      <c r="M65">
        <v>3.3262</v>
      </c>
      <c r="N65" s="22">
        <f t="shared" si="28"/>
        <v>0.15390000000000015</v>
      </c>
      <c r="O65" s="35">
        <v>163.19</v>
      </c>
      <c r="P65" s="35">
        <v>168.16</v>
      </c>
      <c r="Q65" s="32">
        <f t="shared" si="29"/>
        <v>0.47728019905862834</v>
      </c>
      <c r="R65" s="32">
        <f t="shared" si="30"/>
        <v>0.56623574631315854</v>
      </c>
    </row>
    <row r="66" spans="1:18" x14ac:dyDescent="0.2">
      <c r="A66" s="21" t="s">
        <v>40</v>
      </c>
      <c r="B66">
        <v>3.1692</v>
      </c>
      <c r="C66">
        <v>3.3233000000000001</v>
      </c>
      <c r="D66" s="22">
        <f t="shared" si="25"/>
        <v>0.15410000000000013</v>
      </c>
      <c r="E66">
        <v>1781.01</v>
      </c>
      <c r="F66">
        <v>2175.92</v>
      </c>
      <c r="G66" s="32">
        <f t="shared" si="26"/>
        <v>4.7436447513891951</v>
      </c>
      <c r="H66" s="32">
        <f t="shared" si="27"/>
        <v>3.5667052100998093</v>
      </c>
      <c r="K66" s="21" t="s">
        <v>40</v>
      </c>
      <c r="L66">
        <v>3.1080000000000001</v>
      </c>
      <c r="M66">
        <v>3.2505000000000002</v>
      </c>
      <c r="N66" s="22">
        <f t="shared" si="28"/>
        <v>0.14250000000000007</v>
      </c>
      <c r="O66" s="35">
        <v>2308.0100000000002</v>
      </c>
      <c r="P66" s="35">
        <v>3126.33</v>
      </c>
      <c r="Q66" s="32">
        <f t="shared" si="29"/>
        <v>7.2902314480522703</v>
      </c>
      <c r="R66" s="32">
        <f t="shared" si="30"/>
        <v>11.369285114372714</v>
      </c>
    </row>
    <row r="67" spans="1:18" x14ac:dyDescent="0.2">
      <c r="A67" s="21" t="s">
        <v>41</v>
      </c>
      <c r="B67">
        <v>3.1522999999999999</v>
      </c>
      <c r="C67">
        <v>3.3509000000000002</v>
      </c>
      <c r="D67" s="22">
        <f t="shared" si="25"/>
        <v>0.19860000000000033</v>
      </c>
      <c r="E67">
        <v>564.04999999999995</v>
      </c>
      <c r="F67">
        <v>650.17999999999995</v>
      </c>
      <c r="G67" s="32">
        <f t="shared" si="26"/>
        <v>1.1657000033169886</v>
      </c>
      <c r="H67" s="32">
        <f t="shared" si="27"/>
        <v>0.82695388695621364</v>
      </c>
      <c r="K67" s="21" t="s">
        <v>41</v>
      </c>
      <c r="L67">
        <v>3.1526000000000001</v>
      </c>
      <c r="M67">
        <v>3.2949999999999999</v>
      </c>
      <c r="N67" s="22">
        <f t="shared" si="28"/>
        <v>0.14239999999999986</v>
      </c>
      <c r="O67" s="35">
        <v>404.97</v>
      </c>
      <c r="P67" s="35">
        <v>514.20000000000005</v>
      </c>
      <c r="Q67" s="32">
        <f t="shared" si="29"/>
        <v>1.2800630376283737</v>
      </c>
      <c r="R67" s="32">
        <f t="shared" si="30"/>
        <v>1.8712649667716932</v>
      </c>
    </row>
    <row r="68" spans="1:18" x14ac:dyDescent="0.2">
      <c r="A68" s="21" t="s">
        <v>23</v>
      </c>
      <c r="B68">
        <v>15.6425</v>
      </c>
      <c r="C68">
        <v>16.1356</v>
      </c>
      <c r="D68" s="22">
        <f t="shared" si="25"/>
        <v>0.49310000000000009</v>
      </c>
      <c r="E68">
        <v>35979.39</v>
      </c>
      <c r="F68">
        <v>62596.92</v>
      </c>
      <c r="G68" s="32">
        <f t="shared" si="26"/>
        <v>29.947959128444396</v>
      </c>
      <c r="H68" s="32">
        <f t="shared" si="27"/>
        <v>32.066007748635819</v>
      </c>
      <c r="K68" s="21" t="s">
        <v>23</v>
      </c>
      <c r="L68">
        <v>15.678599999999999</v>
      </c>
      <c r="M68">
        <v>16.116900000000001</v>
      </c>
      <c r="N68" s="22">
        <f t="shared" si="28"/>
        <v>0.43830000000000169</v>
      </c>
      <c r="O68" s="35">
        <v>31933.83</v>
      </c>
      <c r="P68" s="35">
        <v>55408.959999999999</v>
      </c>
      <c r="Q68" s="32">
        <f t="shared" si="29"/>
        <v>32.794274903692397</v>
      </c>
      <c r="R68" s="32">
        <f t="shared" si="30"/>
        <v>65.512131827175111</v>
      </c>
    </row>
    <row r="69" spans="1:18" x14ac:dyDescent="0.2">
      <c r="A69" s="21" t="s">
        <v>24</v>
      </c>
      <c r="B69">
        <v>3.1549999999999998</v>
      </c>
      <c r="C69">
        <v>3.2789000000000001</v>
      </c>
      <c r="D69" s="22">
        <f t="shared" si="25"/>
        <v>0.12390000000000034</v>
      </c>
      <c r="E69">
        <v>2256.9299999999998</v>
      </c>
      <c r="F69">
        <v>3139.72</v>
      </c>
      <c r="G69" s="32">
        <f t="shared" si="26"/>
        <v>7.4764463517280006</v>
      </c>
      <c r="H69" s="32">
        <f t="shared" si="27"/>
        <v>6.4009810863538634</v>
      </c>
      <c r="K69" s="21" t="s">
        <v>24</v>
      </c>
      <c r="L69">
        <v>3.1511</v>
      </c>
      <c r="M69">
        <v>3.2585000000000002</v>
      </c>
      <c r="N69" s="22">
        <f t="shared" si="28"/>
        <v>0.10740000000000016</v>
      </c>
      <c r="O69" s="35">
        <v>2530.88</v>
      </c>
      <c r="P69" s="35">
        <v>3683.01</v>
      </c>
      <c r="Q69" s="32">
        <f t="shared" si="29"/>
        <v>10.606833877521966</v>
      </c>
      <c r="R69" s="32">
        <f t="shared" si="30"/>
        <v>17.770998107063296</v>
      </c>
    </row>
    <row r="70" spans="1:18" x14ac:dyDescent="0.2">
      <c r="A70" s="24" t="s">
        <v>27</v>
      </c>
      <c r="B70">
        <v>3.1595</v>
      </c>
      <c r="C70">
        <v>3.1633</v>
      </c>
      <c r="D70" s="22">
        <f t="shared" si="25"/>
        <v>3.8000000000000256E-3</v>
      </c>
      <c r="E70">
        <v>81.13</v>
      </c>
      <c r="F70">
        <v>83.73</v>
      </c>
      <c r="G70" s="32">
        <f t="shared" si="26"/>
        <v>8.7628689674042572</v>
      </c>
      <c r="H70" s="32">
        <f t="shared" si="27"/>
        <v>5.5657593615500423</v>
      </c>
      <c r="K70" s="24" t="s">
        <v>27</v>
      </c>
      <c r="L70">
        <v>3.1415000000000002</v>
      </c>
      <c r="M70">
        <v>3.1480999999999999</v>
      </c>
      <c r="N70" s="22">
        <f t="shared" si="28"/>
        <v>6.5999999999997172E-3</v>
      </c>
      <c r="O70" s="35">
        <v>88.15</v>
      </c>
      <c r="P70" s="35">
        <v>151.83000000000001</v>
      </c>
      <c r="Q70" s="32">
        <f t="shared" si="29"/>
        <v>6.011694126094298</v>
      </c>
      <c r="R70" s="32">
        <f t="shared" si="30"/>
        <v>11.921389027517305</v>
      </c>
    </row>
    <row r="71" spans="1:18" ht="16" thickBot="1" x14ac:dyDescent="0.25">
      <c r="A71" s="23" t="s">
        <v>25</v>
      </c>
      <c r="B71">
        <v>3.1705000000000001</v>
      </c>
      <c r="C71">
        <v>3.2006000000000001</v>
      </c>
      <c r="D71" s="22">
        <f t="shared" si="25"/>
        <v>3.0100000000000016E-2</v>
      </c>
      <c r="E71">
        <v>169.71</v>
      </c>
      <c r="F71">
        <v>267.49</v>
      </c>
      <c r="G71" s="32">
        <f t="shared" si="26"/>
        <v>2.3141386517357225</v>
      </c>
      <c r="H71" s="32">
        <f t="shared" si="27"/>
        <v>2.2447500299213279</v>
      </c>
      <c r="K71" s="23" t="s">
        <v>25</v>
      </c>
      <c r="L71">
        <v>3.1522999999999999</v>
      </c>
      <c r="M71">
        <v>3.1869999999999998</v>
      </c>
      <c r="N71" s="22">
        <f t="shared" si="28"/>
        <v>3.4699999999999953E-2</v>
      </c>
      <c r="O71" s="35">
        <v>158.75</v>
      </c>
      <c r="P71" s="35">
        <v>216.03</v>
      </c>
      <c r="Q71" s="32">
        <f t="shared" si="29"/>
        <v>2.0592200289377844</v>
      </c>
      <c r="R71" s="32">
        <f t="shared" si="30"/>
        <v>3.226248345147019</v>
      </c>
    </row>
    <row r="73" spans="1:18" ht="16" thickBot="1" x14ac:dyDescent="0.25">
      <c r="A73" s="15" t="s">
        <v>11</v>
      </c>
      <c r="B73" s="16">
        <v>5</v>
      </c>
      <c r="C73" s="15" t="s">
        <v>35</v>
      </c>
      <c r="D73" s="17"/>
      <c r="E73" s="18"/>
      <c r="F73" s="30"/>
      <c r="K73" s="15" t="s">
        <v>11</v>
      </c>
      <c r="L73" s="16">
        <v>10</v>
      </c>
      <c r="M73" s="15" t="s">
        <v>35</v>
      </c>
      <c r="N73" s="17"/>
      <c r="O73" s="18"/>
      <c r="P73" s="30"/>
    </row>
    <row r="74" spans="1:18" x14ac:dyDescent="0.2">
      <c r="A74" s="19" t="s">
        <v>12</v>
      </c>
      <c r="B74" s="20" t="s">
        <v>13</v>
      </c>
      <c r="C74" s="19" t="s">
        <v>14</v>
      </c>
      <c r="D74" s="19" t="s">
        <v>15</v>
      </c>
      <c r="E74" s="19" t="s">
        <v>42</v>
      </c>
      <c r="F74" s="33" t="s">
        <v>43</v>
      </c>
      <c r="G74" s="31" t="s">
        <v>44</v>
      </c>
      <c r="H74" s="34" t="s">
        <v>45</v>
      </c>
      <c r="K74" s="19" t="s">
        <v>12</v>
      </c>
      <c r="L74" s="20" t="s">
        <v>13</v>
      </c>
      <c r="M74" s="19" t="s">
        <v>14</v>
      </c>
      <c r="N74" s="19" t="s">
        <v>15</v>
      </c>
      <c r="O74" s="19" t="s">
        <v>42</v>
      </c>
      <c r="P74" s="33" t="s">
        <v>43</v>
      </c>
      <c r="Q74" s="31" t="s">
        <v>44</v>
      </c>
      <c r="R74" s="34" t="s">
        <v>45</v>
      </c>
    </row>
    <row r="75" spans="1:18" x14ac:dyDescent="0.2">
      <c r="A75" s="21"/>
      <c r="B75" s="22"/>
      <c r="C75" s="21"/>
      <c r="D75" s="21"/>
      <c r="E75" s="21"/>
      <c r="F75" s="25"/>
      <c r="K75" s="21"/>
      <c r="L75" s="22"/>
      <c r="M75" s="21"/>
      <c r="N75" s="21"/>
      <c r="O75" s="21"/>
      <c r="P75" s="25"/>
    </row>
    <row r="76" spans="1:18" x14ac:dyDescent="0.2">
      <c r="A76" s="21" t="s">
        <v>17</v>
      </c>
      <c r="B76">
        <v>3.1676000000000002</v>
      </c>
      <c r="C76">
        <v>3.4098000000000002</v>
      </c>
      <c r="D76" s="22">
        <f>C76-B76</f>
        <v>0.24219999999999997</v>
      </c>
      <c r="E76">
        <v>1815.86</v>
      </c>
      <c r="F76">
        <v>1925.37</v>
      </c>
      <c r="G76" s="32">
        <f>(E76/$I$13)/D76</f>
        <v>3.077206644623891</v>
      </c>
      <c r="H76" s="32">
        <f>(F76/$J$13)/D76</f>
        <v>2.0080151848333809</v>
      </c>
      <c r="K76" s="21" t="s">
        <v>17</v>
      </c>
      <c r="L76">
        <v>3.1596000000000002</v>
      </c>
      <c r="M76">
        <v>3.4542999999999999</v>
      </c>
      <c r="N76" s="22">
        <f>M76-L76</f>
        <v>0.29469999999999974</v>
      </c>
      <c r="O76">
        <v>15348.12</v>
      </c>
      <c r="P76">
        <v>16310.18</v>
      </c>
      <c r="Q76" s="32">
        <f>(O76/$S$13)/N76</f>
        <v>23.441939717919631</v>
      </c>
      <c r="R76" s="32">
        <f>(P76/$T$13)/N76</f>
        <v>28.680837049309112</v>
      </c>
    </row>
    <row r="77" spans="1:18" x14ac:dyDescent="0.2">
      <c r="A77" s="21" t="s">
        <v>37</v>
      </c>
      <c r="B77">
        <v>3.1543000000000001</v>
      </c>
      <c r="C77">
        <v>3.2397</v>
      </c>
      <c r="D77" s="22">
        <f t="shared" ref="D77:D85" si="31">C77-B77</f>
        <v>8.539999999999992E-2</v>
      </c>
      <c r="E77">
        <v>27118.76</v>
      </c>
      <c r="F77">
        <v>29575.11</v>
      </c>
      <c r="G77" s="32">
        <f t="shared" ref="G77:G85" si="32">(E77/$I$13)/D77</f>
        <v>130.33480161602691</v>
      </c>
      <c r="H77" s="32">
        <f t="shared" ref="H77:H85" si="33">(F77/$J$13)/D77</f>
        <v>87.477311836671873</v>
      </c>
      <c r="K77" s="21" t="s">
        <v>37</v>
      </c>
      <c r="L77">
        <v>3.1278999999999999</v>
      </c>
      <c r="M77">
        <v>3.1962000000000002</v>
      </c>
      <c r="N77" s="22">
        <f t="shared" ref="N77:N85" si="34">M77-L77</f>
        <v>6.8300000000000249E-2</v>
      </c>
      <c r="O77">
        <v>18775.03</v>
      </c>
      <c r="P77">
        <v>19831.57</v>
      </c>
      <c r="Q77" s="32">
        <f t="shared" ref="Q77:Q85" si="35">(O77/$S$13)/N77</f>
        <v>123.73097366650536</v>
      </c>
      <c r="R77" s="32">
        <f t="shared" ref="R77:R85" si="36">(P77/$T$13)/N77</f>
        <v>150.4698879214279</v>
      </c>
    </row>
    <row r="78" spans="1:18" x14ac:dyDescent="0.2">
      <c r="A78" s="21" t="s">
        <v>38</v>
      </c>
      <c r="B78">
        <v>3.1539999999999999</v>
      </c>
      <c r="C78">
        <v>3.5348999999999999</v>
      </c>
      <c r="D78" s="22">
        <f t="shared" si="31"/>
        <v>0.38090000000000002</v>
      </c>
      <c r="E78">
        <v>1152.22</v>
      </c>
      <c r="F78">
        <v>1207.22</v>
      </c>
      <c r="G78" s="32">
        <f t="shared" si="32"/>
        <v>1.2415747593518618</v>
      </c>
      <c r="H78" s="32">
        <f t="shared" si="33"/>
        <v>0.8005756561752202</v>
      </c>
      <c r="K78" s="21" t="s">
        <v>38</v>
      </c>
      <c r="L78">
        <v>3.1469</v>
      </c>
      <c r="M78">
        <v>3.4952000000000001</v>
      </c>
      <c r="N78" s="22">
        <f t="shared" si="34"/>
        <v>0.34830000000000005</v>
      </c>
      <c r="O78">
        <v>4105.55</v>
      </c>
      <c r="P78">
        <v>4611.67</v>
      </c>
      <c r="Q78" s="32">
        <f t="shared" si="35"/>
        <v>5.305622737322583</v>
      </c>
      <c r="R78" s="32">
        <f t="shared" si="36"/>
        <v>6.861482375561498</v>
      </c>
    </row>
    <row r="79" spans="1:18" x14ac:dyDescent="0.2">
      <c r="A79" s="21" t="s">
        <v>39</v>
      </c>
      <c r="B79">
        <v>3.1591999999999998</v>
      </c>
      <c r="C79">
        <v>3.2551999999999999</v>
      </c>
      <c r="D79" s="22">
        <f t="shared" si="31"/>
        <v>9.6000000000000085E-2</v>
      </c>
      <c r="E79">
        <v>46.58</v>
      </c>
      <c r="F79">
        <v>75.06</v>
      </c>
      <c r="G79" s="32">
        <f t="shared" si="32"/>
        <v>0.19914833943291019</v>
      </c>
      <c r="H79" s="32">
        <f t="shared" si="33"/>
        <v>0.19749870754909191</v>
      </c>
      <c r="K79" s="21" t="s">
        <v>39</v>
      </c>
      <c r="L79">
        <v>3.1526999999999998</v>
      </c>
      <c r="M79">
        <v>3.262</v>
      </c>
      <c r="N79" s="22">
        <f t="shared" si="34"/>
        <v>0.10930000000000017</v>
      </c>
      <c r="O79" s="35">
        <v>134.19</v>
      </c>
      <c r="P79" s="35">
        <v>194.81</v>
      </c>
      <c r="Q79" s="32">
        <f t="shared" si="35"/>
        <v>0.55260967665131255</v>
      </c>
      <c r="R79" s="32">
        <f t="shared" si="36"/>
        <v>0.9236433086683169</v>
      </c>
    </row>
    <row r="80" spans="1:18" x14ac:dyDescent="0.2">
      <c r="A80" s="21" t="s">
        <v>40</v>
      </c>
      <c r="B80">
        <v>3.1562000000000001</v>
      </c>
      <c r="C80">
        <v>3.3466999999999998</v>
      </c>
      <c r="D80" s="22">
        <f t="shared" si="31"/>
        <v>0.19049999999999967</v>
      </c>
      <c r="E80">
        <v>1524.13</v>
      </c>
      <c r="F80">
        <v>2180.04</v>
      </c>
      <c r="G80" s="32">
        <f t="shared" si="32"/>
        <v>3.2837907095932595</v>
      </c>
      <c r="H80" s="32">
        <f t="shared" si="33"/>
        <v>2.8906560078908736</v>
      </c>
      <c r="K80" s="21" t="s">
        <v>40</v>
      </c>
      <c r="L80">
        <v>3.1716000000000002</v>
      </c>
      <c r="M80">
        <v>3.3170000000000002</v>
      </c>
      <c r="N80" s="22">
        <f t="shared" si="34"/>
        <v>0.14539999999999997</v>
      </c>
      <c r="O80" s="35">
        <v>2458.41</v>
      </c>
      <c r="P80" s="35">
        <v>3624.16</v>
      </c>
      <c r="Q80" s="32">
        <f t="shared" si="35"/>
        <v>7.6104160887058381</v>
      </c>
      <c r="R80" s="32">
        <f t="shared" si="36"/>
        <v>12.916836434226452</v>
      </c>
    </row>
    <row r="81" spans="1:18" x14ac:dyDescent="0.2">
      <c r="A81" s="21" t="s">
        <v>41</v>
      </c>
      <c r="B81">
        <v>3.1568000000000001</v>
      </c>
      <c r="C81">
        <v>3.3256999999999999</v>
      </c>
      <c r="D81" s="22">
        <f t="shared" si="31"/>
        <v>0.16889999999999983</v>
      </c>
      <c r="E81">
        <v>204.2</v>
      </c>
      <c r="F81">
        <v>304.06</v>
      </c>
      <c r="G81" s="32">
        <f t="shared" si="32"/>
        <v>0.49622029945631485</v>
      </c>
      <c r="H81" s="32">
        <f t="shared" si="33"/>
        <v>0.45473310506267905</v>
      </c>
      <c r="K81" s="21" t="s">
        <v>41</v>
      </c>
      <c r="L81">
        <v>3.1507999999999998</v>
      </c>
      <c r="M81">
        <v>3.3877999999999999</v>
      </c>
      <c r="N81" s="22">
        <f t="shared" si="34"/>
        <v>0.2370000000000001</v>
      </c>
      <c r="O81" s="35">
        <v>1046.77</v>
      </c>
      <c r="P81" s="35">
        <v>1652.59</v>
      </c>
      <c r="Q81" s="32">
        <f t="shared" si="35"/>
        <v>1.9880230523083069</v>
      </c>
      <c r="R81" s="32">
        <f t="shared" si="36"/>
        <v>3.6135159696900123</v>
      </c>
    </row>
    <row r="82" spans="1:18" x14ac:dyDescent="0.2">
      <c r="A82" s="21" t="s">
        <v>23</v>
      </c>
      <c r="B82">
        <v>15.444000000000001</v>
      </c>
      <c r="C82">
        <v>15.8849</v>
      </c>
      <c r="D82" s="22">
        <f t="shared" si="31"/>
        <v>0.44089999999999918</v>
      </c>
      <c r="E82">
        <v>53426.67</v>
      </c>
      <c r="F82">
        <v>94348.43</v>
      </c>
      <c r="G82" s="32">
        <f t="shared" si="32"/>
        <v>49.73549510711824</v>
      </c>
      <c r="H82" s="32">
        <f t="shared" si="33"/>
        <v>54.053212453593723</v>
      </c>
      <c r="K82" s="21" t="s">
        <v>23</v>
      </c>
      <c r="L82">
        <v>15.631399999999999</v>
      </c>
      <c r="M82">
        <v>15.9878</v>
      </c>
      <c r="N82" s="22">
        <f t="shared" si="34"/>
        <v>0.35640000000000072</v>
      </c>
      <c r="O82" s="35">
        <v>23473.52</v>
      </c>
      <c r="P82" s="35">
        <v>41707.699999999997</v>
      </c>
      <c r="Q82" s="32">
        <f t="shared" si="35"/>
        <v>29.645516334268333</v>
      </c>
      <c r="R82" s="32">
        <f t="shared" si="36"/>
        <v>60.64454606186758</v>
      </c>
    </row>
    <row r="83" spans="1:18" x14ac:dyDescent="0.2">
      <c r="A83" s="21" t="s">
        <v>24</v>
      </c>
      <c r="B83">
        <v>3.1705000000000001</v>
      </c>
      <c r="C83">
        <v>3.2644000000000002</v>
      </c>
      <c r="D83" s="22">
        <f t="shared" si="31"/>
        <v>9.3900000000000095E-2</v>
      </c>
      <c r="E83">
        <v>936.33</v>
      </c>
      <c r="F83">
        <v>1378.09</v>
      </c>
      <c r="G83" s="32">
        <f t="shared" si="32"/>
        <v>4.0927176503229434</v>
      </c>
      <c r="H83" s="32">
        <f t="shared" si="33"/>
        <v>3.7071394234399473</v>
      </c>
      <c r="K83" s="21" t="s">
        <v>24</v>
      </c>
      <c r="L83">
        <v>3.1783999999999999</v>
      </c>
      <c r="M83">
        <v>3.3313000000000001</v>
      </c>
      <c r="N83" s="22">
        <f t="shared" si="34"/>
        <v>0.15290000000000026</v>
      </c>
      <c r="O83" s="35">
        <v>2264.65</v>
      </c>
      <c r="P83" s="35">
        <v>3791.87</v>
      </c>
      <c r="Q83" s="32">
        <f t="shared" si="35"/>
        <v>6.6667182423642721</v>
      </c>
      <c r="R83" s="32">
        <f t="shared" si="36"/>
        <v>12.851657949070271</v>
      </c>
    </row>
    <row r="84" spans="1:18" x14ac:dyDescent="0.2">
      <c r="A84" s="24" t="s">
        <v>27</v>
      </c>
      <c r="B84">
        <v>3.1625000000000001</v>
      </c>
      <c r="C84">
        <v>3.1665000000000001</v>
      </c>
      <c r="D84" s="22">
        <f t="shared" si="31"/>
        <v>4.0000000000000036E-3</v>
      </c>
      <c r="E84">
        <v>256.38</v>
      </c>
      <c r="F84">
        <v>421.36</v>
      </c>
      <c r="G84" s="32">
        <f t="shared" si="32"/>
        <v>26.307076649451016</v>
      </c>
      <c r="H84" s="32">
        <f t="shared" si="33"/>
        <v>26.608490939371819</v>
      </c>
      <c r="K84" s="24" t="s">
        <v>27</v>
      </c>
      <c r="L84">
        <v>3.1587999999999998</v>
      </c>
      <c r="M84">
        <v>3.1648000000000001</v>
      </c>
      <c r="N84" s="22">
        <f t="shared" si="34"/>
        <v>6.0000000000002274E-3</v>
      </c>
      <c r="O84" s="35">
        <v>89.7</v>
      </c>
      <c r="P84" s="35">
        <v>105.28</v>
      </c>
      <c r="Q84" s="32">
        <f t="shared" si="35"/>
        <v>6.7291419106259385</v>
      </c>
      <c r="R84" s="32">
        <f t="shared" si="36"/>
        <v>9.0930133735007086</v>
      </c>
    </row>
    <row r="85" spans="1:18" ht="16" thickBot="1" x14ac:dyDescent="0.25">
      <c r="A85" s="23" t="s">
        <v>25</v>
      </c>
      <c r="B85">
        <v>3.1499000000000001</v>
      </c>
      <c r="C85">
        <v>3.1833</v>
      </c>
      <c r="D85" s="22">
        <f t="shared" si="31"/>
        <v>3.3399999999999874E-2</v>
      </c>
      <c r="E85">
        <v>494.8</v>
      </c>
      <c r="F85">
        <v>859.65</v>
      </c>
      <c r="G85" s="32">
        <f t="shared" si="32"/>
        <v>6.0803931692656921</v>
      </c>
      <c r="H85" s="32">
        <f t="shared" si="33"/>
        <v>6.501328812670204</v>
      </c>
      <c r="K85" s="23" t="s">
        <v>25</v>
      </c>
      <c r="L85">
        <v>3.1629</v>
      </c>
      <c r="M85">
        <v>3.1949999999999998</v>
      </c>
      <c r="N85" s="22">
        <f t="shared" si="34"/>
        <v>3.2099999999999795E-2</v>
      </c>
      <c r="O85" s="35">
        <v>195.88</v>
      </c>
      <c r="P85" s="35">
        <v>343.44</v>
      </c>
      <c r="Q85" s="32">
        <f t="shared" si="35"/>
        <v>2.7466514913751281</v>
      </c>
      <c r="R85" s="32">
        <f t="shared" si="36"/>
        <v>5.5444573491520988</v>
      </c>
    </row>
  </sheetData>
  <mergeCells count="1">
    <mergeCell ref="B8:D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200C-74F6-6346-A4F8-1FB98B16D81F}">
  <dimension ref="A2:Q85"/>
  <sheetViews>
    <sheetView tabSelected="1" topLeftCell="A12" workbookViewId="0">
      <selection activeCell="N41" sqref="N41"/>
    </sheetView>
  </sheetViews>
  <sheetFormatPr baseColWidth="10" defaultRowHeight="15" x14ac:dyDescent="0.2"/>
  <cols>
    <col min="2" max="2" width="13.33203125" customWidth="1"/>
  </cols>
  <sheetData>
    <row r="2" spans="2:17" x14ac:dyDescent="0.2">
      <c r="O2" s="61" t="s">
        <v>163</v>
      </c>
      <c r="P2" s="61"/>
    </row>
    <row r="3" spans="2:17" x14ac:dyDescent="0.2">
      <c r="B3" t="s">
        <v>116</v>
      </c>
      <c r="C3" t="s">
        <v>124</v>
      </c>
      <c r="F3" t="s">
        <v>116</v>
      </c>
      <c r="G3" t="s">
        <v>124</v>
      </c>
      <c r="J3" t="s">
        <v>116</v>
      </c>
      <c r="K3" t="s">
        <v>124</v>
      </c>
      <c r="O3" t="s">
        <v>116</v>
      </c>
      <c r="P3" t="s">
        <v>124</v>
      </c>
    </row>
    <row r="4" spans="2:17" x14ac:dyDescent="0.2">
      <c r="B4" t="s">
        <v>17</v>
      </c>
      <c r="C4" t="s">
        <v>17</v>
      </c>
      <c r="F4" t="s">
        <v>20</v>
      </c>
      <c r="G4" t="s">
        <v>20</v>
      </c>
      <c r="J4" t="s">
        <v>22</v>
      </c>
      <c r="K4" t="s">
        <v>22</v>
      </c>
      <c r="N4" s="44"/>
      <c r="O4" t="s">
        <v>22</v>
      </c>
      <c r="P4" t="s">
        <v>22</v>
      </c>
    </row>
    <row r="5" spans="2:17" x14ac:dyDescent="0.2">
      <c r="B5" s="44">
        <v>9.7103389909197466E-2</v>
      </c>
      <c r="C5" s="44">
        <v>0.11622942163244628</v>
      </c>
      <c r="F5" s="44">
        <v>0.65225996096261196</v>
      </c>
      <c r="G5" s="44">
        <v>0.70964469710544364</v>
      </c>
      <c r="J5" s="44">
        <v>7.605566435737626</v>
      </c>
      <c r="K5" s="44">
        <v>9.2549655608722805</v>
      </c>
      <c r="N5" s="44"/>
      <c r="O5" s="56">
        <v>33.806719999999999</v>
      </c>
      <c r="P5" s="56">
        <v>21.945789999999999</v>
      </c>
    </row>
    <row r="6" spans="2:17" x14ac:dyDescent="0.2">
      <c r="B6" s="44">
        <v>4.8984393641079343E-2</v>
      </c>
      <c r="C6" s="44">
        <v>9.5484980411346967E-2</v>
      </c>
      <c r="F6" s="44">
        <v>0.65824807132712893</v>
      </c>
      <c r="G6" s="44">
        <v>0.55261720679296533</v>
      </c>
      <c r="J6" s="44">
        <v>7.074673485630119</v>
      </c>
      <c r="K6" s="44">
        <v>8.7803192213584058</v>
      </c>
      <c r="N6" s="44"/>
      <c r="O6" s="56">
        <v>40.046419999999998</v>
      </c>
      <c r="P6" s="56">
        <v>28.512350000000001</v>
      </c>
    </row>
    <row r="7" spans="2:17" x14ac:dyDescent="0.2">
      <c r="B7" s="44">
        <v>6.9990429796489104E-2</v>
      </c>
      <c r="C7" s="44">
        <v>0.26518731340920015</v>
      </c>
      <c r="F7" s="44">
        <v>0.68284361301403995</v>
      </c>
      <c r="G7" s="44">
        <v>0.69036155248692299</v>
      </c>
      <c r="J7" s="44">
        <v>8.4706647638792596</v>
      </c>
      <c r="K7" s="44">
        <v>16.978920653845496</v>
      </c>
      <c r="N7" s="44"/>
      <c r="O7" s="56">
        <v>31.348780000000001</v>
      </c>
      <c r="P7" s="56">
        <v>14.480029999999999</v>
      </c>
    </row>
    <row r="8" spans="2:17" x14ac:dyDescent="0.2">
      <c r="B8" s="44">
        <v>6.7795697648125625E-2</v>
      </c>
      <c r="C8" s="44">
        <v>0.12522636145176994</v>
      </c>
      <c r="F8" s="44">
        <v>0.69188570482194678</v>
      </c>
      <c r="G8" s="44">
        <v>0.62522671425144616</v>
      </c>
      <c r="J8" s="44">
        <v>8.3411483708977627</v>
      </c>
      <c r="K8" s="44">
        <v>8.3741885989198952</v>
      </c>
      <c r="N8" s="44"/>
      <c r="O8" s="56">
        <v>33.183050000000001</v>
      </c>
      <c r="P8" s="56">
        <v>26.915489999999998</v>
      </c>
    </row>
    <row r="9" spans="2:17" x14ac:dyDescent="0.2">
      <c r="B9" s="44">
        <v>2.6757390223914639E-2</v>
      </c>
      <c r="C9" s="44">
        <v>0.11570433961252584</v>
      </c>
      <c r="F9" s="44">
        <v>0.66388545914165809</v>
      </c>
      <c r="G9" s="44">
        <v>0.60250419542032496</v>
      </c>
      <c r="J9" s="44">
        <v>7.250272436742053</v>
      </c>
      <c r="K9" s="44">
        <v>9.2464915846538016</v>
      </c>
      <c r="O9" s="56">
        <v>42.115070000000003</v>
      </c>
      <c r="P9" s="56">
        <v>31.8293</v>
      </c>
    </row>
    <row r="10" spans="2:17" x14ac:dyDescent="0.2">
      <c r="J10" s="44"/>
      <c r="K10" s="44"/>
    </row>
    <row r="11" spans="2:17" x14ac:dyDescent="0.2">
      <c r="J11" s="44"/>
      <c r="K11" s="44"/>
    </row>
    <row r="13" spans="2:17" x14ac:dyDescent="0.2">
      <c r="B13" t="s">
        <v>128</v>
      </c>
      <c r="F13" t="s">
        <v>128</v>
      </c>
      <c r="J13" t="s">
        <v>128</v>
      </c>
      <c r="O13" t="s">
        <v>128</v>
      </c>
    </row>
    <row r="14" spans="2:17" ht="16" thickBot="1" x14ac:dyDescent="0.25"/>
    <row r="15" spans="2:17" x14ac:dyDescent="0.2">
      <c r="B15" s="49"/>
      <c r="C15" s="49" t="s">
        <v>129</v>
      </c>
      <c r="D15" s="49" t="s">
        <v>130</v>
      </c>
      <c r="F15" s="49"/>
      <c r="G15" s="49" t="s">
        <v>129</v>
      </c>
      <c r="H15" s="49" t="s">
        <v>130</v>
      </c>
      <c r="I15" s="44"/>
      <c r="J15" s="49"/>
      <c r="K15" s="49" t="s">
        <v>129</v>
      </c>
      <c r="L15" s="49" t="s">
        <v>130</v>
      </c>
      <c r="O15" s="49"/>
      <c r="P15" s="49" t="s">
        <v>129</v>
      </c>
      <c r="Q15" s="49" t="s">
        <v>130</v>
      </c>
    </row>
    <row r="16" spans="2:17" x14ac:dyDescent="0.2">
      <c r="B16" s="50" t="s">
        <v>9</v>
      </c>
      <c r="C16" s="50">
        <v>6.2126260243761243E-2</v>
      </c>
      <c r="D16" s="50">
        <v>0.14356648330345784</v>
      </c>
      <c r="F16" s="50" t="s">
        <v>9</v>
      </c>
      <c r="G16" s="50">
        <v>0.66982456185347705</v>
      </c>
      <c r="H16" s="50">
        <v>0.63607087321142064</v>
      </c>
      <c r="I16" s="44"/>
      <c r="J16" s="50" t="s">
        <v>9</v>
      </c>
      <c r="K16" s="50">
        <v>7.7484650985773644</v>
      </c>
      <c r="L16" s="50">
        <v>10.526977123929976</v>
      </c>
      <c r="O16" s="50" t="s">
        <v>9</v>
      </c>
      <c r="P16" s="50">
        <v>36.100008000000003</v>
      </c>
      <c r="Q16" s="50">
        <v>24.736591999999998</v>
      </c>
    </row>
    <row r="17" spans="2:17" x14ac:dyDescent="0.2">
      <c r="B17" s="50" t="s">
        <v>131</v>
      </c>
      <c r="C17" s="50">
        <v>6.8526322678806942E-4</v>
      </c>
      <c r="D17" s="50">
        <v>4.7408578243418806E-3</v>
      </c>
      <c r="F17" s="50" t="s">
        <v>131</v>
      </c>
      <c r="G17" s="50">
        <v>2.8349825014503937E-4</v>
      </c>
      <c r="H17" s="50">
        <v>4.1423543746868545E-3</v>
      </c>
      <c r="I17" s="44"/>
      <c r="J17" s="50" t="s">
        <v>131</v>
      </c>
      <c r="K17" s="50">
        <v>0.39886422791914339</v>
      </c>
      <c r="L17" s="50">
        <v>13.142636052024358</v>
      </c>
      <c r="O17" s="50" t="s">
        <v>131</v>
      </c>
      <c r="P17" s="50">
        <v>22.02427996757001</v>
      </c>
      <c r="Q17" s="50">
        <v>45.574022901320063</v>
      </c>
    </row>
    <row r="18" spans="2:17" x14ac:dyDescent="0.2">
      <c r="B18" s="50" t="s">
        <v>132</v>
      </c>
      <c r="C18" s="50">
        <v>5</v>
      </c>
      <c r="D18" s="50">
        <v>5</v>
      </c>
      <c r="F18" s="50" t="s">
        <v>132</v>
      </c>
      <c r="G18" s="50">
        <v>5</v>
      </c>
      <c r="H18" s="50">
        <v>5</v>
      </c>
      <c r="I18" s="44"/>
      <c r="J18" s="50" t="s">
        <v>132</v>
      </c>
      <c r="K18" s="50">
        <v>5</v>
      </c>
      <c r="L18" s="50">
        <v>5</v>
      </c>
      <c r="O18" s="50" t="s">
        <v>132</v>
      </c>
      <c r="P18" s="50">
        <v>5</v>
      </c>
      <c r="Q18" s="50">
        <v>5</v>
      </c>
    </row>
    <row r="19" spans="2:17" x14ac:dyDescent="0.2">
      <c r="B19" s="50" t="s">
        <v>133</v>
      </c>
      <c r="C19" s="50">
        <v>4</v>
      </c>
      <c r="D19" s="50">
        <v>4</v>
      </c>
      <c r="F19" s="50" t="s">
        <v>133</v>
      </c>
      <c r="G19" s="50">
        <v>4</v>
      </c>
      <c r="H19" s="50">
        <v>4</v>
      </c>
      <c r="I19" s="44"/>
      <c r="J19" s="50" t="s">
        <v>133</v>
      </c>
      <c r="K19" s="50">
        <v>4</v>
      </c>
      <c r="L19" s="50">
        <v>4</v>
      </c>
      <c r="O19" s="50" t="s">
        <v>133</v>
      </c>
      <c r="P19" s="50">
        <v>4</v>
      </c>
      <c r="Q19" s="50">
        <v>4</v>
      </c>
    </row>
    <row r="20" spans="2:17" x14ac:dyDescent="0.2">
      <c r="B20" s="50" t="s">
        <v>134</v>
      </c>
      <c r="C20" s="50">
        <v>0.14454414204737234</v>
      </c>
      <c r="D20" s="50"/>
      <c r="F20" s="50" t="s">
        <v>134</v>
      </c>
      <c r="G20" s="50">
        <v>6.8438917702802943E-2</v>
      </c>
      <c r="H20" s="50"/>
      <c r="J20" s="50" t="s">
        <v>134</v>
      </c>
      <c r="K20" s="50">
        <v>3.0348875700450247E-2</v>
      </c>
      <c r="L20" s="50"/>
      <c r="O20" s="50" t="s">
        <v>134</v>
      </c>
      <c r="P20" s="50">
        <v>0.48326389827947513</v>
      </c>
      <c r="Q20" s="50"/>
    </row>
    <row r="21" spans="2:17" x14ac:dyDescent="0.2">
      <c r="B21" s="50" t="s">
        <v>135</v>
      </c>
      <c r="C21" s="50">
        <v>4.3818857122019494E-2</v>
      </c>
      <c r="D21" s="50"/>
      <c r="F21" s="50" t="s">
        <v>135</v>
      </c>
      <c r="G21" s="50">
        <v>1.1783509385857704E-2</v>
      </c>
      <c r="H21" s="50"/>
      <c r="J21" s="50" t="s">
        <v>135</v>
      </c>
      <c r="K21" s="50">
        <v>2.551672538521732E-3</v>
      </c>
      <c r="L21" s="50"/>
      <c r="O21" s="50" t="s">
        <v>135</v>
      </c>
      <c r="P21" s="50">
        <v>0.24928709983555564</v>
      </c>
      <c r="Q21" s="50"/>
    </row>
    <row r="22" spans="2:17" ht="16" thickBot="1" x14ac:dyDescent="0.25">
      <c r="B22" s="51" t="s">
        <v>136</v>
      </c>
      <c r="C22" s="51">
        <v>0.15653781167539593</v>
      </c>
      <c r="D22" s="51"/>
      <c r="F22" s="51" t="s">
        <v>136</v>
      </c>
      <c r="G22" s="51">
        <v>0.15653781167539593</v>
      </c>
      <c r="H22" s="51"/>
      <c r="J22" s="51" t="s">
        <v>136</v>
      </c>
      <c r="K22" s="51">
        <v>0.15653781167539593</v>
      </c>
      <c r="L22" s="51"/>
      <c r="O22" s="51" t="s">
        <v>136</v>
      </c>
      <c r="P22" s="51">
        <v>0.15653781167539593</v>
      </c>
      <c r="Q22" s="51"/>
    </row>
    <row r="23" spans="2:17" x14ac:dyDescent="0.2">
      <c r="B23" s="52" t="s">
        <v>149</v>
      </c>
      <c r="F23" s="52" t="s">
        <v>149</v>
      </c>
      <c r="J23" s="52" t="s">
        <v>149</v>
      </c>
      <c r="O23" s="50" t="s">
        <v>137</v>
      </c>
    </row>
    <row r="24" spans="2:17" ht="18" x14ac:dyDescent="0.2">
      <c r="B24" s="53" t="s">
        <v>138</v>
      </c>
    </row>
    <row r="26" spans="2:17" x14ac:dyDescent="0.2">
      <c r="B26" t="s">
        <v>150</v>
      </c>
      <c r="F26" t="s">
        <v>150</v>
      </c>
      <c r="J26" t="s">
        <v>150</v>
      </c>
      <c r="O26" t="s">
        <v>139</v>
      </c>
    </row>
    <row r="27" spans="2:17" ht="16" thickBot="1" x14ac:dyDescent="0.25"/>
    <row r="28" spans="2:17" x14ac:dyDescent="0.2">
      <c r="B28" s="49"/>
      <c r="C28" s="49" t="s">
        <v>129</v>
      </c>
      <c r="D28" s="49" t="s">
        <v>130</v>
      </c>
      <c r="F28" s="49"/>
      <c r="G28" s="49" t="s">
        <v>129</v>
      </c>
      <c r="H28" s="49" t="s">
        <v>130</v>
      </c>
      <c r="J28" s="49"/>
      <c r="K28" s="49" t="s">
        <v>129</v>
      </c>
      <c r="L28" s="49" t="s">
        <v>130</v>
      </c>
      <c r="O28" s="49"/>
      <c r="P28" s="49" t="s">
        <v>129</v>
      </c>
      <c r="Q28" s="49" t="s">
        <v>130</v>
      </c>
    </row>
    <row r="29" spans="2:17" x14ac:dyDescent="0.2">
      <c r="B29" s="50" t="s">
        <v>9</v>
      </c>
      <c r="C29" s="50">
        <v>6.2126260243761243E-2</v>
      </c>
      <c r="D29" s="50">
        <v>0.14356648330345784</v>
      </c>
      <c r="F29" s="50" t="s">
        <v>9</v>
      </c>
      <c r="G29" s="50">
        <v>0.66982456185347705</v>
      </c>
      <c r="H29" s="50">
        <v>0.63607087321142064</v>
      </c>
      <c r="J29" s="50" t="s">
        <v>9</v>
      </c>
      <c r="K29" s="50">
        <v>7.7484650985773644</v>
      </c>
      <c r="L29" s="50">
        <v>10.526977123929976</v>
      </c>
      <c r="O29" s="50" t="s">
        <v>9</v>
      </c>
      <c r="P29" s="50">
        <v>36.100008000000003</v>
      </c>
      <c r="Q29" s="50">
        <v>24.736591999999998</v>
      </c>
    </row>
    <row r="30" spans="2:17" x14ac:dyDescent="0.2">
      <c r="B30" s="50" t="s">
        <v>131</v>
      </c>
      <c r="C30" s="50">
        <v>6.8526322678806942E-4</v>
      </c>
      <c r="D30" s="50">
        <v>4.7408578243418806E-3</v>
      </c>
      <c r="F30" s="50" t="s">
        <v>131</v>
      </c>
      <c r="G30" s="50">
        <v>2.8349825014503937E-4</v>
      </c>
      <c r="H30" s="50">
        <v>4.1423543746868545E-3</v>
      </c>
      <c r="J30" s="50" t="s">
        <v>131</v>
      </c>
      <c r="K30" s="50">
        <v>0.39886422791914339</v>
      </c>
      <c r="L30" s="50">
        <v>13.142636052024358</v>
      </c>
      <c r="O30" s="50" t="s">
        <v>131</v>
      </c>
      <c r="P30" s="50">
        <v>22.02427996757001</v>
      </c>
      <c r="Q30" s="50">
        <v>45.574022901320063</v>
      </c>
    </row>
    <row r="31" spans="2:17" x14ac:dyDescent="0.2">
      <c r="B31" s="50" t="s">
        <v>132</v>
      </c>
      <c r="C31" s="50">
        <v>5</v>
      </c>
      <c r="D31" s="50">
        <v>5</v>
      </c>
      <c r="F31" s="50" t="s">
        <v>132</v>
      </c>
      <c r="G31" s="50">
        <v>5</v>
      </c>
      <c r="H31" s="50">
        <v>5</v>
      </c>
      <c r="J31" s="50" t="s">
        <v>132</v>
      </c>
      <c r="K31" s="50">
        <v>5</v>
      </c>
      <c r="L31" s="50">
        <v>5</v>
      </c>
      <c r="O31" s="50" t="s">
        <v>132</v>
      </c>
      <c r="P31" s="50">
        <v>5</v>
      </c>
      <c r="Q31" s="50">
        <v>5</v>
      </c>
    </row>
    <row r="32" spans="2:17" x14ac:dyDescent="0.2">
      <c r="B32" s="50" t="s">
        <v>151</v>
      </c>
      <c r="C32" s="50">
        <v>2.713060525564975E-3</v>
      </c>
      <c r="D32" s="50"/>
      <c r="F32" s="50" t="s">
        <v>151</v>
      </c>
      <c r="G32" s="50">
        <v>2.2129263124159469E-3</v>
      </c>
      <c r="H32" s="50"/>
      <c r="J32" s="50" t="s">
        <v>151</v>
      </c>
      <c r="K32" s="50">
        <v>6.7707501399717502</v>
      </c>
      <c r="L32" s="50"/>
      <c r="O32" s="50" t="s">
        <v>140</v>
      </c>
      <c r="P32" s="50">
        <v>0</v>
      </c>
      <c r="Q32" s="50"/>
    </row>
    <row r="33" spans="2:17" x14ac:dyDescent="0.2">
      <c r="B33" s="50" t="s">
        <v>140</v>
      </c>
      <c r="C33" s="50">
        <v>0</v>
      </c>
      <c r="D33" s="50"/>
      <c r="F33" s="50" t="s">
        <v>140</v>
      </c>
      <c r="G33" s="50">
        <v>0</v>
      </c>
      <c r="H33" s="50"/>
      <c r="J33" s="50" t="s">
        <v>140</v>
      </c>
      <c r="K33" s="50">
        <v>0</v>
      </c>
      <c r="L33" s="50"/>
      <c r="O33" s="50" t="s">
        <v>133</v>
      </c>
      <c r="P33" s="50">
        <v>7</v>
      </c>
      <c r="Q33" s="50"/>
    </row>
    <row r="34" spans="2:17" x14ac:dyDescent="0.2">
      <c r="B34" s="50" t="s">
        <v>133</v>
      </c>
      <c r="C34" s="50">
        <v>8</v>
      </c>
      <c r="D34" s="50"/>
      <c r="F34" s="50" t="s">
        <v>133</v>
      </c>
      <c r="G34" s="50">
        <v>8</v>
      </c>
      <c r="H34" s="50"/>
      <c r="J34" s="50" t="s">
        <v>133</v>
      </c>
      <c r="K34" s="50">
        <v>8</v>
      </c>
      <c r="L34" s="50"/>
      <c r="O34" s="50" t="s">
        <v>141</v>
      </c>
      <c r="P34" s="50">
        <v>3.0904805292739921</v>
      </c>
      <c r="Q34" s="50"/>
    </row>
    <row r="35" spans="2:17" x14ac:dyDescent="0.2">
      <c r="B35" s="50" t="s">
        <v>141</v>
      </c>
      <c r="C35" s="50">
        <v>-2.4721750414724384</v>
      </c>
      <c r="D35" s="50"/>
      <c r="F35" s="50" t="s">
        <v>141</v>
      </c>
      <c r="G35" s="50">
        <v>1.1345085362306162</v>
      </c>
      <c r="H35" s="50"/>
      <c r="J35" s="50" t="s">
        <v>141</v>
      </c>
      <c r="K35" s="50">
        <v>-1.6883554784542294</v>
      </c>
      <c r="L35" s="50"/>
      <c r="O35" s="50" t="s">
        <v>142</v>
      </c>
      <c r="P35" s="50">
        <v>8.7775755575920586E-3</v>
      </c>
      <c r="Q35" s="50"/>
    </row>
    <row r="36" spans="2:17" x14ac:dyDescent="0.2">
      <c r="B36" s="50" t="s">
        <v>142</v>
      </c>
      <c r="C36" s="50">
        <v>1.9289702761485682E-2</v>
      </c>
      <c r="D36" s="50"/>
      <c r="F36" s="50" t="s">
        <v>142</v>
      </c>
      <c r="G36" s="50">
        <v>0.14471451062254787</v>
      </c>
      <c r="H36" s="50"/>
      <c r="J36" s="50" t="s">
        <v>142</v>
      </c>
      <c r="K36" s="50">
        <v>6.490969014299347E-2</v>
      </c>
      <c r="L36" s="50"/>
      <c r="O36" s="50" t="s">
        <v>143</v>
      </c>
      <c r="P36" s="50">
        <v>1.8945786050900073</v>
      </c>
      <c r="Q36" s="50"/>
    </row>
    <row r="37" spans="2:17" x14ac:dyDescent="0.2">
      <c r="B37" s="50" t="s">
        <v>143</v>
      </c>
      <c r="C37" s="50">
        <v>1.8595480375308981</v>
      </c>
      <c r="D37" s="50"/>
      <c r="F37" s="50" t="s">
        <v>143</v>
      </c>
      <c r="G37" s="50">
        <v>1.8595480375308981</v>
      </c>
      <c r="H37" s="50"/>
      <c r="J37" s="50" t="s">
        <v>143</v>
      </c>
      <c r="K37" s="50">
        <v>1.8595480375308981</v>
      </c>
      <c r="L37" s="50"/>
      <c r="O37" s="50" t="s">
        <v>144</v>
      </c>
      <c r="P37" s="50">
        <v>1.7555151115184117E-2</v>
      </c>
      <c r="Q37" s="50"/>
    </row>
    <row r="38" spans="2:17" ht="16" thickBot="1" x14ac:dyDescent="0.25">
      <c r="B38" s="50" t="s">
        <v>144</v>
      </c>
      <c r="C38" s="50">
        <v>3.8579405522971365E-2</v>
      </c>
      <c r="D38" s="50"/>
      <c r="F38" s="50" t="s">
        <v>144</v>
      </c>
      <c r="G38" s="50">
        <v>0.28942902124509573</v>
      </c>
      <c r="H38" s="50"/>
      <c r="J38" s="50" t="s">
        <v>144</v>
      </c>
      <c r="K38" s="50">
        <v>0.12981938028598694</v>
      </c>
      <c r="L38" s="50"/>
      <c r="O38" s="51" t="s">
        <v>145</v>
      </c>
      <c r="P38" s="51">
        <v>2.3646242515927849</v>
      </c>
      <c r="Q38" s="51"/>
    </row>
    <row r="39" spans="2:17" ht="16" thickBot="1" x14ac:dyDescent="0.25">
      <c r="B39" s="51" t="s">
        <v>145</v>
      </c>
      <c r="C39" s="51">
        <v>2.3060041352041671</v>
      </c>
      <c r="D39" s="51"/>
      <c r="F39" s="51" t="s">
        <v>145</v>
      </c>
      <c r="G39" s="51">
        <v>2.3060041352041671</v>
      </c>
      <c r="H39" s="51"/>
      <c r="J39" s="51" t="s">
        <v>145</v>
      </c>
      <c r="K39" s="51">
        <v>2.3060041352041671</v>
      </c>
      <c r="L39" s="51"/>
    </row>
    <row r="40" spans="2:17" x14ac:dyDescent="0.2">
      <c r="B40" t="s">
        <v>146</v>
      </c>
      <c r="C40" s="37" t="s">
        <v>147</v>
      </c>
      <c r="F40" t="s">
        <v>161</v>
      </c>
      <c r="G40" s="37" t="s">
        <v>162</v>
      </c>
      <c r="J40" t="s">
        <v>161</v>
      </c>
      <c r="K40" s="37" t="s">
        <v>152</v>
      </c>
      <c r="O40" t="s">
        <v>146</v>
      </c>
      <c r="P40" s="37" t="s">
        <v>147</v>
      </c>
    </row>
    <row r="43" spans="2:17" ht="18" x14ac:dyDescent="0.2">
      <c r="B43" s="53" t="s">
        <v>148</v>
      </c>
    </row>
    <row r="50" spans="1:8" ht="16" x14ac:dyDescent="0.2">
      <c r="A50" s="54" t="s">
        <v>153</v>
      </c>
    </row>
    <row r="51" spans="1:8" x14ac:dyDescent="0.2">
      <c r="A51" s="55"/>
    </row>
    <row r="52" spans="1:8" x14ac:dyDescent="0.2">
      <c r="B52" t="s">
        <v>116</v>
      </c>
      <c r="F52" t="s">
        <v>124</v>
      </c>
    </row>
    <row r="53" spans="1:8" x14ac:dyDescent="0.2">
      <c r="B53" t="s">
        <v>154</v>
      </c>
      <c r="C53" t="s">
        <v>155</v>
      </c>
      <c r="F53" t="s">
        <v>154</v>
      </c>
      <c r="G53" t="s">
        <v>155</v>
      </c>
    </row>
    <row r="54" spans="1:8" x14ac:dyDescent="0.2">
      <c r="B54" s="57">
        <v>16.010000000000002</v>
      </c>
      <c r="C54" s="57">
        <v>1.55</v>
      </c>
      <c r="F54" s="40">
        <v>7.3767036603807155</v>
      </c>
      <c r="G54" s="40">
        <v>0.85738999999999999</v>
      </c>
    </row>
    <row r="55" spans="1:8" x14ac:dyDescent="0.2">
      <c r="B55" s="57">
        <v>20.309999999999999</v>
      </c>
      <c r="C55" s="57">
        <v>0.99</v>
      </c>
      <c r="F55" s="40">
        <v>9.8394532412592088</v>
      </c>
      <c r="G55" s="40">
        <v>0.93952000000000002</v>
      </c>
    </row>
    <row r="56" spans="1:8" x14ac:dyDescent="0.2">
      <c r="B56" s="57">
        <v>15.04</v>
      </c>
      <c r="C56" s="57">
        <v>1.05</v>
      </c>
      <c r="F56" s="40">
        <v>2.0744959211194089</v>
      </c>
      <c r="G56" s="40">
        <v>0.55013000000000001</v>
      </c>
    </row>
    <row r="57" spans="1:8" x14ac:dyDescent="0.2">
      <c r="B57" s="57">
        <v>17.059999999999999</v>
      </c>
      <c r="C57" s="57">
        <v>1.1599999999999999</v>
      </c>
      <c r="F57" s="40">
        <v>10.644404137809117</v>
      </c>
      <c r="G57" s="40">
        <v>1.3329599999999999</v>
      </c>
    </row>
    <row r="58" spans="1:8" x14ac:dyDescent="0.2">
      <c r="B58" s="57">
        <v>20.87</v>
      </c>
      <c r="C58" s="57">
        <v>0.56000000000000005</v>
      </c>
      <c r="F58" s="40">
        <v>14.303352886695345</v>
      </c>
      <c r="G58" s="40">
        <v>1.65496</v>
      </c>
    </row>
    <row r="60" spans="1:8" x14ac:dyDescent="0.2">
      <c r="B60" t="s">
        <v>128</v>
      </c>
      <c r="F60" t="s">
        <v>128</v>
      </c>
    </row>
    <row r="61" spans="1:8" ht="16" thickBot="1" x14ac:dyDescent="0.25"/>
    <row r="62" spans="1:8" x14ac:dyDescent="0.2">
      <c r="B62" s="49"/>
      <c r="C62" s="49" t="s">
        <v>129</v>
      </c>
      <c r="D62" s="49" t="s">
        <v>130</v>
      </c>
      <c r="F62" s="49"/>
      <c r="G62" s="49" t="s">
        <v>129</v>
      </c>
      <c r="H62" s="49" t="s">
        <v>130</v>
      </c>
    </row>
    <row r="63" spans="1:8" x14ac:dyDescent="0.2">
      <c r="B63" s="50" t="s">
        <v>9</v>
      </c>
      <c r="C63" s="50">
        <v>17.858000000000001</v>
      </c>
      <c r="D63" s="50">
        <v>1.0620000000000001</v>
      </c>
      <c r="F63" s="50" t="s">
        <v>9</v>
      </c>
      <c r="G63" s="50">
        <v>8.8476819694527595</v>
      </c>
      <c r="H63" s="50">
        <v>1.0669919999999999</v>
      </c>
    </row>
    <row r="64" spans="1:8" x14ac:dyDescent="0.2">
      <c r="B64" s="50" t="s">
        <v>131</v>
      </c>
      <c r="C64" s="50">
        <v>6.7693699999999808</v>
      </c>
      <c r="D64" s="50">
        <v>0.12626999999999988</v>
      </c>
      <c r="F64" s="50" t="s">
        <v>131</v>
      </c>
      <c r="G64" s="50">
        <v>20.503998098547086</v>
      </c>
      <c r="H64" s="50">
        <v>0.18594344556999998</v>
      </c>
    </row>
    <row r="65" spans="2:8" x14ac:dyDescent="0.2">
      <c r="B65" s="50" t="s">
        <v>132</v>
      </c>
      <c r="C65" s="50">
        <v>5</v>
      </c>
      <c r="D65" s="50">
        <v>5</v>
      </c>
      <c r="F65" s="50" t="s">
        <v>132</v>
      </c>
      <c r="G65" s="50">
        <v>5</v>
      </c>
      <c r="H65" s="50">
        <v>5</v>
      </c>
    </row>
    <row r="66" spans="2:8" x14ac:dyDescent="0.2">
      <c r="B66" s="50" t="s">
        <v>133</v>
      </c>
      <c r="C66" s="50">
        <v>4</v>
      </c>
      <c r="D66" s="50">
        <v>4</v>
      </c>
      <c r="F66" s="50" t="s">
        <v>133</v>
      </c>
      <c r="G66" s="50">
        <v>4</v>
      </c>
      <c r="H66" s="50">
        <v>4</v>
      </c>
    </row>
    <row r="67" spans="2:8" x14ac:dyDescent="0.2">
      <c r="B67" s="50" t="s">
        <v>134</v>
      </c>
      <c r="C67" s="50">
        <v>53.610279559673614</v>
      </c>
      <c r="D67" s="50"/>
      <c r="F67" s="50" t="s">
        <v>134</v>
      </c>
      <c r="G67" s="50">
        <v>110.27007720381401</v>
      </c>
      <c r="H67" s="50"/>
    </row>
    <row r="68" spans="2:8" x14ac:dyDescent="0.2">
      <c r="B68" s="50" t="s">
        <v>135</v>
      </c>
      <c r="C68" s="50">
        <v>9.9366063600005291E-4</v>
      </c>
      <c r="D68" s="50"/>
      <c r="F68" s="50" t="s">
        <v>135</v>
      </c>
      <c r="G68" s="50">
        <v>2.40854411645902E-4</v>
      </c>
      <c r="H68" s="50"/>
    </row>
    <row r="69" spans="2:8" ht="16" thickBot="1" x14ac:dyDescent="0.25">
      <c r="B69" s="51" t="s">
        <v>136</v>
      </c>
      <c r="C69" s="51">
        <v>6.38823290869587</v>
      </c>
      <c r="D69" s="51"/>
      <c r="F69" s="51" t="s">
        <v>136</v>
      </c>
      <c r="G69" s="51">
        <v>6.38823290869587</v>
      </c>
      <c r="H69" s="51"/>
    </row>
    <row r="70" spans="2:8" x14ac:dyDescent="0.2">
      <c r="B70" s="50" t="s">
        <v>137</v>
      </c>
      <c r="F70" s="50" t="s">
        <v>137</v>
      </c>
    </row>
    <row r="73" spans="2:8" x14ac:dyDescent="0.2">
      <c r="B73" t="s">
        <v>139</v>
      </c>
      <c r="F73" t="s">
        <v>139</v>
      </c>
    </row>
    <row r="74" spans="2:8" ht="16" thickBot="1" x14ac:dyDescent="0.25"/>
    <row r="75" spans="2:8" x14ac:dyDescent="0.2">
      <c r="B75" s="49"/>
      <c r="C75" s="49" t="s">
        <v>129</v>
      </c>
      <c r="D75" s="49" t="s">
        <v>130</v>
      </c>
      <c r="F75" s="49"/>
      <c r="G75" s="49" t="s">
        <v>129</v>
      </c>
      <c r="H75" s="49" t="s">
        <v>130</v>
      </c>
    </row>
    <row r="76" spans="2:8" x14ac:dyDescent="0.2">
      <c r="B76" s="50" t="s">
        <v>9</v>
      </c>
      <c r="C76" s="50">
        <v>17.858000000000001</v>
      </c>
      <c r="D76" s="50">
        <v>1.0620000000000001</v>
      </c>
      <c r="F76" s="50" t="s">
        <v>9</v>
      </c>
      <c r="G76" s="50">
        <v>8.8476819694527595</v>
      </c>
      <c r="H76" s="50">
        <v>1.0669919999999999</v>
      </c>
    </row>
    <row r="77" spans="2:8" x14ac:dyDescent="0.2">
      <c r="B77" s="50" t="s">
        <v>131</v>
      </c>
      <c r="C77" s="50">
        <v>6.7693699999999808</v>
      </c>
      <c r="D77" s="50">
        <v>0.12626999999999988</v>
      </c>
      <c r="F77" s="50" t="s">
        <v>131</v>
      </c>
      <c r="G77" s="50">
        <v>20.503998098547086</v>
      </c>
      <c r="H77" s="50">
        <v>0.18594344556999998</v>
      </c>
    </row>
    <row r="78" spans="2:8" x14ac:dyDescent="0.2">
      <c r="B78" s="50" t="s">
        <v>132</v>
      </c>
      <c r="C78" s="50">
        <v>5</v>
      </c>
      <c r="D78" s="50">
        <v>5</v>
      </c>
      <c r="F78" s="50" t="s">
        <v>132</v>
      </c>
      <c r="G78" s="50">
        <v>5</v>
      </c>
      <c r="H78" s="50">
        <v>5</v>
      </c>
    </row>
    <row r="79" spans="2:8" x14ac:dyDescent="0.2">
      <c r="B79" s="50" t="s">
        <v>140</v>
      </c>
      <c r="C79" s="50">
        <v>0</v>
      </c>
      <c r="D79" s="50"/>
      <c r="F79" s="50" t="s">
        <v>140</v>
      </c>
      <c r="G79" s="50">
        <v>0</v>
      </c>
      <c r="H79" s="50"/>
    </row>
    <row r="80" spans="2:8" x14ac:dyDescent="0.2">
      <c r="B80" s="50" t="s">
        <v>133</v>
      </c>
      <c r="C80" s="50">
        <v>4</v>
      </c>
      <c r="D80" s="50"/>
      <c r="F80" s="50" t="s">
        <v>133</v>
      </c>
      <c r="G80" s="50">
        <v>4</v>
      </c>
      <c r="H80" s="50"/>
    </row>
    <row r="81" spans="2:8" x14ac:dyDescent="0.2">
      <c r="B81" s="50" t="s">
        <v>141</v>
      </c>
      <c r="C81" s="50">
        <v>14.302224078363368</v>
      </c>
      <c r="D81" s="50"/>
      <c r="F81" s="50" t="s">
        <v>141</v>
      </c>
      <c r="G81" s="50">
        <v>3.8249299075163243</v>
      </c>
      <c r="H81" s="50"/>
    </row>
    <row r="82" spans="2:8" x14ac:dyDescent="0.2">
      <c r="B82" s="50" t="s">
        <v>142</v>
      </c>
      <c r="C82" s="50">
        <v>6.9419850965122106E-5</v>
      </c>
      <c r="D82" s="50"/>
      <c r="F82" s="50" t="s">
        <v>142</v>
      </c>
      <c r="G82" s="50">
        <v>9.3495569653515853E-3</v>
      </c>
      <c r="H82" s="50"/>
    </row>
    <row r="83" spans="2:8" x14ac:dyDescent="0.2">
      <c r="B83" s="50" t="s">
        <v>143</v>
      </c>
      <c r="C83" s="50">
        <v>2.1318467863266499</v>
      </c>
      <c r="D83" s="50"/>
      <c r="F83" s="50" t="s">
        <v>143</v>
      </c>
      <c r="G83" s="50">
        <v>2.1318467863266499</v>
      </c>
      <c r="H83" s="50"/>
    </row>
    <row r="84" spans="2:8" x14ac:dyDescent="0.2">
      <c r="B84" s="50" t="s">
        <v>144</v>
      </c>
      <c r="C84" s="50">
        <v>1.3883970193024421E-4</v>
      </c>
      <c r="D84" s="50"/>
      <c r="F84" s="50" t="s">
        <v>144</v>
      </c>
      <c r="G84" s="50">
        <v>1.8699113930703171E-2</v>
      </c>
      <c r="H84" s="50"/>
    </row>
    <row r="85" spans="2:8" ht="16" thickBot="1" x14ac:dyDescent="0.25">
      <c r="B85" s="51" t="s">
        <v>145</v>
      </c>
      <c r="C85" s="51">
        <v>2.7764451051977934</v>
      </c>
      <c r="D85" s="51"/>
      <c r="F85" s="51" t="s">
        <v>145</v>
      </c>
      <c r="G85" s="51">
        <v>2.7764451051977934</v>
      </c>
      <c r="H85" s="51"/>
    </row>
  </sheetData>
  <mergeCells count="1">
    <mergeCell ref="O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I37"/>
  <sheetViews>
    <sheetView workbookViewId="0">
      <selection activeCell="D19" sqref="D19"/>
    </sheetView>
  </sheetViews>
  <sheetFormatPr baseColWidth="10" defaultRowHeight="15" x14ac:dyDescent="0.2"/>
  <sheetData>
    <row r="4" spans="3:9" x14ac:dyDescent="0.2">
      <c r="D4" t="s">
        <v>116</v>
      </c>
      <c r="F4" t="s">
        <v>124</v>
      </c>
      <c r="H4" t="s">
        <v>125</v>
      </c>
    </row>
    <row r="5" spans="3:9" x14ac:dyDescent="0.2">
      <c r="C5" t="s">
        <v>17</v>
      </c>
      <c r="D5" s="44">
        <v>6.2126260243761243E-2</v>
      </c>
      <c r="E5" s="44">
        <v>2.6177532862897326E-2</v>
      </c>
      <c r="F5" s="44">
        <v>0.14356648330345784</v>
      </c>
      <c r="G5" s="44">
        <v>6.885388750348001E-2</v>
      </c>
      <c r="H5" s="44">
        <v>0.12380905563649815</v>
      </c>
      <c r="I5" s="44">
        <v>3.6767012678688087E-2</v>
      </c>
    </row>
    <row r="6" spans="3:9" x14ac:dyDescent="0.2">
      <c r="C6" t="s">
        <v>20</v>
      </c>
      <c r="D6" s="44">
        <v>0.66982456185347705</v>
      </c>
      <c r="E6" s="44">
        <v>1.6837406277245892E-2</v>
      </c>
      <c r="F6" s="44">
        <v>0.80278049932039397</v>
      </c>
      <c r="G6" s="44">
        <v>6.0588007274748799E-2</v>
      </c>
      <c r="H6" s="44">
        <v>0.67855854632931278</v>
      </c>
      <c r="I6" s="44">
        <v>8.1309079350553246E-2</v>
      </c>
    </row>
    <row r="7" spans="3:9" x14ac:dyDescent="0.2">
      <c r="C7" t="s">
        <v>22</v>
      </c>
      <c r="D7" s="44">
        <v>7.7484650985773644</v>
      </c>
      <c r="E7" s="44">
        <v>0.63155698707174746</v>
      </c>
      <c r="F7" s="44">
        <v>7.0276368927964796</v>
      </c>
      <c r="G7" s="44">
        <v>2.0368118060350464</v>
      </c>
      <c r="H7" s="44">
        <v>5.6631643698385359</v>
      </c>
      <c r="I7" s="44">
        <v>0.65978765245200655</v>
      </c>
    </row>
    <row r="17" spans="2:9" x14ac:dyDescent="0.2">
      <c r="B17" t="s">
        <v>117</v>
      </c>
    </row>
    <row r="18" spans="2:9" x14ac:dyDescent="0.2">
      <c r="C18" t="s">
        <v>17</v>
      </c>
      <c r="D18" t="s">
        <v>20</v>
      </c>
      <c r="E18" t="s">
        <v>22</v>
      </c>
      <c r="H18" t="s">
        <v>55</v>
      </c>
      <c r="I18" t="s">
        <v>56</v>
      </c>
    </row>
    <row r="19" spans="2:9" x14ac:dyDescent="0.2">
      <c r="B19" t="s">
        <v>57</v>
      </c>
      <c r="C19" s="44">
        <v>8.9944601687068484E-2</v>
      </c>
      <c r="D19" s="44">
        <v>0.75532766798615159</v>
      </c>
      <c r="E19" s="44">
        <v>5.1904731236078767</v>
      </c>
      <c r="G19" t="s">
        <v>17</v>
      </c>
      <c r="H19" s="44">
        <v>0.12380905563649815</v>
      </c>
      <c r="I19" s="44">
        <v>3.6767012678688087E-2</v>
      </c>
    </row>
    <row r="20" spans="2:9" x14ac:dyDescent="0.2">
      <c r="B20" t="s">
        <v>58</v>
      </c>
      <c r="C20" s="44">
        <v>0.16291586919912998</v>
      </c>
      <c r="D20" s="44">
        <v>0.59336540877757615</v>
      </c>
      <c r="E20" s="44">
        <v>6.4169478980505152</v>
      </c>
      <c r="G20" t="s">
        <v>20</v>
      </c>
      <c r="H20" s="44">
        <v>0.67855854632931278</v>
      </c>
      <c r="I20" s="44">
        <v>8.1309079350553246E-2</v>
      </c>
    </row>
    <row r="21" spans="2:9" x14ac:dyDescent="0.2">
      <c r="B21" t="s">
        <v>59</v>
      </c>
      <c r="C21" s="44">
        <v>0.118566696023296</v>
      </c>
      <c r="D21" s="44">
        <v>0.68698256222421095</v>
      </c>
      <c r="E21" s="44">
        <v>5.3820720878572157</v>
      </c>
      <c r="G21" t="s">
        <v>22</v>
      </c>
      <c r="H21" s="44">
        <v>5.6631643698385359</v>
      </c>
      <c r="I21" s="44">
        <v>0.65978765245200655</v>
      </c>
    </row>
    <row r="23" spans="2:9" x14ac:dyDescent="0.2">
      <c r="B23" t="s">
        <v>116</v>
      </c>
    </row>
    <row r="24" spans="2:9" x14ac:dyDescent="0.2">
      <c r="C24" t="s">
        <v>17</v>
      </c>
      <c r="D24" t="s">
        <v>20</v>
      </c>
      <c r="E24" t="s">
        <v>22</v>
      </c>
      <c r="H24" t="s">
        <v>55</v>
      </c>
      <c r="I24" t="s">
        <v>56</v>
      </c>
    </row>
    <row r="25" spans="2:9" x14ac:dyDescent="0.2">
      <c r="B25" t="s">
        <v>57</v>
      </c>
      <c r="C25" s="44">
        <v>9.7103389909197466E-2</v>
      </c>
      <c r="D25" s="44">
        <v>0.65225996096261196</v>
      </c>
      <c r="E25" s="44">
        <v>7.605566435737626</v>
      </c>
      <c r="G25" t="s">
        <v>17</v>
      </c>
      <c r="H25" s="44">
        <v>6.2126260243761243E-2</v>
      </c>
      <c r="I25" s="44">
        <v>2.6177532862897326E-2</v>
      </c>
    </row>
    <row r="26" spans="2:9" x14ac:dyDescent="0.2">
      <c r="B26" t="s">
        <v>58</v>
      </c>
      <c r="C26" s="44">
        <v>4.8984393641079343E-2</v>
      </c>
      <c r="D26" s="44">
        <v>0.65824807132712893</v>
      </c>
      <c r="E26" s="44">
        <v>7.074673485630119</v>
      </c>
      <c r="G26" t="s">
        <v>20</v>
      </c>
      <c r="H26" s="44">
        <v>0.66982456185347705</v>
      </c>
      <c r="I26" s="44">
        <v>1.6837406277245892E-2</v>
      </c>
    </row>
    <row r="27" spans="2:9" x14ac:dyDescent="0.2">
      <c r="B27" t="s">
        <v>113</v>
      </c>
      <c r="C27" s="44">
        <v>6.9990429796489104E-2</v>
      </c>
      <c r="D27" s="44">
        <v>0.68284361301403995</v>
      </c>
      <c r="E27" s="44">
        <v>8.4706647638792596</v>
      </c>
      <c r="G27" t="s">
        <v>22</v>
      </c>
      <c r="H27" s="44">
        <v>7.7484650985773644</v>
      </c>
      <c r="I27" s="44">
        <v>0.63155698707174746</v>
      </c>
    </row>
    <row r="28" spans="2:9" x14ac:dyDescent="0.2">
      <c r="B28" t="s">
        <v>114</v>
      </c>
      <c r="C28" s="44">
        <v>6.7795697648125625E-2</v>
      </c>
      <c r="D28" s="44">
        <v>0.69188570482194678</v>
      </c>
      <c r="E28" s="44">
        <v>8.3411483708977627</v>
      </c>
    </row>
    <row r="29" spans="2:9" x14ac:dyDescent="0.2">
      <c r="B29" t="s">
        <v>115</v>
      </c>
      <c r="C29" s="44">
        <v>2.6757390223914639E-2</v>
      </c>
      <c r="D29" s="44">
        <v>0.66388545914165809</v>
      </c>
      <c r="E29" s="44">
        <v>7.250272436742053</v>
      </c>
    </row>
    <row r="31" spans="2:9" x14ac:dyDescent="0.2">
      <c r="B31" t="s">
        <v>124</v>
      </c>
    </row>
    <row r="32" spans="2:9" x14ac:dyDescent="0.2">
      <c r="C32" t="s">
        <v>17</v>
      </c>
      <c r="D32" t="s">
        <v>20</v>
      </c>
      <c r="E32" t="s">
        <v>22</v>
      </c>
      <c r="H32" t="s">
        <v>55</v>
      </c>
      <c r="I32" t="s">
        <v>56</v>
      </c>
    </row>
    <row r="33" spans="2:9" x14ac:dyDescent="0.2">
      <c r="B33" t="s">
        <v>57</v>
      </c>
      <c r="C33" s="44">
        <v>0.11622942163244628</v>
      </c>
      <c r="D33" s="44">
        <v>0.70964469710544364</v>
      </c>
      <c r="E33" s="44">
        <v>9.2549655608722805</v>
      </c>
      <c r="G33" t="s">
        <v>17</v>
      </c>
      <c r="H33" s="44">
        <v>0.14356648330345784</v>
      </c>
      <c r="I33" s="44">
        <v>6.885388750348001E-2</v>
      </c>
    </row>
    <row r="34" spans="2:9" x14ac:dyDescent="0.2">
      <c r="B34" t="s">
        <v>58</v>
      </c>
      <c r="C34" s="44">
        <v>9.5484980411346967E-2</v>
      </c>
      <c r="D34" s="44">
        <v>0.81907851789157915</v>
      </c>
      <c r="E34" s="44">
        <v>5.2759460068970379</v>
      </c>
      <c r="G34" t="s">
        <v>20</v>
      </c>
      <c r="H34" s="44">
        <v>0.80278049932039397</v>
      </c>
      <c r="I34" s="44">
        <v>6.0588007274748799E-2</v>
      </c>
    </row>
    <row r="35" spans="2:9" x14ac:dyDescent="0.2">
      <c r="B35" t="s">
        <v>113</v>
      </c>
      <c r="C35" s="44">
        <v>0.26518731340920015</v>
      </c>
      <c r="D35" s="44">
        <v>0.87845444994955457</v>
      </c>
      <c r="E35" s="44">
        <v>9.2433006002371911</v>
      </c>
      <c r="G35" t="s">
        <v>22</v>
      </c>
      <c r="H35" s="44">
        <v>7.0276368927964796</v>
      </c>
      <c r="I35" s="44">
        <v>2.0368118060350464</v>
      </c>
    </row>
    <row r="36" spans="2:9" x14ac:dyDescent="0.2">
      <c r="B36" t="s">
        <v>114</v>
      </c>
      <c r="C36" s="44">
        <v>0.12522636145176994</v>
      </c>
      <c r="D36" s="44">
        <v>0.80049018837644637</v>
      </c>
      <c r="E36" s="44">
        <v>5.5510704137119875</v>
      </c>
    </row>
    <row r="37" spans="2:9" x14ac:dyDescent="0.2">
      <c r="B37" t="s">
        <v>115</v>
      </c>
      <c r="C37" s="44">
        <v>0.11570433961252584</v>
      </c>
      <c r="D37" s="44">
        <v>0.80623464327894656</v>
      </c>
      <c r="E37" s="44">
        <v>5.8129018822639047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E405"/>
  <sheetViews>
    <sheetView topLeftCell="K1" workbookViewId="0">
      <selection activeCell="V15" sqref="V15:V19"/>
    </sheetView>
  </sheetViews>
  <sheetFormatPr baseColWidth="10" defaultRowHeight="15" x14ac:dyDescent="0.2"/>
  <cols>
    <col min="1" max="1" width="14.5" bestFit="1" customWidth="1"/>
    <col min="2" max="2" width="14.5" customWidth="1"/>
    <col min="7" max="7" width="12.5" customWidth="1"/>
    <col min="17" max="17" width="11.33203125" bestFit="1" customWidth="1"/>
  </cols>
  <sheetData>
    <row r="2" spans="1:161" x14ac:dyDescent="0.2">
      <c r="F2" t="s">
        <v>96</v>
      </c>
      <c r="G2" t="s">
        <v>54</v>
      </c>
    </row>
    <row r="3" spans="1:161" x14ac:dyDescent="0.2">
      <c r="G3" t="s">
        <v>17</v>
      </c>
      <c r="H3" t="s">
        <v>20</v>
      </c>
      <c r="I3" t="s">
        <v>22</v>
      </c>
      <c r="L3" t="s">
        <v>55</v>
      </c>
      <c r="M3" t="s">
        <v>56</v>
      </c>
      <c r="O3" t="s">
        <v>156</v>
      </c>
      <c r="P3" t="s">
        <v>159</v>
      </c>
      <c r="R3" t="s">
        <v>37</v>
      </c>
      <c r="T3" t="s">
        <v>38</v>
      </c>
      <c r="W3" s="34"/>
      <c r="Z3" s="34"/>
      <c r="AC3" s="34"/>
      <c r="AF3" s="34"/>
      <c r="AI3" s="34"/>
      <c r="AL3" s="34"/>
      <c r="AO3" s="34"/>
      <c r="AR3" s="34"/>
      <c r="AU3" s="34"/>
      <c r="AX3" s="34"/>
      <c r="BA3" s="34"/>
      <c r="BD3" s="34"/>
      <c r="BG3" s="34"/>
      <c r="BJ3" s="34"/>
      <c r="BM3" s="34"/>
      <c r="BP3" s="34"/>
      <c r="BS3" s="34"/>
      <c r="BV3" s="34"/>
      <c r="BY3" s="34"/>
      <c r="CB3" s="34"/>
      <c r="CE3" s="34"/>
      <c r="CH3" s="34"/>
      <c r="CK3" s="34"/>
      <c r="CN3" s="34"/>
      <c r="CQ3" s="34"/>
      <c r="CT3" s="34"/>
      <c r="CW3" s="34"/>
      <c r="CZ3" s="34"/>
      <c r="DC3" s="34"/>
      <c r="DF3" s="34"/>
      <c r="DI3" s="34"/>
      <c r="DL3" s="34"/>
      <c r="DO3" s="34"/>
      <c r="DR3" s="34"/>
      <c r="DU3" s="34"/>
      <c r="DX3" s="34"/>
      <c r="EA3" s="34"/>
      <c r="ED3" s="34"/>
      <c r="EG3" s="34"/>
      <c r="EJ3" s="34"/>
      <c r="EM3" s="34"/>
      <c r="EP3" s="34"/>
      <c r="ES3" s="34"/>
      <c r="EV3" s="34"/>
      <c r="EY3" s="34"/>
      <c r="FB3" s="34"/>
      <c r="FE3" s="34"/>
    </row>
    <row r="4" spans="1:161" x14ac:dyDescent="0.2">
      <c r="A4" s="34"/>
      <c r="B4" s="34"/>
      <c r="F4" t="s">
        <v>57</v>
      </c>
      <c r="G4" s="44">
        <v>8.9944601687068498E-2</v>
      </c>
      <c r="H4" s="44">
        <v>0.75532766798615159</v>
      </c>
      <c r="I4" s="44">
        <v>5.1904731236078767</v>
      </c>
      <c r="J4" s="44"/>
      <c r="K4" s="34" t="s">
        <v>17</v>
      </c>
      <c r="L4" s="44">
        <v>0.12380905563649815</v>
      </c>
      <c r="M4" s="44">
        <v>3.6767012678688087E-2</v>
      </c>
      <c r="O4" t="s">
        <v>157</v>
      </c>
      <c r="P4" s="56">
        <f>AVERAGE(F21,F79,F136,F193,F250)</f>
        <v>1.0634960000000002</v>
      </c>
      <c r="Q4" s="56">
        <f>STDEV(F21,F79,F136,F193,F250)</f>
        <v>0.35695343278920788</v>
      </c>
      <c r="R4" s="56">
        <f>AVERAGE(M21,M79,M136,M193,M250)</f>
        <v>57.671230000000001</v>
      </c>
      <c r="S4" s="56">
        <f>STDEV(M21,M79,M136,M193,M250)</f>
        <v>10.333251597979626</v>
      </c>
      <c r="T4" s="56">
        <f>AVERAGE(T21,T79,T136,T193,T250)</f>
        <v>36.100008000000003</v>
      </c>
      <c r="U4" s="40">
        <f>STDEV(T21,T79,T136,T193,T250)</f>
        <v>4.6930032993350865</v>
      </c>
      <c r="AC4" s="34"/>
      <c r="AF4" s="34"/>
      <c r="AI4" s="34"/>
      <c r="AL4" s="34"/>
      <c r="AO4" s="34"/>
      <c r="AR4" s="34"/>
      <c r="AU4" s="34"/>
      <c r="AX4" s="34"/>
      <c r="BA4" s="34"/>
      <c r="BD4" s="34"/>
      <c r="BG4" s="34"/>
      <c r="BJ4" s="34"/>
      <c r="BM4" s="34"/>
      <c r="BP4" s="34"/>
      <c r="BS4" s="34"/>
      <c r="BV4" s="34"/>
      <c r="BY4" s="34"/>
      <c r="CB4" s="34"/>
      <c r="CE4" s="34"/>
      <c r="CH4" s="34"/>
      <c r="CK4" s="34"/>
      <c r="CN4" s="34"/>
      <c r="CQ4" s="34"/>
      <c r="CT4" s="34"/>
      <c r="CW4" s="34"/>
      <c r="CZ4" s="34"/>
      <c r="DC4" s="34"/>
      <c r="DF4" s="34"/>
      <c r="DI4" s="34"/>
      <c r="DL4" s="34"/>
      <c r="DO4" s="34"/>
      <c r="DR4" s="34"/>
      <c r="DU4" s="34"/>
      <c r="DX4" s="34"/>
      <c r="EA4" s="34"/>
      <c r="ED4" s="34"/>
      <c r="EG4" s="34"/>
      <c r="EJ4" s="34"/>
      <c r="EM4" s="34"/>
      <c r="EP4" s="34"/>
      <c r="ES4" s="34"/>
      <c r="EV4" s="34"/>
      <c r="EY4" s="34"/>
      <c r="FB4" s="34"/>
      <c r="FE4" s="34"/>
    </row>
    <row r="5" spans="1:161" x14ac:dyDescent="0.2">
      <c r="A5" s="34"/>
      <c r="B5" s="34"/>
      <c r="F5" t="s">
        <v>58</v>
      </c>
      <c r="G5" s="44">
        <v>0.16291586919912998</v>
      </c>
      <c r="H5" s="44">
        <v>0.59336540877757615</v>
      </c>
      <c r="I5" s="44">
        <v>6.4169478980505152</v>
      </c>
      <c r="J5" s="44"/>
      <c r="K5" s="34" t="s">
        <v>20</v>
      </c>
      <c r="L5" s="44">
        <v>0.67855854632931278</v>
      </c>
      <c r="M5" s="44">
        <v>8.1309079350553246E-2</v>
      </c>
      <c r="O5" t="s">
        <v>158</v>
      </c>
      <c r="P5" s="56">
        <f>((AVERAGE(F49:F58)+AVERAGE(F102:F112)+AVERAGE(F161:F171)+AVERAGE(F217:F230)+AVERAGE(F274:F286))/5)</f>
        <v>17.85925815617502</v>
      </c>
      <c r="Q5" s="56">
        <f>STDEV(AVERAGE(F49:F58),AVERAGE(F102:F112),AVERAGE(F161:F171),AVERAGE(F217:F230),AVERAGE(F274:F286))</f>
        <v>2.6010216437665017</v>
      </c>
      <c r="R5" s="56">
        <f>((AVERAGE(M49:M58)+AVERAGE(M102:M112)+AVERAGE(M161:M171)+AVERAGE(M217:M230)+AVERAGE(M274:M286))/5)</f>
        <v>86.326186113948097</v>
      </c>
      <c r="S5" s="56">
        <f>STDEV(AVERAGE(M49:M58),AVERAGE(M102:M112),AVERAGE(M161:M171),AVERAGE(M217:M230),AVERAGE(M274:M286))</f>
        <v>16.693053098591932</v>
      </c>
      <c r="T5" s="56">
        <f>((AVERAGE(T49:T58)+AVERAGE(T102:T112)+AVERAGE(T161:T171)+AVERAGE(T217:T230)+AVERAGE(T274:T286))/5)</f>
        <v>4.7186771810987782</v>
      </c>
      <c r="U5" s="56">
        <f>STDEV(AVERAGE(T49:T58),AVERAGE(T102:T112),AVERAGE(T161:T171),AVERAGE(T217:T230),AVERAGE(T274:T286))</f>
        <v>0.96623804960810422</v>
      </c>
      <c r="AC5" s="34"/>
      <c r="AF5" s="34"/>
      <c r="AI5" s="34"/>
      <c r="AL5" s="34"/>
      <c r="AO5" s="34"/>
      <c r="AR5" s="34"/>
      <c r="AU5" s="34"/>
      <c r="AX5" s="34"/>
      <c r="BA5" s="34"/>
      <c r="BD5" s="34"/>
      <c r="BG5" s="34"/>
      <c r="BJ5" s="34"/>
      <c r="BM5" s="34"/>
      <c r="BP5" s="34"/>
      <c r="BS5" s="34"/>
      <c r="BV5" s="34"/>
      <c r="BY5" s="34"/>
      <c r="CB5" s="34"/>
      <c r="CE5" s="34"/>
      <c r="CH5" s="34"/>
      <c r="CK5" s="34"/>
      <c r="CN5" s="34"/>
      <c r="CQ5" s="34"/>
      <c r="CT5" s="34"/>
      <c r="CW5" s="34"/>
      <c r="CZ5" s="34"/>
      <c r="DC5" s="34"/>
      <c r="DF5" s="34"/>
      <c r="DI5" s="34"/>
      <c r="DL5" s="34"/>
      <c r="DO5" s="34"/>
      <c r="DR5" s="34"/>
      <c r="DU5" s="34"/>
      <c r="DX5" s="34"/>
      <c r="EA5" s="34"/>
      <c r="ED5" s="34"/>
      <c r="EG5" s="34"/>
      <c r="EJ5" s="34"/>
      <c r="EM5" s="34"/>
      <c r="EP5" s="34"/>
      <c r="ES5" s="34"/>
      <c r="EV5" s="34"/>
      <c r="EY5" s="34"/>
      <c r="FB5" s="34"/>
      <c r="FE5" s="34"/>
    </row>
    <row r="6" spans="1:161" ht="16" customHeight="1" x14ac:dyDescent="0.2">
      <c r="A6" t="s">
        <v>5</v>
      </c>
      <c r="B6" t="s">
        <v>52</v>
      </c>
      <c r="C6" s="34" t="s">
        <v>53</v>
      </c>
      <c r="F6" t="s">
        <v>59</v>
      </c>
      <c r="G6" s="44">
        <v>0.118566696023296</v>
      </c>
      <c r="H6" s="44">
        <v>0.68698256222421095</v>
      </c>
      <c r="I6" s="44">
        <v>5.3820720878572157</v>
      </c>
      <c r="J6" s="44"/>
      <c r="K6" s="34" t="s">
        <v>22</v>
      </c>
      <c r="L6" s="44">
        <v>5.6631643698385359</v>
      </c>
      <c r="M6" s="44">
        <v>0.65978765245200655</v>
      </c>
      <c r="O6" t="s">
        <v>160</v>
      </c>
      <c r="P6" s="56">
        <f>P4/P5</f>
        <v>5.9548722052169094E-2</v>
      </c>
      <c r="Q6" s="56"/>
      <c r="R6" s="56">
        <f>R4/R5</f>
        <v>0.66806183148037634</v>
      </c>
      <c r="S6" s="56"/>
      <c r="T6" s="56">
        <f>T4/T5</f>
        <v>7.6504508815739447</v>
      </c>
      <c r="AC6" s="34"/>
      <c r="AF6" s="34"/>
      <c r="AI6" s="34"/>
      <c r="AL6" s="34"/>
      <c r="AO6" s="34"/>
      <c r="AR6" s="34"/>
      <c r="AU6" s="34"/>
      <c r="AX6" s="34"/>
      <c r="BA6" s="34"/>
      <c r="BD6" s="34"/>
      <c r="BG6" s="34"/>
      <c r="BJ6" s="34"/>
      <c r="BM6" s="34"/>
      <c r="BP6" s="34"/>
      <c r="BS6" s="34"/>
      <c r="BV6" s="34"/>
      <c r="BY6" s="34"/>
      <c r="CB6" s="34"/>
      <c r="CE6" s="34"/>
      <c r="CH6" s="34"/>
      <c r="CK6" s="34"/>
      <c r="CN6" s="34"/>
      <c r="CQ6" s="34"/>
      <c r="CT6" s="34"/>
      <c r="CW6" s="34"/>
      <c r="CZ6" s="34"/>
      <c r="DC6" s="34"/>
      <c r="DF6" s="34"/>
      <c r="DI6" s="34"/>
      <c r="DL6" s="34"/>
      <c r="DO6" s="34"/>
      <c r="DR6" s="34"/>
      <c r="DU6" s="34"/>
      <c r="DX6" s="34"/>
      <c r="EA6" s="34"/>
      <c r="ED6" s="34"/>
      <c r="EG6" s="34"/>
      <c r="EJ6" s="34"/>
      <c r="EM6" s="34"/>
      <c r="EP6" s="34"/>
      <c r="ES6" s="34"/>
      <c r="EV6" s="34"/>
      <c r="EY6" s="34"/>
      <c r="FB6" s="34"/>
      <c r="FE6" s="34"/>
    </row>
    <row r="7" spans="1:161" x14ac:dyDescent="0.2">
      <c r="A7" t="s">
        <v>97</v>
      </c>
      <c r="B7" s="46">
        <v>1571.89</v>
      </c>
      <c r="C7" s="46">
        <v>1681.1899999999998</v>
      </c>
      <c r="Q7" s="34"/>
      <c r="T7" s="34"/>
      <c r="W7" s="34"/>
      <c r="Z7" s="34"/>
      <c r="AC7" s="34"/>
      <c r="AF7" s="34"/>
      <c r="AI7" s="34"/>
      <c r="AL7" s="34"/>
      <c r="AO7" s="34"/>
      <c r="AR7" s="34"/>
      <c r="AU7" s="34"/>
      <c r="AX7" s="34"/>
      <c r="BA7" s="34"/>
      <c r="BD7" s="34"/>
      <c r="BG7" s="34"/>
      <c r="BJ7" s="34"/>
      <c r="BM7" s="34"/>
      <c r="BP7" s="34"/>
      <c r="BS7" s="34"/>
      <c r="BV7" s="34"/>
      <c r="BY7" s="34"/>
      <c r="CB7" s="34"/>
      <c r="CE7" s="34"/>
      <c r="CH7" s="34"/>
      <c r="CK7" s="34"/>
      <c r="CN7" s="34"/>
      <c r="CQ7" s="34"/>
      <c r="CT7" s="34"/>
      <c r="CW7" s="34"/>
      <c r="CZ7" s="34"/>
      <c r="DC7" s="34"/>
      <c r="DF7" s="34"/>
      <c r="DI7" s="34"/>
      <c r="DL7" s="34"/>
      <c r="DO7" s="34"/>
      <c r="DR7" s="34"/>
      <c r="DU7" s="34"/>
      <c r="DX7" s="34"/>
      <c r="EA7" s="34"/>
      <c r="ED7" s="34"/>
      <c r="EG7" s="34"/>
      <c r="EJ7" s="34"/>
      <c r="EM7" s="34"/>
      <c r="EP7" s="34"/>
      <c r="ES7" s="34"/>
      <c r="EV7" s="34"/>
      <c r="EY7" s="34"/>
      <c r="FB7" s="34"/>
      <c r="FE7" s="34"/>
    </row>
    <row r="8" spans="1:161" x14ac:dyDescent="0.2">
      <c r="A8" t="s">
        <v>98</v>
      </c>
      <c r="B8" s="46">
        <v>13.773292997682157</v>
      </c>
      <c r="C8" s="46">
        <v>26.672435209406796</v>
      </c>
      <c r="G8" t="s">
        <v>54</v>
      </c>
      <c r="H8" s="34"/>
      <c r="K8" s="34"/>
      <c r="S8" s="44">
        <v>9.7103389909197466E-2</v>
      </c>
      <c r="T8" s="56">
        <f>F21/S8</f>
        <v>16.009327804659421</v>
      </c>
      <c r="U8" s="56">
        <f>F21</f>
        <v>1.5545599999999999</v>
      </c>
      <c r="W8" s="34"/>
      <c r="Z8" s="34"/>
      <c r="AC8" s="34"/>
      <c r="AF8" s="34"/>
      <c r="AI8" s="34"/>
      <c r="AL8" s="34"/>
      <c r="AO8" s="34"/>
      <c r="AR8" s="34"/>
      <c r="AU8" s="34"/>
      <c r="AX8" s="34"/>
      <c r="BA8" s="34"/>
      <c r="BD8" s="34"/>
      <c r="BG8" s="34"/>
      <c r="BJ8" s="34"/>
      <c r="BM8" s="34"/>
      <c r="BP8" s="34"/>
      <c r="BS8" s="34"/>
      <c r="BV8" s="34"/>
      <c r="BY8" s="34"/>
      <c r="CB8" s="34"/>
      <c r="CE8" s="34"/>
      <c r="CH8" s="34"/>
      <c r="CK8" s="34"/>
      <c r="CN8" s="34"/>
      <c r="CQ8" s="34"/>
      <c r="CT8" s="34"/>
      <c r="CW8" s="34"/>
      <c r="CZ8" s="34"/>
      <c r="DC8" s="34"/>
      <c r="DF8" s="34"/>
      <c r="DI8" s="34"/>
      <c r="DL8" s="34"/>
      <c r="DO8" s="34"/>
      <c r="DR8" s="34"/>
      <c r="DU8" s="34"/>
      <c r="DX8" s="34"/>
      <c r="EA8" s="34"/>
      <c r="ED8" s="34"/>
      <c r="EG8" s="34"/>
      <c r="EJ8" s="34"/>
      <c r="EM8" s="34"/>
      <c r="EP8" s="34"/>
      <c r="ES8" s="34"/>
      <c r="EV8" s="34"/>
      <c r="EY8" s="34"/>
      <c r="FB8" s="34"/>
      <c r="FE8" s="34"/>
    </row>
    <row r="9" spans="1:161" x14ac:dyDescent="0.2">
      <c r="A9" t="s">
        <v>99</v>
      </c>
      <c r="B9" s="46">
        <v>1306.3800000000001</v>
      </c>
      <c r="C9" s="46">
        <v>1135.3033333333333</v>
      </c>
      <c r="G9" t="s">
        <v>17</v>
      </c>
      <c r="H9" s="34" t="s">
        <v>20</v>
      </c>
      <c r="I9" t="s">
        <v>22</v>
      </c>
      <c r="K9" s="44"/>
      <c r="L9" s="44" t="s">
        <v>55</v>
      </c>
      <c r="M9" s="44" t="s">
        <v>56</v>
      </c>
      <c r="S9" s="44">
        <v>4.8984393641079343E-2</v>
      </c>
      <c r="T9" s="56">
        <f>F79/S9</f>
        <v>20.305855111491038</v>
      </c>
      <c r="U9" s="56">
        <f>F79</f>
        <v>0.99467000000000005</v>
      </c>
      <c r="W9" s="34"/>
      <c r="Z9" s="34"/>
      <c r="AC9" s="34"/>
      <c r="AF9" s="34"/>
      <c r="AI9" s="34"/>
      <c r="AL9" s="34"/>
      <c r="AO9" s="34"/>
      <c r="AR9" s="34"/>
      <c r="AU9" s="34"/>
      <c r="AX9" s="34"/>
      <c r="BA9" s="34"/>
      <c r="BD9" s="34"/>
      <c r="BG9" s="34"/>
      <c r="BJ9" s="34"/>
      <c r="BM9" s="34"/>
      <c r="BP9" s="34"/>
      <c r="BS9" s="34"/>
      <c r="BV9" s="34"/>
      <c r="BY9" s="34"/>
      <c r="CB9" s="34"/>
      <c r="CE9" s="34"/>
      <c r="CH9" s="34"/>
      <c r="CK9" s="34"/>
      <c r="CN9" s="34"/>
      <c r="CQ9" s="34"/>
      <c r="CT9" s="34"/>
      <c r="CW9" s="34"/>
      <c r="CZ9" s="34"/>
      <c r="DC9" s="34"/>
      <c r="DF9" s="34"/>
      <c r="DI9" s="34"/>
      <c r="DL9" s="34"/>
      <c r="DO9" s="34"/>
      <c r="DR9" s="34"/>
      <c r="DU9" s="34"/>
      <c r="DX9" s="34"/>
      <c r="EA9" s="34"/>
      <c r="ED9" s="34"/>
      <c r="EG9" s="34"/>
      <c r="EJ9" s="34"/>
      <c r="EM9" s="34"/>
      <c r="EP9" s="34"/>
      <c r="ES9" s="34"/>
      <c r="EV9" s="34"/>
      <c r="EY9" s="34"/>
      <c r="FB9" s="34"/>
      <c r="FE9" s="34"/>
    </row>
    <row r="10" spans="1:161" x14ac:dyDescent="0.2">
      <c r="A10" t="s">
        <v>100</v>
      </c>
      <c r="B10" s="46">
        <v>86.029728001429802</v>
      </c>
      <c r="C10" s="46">
        <v>51.026458169594065</v>
      </c>
      <c r="F10" t="s">
        <v>57</v>
      </c>
      <c r="G10" s="44">
        <f>F21/AVERAGE(F49:F58)</f>
        <v>9.7103389909197466E-2</v>
      </c>
      <c r="H10" s="44">
        <f>M21/AVERAGE(M49:M58)</f>
        <v>0.65225996096261196</v>
      </c>
      <c r="I10" s="44">
        <f>T21/AVERAGE(T49:T58)</f>
        <v>7.605566435737626</v>
      </c>
      <c r="J10" s="44"/>
      <c r="K10" s="44" t="s">
        <v>17</v>
      </c>
      <c r="L10" s="56">
        <f>AVERAGE(G10:G14)</f>
        <v>6.2126260243761243E-2</v>
      </c>
      <c r="M10" s="56">
        <f>STDEV(G10:G14)</f>
        <v>2.6177532862897326E-2</v>
      </c>
      <c r="S10" s="44">
        <v>6.9990429796489104E-2</v>
      </c>
      <c r="T10" s="56">
        <f>F136/S10</f>
        <v>15.043913904538096</v>
      </c>
      <c r="U10" s="56">
        <f>F136</f>
        <v>1.0529299999999999</v>
      </c>
      <c r="W10" s="34"/>
      <c r="Z10" s="34"/>
      <c r="AC10" s="34"/>
      <c r="AF10" s="34"/>
      <c r="AI10" s="34"/>
      <c r="AL10" s="34"/>
      <c r="AO10" s="34"/>
      <c r="AR10" s="34"/>
      <c r="AU10" s="34"/>
      <c r="AX10" s="34"/>
      <c r="BA10" s="34"/>
      <c r="BD10" s="34"/>
      <c r="BG10" s="34"/>
      <c r="BJ10" s="34"/>
      <c r="BM10" s="34"/>
      <c r="BP10" s="34"/>
      <c r="BS10" s="34"/>
      <c r="BV10" s="34"/>
      <c r="BY10" s="34"/>
      <c r="CB10" s="34"/>
      <c r="CE10" s="34"/>
      <c r="CH10" s="34"/>
      <c r="CK10" s="34"/>
      <c r="CN10" s="34"/>
      <c r="CQ10" s="34"/>
      <c r="CT10" s="34"/>
      <c r="CW10" s="34"/>
      <c r="CZ10" s="34"/>
      <c r="DC10" s="34"/>
      <c r="DF10" s="34"/>
      <c r="DI10" s="34"/>
      <c r="DL10" s="34"/>
      <c r="DO10" s="34"/>
      <c r="DR10" s="34"/>
      <c r="DU10" s="34"/>
      <c r="DX10" s="34"/>
      <c r="EA10" s="34"/>
      <c r="ED10" s="34"/>
      <c r="EG10" s="34"/>
      <c r="EJ10" s="34"/>
      <c r="EM10" s="34"/>
      <c r="EP10" s="34"/>
      <c r="ES10" s="34"/>
      <c r="EV10" s="34"/>
      <c r="EY10" s="34"/>
      <c r="FB10" s="34"/>
      <c r="FE10" s="34"/>
    </row>
    <row r="11" spans="1:161" x14ac:dyDescent="0.2">
      <c r="F11" t="s">
        <v>58</v>
      </c>
      <c r="G11" s="44">
        <f>F79/AVERAGE(F102:F112)</f>
        <v>4.8984393641079343E-2</v>
      </c>
      <c r="H11" s="44">
        <f>M79/AVERAGE(M102:M112)</f>
        <v>0.65824807132712893</v>
      </c>
      <c r="I11" s="44">
        <f>T79/AVERAGE(T102:T112)</f>
        <v>7.074673485630119</v>
      </c>
      <c r="J11" s="44"/>
      <c r="K11" s="44" t="s">
        <v>20</v>
      </c>
      <c r="L11" s="56">
        <f>AVERAGE(H10:H14)</f>
        <v>0.66982456185347705</v>
      </c>
      <c r="M11" s="56">
        <f>STDEV(H10:H14)</f>
        <v>1.6837406277245892E-2</v>
      </c>
      <c r="S11" s="44">
        <v>6.7795697648125625E-2</v>
      </c>
      <c r="T11" s="56">
        <f>F193/S11</f>
        <v>17.062587157136242</v>
      </c>
      <c r="U11" s="56">
        <f>F193</f>
        <v>1.1567700000000001</v>
      </c>
      <c r="W11" s="34"/>
      <c r="Z11" s="34"/>
      <c r="AC11" s="34"/>
      <c r="AF11" s="34"/>
      <c r="AI11" s="34"/>
      <c r="AL11" s="34"/>
      <c r="AO11" s="34"/>
      <c r="AR11" s="34"/>
      <c r="AU11" s="34"/>
      <c r="AX11" s="34"/>
      <c r="BA11" s="34"/>
      <c r="BD11" s="34"/>
      <c r="BG11" s="34"/>
      <c r="BJ11" s="34"/>
      <c r="BM11" s="34"/>
      <c r="BP11" s="34"/>
      <c r="BS11" s="34"/>
      <c r="BV11" s="34"/>
      <c r="BY11" s="34"/>
      <c r="CB11" s="34"/>
      <c r="CE11" s="34"/>
      <c r="CH11" s="34"/>
      <c r="CK11" s="34"/>
      <c r="CN11" s="34"/>
      <c r="CQ11" s="34"/>
      <c r="CT11" s="34"/>
      <c r="CW11" s="34"/>
      <c r="CZ11" s="34"/>
      <c r="DC11" s="34"/>
      <c r="DF11" s="34"/>
      <c r="DI11" s="34"/>
      <c r="DL11" s="34"/>
      <c r="DO11" s="34"/>
      <c r="DR11" s="34"/>
      <c r="DU11" s="34"/>
      <c r="DX11" s="34"/>
      <c r="EA11" s="34"/>
      <c r="ED11" s="34"/>
      <c r="EG11" s="34"/>
      <c r="EJ11" s="34"/>
      <c r="EM11" s="34"/>
      <c r="EP11" s="34"/>
      <c r="ES11" s="34"/>
      <c r="EV11" s="34"/>
      <c r="EY11" s="34"/>
      <c r="FB11" s="34"/>
      <c r="FE11" s="34"/>
    </row>
    <row r="12" spans="1:161" x14ac:dyDescent="0.2">
      <c r="F12" t="s">
        <v>113</v>
      </c>
      <c r="G12" s="44">
        <f>F136/AVERAGE(F161:F171)</f>
        <v>6.9990429796489104E-2</v>
      </c>
      <c r="H12" s="44">
        <f>M136/AVERAGE(M161:M171)</f>
        <v>0.68284361301403995</v>
      </c>
      <c r="I12" s="44">
        <f>T136/AVERAGE(T161:T171)</f>
        <v>8.4706647638792596</v>
      </c>
      <c r="J12" s="44"/>
      <c r="K12" s="44" t="s">
        <v>22</v>
      </c>
      <c r="L12" s="56">
        <f>AVERAGE(I10:I14)</f>
        <v>7.7484650985773644</v>
      </c>
      <c r="M12" s="56">
        <f>STDEV(I10:I14)</f>
        <v>0.63155698707174746</v>
      </c>
      <c r="S12" s="44">
        <v>2.6757390223914639E-2</v>
      </c>
      <c r="T12" s="56">
        <f>F250/S12</f>
        <v>20.874606803050295</v>
      </c>
      <c r="U12" s="56">
        <f>F250</f>
        <v>0.55854999999999999</v>
      </c>
      <c r="W12" s="34"/>
      <c r="Z12" s="34"/>
      <c r="AC12" s="34"/>
      <c r="AF12" s="34"/>
      <c r="AI12" s="34"/>
      <c r="AL12" s="34"/>
      <c r="AO12" s="34"/>
      <c r="AR12" s="34"/>
      <c r="AU12" s="34"/>
      <c r="AX12" s="34"/>
      <c r="BA12" s="34"/>
      <c r="BD12" s="34"/>
      <c r="BG12" s="34"/>
      <c r="BJ12" s="34"/>
      <c r="BM12" s="34"/>
      <c r="BP12" s="34"/>
      <c r="BS12" s="34"/>
      <c r="BV12" s="34"/>
      <c r="BY12" s="34"/>
      <c r="CB12" s="34"/>
      <c r="CE12" s="34"/>
      <c r="CH12" s="34"/>
      <c r="CK12" s="34"/>
      <c r="CN12" s="34"/>
      <c r="CQ12" s="34"/>
      <c r="CT12" s="34"/>
      <c r="CW12" s="34"/>
      <c r="CZ12" s="34"/>
      <c r="DC12" s="34"/>
      <c r="DF12" s="34"/>
      <c r="DI12" s="34"/>
      <c r="DL12" s="34"/>
      <c r="DO12" s="34"/>
      <c r="DR12" s="34"/>
      <c r="DU12" s="34"/>
      <c r="DX12" s="34"/>
      <c r="EA12" s="34"/>
      <c r="ED12" s="34"/>
      <c r="EG12" s="34"/>
      <c r="EJ12" s="34"/>
      <c r="EM12" s="34"/>
      <c r="EP12" s="34"/>
      <c r="ES12" s="34"/>
      <c r="EV12" s="34"/>
      <c r="EY12" s="34"/>
      <c r="FB12" s="34"/>
      <c r="FE12" s="34"/>
    </row>
    <row r="13" spans="1:161" x14ac:dyDescent="0.2">
      <c r="A13" t="s">
        <v>101</v>
      </c>
      <c r="B13" s="34">
        <v>42961.46875</v>
      </c>
      <c r="F13" t="s">
        <v>114</v>
      </c>
      <c r="G13" s="44">
        <f>F193/AVERAGE(F217:F230)</f>
        <v>6.7795697648125625E-2</v>
      </c>
      <c r="H13" s="44">
        <f>M193/AVERAGE(M217:M230)</f>
        <v>0.69188570482194678</v>
      </c>
      <c r="I13" s="44">
        <f>T193/AVERAGE(T217:T230)</f>
        <v>8.3411483708977627</v>
      </c>
      <c r="K13" s="34"/>
      <c r="L13" s="34"/>
      <c r="M13" s="34"/>
      <c r="T13" s="34"/>
      <c r="W13" s="34"/>
      <c r="Z13" s="34"/>
      <c r="AC13" s="34"/>
      <c r="AF13" s="34"/>
      <c r="AI13" s="34"/>
      <c r="AL13" s="34"/>
      <c r="AO13" s="34"/>
      <c r="AR13" s="34"/>
      <c r="AU13" s="34"/>
      <c r="AX13" s="34"/>
      <c r="BA13" s="34"/>
      <c r="BD13" s="34"/>
      <c r="BG13" s="34"/>
      <c r="BJ13" s="34"/>
      <c r="BM13" s="34"/>
      <c r="BP13" s="34"/>
      <c r="BS13" s="34"/>
      <c r="BV13" s="34"/>
      <c r="BY13" s="34"/>
      <c r="CB13" s="34"/>
      <c r="CE13" s="34"/>
      <c r="CH13" s="34"/>
      <c r="CK13" s="34"/>
      <c r="CN13" s="34"/>
      <c r="CQ13" s="34"/>
      <c r="CT13" s="34"/>
      <c r="CW13" s="34"/>
      <c r="CZ13" s="34"/>
      <c r="DC13" s="34"/>
      <c r="DF13" s="34"/>
      <c r="DI13" s="34"/>
      <c r="DL13" s="34"/>
      <c r="DO13" s="34"/>
      <c r="DR13" s="34"/>
      <c r="DU13" s="34"/>
      <c r="DX13" s="34"/>
      <c r="EA13" s="34"/>
      <c r="ED13" s="34"/>
      <c r="EG13" s="34"/>
      <c r="EJ13" s="34"/>
      <c r="EM13" s="34"/>
      <c r="EP13" s="34"/>
      <c r="ES13" s="34"/>
      <c r="EV13" s="34"/>
      <c r="EY13" s="34"/>
      <c r="FB13" s="34"/>
      <c r="FE13" s="34"/>
    </row>
    <row r="14" spans="1:161" x14ac:dyDescent="0.2">
      <c r="A14" t="s">
        <v>102</v>
      </c>
      <c r="B14" s="34">
        <v>42961.644444444442</v>
      </c>
      <c r="F14" t="s">
        <v>115</v>
      </c>
      <c r="G14" s="44">
        <f>F250/AVERAGE(F274:F286)</f>
        <v>2.6757390223914639E-2</v>
      </c>
      <c r="H14" s="44">
        <f>M250/AVERAGE(M274:M286)</f>
        <v>0.66388545914165809</v>
      </c>
      <c r="I14" s="44">
        <f>T250/AVERAGE(T274:T286)</f>
        <v>7.250272436742053</v>
      </c>
      <c r="K14" s="34"/>
      <c r="L14" s="34"/>
      <c r="M14" s="34"/>
      <c r="Q14" s="34"/>
      <c r="T14" s="34"/>
      <c r="W14" s="34"/>
      <c r="Z14" s="34"/>
      <c r="AC14" s="34"/>
      <c r="AF14" s="34"/>
      <c r="AI14" s="34"/>
      <c r="AL14" s="34"/>
      <c r="AO14" s="34"/>
      <c r="AR14" s="34"/>
      <c r="AU14" s="34"/>
      <c r="AX14" s="34"/>
      <c r="BA14" s="34"/>
      <c r="BD14" s="34"/>
      <c r="BG14" s="34"/>
      <c r="BJ14" s="34"/>
      <c r="BM14" s="34"/>
      <c r="BP14" s="34"/>
      <c r="BS14" s="34"/>
      <c r="BV14" s="34"/>
      <c r="BY14" s="34"/>
      <c r="CB14" s="34"/>
      <c r="CE14" s="34"/>
      <c r="CH14" s="34"/>
      <c r="CK14" s="34"/>
      <c r="CN14" s="34"/>
      <c r="CQ14" s="34"/>
      <c r="CT14" s="34"/>
      <c r="CW14" s="34"/>
      <c r="CZ14" s="34"/>
      <c r="DC14" s="34"/>
      <c r="DF14" s="34"/>
      <c r="DI14" s="34"/>
      <c r="DL14" s="34"/>
      <c r="DO14" s="34"/>
      <c r="DR14" s="34"/>
      <c r="DU14" s="34"/>
      <c r="DX14" s="34"/>
      <c r="EA14" s="34"/>
      <c r="ED14" s="34"/>
      <c r="EG14" s="34"/>
      <c r="EJ14" s="34"/>
      <c r="EM14" s="34"/>
      <c r="EP14" s="34"/>
      <c r="ES14" s="34"/>
      <c r="EV14" s="34"/>
      <c r="EY14" s="34"/>
      <c r="FB14" s="34"/>
      <c r="FE14" s="34"/>
    </row>
    <row r="15" spans="1:161" x14ac:dyDescent="0.2">
      <c r="A15" t="s">
        <v>103</v>
      </c>
      <c r="B15" s="34">
        <v>42962.461805555555</v>
      </c>
      <c r="G15" s="34"/>
      <c r="K15" s="34"/>
      <c r="L15" s="34"/>
      <c r="M15" s="34"/>
      <c r="Q15" s="34"/>
      <c r="T15" s="34"/>
      <c r="V15">
        <f>T21</f>
        <v>33.806719999999999</v>
      </c>
      <c r="W15" s="34"/>
      <c r="Z15" s="34"/>
      <c r="AC15" s="34"/>
      <c r="AF15" s="34"/>
      <c r="AI15" s="34"/>
      <c r="AL15" s="34"/>
      <c r="AO15" s="34"/>
      <c r="AR15" s="34"/>
      <c r="AU15" s="34"/>
      <c r="AX15" s="34"/>
      <c r="BA15" s="34"/>
      <c r="BD15" s="34"/>
      <c r="BG15" s="34"/>
      <c r="BJ15" s="34"/>
      <c r="BM15" s="34"/>
      <c r="BP15" s="34"/>
      <c r="BS15" s="34"/>
      <c r="BV15" s="34"/>
      <c r="BY15" s="34"/>
      <c r="CB15" s="34"/>
      <c r="CE15" s="34"/>
      <c r="CH15" s="34"/>
      <c r="CK15" s="34"/>
      <c r="CN15" s="34"/>
      <c r="CQ15" s="34"/>
      <c r="CT15" s="34"/>
      <c r="CW15" s="34"/>
      <c r="CZ15" s="34"/>
      <c r="DC15" s="34"/>
      <c r="DF15" s="34"/>
      <c r="DI15" s="34"/>
      <c r="DL15" s="34"/>
      <c r="DO15" s="34"/>
      <c r="DR15" s="34"/>
      <c r="DU15" s="34"/>
      <c r="DX15" s="34"/>
      <c r="EA15" s="34"/>
      <c r="ED15" s="34"/>
      <c r="EG15" s="34"/>
      <c r="EJ15" s="34"/>
      <c r="EM15" s="34"/>
      <c r="EP15" s="34"/>
      <c r="ES15" s="34"/>
      <c r="EV15" s="34"/>
      <c r="EY15" s="34"/>
      <c r="FB15" s="34"/>
      <c r="FE15" s="34"/>
    </row>
    <row r="16" spans="1:161" x14ac:dyDescent="0.2">
      <c r="A16" t="s">
        <v>104</v>
      </c>
      <c r="B16" s="34">
        <v>42962.631249999999</v>
      </c>
      <c r="G16" s="34"/>
      <c r="K16" s="34"/>
      <c r="L16" s="34"/>
      <c r="M16" s="34"/>
      <c r="Q16" s="34"/>
      <c r="T16" s="34"/>
      <c r="V16">
        <f>T79</f>
        <v>40.046419999999998</v>
      </c>
      <c r="W16" s="34"/>
      <c r="Z16" s="34"/>
      <c r="AC16" s="34"/>
      <c r="AF16" s="34"/>
      <c r="AI16" s="34"/>
      <c r="AL16" s="34"/>
      <c r="AO16" s="34"/>
      <c r="AR16" s="34"/>
      <c r="AU16" s="34"/>
      <c r="AX16" s="34"/>
      <c r="BA16" s="34"/>
      <c r="BD16" s="34"/>
      <c r="BG16" s="34"/>
      <c r="BJ16" s="34"/>
      <c r="BM16" s="34"/>
      <c r="BP16" s="34"/>
      <c r="BS16" s="34"/>
      <c r="BV16" s="34"/>
      <c r="BY16" s="34"/>
      <c r="CB16" s="34"/>
      <c r="CE16" s="34"/>
      <c r="CH16" s="34"/>
      <c r="CK16" s="34"/>
      <c r="CN16" s="34"/>
      <c r="CQ16" s="34"/>
      <c r="CT16" s="34"/>
      <c r="CW16" s="34"/>
      <c r="CZ16" s="34"/>
      <c r="DC16" s="34"/>
      <c r="DF16" s="34"/>
      <c r="DI16" s="34"/>
      <c r="DL16" s="34"/>
      <c r="DO16" s="34"/>
      <c r="DR16" s="34"/>
      <c r="DU16" s="34"/>
      <c r="DX16" s="34"/>
      <c r="EA16" s="34"/>
      <c r="ED16" s="34"/>
      <c r="EG16" s="34"/>
      <c r="EJ16" s="34"/>
      <c r="EM16" s="34"/>
      <c r="EP16" s="34"/>
      <c r="ES16" s="34"/>
      <c r="EV16" s="34"/>
      <c r="EY16" s="34"/>
      <c r="FB16" s="34"/>
      <c r="FE16" s="34"/>
    </row>
    <row r="17" spans="1:161" x14ac:dyDescent="0.2">
      <c r="A17" s="34"/>
      <c r="B17" s="34"/>
      <c r="G17" s="34"/>
      <c r="K17" s="34"/>
      <c r="L17" s="34"/>
      <c r="M17" s="34"/>
      <c r="Q17" s="34"/>
      <c r="T17" s="34"/>
      <c r="V17">
        <f>T136</f>
        <v>31.348780000000001</v>
      </c>
      <c r="W17" s="34"/>
      <c r="Z17" s="34"/>
      <c r="AC17" s="34"/>
      <c r="AF17" s="34"/>
      <c r="AI17" s="34"/>
      <c r="AL17" s="34"/>
      <c r="AO17" s="34"/>
      <c r="AR17" s="34"/>
      <c r="AU17" s="34"/>
      <c r="AX17" s="34"/>
      <c r="BA17" s="34"/>
      <c r="BD17" s="34"/>
      <c r="BG17" s="34"/>
      <c r="BJ17" s="34"/>
      <c r="BM17" s="34"/>
      <c r="BP17" s="34"/>
      <c r="BS17" s="34"/>
      <c r="BV17" s="34"/>
      <c r="BY17" s="34"/>
      <c r="CB17" s="34"/>
      <c r="CE17" s="34"/>
      <c r="CH17" s="34"/>
      <c r="CK17" s="34"/>
      <c r="CN17" s="34"/>
      <c r="CQ17" s="34"/>
      <c r="CT17" s="34"/>
      <c r="CW17" s="34"/>
      <c r="CZ17" s="34"/>
      <c r="DC17" s="34"/>
      <c r="DF17" s="34"/>
      <c r="DI17" s="34"/>
      <c r="DL17" s="34"/>
      <c r="DO17" s="34"/>
      <c r="DR17" s="34"/>
      <c r="DU17" s="34"/>
      <c r="DX17" s="34"/>
      <c r="EA17" s="34"/>
      <c r="ED17" s="34"/>
      <c r="EG17" s="34"/>
      <c r="EJ17" s="34"/>
      <c r="EM17" s="34"/>
      <c r="EP17" s="34"/>
      <c r="ES17" s="34"/>
      <c r="EV17" s="34"/>
      <c r="EY17" s="34"/>
      <c r="FB17" s="34"/>
      <c r="FE17" s="34"/>
    </row>
    <row r="18" spans="1:161" x14ac:dyDescent="0.2">
      <c r="A18" s="34"/>
      <c r="B18" s="34"/>
      <c r="G18" s="34"/>
      <c r="K18" s="34"/>
      <c r="L18" s="34"/>
      <c r="M18" s="34"/>
      <c r="Q18" s="34"/>
      <c r="T18" s="34"/>
      <c r="V18">
        <f>T193</f>
        <v>33.183050000000001</v>
      </c>
      <c r="W18" s="34"/>
      <c r="Z18" s="34"/>
      <c r="AC18" s="34"/>
      <c r="AF18" s="34"/>
      <c r="AI18" s="34"/>
      <c r="AL18" s="34"/>
      <c r="AO18" s="34"/>
      <c r="AR18" s="34"/>
      <c r="AU18" s="34"/>
      <c r="AX18" s="34"/>
      <c r="BA18" s="34"/>
      <c r="BD18" s="34"/>
      <c r="BG18" s="34"/>
      <c r="BJ18" s="34"/>
      <c r="BM18" s="34"/>
      <c r="BP18" s="34"/>
      <c r="BS18" s="34"/>
      <c r="BV18" s="34"/>
      <c r="BY18" s="34"/>
      <c r="CB18" s="34"/>
      <c r="CE18" s="34"/>
      <c r="CH18" s="34"/>
      <c r="CK18" s="34"/>
      <c r="CN18" s="34"/>
      <c r="CQ18" s="34"/>
      <c r="CT18" s="34"/>
      <c r="CW18" s="34"/>
      <c r="CZ18" s="34"/>
      <c r="DC18" s="34"/>
      <c r="DF18" s="34"/>
      <c r="DI18" s="34"/>
      <c r="DL18" s="34"/>
      <c r="DO18" s="34"/>
      <c r="DR18" s="34"/>
      <c r="DU18" s="34"/>
      <c r="DX18" s="34"/>
      <c r="EA18" s="34"/>
      <c r="ED18" s="34"/>
      <c r="EG18" s="34"/>
      <c r="EJ18" s="34"/>
      <c r="EM18" s="34"/>
      <c r="EP18" s="34"/>
      <c r="ES18" s="34"/>
      <c r="EV18" s="34"/>
      <c r="EY18" s="34"/>
      <c r="FB18" s="34"/>
      <c r="FE18" s="34"/>
    </row>
    <row r="19" spans="1:161" x14ac:dyDescent="0.2">
      <c r="A19" t="s">
        <v>65</v>
      </c>
      <c r="H19" t="s">
        <v>66</v>
      </c>
      <c r="O19" t="s">
        <v>67</v>
      </c>
      <c r="V19">
        <f>T250</f>
        <v>42.115070000000003</v>
      </c>
    </row>
    <row r="20" spans="1:161" x14ac:dyDescent="0.2">
      <c r="A20" s="37" t="s">
        <v>17</v>
      </c>
      <c r="B20" t="s">
        <v>60</v>
      </c>
      <c r="C20">
        <f>'full exp'!D20</f>
        <v>0.20309999999999961</v>
      </c>
      <c r="H20" s="37" t="s">
        <v>20</v>
      </c>
      <c r="I20" t="s">
        <v>60</v>
      </c>
      <c r="J20">
        <f>'full exp'!D21</f>
        <v>7.2099999999999831E-2</v>
      </c>
      <c r="O20" s="45" t="s">
        <v>95</v>
      </c>
      <c r="P20" s="43" t="s">
        <v>60</v>
      </c>
      <c r="Q20" s="43">
        <f>'full exp'!D22</f>
        <v>0.36019999999999985</v>
      </c>
      <c r="R20" s="43"/>
      <c r="S20" s="43"/>
      <c r="T20" s="43"/>
    </row>
    <row r="21" spans="1:161" x14ac:dyDescent="0.2">
      <c r="A21" t="s">
        <v>61</v>
      </c>
      <c r="F21">
        <v>1.5545599999999999</v>
      </c>
      <c r="H21" t="s">
        <v>61</v>
      </c>
      <c r="M21">
        <v>52.808369999999996</v>
      </c>
      <c r="O21" s="43" t="s">
        <v>61</v>
      </c>
      <c r="P21" s="43"/>
      <c r="Q21" s="43"/>
      <c r="R21" s="43"/>
      <c r="S21" s="43"/>
      <c r="T21" s="43">
        <v>33.806719999999999</v>
      </c>
    </row>
    <row r="22" spans="1:161" x14ac:dyDescent="0.2">
      <c r="A22" t="s">
        <v>62</v>
      </c>
      <c r="B22" t="s">
        <v>63</v>
      </c>
      <c r="C22" t="s">
        <v>64</v>
      </c>
      <c r="D22" t="s">
        <v>43</v>
      </c>
      <c r="E22" t="s">
        <v>44</v>
      </c>
      <c r="F22" t="s">
        <v>45</v>
      </c>
      <c r="H22" t="s">
        <v>62</v>
      </c>
      <c r="I22" t="s">
        <v>63</v>
      </c>
      <c r="J22" t="s">
        <v>64</v>
      </c>
      <c r="K22" t="s">
        <v>43</v>
      </c>
      <c r="L22" t="s">
        <v>44</v>
      </c>
      <c r="M22" t="s">
        <v>45</v>
      </c>
      <c r="O22" s="43" t="s">
        <v>62</v>
      </c>
      <c r="P22" s="43" t="s">
        <v>63</v>
      </c>
      <c r="Q22" s="43" t="s">
        <v>64</v>
      </c>
      <c r="R22" t="s">
        <v>43</v>
      </c>
      <c r="S22" s="43" t="s">
        <v>44</v>
      </c>
      <c r="T22" s="43" t="s">
        <v>45</v>
      </c>
    </row>
    <row r="23" spans="1:161" x14ac:dyDescent="0.2">
      <c r="A23" s="34">
        <v>42961.662951388891</v>
      </c>
      <c r="B23" s="40">
        <f>(A23-$B$14)*24</f>
        <v>0.44416666676988825</v>
      </c>
      <c r="C23">
        <v>5969.68</v>
      </c>
      <c r="D23">
        <v>2173.63</v>
      </c>
      <c r="E23" s="40">
        <f>(C23/$B$7)/$C$20</f>
        <v>18.699025646161257</v>
      </c>
      <c r="F23" s="40">
        <f>(D23/$C$7)/$C$20</f>
        <v>6.3658866006464709</v>
      </c>
      <c r="H23" s="34">
        <v>42961.663807870369</v>
      </c>
      <c r="I23" s="40">
        <f>(H23-$B$14)*24</f>
        <v>0.46472222224110737</v>
      </c>
      <c r="J23">
        <v>11290.35</v>
      </c>
      <c r="K23">
        <v>7805.81</v>
      </c>
      <c r="L23" s="40">
        <f>(J23/$B$7)/$J$20</f>
        <v>99.620791843567361</v>
      </c>
      <c r="M23" s="40">
        <f>(K23/$C$7)/$J$20</f>
        <v>64.397041132256064</v>
      </c>
      <c r="N23" s="34"/>
      <c r="O23" s="34">
        <v>42961.664664351854</v>
      </c>
      <c r="P23" s="40">
        <f>(O23-$B$14)*24</f>
        <v>0.48527777788694948</v>
      </c>
      <c r="Q23">
        <v>5755.44</v>
      </c>
      <c r="R23">
        <v>14281.79</v>
      </c>
      <c r="S23" s="40">
        <f>(Q23/$B$7)/$Q$20</f>
        <v>10.165123776538966</v>
      </c>
      <c r="T23" s="40">
        <f>(R23/$C$7)/$Q$20</f>
        <v>23.584253610264486</v>
      </c>
    </row>
    <row r="24" spans="1:161" x14ac:dyDescent="0.2">
      <c r="A24" s="34">
        <v>42961.676747685182</v>
      </c>
      <c r="B24" s="40">
        <f t="shared" ref="B24:B74" si="0">(A24-$B$14)*24</f>
        <v>0.7752777777495794</v>
      </c>
      <c r="C24">
        <v>6069.72</v>
      </c>
      <c r="D24">
        <v>3055.31</v>
      </c>
      <c r="E24" s="40">
        <f t="shared" ref="E24:E74" si="1">(C24/$B$7)/$C$20</f>
        <v>19.0123842391917</v>
      </c>
      <c r="F24" s="40">
        <f t="shared" ref="F24:F74" si="2">(D24/$C$7)/$C$20</f>
        <v>8.9480532518511282</v>
      </c>
      <c r="H24" s="34">
        <v>42961.67759259259</v>
      </c>
      <c r="I24" s="40">
        <f t="shared" ref="I24:I74" si="3">(H24-$B$14)*24</f>
        <v>0.79555555555270985</v>
      </c>
      <c r="J24">
        <v>11173.86</v>
      </c>
      <c r="K24">
        <v>8323.07</v>
      </c>
      <c r="L24" s="40">
        <f t="shared" ref="L24:L74" si="4">(J24/$B$7)/$J$20</f>
        <v>98.592938318932866</v>
      </c>
      <c r="M24" s="40">
        <f t="shared" ref="M24:M74" si="5">(K24/$C$7)/$J$20</f>
        <v>68.664377064858925</v>
      </c>
      <c r="O24" s="34">
        <v>42961.678449074076</v>
      </c>
      <c r="P24" s="40">
        <f t="shared" ref="P24:P74" si="6">(O24-$B$14)*24</f>
        <v>0.81611111119855195</v>
      </c>
      <c r="Q24">
        <v>4821.83</v>
      </c>
      <c r="R24">
        <v>11319.89</v>
      </c>
      <c r="S24" s="40">
        <f t="shared" ref="S24:S35" si="7">(Q24/$B$7)/$Q$20</f>
        <v>8.5162035881581399</v>
      </c>
      <c r="T24" s="40">
        <f t="shared" ref="T24:T35" si="8">(R24/$C$7)/$Q$20</f>
        <v>18.693115960975259</v>
      </c>
    </row>
    <row r="25" spans="1:161" x14ac:dyDescent="0.2">
      <c r="A25" s="34">
        <v>42961.690625000003</v>
      </c>
      <c r="B25" s="40">
        <f t="shared" si="0"/>
        <v>1.1083333334536292</v>
      </c>
      <c r="C25">
        <v>6242.99</v>
      </c>
      <c r="D25">
        <v>3692.53</v>
      </c>
      <c r="E25" s="40">
        <f t="shared" si="1"/>
        <v>19.555123577600181</v>
      </c>
      <c r="F25" s="40">
        <f t="shared" si="2"/>
        <v>10.814272553049557</v>
      </c>
      <c r="H25" s="34">
        <v>42961.691481481481</v>
      </c>
      <c r="I25" s="40">
        <f t="shared" si="3"/>
        <v>1.1288888889248483</v>
      </c>
      <c r="J25">
        <v>11367.78</v>
      </c>
      <c r="K25">
        <v>8669.4599999999991</v>
      </c>
      <c r="L25" s="40">
        <f t="shared" si="4"/>
        <v>100.30399811374033</v>
      </c>
      <c r="M25" s="40">
        <f t="shared" si="5"/>
        <v>71.522055009595235</v>
      </c>
      <c r="O25" s="34">
        <v>42961.692337962966</v>
      </c>
      <c r="P25" s="40">
        <f t="shared" si="6"/>
        <v>1.1494444445706904</v>
      </c>
      <c r="Q25">
        <v>4448.45</v>
      </c>
      <c r="R25">
        <v>9170.9599999999991</v>
      </c>
      <c r="S25" s="40">
        <f t="shared" si="7"/>
        <v>7.8567485481118329</v>
      </c>
      <c r="T25" s="40">
        <f t="shared" si="8"/>
        <v>15.14447744222476</v>
      </c>
    </row>
    <row r="26" spans="1:161" x14ac:dyDescent="0.2">
      <c r="A26" s="34">
        <v>42961.704363425924</v>
      </c>
      <c r="B26" s="40">
        <f t="shared" si="0"/>
        <v>1.438055555569008</v>
      </c>
      <c r="C26">
        <v>6267.54</v>
      </c>
      <c r="D26">
        <v>4179.7</v>
      </c>
      <c r="E26" s="40">
        <f t="shared" si="1"/>
        <v>19.632022352679122</v>
      </c>
      <c r="F26" s="40">
        <f t="shared" si="2"/>
        <v>12.241042047046667</v>
      </c>
      <c r="H26" s="34">
        <v>42961.70521990741</v>
      </c>
      <c r="I26" s="40">
        <f t="shared" si="3"/>
        <v>1.4586111112148501</v>
      </c>
      <c r="J26">
        <v>11434.21</v>
      </c>
      <c r="K26">
        <v>8959.9</v>
      </c>
      <c r="L26" s="40">
        <f t="shared" si="4"/>
        <v>100.8901455052887</v>
      </c>
      <c r="M26" s="40">
        <f t="shared" si="5"/>
        <v>73.91815184342191</v>
      </c>
      <c r="N26" s="34"/>
      <c r="O26" s="34">
        <v>42961.706064814818</v>
      </c>
      <c r="P26" s="40">
        <f t="shared" si="6"/>
        <v>1.4788888890179805</v>
      </c>
      <c r="Q26">
        <v>4125.59</v>
      </c>
      <c r="R26">
        <v>7581.85</v>
      </c>
      <c r="S26" s="40">
        <f t="shared" si="7"/>
        <v>7.2865207527576334</v>
      </c>
      <c r="T26" s="40">
        <f t="shared" si="8"/>
        <v>12.520298452433751</v>
      </c>
    </row>
    <row r="27" spans="1:161" x14ac:dyDescent="0.2">
      <c r="A27" s="34">
        <v>42961.718252314815</v>
      </c>
      <c r="B27" s="40">
        <f t="shared" si="0"/>
        <v>1.7713888889411464</v>
      </c>
      <c r="C27">
        <v>6398.13</v>
      </c>
      <c r="D27">
        <v>4478.1899999999996</v>
      </c>
      <c r="E27" s="40">
        <f t="shared" si="1"/>
        <v>20.041073718771141</v>
      </c>
      <c r="F27" s="40">
        <f t="shared" si="2"/>
        <v>13.115226471915189</v>
      </c>
      <c r="H27" s="34">
        <v>42961.719108796293</v>
      </c>
      <c r="I27" s="40">
        <f t="shared" si="3"/>
        <v>1.7919444444123656</v>
      </c>
      <c r="J27">
        <v>11292.58</v>
      </c>
      <c r="K27">
        <v>9248.4699999999993</v>
      </c>
      <c r="L27" s="40">
        <f t="shared" si="4"/>
        <v>99.640468325324889</v>
      </c>
      <c r="M27" s="40">
        <f t="shared" si="5"/>
        <v>76.2988213907892</v>
      </c>
      <c r="O27" s="34">
        <v>42961.719965277778</v>
      </c>
      <c r="P27" s="40">
        <f t="shared" si="6"/>
        <v>1.8125000000582077</v>
      </c>
      <c r="Q27">
        <v>4055.49</v>
      </c>
      <c r="R27">
        <v>6340.91</v>
      </c>
      <c r="S27" s="40">
        <f t="shared" si="7"/>
        <v>7.162711769129035</v>
      </c>
      <c r="T27" s="40">
        <f t="shared" si="8"/>
        <v>10.47107047224908</v>
      </c>
    </row>
    <row r="28" spans="1:161" x14ac:dyDescent="0.2">
      <c r="A28" s="34">
        <v>42961.732141203705</v>
      </c>
      <c r="B28" s="40">
        <f t="shared" si="0"/>
        <v>2.1047222223132849</v>
      </c>
      <c r="C28">
        <v>6347.64</v>
      </c>
      <c r="D28">
        <v>4666.93</v>
      </c>
      <c r="E28" s="40">
        <f t="shared" si="1"/>
        <v>19.882922225747283</v>
      </c>
      <c r="F28" s="40">
        <f t="shared" si="2"/>
        <v>13.667987262392877</v>
      </c>
      <c r="H28" s="34">
        <v>42961.732997685183</v>
      </c>
      <c r="I28" s="40">
        <f t="shared" si="3"/>
        <v>2.125277777784504</v>
      </c>
      <c r="J28">
        <v>11449.05</v>
      </c>
      <c r="K28">
        <v>9162.2000000000007</v>
      </c>
      <c r="L28" s="40">
        <f t="shared" si="4"/>
        <v>101.0210867560877</v>
      </c>
      <c r="M28" s="40">
        <f t="shared" si="5"/>
        <v>75.587103742206963</v>
      </c>
      <c r="O28" s="34">
        <v>42961.733854166669</v>
      </c>
      <c r="P28" s="40">
        <f t="shared" si="6"/>
        <v>2.1458333334303461</v>
      </c>
      <c r="Q28">
        <v>3745.64</v>
      </c>
      <c r="R28">
        <v>5443.85</v>
      </c>
      <c r="S28" s="40">
        <f t="shared" si="7"/>
        <v>6.6154619320773769</v>
      </c>
      <c r="T28" s="40">
        <f t="shared" si="8"/>
        <v>8.9897092042550923</v>
      </c>
    </row>
    <row r="29" spans="1:161" x14ac:dyDescent="0.2">
      <c r="A29" s="34">
        <v>42961.746168981481</v>
      </c>
      <c r="B29" s="40">
        <f t="shared" si="0"/>
        <v>2.4413888889248483</v>
      </c>
      <c r="C29">
        <v>6402.02</v>
      </c>
      <c r="D29">
        <v>5007.3599999999997</v>
      </c>
      <c r="E29" s="40">
        <f t="shared" si="1"/>
        <v>20.053258494129885</v>
      </c>
      <c r="F29" s="40">
        <f t="shared" si="2"/>
        <v>14.665000910280545</v>
      </c>
      <c r="H29" s="34">
        <v>42961.747025462966</v>
      </c>
      <c r="I29" s="40">
        <f t="shared" si="3"/>
        <v>2.4619444445706904</v>
      </c>
      <c r="J29">
        <v>11671.53</v>
      </c>
      <c r="K29">
        <v>9453.11</v>
      </c>
      <c r="L29" s="40">
        <f t="shared" si="4"/>
        <v>102.98414669394234</v>
      </c>
      <c r="M29" s="40">
        <f t="shared" si="5"/>
        <v>77.987078022362979</v>
      </c>
      <c r="N29" s="34"/>
      <c r="O29" s="34">
        <v>42961.747881944444</v>
      </c>
      <c r="P29" s="40">
        <f t="shared" si="6"/>
        <v>2.4825000000419095</v>
      </c>
      <c r="Q29">
        <v>3509.66</v>
      </c>
      <c r="R29">
        <v>4779.4399999999996</v>
      </c>
      <c r="S29" s="40">
        <f t="shared" si="7"/>
        <v>6.1986795646497477</v>
      </c>
      <c r="T29" s="40">
        <f t="shared" si="8"/>
        <v>7.8925348345720314</v>
      </c>
    </row>
    <row r="30" spans="1:161" x14ac:dyDescent="0.2">
      <c r="A30" s="34">
        <v>42961.760069444441</v>
      </c>
      <c r="B30" s="40">
        <f t="shared" si="0"/>
        <v>2.7749999999650754</v>
      </c>
      <c r="C30">
        <v>6403.58</v>
      </c>
      <c r="D30">
        <v>5048.05</v>
      </c>
      <c r="E30" s="40">
        <f t="shared" si="1"/>
        <v>20.058144933605369</v>
      </c>
      <c r="F30" s="40">
        <f t="shared" si="2"/>
        <v>14.784169271860167</v>
      </c>
      <c r="H30" s="34">
        <v>42961.760925925926</v>
      </c>
      <c r="I30" s="40">
        <f t="shared" si="3"/>
        <v>2.7955555556109175</v>
      </c>
      <c r="J30">
        <v>11398.78</v>
      </c>
      <c r="K30">
        <v>9356.5300000000007</v>
      </c>
      <c r="L30" s="40">
        <f t="shared" si="4"/>
        <v>100.5775276807733</v>
      </c>
      <c r="M30" s="40">
        <f t="shared" si="5"/>
        <v>77.190304051109095</v>
      </c>
      <c r="O30" s="34">
        <v>42961.761782407404</v>
      </c>
      <c r="P30" s="40">
        <f t="shared" si="6"/>
        <v>2.8161111110821366</v>
      </c>
      <c r="Q30">
        <v>3518.02</v>
      </c>
      <c r="R30">
        <v>4070.76</v>
      </c>
      <c r="S30" s="40">
        <f t="shared" si="7"/>
        <v>6.2134448014990369</v>
      </c>
      <c r="T30" s="40">
        <f t="shared" si="8"/>
        <v>6.7222551393431962</v>
      </c>
    </row>
    <row r="31" spans="1:161" x14ac:dyDescent="0.2">
      <c r="A31" s="34">
        <v>42961.773969907408</v>
      </c>
      <c r="B31" s="40">
        <f t="shared" si="0"/>
        <v>3.1086111111799255</v>
      </c>
      <c r="C31">
        <v>6502.28</v>
      </c>
      <c r="D31">
        <v>5218.58</v>
      </c>
      <c r="E31" s="40">
        <f t="shared" si="1"/>
        <v>20.367306200419687</v>
      </c>
      <c r="F31" s="40">
        <f t="shared" si="2"/>
        <v>15.283598632886765</v>
      </c>
      <c r="H31" s="34">
        <v>42961.774814814817</v>
      </c>
      <c r="I31" s="40">
        <f t="shared" si="3"/>
        <v>3.1288888889830559</v>
      </c>
      <c r="J31">
        <v>11492.98</v>
      </c>
      <c r="K31">
        <v>9525.4</v>
      </c>
      <c r="L31" s="40">
        <f t="shared" si="4"/>
        <v>101.40870462317667</v>
      </c>
      <c r="M31" s="40">
        <f t="shared" si="5"/>
        <v>78.583462267361355</v>
      </c>
      <c r="O31" s="34">
        <v>42961.775671296295</v>
      </c>
      <c r="P31" s="40">
        <f t="shared" si="6"/>
        <v>3.1494444444542751</v>
      </c>
      <c r="Q31">
        <v>3346.28</v>
      </c>
      <c r="R31">
        <v>3827.89</v>
      </c>
      <c r="S31" s="40">
        <f t="shared" si="7"/>
        <v>5.9101216224922544</v>
      </c>
      <c r="T31" s="40">
        <f t="shared" si="8"/>
        <v>6.3211914299394776</v>
      </c>
    </row>
    <row r="32" spans="1:161" x14ac:dyDescent="0.2">
      <c r="A32" s="34">
        <v>42961.787708333337</v>
      </c>
      <c r="B32" s="40">
        <f t="shared" si="0"/>
        <v>3.4383333334699273</v>
      </c>
      <c r="C32">
        <v>6544.34</v>
      </c>
      <c r="D32">
        <v>5292.78</v>
      </c>
      <c r="E32" s="40">
        <f t="shared" si="1"/>
        <v>20.499052126277952</v>
      </c>
      <c r="F32" s="40">
        <f t="shared" si="2"/>
        <v>15.500907367937332</v>
      </c>
      <c r="H32" s="34">
        <v>42961.788564814815</v>
      </c>
      <c r="I32" s="40">
        <f t="shared" si="3"/>
        <v>3.4588888889411464</v>
      </c>
      <c r="J32">
        <v>11340.19</v>
      </c>
      <c r="K32">
        <v>9598.75</v>
      </c>
      <c r="L32" s="40">
        <f t="shared" si="4"/>
        <v>100.06055679908101</v>
      </c>
      <c r="M32" s="40">
        <f t="shared" si="5"/>
        <v>79.188591391315299</v>
      </c>
      <c r="N32" s="34"/>
      <c r="O32" s="34">
        <v>42961.789409722223</v>
      </c>
      <c r="P32" s="40">
        <f t="shared" si="6"/>
        <v>3.4791666667442769</v>
      </c>
      <c r="Q32">
        <v>3448.3</v>
      </c>
      <c r="R32">
        <v>3405.6</v>
      </c>
      <c r="S32" s="40">
        <f t="shared" si="7"/>
        <v>6.0903069649999519</v>
      </c>
      <c r="T32" s="40">
        <f t="shared" si="8"/>
        <v>5.6238422561259291</v>
      </c>
    </row>
    <row r="33" spans="1:20" x14ac:dyDescent="0.2">
      <c r="A33" s="34">
        <v>42961.801608796297</v>
      </c>
      <c r="B33" s="40">
        <f t="shared" si="0"/>
        <v>3.7719444445101544</v>
      </c>
      <c r="C33">
        <v>6365.3</v>
      </c>
      <c r="D33">
        <v>5440.77</v>
      </c>
      <c r="E33" s="40">
        <f t="shared" si="1"/>
        <v>19.938239226476167</v>
      </c>
      <c r="F33" s="40">
        <f t="shared" si="2"/>
        <v>15.934324075486305</v>
      </c>
      <c r="H33" s="34">
        <v>42961.802465277775</v>
      </c>
      <c r="I33" s="40">
        <f t="shared" si="3"/>
        <v>3.7924999999813735</v>
      </c>
      <c r="J33">
        <v>11543.18</v>
      </c>
      <c r="K33">
        <v>9762.09</v>
      </c>
      <c r="L33" s="40">
        <f t="shared" si="4"/>
        <v>101.85164605108167</v>
      </c>
      <c r="M33" s="40">
        <f t="shared" si="5"/>
        <v>80.536127739054066</v>
      </c>
      <c r="O33" s="34">
        <v>42961.80332175926</v>
      </c>
      <c r="P33" s="40">
        <f t="shared" si="6"/>
        <v>3.8130555556272157</v>
      </c>
      <c r="Q33">
        <v>3459.2</v>
      </c>
      <c r="R33">
        <v>3263.75</v>
      </c>
      <c r="S33" s="40">
        <f t="shared" si="7"/>
        <v>6.109558290557036</v>
      </c>
      <c r="T33" s="40">
        <f t="shared" si="8"/>
        <v>5.3895980630229623</v>
      </c>
    </row>
    <row r="34" spans="1:20" x14ac:dyDescent="0.2">
      <c r="A34" s="34">
        <v>42961.815625000003</v>
      </c>
      <c r="B34" s="40">
        <f t="shared" si="0"/>
        <v>4.1083333334536292</v>
      </c>
      <c r="C34">
        <v>6422.17</v>
      </c>
      <c r="D34">
        <v>5374.44</v>
      </c>
      <c r="E34" s="40">
        <f t="shared" si="1"/>
        <v>20.116375004021563</v>
      </c>
      <c r="F34" s="40">
        <f t="shared" si="2"/>
        <v>15.740064124059021</v>
      </c>
      <c r="H34" s="34">
        <v>42961.816481481481</v>
      </c>
      <c r="I34" s="40">
        <f t="shared" si="3"/>
        <v>4.1288888889248483</v>
      </c>
      <c r="J34">
        <v>11491.31</v>
      </c>
      <c r="K34">
        <v>9748.41</v>
      </c>
      <c r="L34" s="40">
        <f t="shared" si="4"/>
        <v>101.39396932069458</v>
      </c>
      <c r="M34" s="40">
        <f t="shared" si="5"/>
        <v>80.423269301212358</v>
      </c>
      <c r="O34" s="34">
        <v>42961.817326388889</v>
      </c>
      <c r="P34" s="40">
        <f t="shared" si="6"/>
        <v>4.1491666667279787</v>
      </c>
      <c r="Q34">
        <v>3352.23</v>
      </c>
      <c r="R34">
        <v>3203.51</v>
      </c>
      <c r="S34" s="40">
        <f t="shared" si="7"/>
        <v>5.9206303735991028</v>
      </c>
      <c r="T34" s="40">
        <f t="shared" si="8"/>
        <v>5.2901206559554783</v>
      </c>
    </row>
    <row r="35" spans="1:20" x14ac:dyDescent="0.2">
      <c r="A35" s="34">
        <v>42961.82949074074</v>
      </c>
      <c r="B35" s="40">
        <f t="shared" si="0"/>
        <v>4.4411111111403443</v>
      </c>
      <c r="C35">
        <v>6496.03</v>
      </c>
      <c r="D35">
        <v>5387.36</v>
      </c>
      <c r="E35" s="40">
        <f t="shared" si="1"/>
        <v>20.347729119187775</v>
      </c>
      <c r="F35" s="40">
        <f t="shared" si="2"/>
        <v>15.777902787898016</v>
      </c>
      <c r="H35" s="34">
        <v>42961.830347222225</v>
      </c>
      <c r="I35" s="40">
        <f t="shared" si="3"/>
        <v>4.4616666667861864</v>
      </c>
      <c r="J35">
        <v>11620.33</v>
      </c>
      <c r="K35">
        <v>9738.2800000000007</v>
      </c>
      <c r="L35" s="40">
        <f t="shared" si="4"/>
        <v>102.53238173161692</v>
      </c>
      <c r="M35" s="40">
        <f t="shared" si="5"/>
        <v>80.33969795798599</v>
      </c>
      <c r="N35" s="34"/>
      <c r="O35" s="34">
        <v>42961.831203703703</v>
      </c>
      <c r="P35" s="40">
        <f t="shared" si="6"/>
        <v>4.4822222222574055</v>
      </c>
      <c r="Q35">
        <v>3279.44</v>
      </c>
      <c r="R35">
        <v>2998.1</v>
      </c>
      <c r="S35" s="40">
        <f t="shared" si="7"/>
        <v>5.7920703747642142</v>
      </c>
      <c r="T35" s="40">
        <f t="shared" si="8"/>
        <v>4.9509165692069379</v>
      </c>
    </row>
    <row r="36" spans="1:20" x14ac:dyDescent="0.2">
      <c r="A36" s="34">
        <v>42961.843368055554</v>
      </c>
      <c r="B36" s="40">
        <f t="shared" si="0"/>
        <v>4.7741666666697711</v>
      </c>
      <c r="C36">
        <v>6365.85</v>
      </c>
      <c r="D36">
        <v>5490.87</v>
      </c>
      <c r="E36" s="40">
        <f t="shared" si="1"/>
        <v>19.939962009624576</v>
      </c>
      <c r="F36" s="40">
        <f t="shared" si="2"/>
        <v>16.081051401982712</v>
      </c>
      <c r="H36" s="34">
        <v>42961.844224537039</v>
      </c>
      <c r="I36" s="40">
        <f t="shared" si="3"/>
        <v>4.7947222223156132</v>
      </c>
      <c r="J36">
        <v>11464.82</v>
      </c>
      <c r="K36">
        <v>9834.8700000000008</v>
      </c>
      <c r="L36" s="40">
        <f t="shared" si="4"/>
        <v>101.1602338938977</v>
      </c>
      <c r="M36" s="40">
        <f t="shared" si="5"/>
        <v>81.136554428097952</v>
      </c>
      <c r="O36" s="34">
        <v>42961.845081018517</v>
      </c>
      <c r="P36" s="40">
        <f t="shared" si="6"/>
        <v>4.8152777777868323</v>
      </c>
      <c r="Q36">
        <v>3342.38</v>
      </c>
      <c r="R36">
        <v>2968.21</v>
      </c>
      <c r="S36" s="40">
        <f t="shared" ref="S36:S55" si="9">(Q36/$B$7)/$Q$20</f>
        <v>5.903233533531461</v>
      </c>
      <c r="T36" s="40">
        <f t="shared" ref="T36:T55" si="10">(R36/$C$7)/$Q$20</f>
        <v>4.901557676490353</v>
      </c>
    </row>
    <row r="37" spans="1:20" x14ac:dyDescent="0.2">
      <c r="A37" s="34">
        <v>42961.857256944444</v>
      </c>
      <c r="B37" s="40">
        <f t="shared" si="0"/>
        <v>5.1075000000419095</v>
      </c>
      <c r="C37">
        <v>6416.98</v>
      </c>
      <c r="D37">
        <v>5419.24</v>
      </c>
      <c r="E37" s="40">
        <f t="shared" si="1"/>
        <v>20.10011819576658</v>
      </c>
      <c r="F37" s="40">
        <f t="shared" si="2"/>
        <v>15.871269398051817</v>
      </c>
      <c r="H37" s="34">
        <v>42961.858101851853</v>
      </c>
      <c r="I37" s="40">
        <f t="shared" si="3"/>
        <v>5.12777777784504</v>
      </c>
      <c r="J37">
        <v>11456.88</v>
      </c>
      <c r="K37">
        <v>9768.73</v>
      </c>
      <c r="L37" s="40">
        <f t="shared" si="4"/>
        <v>101.09017503059958</v>
      </c>
      <c r="M37" s="40">
        <f t="shared" si="5"/>
        <v>80.5909069808135</v>
      </c>
      <c r="O37" s="34">
        <v>42961.858958333331</v>
      </c>
      <c r="P37" s="40">
        <f t="shared" si="6"/>
        <v>5.1483333333162591</v>
      </c>
      <c r="Q37">
        <v>3241.89</v>
      </c>
      <c r="R37">
        <v>2944.74</v>
      </c>
      <c r="S37" s="40">
        <f t="shared" si="9"/>
        <v>5.7257504413083815</v>
      </c>
      <c r="T37" s="40">
        <f t="shared" si="10"/>
        <v>4.8628004596265759</v>
      </c>
    </row>
    <row r="38" spans="1:20" x14ac:dyDescent="0.2">
      <c r="A38" s="34">
        <v>42961.870983796296</v>
      </c>
      <c r="B38" s="40">
        <f t="shared" si="0"/>
        <v>5.4369444444891997</v>
      </c>
      <c r="C38">
        <v>6502.29</v>
      </c>
      <c r="D38">
        <v>5459.83</v>
      </c>
      <c r="E38" s="40">
        <f t="shared" si="1"/>
        <v>20.367337523749661</v>
      </c>
      <c r="F38" s="40">
        <f t="shared" si="2"/>
        <v>15.990144890716275</v>
      </c>
      <c r="H38" s="34">
        <v>42961.871840277781</v>
      </c>
      <c r="I38" s="40">
        <f t="shared" si="3"/>
        <v>5.4575000001350418</v>
      </c>
      <c r="J38">
        <v>11656.17</v>
      </c>
      <c r="K38">
        <v>9890.74</v>
      </c>
      <c r="L38" s="40">
        <f t="shared" si="4"/>
        <v>102.84861720524471</v>
      </c>
      <c r="M38" s="40">
        <f t="shared" si="5"/>
        <v>81.597475548143024</v>
      </c>
      <c r="O38" s="34">
        <v>42961.872696759259</v>
      </c>
      <c r="P38" s="40">
        <f t="shared" si="6"/>
        <v>5.4780555556062609</v>
      </c>
      <c r="Q38">
        <v>3224.88</v>
      </c>
      <c r="R38">
        <v>2833.83</v>
      </c>
      <c r="S38" s="40">
        <f t="shared" si="9"/>
        <v>5.695707776379388</v>
      </c>
      <c r="T38" s="40">
        <f t="shared" si="10"/>
        <v>4.6796490781880848</v>
      </c>
    </row>
    <row r="39" spans="1:20" x14ac:dyDescent="0.2">
      <c r="A39" s="34">
        <v>42961.885011574072</v>
      </c>
      <c r="B39" s="40">
        <f t="shared" si="0"/>
        <v>5.7736111111007631</v>
      </c>
      <c r="C39">
        <v>6485.22</v>
      </c>
      <c r="D39">
        <v>5460.1</v>
      </c>
      <c r="E39" s="40">
        <f t="shared" si="1"/>
        <v>20.313868599489069</v>
      </c>
      <c r="F39" s="40">
        <f t="shared" si="2"/>
        <v>15.990935636787214</v>
      </c>
      <c r="H39" s="34">
        <v>42961.885868055557</v>
      </c>
      <c r="I39" s="40">
        <f t="shared" si="3"/>
        <v>5.7941666667466052</v>
      </c>
      <c r="J39">
        <v>11342.06</v>
      </c>
      <c r="K39">
        <v>9884.56</v>
      </c>
      <c r="L39" s="40">
        <f t="shared" si="4"/>
        <v>100.07705680844717</v>
      </c>
      <c r="M39" s="40">
        <f t="shared" si="5"/>
        <v>81.546491253854882</v>
      </c>
      <c r="O39" s="34">
        <v>42961.886724537035</v>
      </c>
      <c r="P39" s="40">
        <f t="shared" si="6"/>
        <v>5.8147222222178243</v>
      </c>
      <c r="Q39">
        <v>3125.56</v>
      </c>
      <c r="R39">
        <v>2863.11</v>
      </c>
      <c r="S39" s="40">
        <f t="shared" si="9"/>
        <v>5.5202911108445454</v>
      </c>
      <c r="T39" s="40">
        <f t="shared" si="10"/>
        <v>4.7280006465635163</v>
      </c>
    </row>
    <row r="40" spans="1:20" x14ac:dyDescent="0.2">
      <c r="A40" s="34">
        <v>42961.89875</v>
      </c>
      <c r="B40" s="40">
        <f t="shared" si="0"/>
        <v>6.1033333333907649</v>
      </c>
      <c r="C40">
        <v>6453.76</v>
      </c>
      <c r="D40">
        <v>5359.58</v>
      </c>
      <c r="E40" s="40">
        <f t="shared" si="1"/>
        <v>20.215325403400129</v>
      </c>
      <c r="F40" s="40">
        <f t="shared" si="2"/>
        <v>15.696543803265875</v>
      </c>
      <c r="H40" s="34">
        <v>42961.899606481478</v>
      </c>
      <c r="I40" s="40">
        <f t="shared" si="3"/>
        <v>6.123888888861984</v>
      </c>
      <c r="J40">
        <v>11466.86</v>
      </c>
      <c r="K40">
        <v>9823.77</v>
      </c>
      <c r="L40" s="40">
        <f t="shared" si="4"/>
        <v>101.17823390411536</v>
      </c>
      <c r="M40" s="40">
        <f t="shared" si="5"/>
        <v>81.044980695638657</v>
      </c>
      <c r="O40" s="34">
        <v>42961.900462962964</v>
      </c>
      <c r="P40" s="40">
        <f t="shared" si="6"/>
        <v>6.1444444445078261</v>
      </c>
      <c r="Q40">
        <v>3299.05</v>
      </c>
      <c r="R40">
        <v>2866.47</v>
      </c>
      <c r="S40" s="40">
        <f t="shared" si="9"/>
        <v>5.826705099000403</v>
      </c>
      <c r="T40" s="40">
        <f t="shared" si="10"/>
        <v>4.7335491871967621</v>
      </c>
    </row>
    <row r="41" spans="1:20" x14ac:dyDescent="0.2">
      <c r="A41" s="34">
        <v>42961.912766203706</v>
      </c>
      <c r="B41" s="40">
        <f t="shared" si="0"/>
        <v>6.4397222223342396</v>
      </c>
      <c r="C41">
        <v>6581.58</v>
      </c>
      <c r="D41">
        <v>5329.19</v>
      </c>
      <c r="E41" s="40">
        <f t="shared" si="1"/>
        <v>20.61570020709016</v>
      </c>
      <c r="F41" s="40">
        <f t="shared" si="2"/>
        <v>15.607540939947993</v>
      </c>
      <c r="H41" s="34">
        <v>42961.913622685184</v>
      </c>
      <c r="I41" s="40">
        <f t="shared" si="3"/>
        <v>6.4602777778054588</v>
      </c>
      <c r="J41">
        <v>11459.06</v>
      </c>
      <c r="K41">
        <v>9859.01</v>
      </c>
      <c r="L41" s="40">
        <f t="shared" si="4"/>
        <v>101.10941033563608</v>
      </c>
      <c r="M41" s="40">
        <f t="shared" si="5"/>
        <v>81.335706671482384</v>
      </c>
      <c r="O41" s="34">
        <v>42961.914479166669</v>
      </c>
      <c r="P41" s="40">
        <f t="shared" si="6"/>
        <v>6.4808333334513009</v>
      </c>
      <c r="Q41">
        <v>3267.41</v>
      </c>
      <c r="R41">
        <v>2755.19</v>
      </c>
      <c r="S41" s="40">
        <f t="shared" si="9"/>
        <v>5.7708232695851551</v>
      </c>
      <c r="T41" s="40">
        <f t="shared" si="10"/>
        <v>4.5497868057480622</v>
      </c>
    </row>
    <row r="42" spans="1:20" x14ac:dyDescent="0.2">
      <c r="A42" s="34">
        <v>42961.92664351852</v>
      </c>
      <c r="B42" s="40">
        <f t="shared" si="0"/>
        <v>6.7727777778636664</v>
      </c>
      <c r="C42">
        <v>6331.98</v>
      </c>
      <c r="D42">
        <v>5465.01</v>
      </c>
      <c r="E42" s="40">
        <f t="shared" si="1"/>
        <v>19.833869891012608</v>
      </c>
      <c r="F42" s="40">
        <f t="shared" si="2"/>
        <v>16.005315500521693</v>
      </c>
      <c r="H42" s="34">
        <v>42961.927488425928</v>
      </c>
      <c r="I42" s="40">
        <f t="shared" si="3"/>
        <v>6.7930555556667969</v>
      </c>
      <c r="J42">
        <v>11351.37</v>
      </c>
      <c r="K42">
        <v>9900.91</v>
      </c>
      <c r="L42" s="40">
        <f t="shared" si="4"/>
        <v>100.15920391390128</v>
      </c>
      <c r="M42" s="40">
        <f t="shared" si="5"/>
        <v>81.681376886801672</v>
      </c>
      <c r="O42" s="34">
        <v>42961.928344907406</v>
      </c>
      <c r="P42" s="40">
        <f t="shared" si="6"/>
        <v>6.813611111138016</v>
      </c>
      <c r="Q42">
        <v>3188.8</v>
      </c>
      <c r="R42">
        <v>2831.77</v>
      </c>
      <c r="S42" s="40">
        <f t="shared" si="9"/>
        <v>5.6319841226087775</v>
      </c>
      <c r="T42" s="40">
        <f t="shared" si="10"/>
        <v>4.6762472943474638</v>
      </c>
    </row>
    <row r="43" spans="1:20" x14ac:dyDescent="0.2">
      <c r="A43" s="34">
        <v>42961.940520833334</v>
      </c>
      <c r="B43" s="40">
        <f t="shared" si="0"/>
        <v>7.1058333333930932</v>
      </c>
      <c r="C43">
        <v>6592.66</v>
      </c>
      <c r="D43">
        <v>5582.52</v>
      </c>
      <c r="E43" s="40">
        <f t="shared" si="1"/>
        <v>20.650406456698089</v>
      </c>
      <c r="F43" s="40">
        <f t="shared" si="2"/>
        <v>16.349465762729135</v>
      </c>
      <c r="H43" s="34">
        <v>42961.941377314812</v>
      </c>
      <c r="I43" s="40">
        <f t="shared" si="3"/>
        <v>7.1263888888643123</v>
      </c>
      <c r="J43">
        <v>11403.73</v>
      </c>
      <c r="K43">
        <v>9912.6200000000008</v>
      </c>
      <c r="L43" s="40">
        <f t="shared" si="4"/>
        <v>100.62120417615436</v>
      </c>
      <c r="M43" s="40">
        <f t="shared" si="5"/>
        <v>81.777983049603321</v>
      </c>
      <c r="O43" s="34">
        <v>42961.94222222222</v>
      </c>
      <c r="P43" s="40">
        <f t="shared" si="6"/>
        <v>7.1466666666674428</v>
      </c>
      <c r="Q43">
        <v>3231.25</v>
      </c>
      <c r="R43">
        <v>2693.53</v>
      </c>
      <c r="S43" s="40">
        <f t="shared" si="9"/>
        <v>5.7069583216820146</v>
      </c>
      <c r="T43" s="40">
        <f t="shared" si="10"/>
        <v>4.4479644797224793</v>
      </c>
    </row>
    <row r="44" spans="1:20" x14ac:dyDescent="0.2">
      <c r="A44" s="34">
        <v>42961.954409722224</v>
      </c>
      <c r="B44" s="40">
        <f t="shared" si="0"/>
        <v>7.4391666667652316</v>
      </c>
      <c r="C44">
        <v>6358.97</v>
      </c>
      <c r="D44">
        <v>5558.77</v>
      </c>
      <c r="E44" s="40">
        <f t="shared" si="1"/>
        <v>19.918411558604486</v>
      </c>
      <c r="F44" s="40">
        <f t="shared" si="2"/>
        <v>16.279909395378045</v>
      </c>
      <c r="H44" s="34">
        <v>42961.955266203702</v>
      </c>
      <c r="I44" s="40">
        <f t="shared" si="3"/>
        <v>7.4597222222364508</v>
      </c>
      <c r="J44">
        <v>11582.67</v>
      </c>
      <c r="K44">
        <v>9862.26</v>
      </c>
      <c r="L44" s="40">
        <f t="shared" si="4"/>
        <v>102.20008742534398</v>
      </c>
      <c r="M44" s="40">
        <f t="shared" si="5"/>
        <v>81.362518800355602</v>
      </c>
      <c r="O44" s="34">
        <v>42961.956111111111</v>
      </c>
      <c r="P44" s="40">
        <f t="shared" si="6"/>
        <v>7.4800000000395812</v>
      </c>
      <c r="Q44">
        <v>3260.74</v>
      </c>
      <c r="R44">
        <v>2836.75</v>
      </c>
      <c r="S44" s="40">
        <f t="shared" si="9"/>
        <v>5.7590428712855442</v>
      </c>
      <c r="T44" s="40">
        <f t="shared" si="10"/>
        <v>4.6844710242145968</v>
      </c>
    </row>
    <row r="45" spans="1:20" x14ac:dyDescent="0.2">
      <c r="A45" s="34">
        <v>42961.968148148146</v>
      </c>
      <c r="B45" s="40">
        <f t="shared" si="0"/>
        <v>7.7688888888806105</v>
      </c>
      <c r="C45">
        <v>6403.93</v>
      </c>
      <c r="D45">
        <v>5468.59</v>
      </c>
      <c r="E45" s="40">
        <f t="shared" si="1"/>
        <v>20.059241250154354</v>
      </c>
      <c r="F45" s="40">
        <f t="shared" si="2"/>
        <v>16.01580020768451</v>
      </c>
      <c r="H45" s="34">
        <v>42961.969004629631</v>
      </c>
      <c r="I45" s="40">
        <f t="shared" si="3"/>
        <v>7.7894444445264526</v>
      </c>
      <c r="J45">
        <v>11397.48</v>
      </c>
      <c r="K45">
        <v>9832.09</v>
      </c>
      <c r="L45" s="40">
        <f t="shared" si="4"/>
        <v>100.56605708602675</v>
      </c>
      <c r="M45" s="40">
        <f t="shared" si="5"/>
        <v>81.113619745554089</v>
      </c>
      <c r="O45" s="34">
        <v>42961.969849537039</v>
      </c>
      <c r="P45" s="40">
        <f t="shared" si="6"/>
        <v>7.809722222329583</v>
      </c>
      <c r="Q45">
        <v>3158.79</v>
      </c>
      <c r="R45">
        <v>2732.89</v>
      </c>
      <c r="S45" s="40">
        <f t="shared" si="9"/>
        <v>5.5789811611438092</v>
      </c>
      <c r="T45" s="40">
        <f t="shared" si="10"/>
        <v>4.5129616699976483</v>
      </c>
    </row>
    <row r="46" spans="1:20" x14ac:dyDescent="0.2">
      <c r="A46" s="34">
        <v>42961.982175925928</v>
      </c>
      <c r="B46" s="40">
        <f t="shared" si="0"/>
        <v>8.1055555556667969</v>
      </c>
      <c r="C46">
        <v>6373.26</v>
      </c>
      <c r="D46">
        <v>5511.4</v>
      </c>
      <c r="E46" s="40">
        <f t="shared" si="1"/>
        <v>19.963172597133131</v>
      </c>
      <c r="F46" s="40">
        <f t="shared" si="2"/>
        <v>16.141177390265572</v>
      </c>
      <c r="H46" s="34">
        <v>42961.983020833337</v>
      </c>
      <c r="I46" s="40">
        <f t="shared" si="3"/>
        <v>8.1258333334699273</v>
      </c>
      <c r="J46">
        <v>11368.52</v>
      </c>
      <c r="K46">
        <v>9821.1299999999992</v>
      </c>
      <c r="L46" s="40">
        <f t="shared" si="4"/>
        <v>100.31052752921144</v>
      </c>
      <c r="M46" s="40">
        <f t="shared" si="5"/>
        <v>81.023200997107793</v>
      </c>
      <c r="O46" s="34">
        <v>42961.983877314815</v>
      </c>
      <c r="P46" s="40">
        <f t="shared" si="6"/>
        <v>8.1463888889411464</v>
      </c>
      <c r="Q46">
        <v>3183.38</v>
      </c>
      <c r="R46">
        <v>2761.09</v>
      </c>
      <c r="S46" s="40">
        <f t="shared" si="9"/>
        <v>5.6224114451299325</v>
      </c>
      <c r="T46" s="40">
        <f t="shared" si="10"/>
        <v>4.5595297788838218</v>
      </c>
    </row>
    <row r="47" spans="1:20" x14ac:dyDescent="0.2">
      <c r="A47" s="34">
        <v>42961.996053240742</v>
      </c>
      <c r="B47" s="40">
        <f t="shared" si="0"/>
        <v>8.4386111111962236</v>
      </c>
      <c r="C47">
        <v>6369.73</v>
      </c>
      <c r="D47">
        <v>5488.72</v>
      </c>
      <c r="E47" s="40">
        <f t="shared" si="1"/>
        <v>19.952115461653342</v>
      </c>
      <c r="F47" s="40">
        <f t="shared" si="2"/>
        <v>16.074754720306721</v>
      </c>
      <c r="H47" s="34">
        <v>42961.99690972222</v>
      </c>
      <c r="I47" s="40">
        <f t="shared" si="3"/>
        <v>8.4591666666674428</v>
      </c>
      <c r="J47">
        <v>11390.64</v>
      </c>
      <c r="K47">
        <v>9706.98</v>
      </c>
      <c r="L47" s="40">
        <f t="shared" si="4"/>
        <v>100.50570411059108</v>
      </c>
      <c r="M47" s="40">
        <f t="shared" si="5"/>
        <v>80.081476532222396</v>
      </c>
      <c r="O47" s="34">
        <v>42961.997766203705</v>
      </c>
      <c r="P47" s="40">
        <f t="shared" si="6"/>
        <v>8.4797222223132849</v>
      </c>
      <c r="Q47">
        <v>3256.87</v>
      </c>
      <c r="R47">
        <v>2713.48</v>
      </c>
      <c r="S47" s="40">
        <f t="shared" si="9"/>
        <v>5.7522077676244496</v>
      </c>
      <c r="T47" s="40">
        <f t="shared" si="10"/>
        <v>4.4809089397323785</v>
      </c>
    </row>
    <row r="48" spans="1:20" x14ac:dyDescent="0.2">
      <c r="A48" s="34">
        <v>42962.009826388887</v>
      </c>
      <c r="B48" s="40">
        <f t="shared" si="0"/>
        <v>8.7691666666651145</v>
      </c>
      <c r="C48">
        <v>6293.78</v>
      </c>
      <c r="D48">
        <v>5465.56</v>
      </c>
      <c r="E48" s="40">
        <f t="shared" si="1"/>
        <v>19.714214770523178</v>
      </c>
      <c r="F48" s="40">
        <f t="shared" si="2"/>
        <v>16.006926279555085</v>
      </c>
      <c r="H48" s="34">
        <v>42962.010682870372</v>
      </c>
      <c r="I48" s="40">
        <f t="shared" si="3"/>
        <v>8.7897222223109566</v>
      </c>
      <c r="J48">
        <v>11577.5</v>
      </c>
      <c r="K48">
        <v>9972.99</v>
      </c>
      <c r="L48" s="40">
        <f t="shared" si="4"/>
        <v>102.15446975239041</v>
      </c>
      <c r="M48" s="40">
        <f t="shared" si="5"/>
        <v>82.276028655780564</v>
      </c>
      <c r="O48" s="34">
        <v>42962.01153935185</v>
      </c>
      <c r="P48" s="40">
        <f t="shared" si="6"/>
        <v>8.8102777777821757</v>
      </c>
      <c r="Q48">
        <v>3242.82</v>
      </c>
      <c r="R48">
        <v>2670.26</v>
      </c>
      <c r="S48" s="40">
        <f t="shared" si="9"/>
        <v>5.7273929855990326</v>
      </c>
      <c r="T48" s="40">
        <f t="shared" si="10"/>
        <v>4.4095375331344915</v>
      </c>
    </row>
    <row r="49" spans="1:20" x14ac:dyDescent="0.2">
      <c r="A49" s="34">
        <v>42962.023715277777</v>
      </c>
      <c r="B49" s="40">
        <f t="shared" si="0"/>
        <v>9.1025000000372529</v>
      </c>
      <c r="C49">
        <v>6468.78</v>
      </c>
      <c r="D49">
        <v>5510.58</v>
      </c>
      <c r="E49" s="40">
        <f t="shared" si="1"/>
        <v>20.262373045016652</v>
      </c>
      <c r="F49" s="40">
        <f t="shared" si="2"/>
        <v>16.138775865161239</v>
      </c>
      <c r="H49" s="34">
        <v>42962.024571759262</v>
      </c>
      <c r="I49" s="40">
        <f t="shared" si="3"/>
        <v>9.123055555683095</v>
      </c>
      <c r="J49">
        <v>11333.71</v>
      </c>
      <c r="K49">
        <v>9860.85</v>
      </c>
      <c r="L49" s="40">
        <f t="shared" si="4"/>
        <v>100.00338029603668</v>
      </c>
      <c r="M49" s="40">
        <f t="shared" si="5"/>
        <v>81.350886461367523</v>
      </c>
      <c r="O49" s="34">
        <v>42962.02542824074</v>
      </c>
      <c r="P49" s="40">
        <f t="shared" si="6"/>
        <v>9.1436111111543141</v>
      </c>
      <c r="Q49">
        <v>3140.91</v>
      </c>
      <c r="R49">
        <v>2751.33</v>
      </c>
      <c r="S49" s="40">
        <f t="shared" si="9"/>
        <v>5.5474019225235613</v>
      </c>
      <c r="T49" s="40">
        <f t="shared" si="10"/>
        <v>4.5434125894253441</v>
      </c>
    </row>
    <row r="50" spans="1:20" x14ac:dyDescent="0.2">
      <c r="A50" s="34">
        <v>42962.037604166668</v>
      </c>
      <c r="B50" s="40">
        <f t="shared" si="0"/>
        <v>9.4358333334093913</v>
      </c>
      <c r="C50">
        <v>6520.83</v>
      </c>
      <c r="D50">
        <v>5436.78</v>
      </c>
      <c r="E50" s="40">
        <f t="shared" si="1"/>
        <v>20.425410977515998</v>
      </c>
      <c r="F50" s="40">
        <f t="shared" si="2"/>
        <v>15.92263860577132</v>
      </c>
      <c r="H50" s="34">
        <v>42962.038449074076</v>
      </c>
      <c r="I50" s="40">
        <f t="shared" si="3"/>
        <v>9.4561111112125218</v>
      </c>
      <c r="J50">
        <v>11319.81</v>
      </c>
      <c r="K50">
        <v>9990.31</v>
      </c>
      <c r="L50" s="40">
        <f t="shared" si="4"/>
        <v>99.880733167592865</v>
      </c>
      <c r="M50" s="40">
        <f t="shared" si="5"/>
        <v>82.418916677960269</v>
      </c>
      <c r="O50" s="34">
        <v>42962.039305555554</v>
      </c>
      <c r="P50" s="40">
        <f t="shared" si="6"/>
        <v>9.4766666666837409</v>
      </c>
      <c r="Q50">
        <v>3173.84</v>
      </c>
      <c r="R50">
        <v>2739.89</v>
      </c>
      <c r="S50" s="40">
        <f t="shared" si="9"/>
        <v>5.6055621198258399</v>
      </c>
      <c r="T50" s="40">
        <f t="shared" si="10"/>
        <v>4.5245211296502443</v>
      </c>
    </row>
    <row r="51" spans="1:20" x14ac:dyDescent="0.2">
      <c r="A51" s="34">
        <v>42962.051516203705</v>
      </c>
      <c r="B51" s="40">
        <f t="shared" si="0"/>
        <v>9.7697222222923301</v>
      </c>
      <c r="C51">
        <v>6533.98</v>
      </c>
      <c r="D51">
        <v>5418.1</v>
      </c>
      <c r="E51" s="40">
        <f t="shared" si="1"/>
        <v>20.466601156427934</v>
      </c>
      <c r="F51" s="40">
        <f t="shared" si="2"/>
        <v>15.86793069241897</v>
      </c>
      <c r="H51" s="34">
        <v>42962.052372685182</v>
      </c>
      <c r="I51" s="40">
        <f t="shared" si="3"/>
        <v>9.7902777777635492</v>
      </c>
      <c r="J51">
        <v>11363.11</v>
      </c>
      <c r="K51">
        <v>9635.0300000000007</v>
      </c>
      <c r="L51" s="40">
        <f t="shared" si="4"/>
        <v>100.26279220799698</v>
      </c>
      <c r="M51" s="40">
        <f t="shared" si="5"/>
        <v>79.487897248398454</v>
      </c>
      <c r="O51" s="34">
        <v>42962.053229166668</v>
      </c>
      <c r="P51" s="40">
        <f t="shared" si="6"/>
        <v>9.8108333334093913</v>
      </c>
      <c r="Q51">
        <v>3150.26</v>
      </c>
      <c r="R51">
        <v>2639.96</v>
      </c>
      <c r="S51" s="40">
        <f t="shared" si="9"/>
        <v>5.5639156742628968</v>
      </c>
      <c r="T51" s="40">
        <f t="shared" si="10"/>
        <v>4.3595015863525397</v>
      </c>
    </row>
    <row r="52" spans="1:20" x14ac:dyDescent="0.2">
      <c r="A52" s="34">
        <v>42962.065532407411</v>
      </c>
      <c r="B52" s="40">
        <f t="shared" si="0"/>
        <v>10.106111111235805</v>
      </c>
      <c r="C52">
        <v>6482.13</v>
      </c>
      <c r="D52">
        <v>5467.31</v>
      </c>
      <c r="E52" s="40">
        <f t="shared" si="1"/>
        <v>20.304189690528013</v>
      </c>
      <c r="F52" s="40">
        <f t="shared" si="2"/>
        <v>16.012051485570431</v>
      </c>
      <c r="H52" s="34">
        <v>42962.066388888888</v>
      </c>
      <c r="I52" s="40">
        <f t="shared" si="3"/>
        <v>10.126666666707024</v>
      </c>
      <c r="J52">
        <v>11321.68</v>
      </c>
      <c r="K52">
        <v>9770.23</v>
      </c>
      <c r="L52" s="40">
        <f t="shared" si="4"/>
        <v>99.897233176959062</v>
      </c>
      <c r="M52" s="40">
        <f t="shared" si="5"/>
        <v>80.603281809524205</v>
      </c>
      <c r="O52" s="34">
        <v>42962.067245370374</v>
      </c>
      <c r="P52" s="40">
        <f t="shared" si="6"/>
        <v>10.147222222352866</v>
      </c>
      <c r="Q52">
        <v>3154.02</v>
      </c>
      <c r="R52">
        <v>2718.98</v>
      </c>
      <c r="S52" s="40">
        <f t="shared" si="9"/>
        <v>5.5705564984917624</v>
      </c>
      <c r="T52" s="40">
        <f t="shared" si="10"/>
        <v>4.4899913723165605</v>
      </c>
    </row>
    <row r="53" spans="1:20" x14ac:dyDescent="0.2">
      <c r="A53" s="34">
        <v>42962.079270833332</v>
      </c>
      <c r="B53" s="40">
        <f t="shared" si="0"/>
        <v>10.435833333351184</v>
      </c>
      <c r="C53">
        <v>6549.69</v>
      </c>
      <c r="D53">
        <v>5515.96</v>
      </c>
      <c r="E53" s="40">
        <f t="shared" si="1"/>
        <v>20.515810107812463</v>
      </c>
      <c r="F53" s="40">
        <f t="shared" si="2"/>
        <v>16.15453221279698</v>
      </c>
      <c r="H53" s="34">
        <v>42962.080127314817</v>
      </c>
      <c r="I53" s="40">
        <f t="shared" si="3"/>
        <v>10.456388888997026</v>
      </c>
      <c r="J53">
        <v>11368.08</v>
      </c>
      <c r="K53">
        <v>9996.85</v>
      </c>
      <c r="L53" s="40">
        <f t="shared" si="4"/>
        <v>100.30664517406646</v>
      </c>
      <c r="M53" s="40">
        <f t="shared" si="5"/>
        <v>82.472870931138999</v>
      </c>
      <c r="O53" s="34">
        <v>42962.080983796295</v>
      </c>
      <c r="P53" s="40">
        <f t="shared" si="6"/>
        <v>10.476944444468245</v>
      </c>
      <c r="Q53">
        <v>3194.96</v>
      </c>
      <c r="R53">
        <v>2683.46</v>
      </c>
      <c r="S53" s="40">
        <f t="shared" si="9"/>
        <v>5.6428637708135145</v>
      </c>
      <c r="T53" s="40">
        <f t="shared" si="10"/>
        <v>4.4313353713365302</v>
      </c>
    </row>
    <row r="54" spans="1:20" x14ac:dyDescent="0.2">
      <c r="A54" s="34">
        <v>42962.093298611115</v>
      </c>
      <c r="B54" s="40">
        <f t="shared" si="0"/>
        <v>10.77250000013737</v>
      </c>
      <c r="C54">
        <v>6359.86</v>
      </c>
      <c r="D54">
        <v>5465.13</v>
      </c>
      <c r="E54" s="40">
        <f t="shared" si="1"/>
        <v>19.921199334971909</v>
      </c>
      <c r="F54" s="40">
        <f t="shared" si="2"/>
        <v>16.005666943219886</v>
      </c>
      <c r="H54" s="34">
        <v>42962.094155092593</v>
      </c>
      <c r="I54" s="40">
        <f t="shared" si="3"/>
        <v>10.793055555608589</v>
      </c>
      <c r="J54">
        <v>11237.44</v>
      </c>
      <c r="K54">
        <v>9835.2800000000007</v>
      </c>
      <c r="L54" s="40">
        <f t="shared" si="4"/>
        <v>99.15393863738305</v>
      </c>
      <c r="M54" s="40">
        <f t="shared" si="5"/>
        <v>81.139936881278885</v>
      </c>
      <c r="O54" s="34">
        <v>42962.095000000001</v>
      </c>
      <c r="P54" s="40">
        <f t="shared" si="6"/>
        <v>10.81333333341172</v>
      </c>
      <c r="Q54">
        <v>3189.27</v>
      </c>
      <c r="R54">
        <v>2698.19</v>
      </c>
      <c r="S54" s="40">
        <f t="shared" si="9"/>
        <v>5.632814225637385</v>
      </c>
      <c r="T54" s="40">
        <f t="shared" si="10"/>
        <v>4.4556597771483499</v>
      </c>
    </row>
    <row r="55" spans="1:20" x14ac:dyDescent="0.2">
      <c r="A55" s="34">
        <v>42962.107037037036</v>
      </c>
      <c r="B55" s="40">
        <f t="shared" si="0"/>
        <v>11.102222222252749</v>
      </c>
      <c r="C55">
        <v>6323.53</v>
      </c>
      <c r="D55">
        <v>5527.12</v>
      </c>
      <c r="E55" s="40">
        <f t="shared" si="1"/>
        <v>19.807401677187066</v>
      </c>
      <c r="F55" s="40">
        <f t="shared" si="2"/>
        <v>16.187216383729115</v>
      </c>
      <c r="H55" s="34">
        <v>42962.107893518521</v>
      </c>
      <c r="I55" s="40">
        <f t="shared" si="3"/>
        <v>11.122777777898591</v>
      </c>
      <c r="J55">
        <v>11277.24</v>
      </c>
      <c r="K55">
        <v>9784.44</v>
      </c>
      <c r="L55" s="40">
        <f t="shared" si="4"/>
        <v>99.505115307315691</v>
      </c>
      <c r="M55" s="40">
        <f t="shared" si="5"/>
        <v>80.720512686843719</v>
      </c>
      <c r="O55" s="34">
        <v>42962.108738425923</v>
      </c>
      <c r="P55" s="40">
        <f t="shared" si="6"/>
        <v>11.143055555527098</v>
      </c>
      <c r="Q55">
        <v>3226.05</v>
      </c>
      <c r="R55">
        <v>2737.42</v>
      </c>
      <c r="S55" s="40">
        <f t="shared" si="9"/>
        <v>5.6977742030676257</v>
      </c>
      <c r="T55" s="40">
        <f t="shared" si="10"/>
        <v>4.5204422917442573</v>
      </c>
    </row>
    <row r="56" spans="1:20" x14ac:dyDescent="0.2">
      <c r="A56" s="34">
        <v>42962.121053240742</v>
      </c>
      <c r="B56" s="40">
        <f t="shared" si="0"/>
        <v>11.438611111196224</v>
      </c>
      <c r="C56">
        <v>6509.25</v>
      </c>
      <c r="D56">
        <v>5380.48</v>
      </c>
      <c r="E56" s="40">
        <f t="shared" si="1"/>
        <v>20.389138561409517</v>
      </c>
      <c r="F56" s="40">
        <f t="shared" si="2"/>
        <v>15.757753406534835</v>
      </c>
      <c r="H56" s="34">
        <v>42962.121898148151</v>
      </c>
      <c r="I56" s="40">
        <f t="shared" si="3"/>
        <v>11.458888888999354</v>
      </c>
      <c r="J56">
        <v>11322.83</v>
      </c>
      <c r="K56">
        <v>9745.0400000000009</v>
      </c>
      <c r="L56" s="40">
        <f t="shared" si="4"/>
        <v>99.90738024154254</v>
      </c>
      <c r="M56" s="40">
        <f t="shared" si="5"/>
        <v>80.395467186042282</v>
      </c>
      <c r="O56" s="34">
        <v>42962.122754629629</v>
      </c>
      <c r="P56" s="40">
        <f t="shared" si="6"/>
        <v>11.479444444470573</v>
      </c>
      <c r="Q56">
        <v>3164.37</v>
      </c>
      <c r="R56">
        <v>2732.6</v>
      </c>
      <c r="S56" s="40">
        <f>(Q56/$B$7)/$Q$20</f>
        <v>5.5888364268877115</v>
      </c>
      <c r="T56" s="40">
        <f>(R56/$C$7)/$Q$20</f>
        <v>4.5124827780977546</v>
      </c>
    </row>
    <row r="57" spans="1:20" x14ac:dyDescent="0.2">
      <c r="A57" s="34">
        <v>42962.134918981479</v>
      </c>
      <c r="B57" s="40">
        <f t="shared" si="0"/>
        <v>11.771388888882939</v>
      </c>
      <c r="C57">
        <v>6365.32</v>
      </c>
      <c r="D57">
        <v>5511.3</v>
      </c>
      <c r="E57" s="40">
        <f t="shared" si="1"/>
        <v>19.938301873136108</v>
      </c>
      <c r="F57" s="40">
        <f t="shared" si="2"/>
        <v>16.140884521350408</v>
      </c>
      <c r="H57" s="34">
        <v>42962.135775462964</v>
      </c>
      <c r="I57" s="40">
        <f t="shared" si="3"/>
        <v>11.791944444528781</v>
      </c>
      <c r="J57">
        <v>11411.13</v>
      </c>
      <c r="K57">
        <v>9878.0300000000007</v>
      </c>
      <c r="L57" s="40">
        <f t="shared" si="4"/>
        <v>100.68649833086545</v>
      </c>
      <c r="M57" s="40">
        <f t="shared" si="5"/>
        <v>81.492619499534243</v>
      </c>
      <c r="O57" s="34">
        <v>42962.136631944442</v>
      </c>
      <c r="P57" s="40">
        <f t="shared" si="6"/>
        <v>11.8125</v>
      </c>
      <c r="Q57">
        <v>3144.88</v>
      </c>
      <c r="R57">
        <v>2594.14</v>
      </c>
      <c r="S57" s="40">
        <f t="shared" ref="S57:S74" si="11">(Q57/$B$7)/$Q$20</f>
        <v>5.5544136438503164</v>
      </c>
      <c r="T57" s="40">
        <f t="shared" ref="T57:T74" si="12">(R57/$C$7)/$Q$20</f>
        <v>4.2838366661694032</v>
      </c>
    </row>
    <row r="58" spans="1:20" x14ac:dyDescent="0.2">
      <c r="A58" s="34">
        <v>42962.148819444446</v>
      </c>
      <c r="B58" s="40">
        <f t="shared" si="0"/>
        <v>12.105000000097789</v>
      </c>
      <c r="C58">
        <v>6205.89</v>
      </c>
      <c r="D58">
        <v>5431.04</v>
      </c>
      <c r="E58" s="40">
        <f t="shared" si="1"/>
        <v>19.438914023407566</v>
      </c>
      <c r="F58" s="40">
        <f t="shared" si="2"/>
        <v>15.905827930040994</v>
      </c>
      <c r="H58" s="34">
        <v>42962.149675925924</v>
      </c>
      <c r="I58" s="40">
        <f t="shared" si="3"/>
        <v>12.125555555569008</v>
      </c>
      <c r="J58">
        <v>11163.13</v>
      </c>
      <c r="K58">
        <v>9641.24</v>
      </c>
      <c r="L58" s="40">
        <f t="shared" si="4"/>
        <v>98.498261794601774</v>
      </c>
      <c r="M58" s="40">
        <f t="shared" si="5"/>
        <v>79.539129039260814</v>
      </c>
      <c r="O58" s="34">
        <v>42962.150520833333</v>
      </c>
      <c r="P58" s="40">
        <f t="shared" si="6"/>
        <v>12.145833333372138</v>
      </c>
      <c r="Q58">
        <v>3154.2</v>
      </c>
      <c r="R58">
        <v>2621.36</v>
      </c>
      <c r="S58" s="40">
        <f t="shared" si="11"/>
        <v>5.570874410289953</v>
      </c>
      <c r="T58" s="40">
        <f t="shared" si="12"/>
        <v>4.3287864507042126</v>
      </c>
    </row>
    <row r="59" spans="1:20" x14ac:dyDescent="0.2">
      <c r="A59" s="34">
        <v>42962.162569444445</v>
      </c>
      <c r="B59" s="40">
        <f t="shared" si="0"/>
        <v>12.435000000055879</v>
      </c>
      <c r="C59">
        <v>6380.46</v>
      </c>
      <c r="D59">
        <v>5293.83</v>
      </c>
      <c r="E59" s="40">
        <f t="shared" si="1"/>
        <v>19.985725394712286</v>
      </c>
      <c r="F59" s="40">
        <f t="shared" si="2"/>
        <v>15.503982491546539</v>
      </c>
      <c r="H59" s="34">
        <v>42962.163425925923</v>
      </c>
      <c r="I59" s="40">
        <f t="shared" si="3"/>
        <v>12.455555555527098</v>
      </c>
      <c r="J59">
        <v>11375.33</v>
      </c>
      <c r="K59">
        <v>9678.84</v>
      </c>
      <c r="L59" s="40">
        <f t="shared" si="4"/>
        <v>100.37061579861448</v>
      </c>
      <c r="M59" s="40">
        <f t="shared" si="5"/>
        <v>79.849324745609394</v>
      </c>
      <c r="O59" s="34">
        <v>42962.164270833331</v>
      </c>
      <c r="P59" s="40">
        <f t="shared" si="6"/>
        <v>12.475833333330229</v>
      </c>
      <c r="Q59">
        <v>3284.39</v>
      </c>
      <c r="R59">
        <v>2611.9499999999998</v>
      </c>
      <c r="S59" s="40">
        <f t="shared" si="11"/>
        <v>5.8008129492144498</v>
      </c>
      <c r="T59" s="40">
        <f t="shared" si="12"/>
        <v>4.3132472342283652</v>
      </c>
    </row>
    <row r="60" spans="1:20" x14ac:dyDescent="0.2">
      <c r="A60" s="34">
        <v>42962.176608796297</v>
      </c>
      <c r="B60" s="40">
        <f t="shared" si="0"/>
        <v>12.771944444510154</v>
      </c>
      <c r="C60">
        <v>6414.85</v>
      </c>
      <c r="D60">
        <v>5431.5</v>
      </c>
      <c r="E60" s="40">
        <f t="shared" si="1"/>
        <v>20.093446326482749</v>
      </c>
      <c r="F60" s="40">
        <f t="shared" si="2"/>
        <v>15.907175127050742</v>
      </c>
      <c r="H60" s="34">
        <v>42962.177453703705</v>
      </c>
      <c r="I60" s="40">
        <f t="shared" si="3"/>
        <v>12.792222222313285</v>
      </c>
      <c r="J60">
        <v>11348.26</v>
      </c>
      <c r="K60">
        <v>9769.4</v>
      </c>
      <c r="L60" s="40">
        <f t="shared" si="4"/>
        <v>100.13176272185378</v>
      </c>
      <c r="M60" s="40">
        <f t="shared" si="5"/>
        <v>80.596434404304276</v>
      </c>
      <c r="O60" s="34">
        <v>42962.178310185183</v>
      </c>
      <c r="P60" s="40">
        <f t="shared" si="6"/>
        <v>12.812777777784504</v>
      </c>
      <c r="Q60">
        <v>3229.9</v>
      </c>
      <c r="R60">
        <v>2727.65</v>
      </c>
      <c r="S60" s="40">
        <f t="shared" si="11"/>
        <v>5.7045739831955871</v>
      </c>
      <c r="T60" s="40">
        <f t="shared" si="12"/>
        <v>4.5043085887719911</v>
      </c>
    </row>
    <row r="61" spans="1:20" x14ac:dyDescent="0.2">
      <c r="A61" s="34">
        <v>42962.190474537034</v>
      </c>
      <c r="B61" s="40">
        <f t="shared" si="0"/>
        <v>13.10472222219687</v>
      </c>
      <c r="C61">
        <v>6306.51</v>
      </c>
      <c r="D61">
        <v>5326.74</v>
      </c>
      <c r="E61" s="40">
        <f t="shared" si="1"/>
        <v>19.754089369576327</v>
      </c>
      <c r="F61" s="40">
        <f t="shared" si="2"/>
        <v>15.600365651526515</v>
      </c>
      <c r="H61" s="34">
        <v>42962.191331018519</v>
      </c>
      <c r="I61" s="40">
        <f t="shared" si="3"/>
        <v>13.125277777842712</v>
      </c>
      <c r="J61">
        <v>11349.62</v>
      </c>
      <c r="K61">
        <v>9898.7900000000009</v>
      </c>
      <c r="L61" s="40">
        <f t="shared" si="4"/>
        <v>100.14376272866555</v>
      </c>
      <c r="M61" s="40">
        <f t="shared" si="5"/>
        <v>81.663887128890536</v>
      </c>
      <c r="O61" s="34">
        <v>42962.192187499997</v>
      </c>
      <c r="P61" s="40">
        <f t="shared" si="6"/>
        <v>13.145833333313931</v>
      </c>
      <c r="Q61">
        <v>3108.78</v>
      </c>
      <c r="R61">
        <v>2642.66</v>
      </c>
      <c r="S61" s="40">
        <f t="shared" si="11"/>
        <v>5.4906546665465736</v>
      </c>
      <c r="T61" s="40">
        <f t="shared" si="12"/>
        <v>4.363960235075683</v>
      </c>
    </row>
    <row r="62" spans="1:20" x14ac:dyDescent="0.2">
      <c r="A62" s="34">
        <v>42962.204340277778</v>
      </c>
      <c r="B62" s="40">
        <f t="shared" si="0"/>
        <v>13.437500000058208</v>
      </c>
      <c r="C62">
        <v>6281.3</v>
      </c>
      <c r="D62">
        <v>5414.85</v>
      </c>
      <c r="E62" s="40">
        <f t="shared" si="1"/>
        <v>19.675123254719299</v>
      </c>
      <c r="F62" s="40">
        <f t="shared" si="2"/>
        <v>15.858412452676186</v>
      </c>
      <c r="H62" s="34">
        <v>42962.205196759256</v>
      </c>
      <c r="I62" s="40">
        <f t="shared" si="3"/>
        <v>13.458055555529427</v>
      </c>
      <c r="J62">
        <v>11298.9</v>
      </c>
      <c r="K62">
        <v>9760.09</v>
      </c>
      <c r="L62" s="40">
        <f t="shared" si="4"/>
        <v>99.696233062861936</v>
      </c>
      <c r="M62" s="40">
        <f t="shared" si="5"/>
        <v>80.519627967439789</v>
      </c>
      <c r="O62" s="34">
        <v>42962.206053240741</v>
      </c>
      <c r="P62" s="40">
        <f t="shared" si="6"/>
        <v>13.478611111175269</v>
      </c>
      <c r="Q62">
        <v>3206.26</v>
      </c>
      <c r="R62">
        <v>2638.8</v>
      </c>
      <c r="S62" s="40">
        <f t="shared" si="11"/>
        <v>5.6628215670332471</v>
      </c>
      <c r="T62" s="40">
        <f t="shared" si="12"/>
        <v>4.3575860187529667</v>
      </c>
    </row>
    <row r="63" spans="1:20" x14ac:dyDescent="0.2">
      <c r="A63" s="34">
        <v>42962.218252314815</v>
      </c>
      <c r="B63" s="40">
        <f t="shared" si="0"/>
        <v>13.771388888941146</v>
      </c>
      <c r="C63">
        <v>6467.6</v>
      </c>
      <c r="D63">
        <v>5276.76</v>
      </c>
      <c r="E63" s="40">
        <f t="shared" si="1"/>
        <v>20.258676892080068</v>
      </c>
      <c r="F63" s="40">
        <f t="shared" si="2"/>
        <v>15.453989767728302</v>
      </c>
      <c r="H63" s="34">
        <v>42962.219108796293</v>
      </c>
      <c r="I63" s="40">
        <f t="shared" si="3"/>
        <v>13.791944444412366</v>
      </c>
      <c r="J63">
        <v>11359.75</v>
      </c>
      <c r="K63">
        <v>9748.23</v>
      </c>
      <c r="L63" s="40">
        <f t="shared" si="4"/>
        <v>100.23314513234438</v>
      </c>
      <c r="M63" s="40">
        <f t="shared" si="5"/>
        <v>80.421784321767063</v>
      </c>
      <c r="O63" s="34">
        <v>42962.219953703701</v>
      </c>
      <c r="P63" s="40">
        <f t="shared" si="6"/>
        <v>13.812222222215496</v>
      </c>
      <c r="Q63">
        <v>3198.82</v>
      </c>
      <c r="R63">
        <v>2708.57</v>
      </c>
      <c r="S63" s="40">
        <f t="shared" si="11"/>
        <v>5.6496812127080434</v>
      </c>
      <c r="T63" s="40">
        <f t="shared" si="12"/>
        <v>4.4728008044617722</v>
      </c>
    </row>
    <row r="64" spans="1:20" x14ac:dyDescent="0.2">
      <c r="A64" s="34">
        <v>42962.232129629629</v>
      </c>
      <c r="B64" s="40">
        <f t="shared" si="0"/>
        <v>14.104444444470573</v>
      </c>
      <c r="C64">
        <v>6392.85</v>
      </c>
      <c r="D64">
        <v>5305.98</v>
      </c>
      <c r="E64" s="40">
        <f t="shared" si="1"/>
        <v>20.024535000546429</v>
      </c>
      <c r="F64" s="40">
        <f t="shared" si="2"/>
        <v>15.53956606473878</v>
      </c>
      <c r="H64" s="34">
        <v>42962.232986111114</v>
      </c>
      <c r="I64" s="40">
        <f t="shared" si="3"/>
        <v>14.125000000116415</v>
      </c>
      <c r="J64">
        <v>11301.2</v>
      </c>
      <c r="K64">
        <v>9715.31</v>
      </c>
      <c r="L64" s="40">
        <f t="shared" si="4"/>
        <v>99.716527192028906</v>
      </c>
      <c r="M64" s="40">
        <f t="shared" si="5"/>
        <v>80.150198080995906</v>
      </c>
      <c r="O64" s="34">
        <v>42962.233842592592</v>
      </c>
      <c r="P64" s="40">
        <f t="shared" si="6"/>
        <v>14.145555555587634</v>
      </c>
      <c r="Q64">
        <v>3164.69</v>
      </c>
      <c r="R64">
        <v>2625.63</v>
      </c>
      <c r="S64" s="40">
        <f t="shared" si="11"/>
        <v>5.5894016034178282</v>
      </c>
      <c r="T64" s="40">
        <f t="shared" si="12"/>
        <v>4.3358377210922967</v>
      </c>
    </row>
    <row r="65" spans="1:20" x14ac:dyDescent="0.2">
      <c r="A65" s="34">
        <v>42962.246006944442</v>
      </c>
      <c r="B65" s="40">
        <f t="shared" si="0"/>
        <v>14.4375</v>
      </c>
      <c r="C65">
        <v>6276.06</v>
      </c>
      <c r="D65">
        <v>5165.78</v>
      </c>
      <c r="E65" s="40">
        <f t="shared" si="1"/>
        <v>19.658709829814466</v>
      </c>
      <c r="F65" s="40">
        <f t="shared" si="2"/>
        <v>15.128963845680968</v>
      </c>
      <c r="H65" s="34">
        <v>42962.246863425928</v>
      </c>
      <c r="I65" s="40">
        <f t="shared" si="3"/>
        <v>14.458055555645842</v>
      </c>
      <c r="J65">
        <v>11360.89</v>
      </c>
      <c r="K65">
        <v>9825.01</v>
      </c>
      <c r="L65" s="40">
        <f t="shared" si="4"/>
        <v>100.24320396158365</v>
      </c>
      <c r="M65" s="40">
        <f t="shared" si="5"/>
        <v>81.055210554039519</v>
      </c>
      <c r="O65" s="34">
        <v>42962.247719907406</v>
      </c>
      <c r="P65" s="40">
        <f t="shared" si="6"/>
        <v>14.478611111117061</v>
      </c>
      <c r="Q65">
        <v>3055.44</v>
      </c>
      <c r="R65">
        <v>2716.12</v>
      </c>
      <c r="S65" s="40">
        <f t="shared" si="11"/>
        <v>5.3964468036828155</v>
      </c>
      <c r="T65" s="40">
        <f t="shared" si="12"/>
        <v>4.485268507372786</v>
      </c>
    </row>
    <row r="66" spans="1:20" x14ac:dyDescent="0.2">
      <c r="A66" s="34">
        <v>42962.259884259256</v>
      </c>
      <c r="B66" s="40">
        <f t="shared" si="0"/>
        <v>14.770555555529427</v>
      </c>
      <c r="C66">
        <v>6143.84</v>
      </c>
      <c r="D66">
        <v>5379.48</v>
      </c>
      <c r="E66" s="40">
        <f t="shared" si="1"/>
        <v>19.244552760937164</v>
      </c>
      <c r="F66" s="40">
        <f t="shared" si="2"/>
        <v>15.754824717383212</v>
      </c>
      <c r="H66" s="34">
        <v>42962.260740740741</v>
      </c>
      <c r="I66" s="40">
        <f t="shared" si="3"/>
        <v>14.791111111175269</v>
      </c>
      <c r="J66">
        <v>11294.61</v>
      </c>
      <c r="K66">
        <v>9748.2199999999993</v>
      </c>
      <c r="L66" s="40">
        <f t="shared" si="4"/>
        <v>99.658380100198357</v>
      </c>
      <c r="M66" s="40">
        <f t="shared" si="5"/>
        <v>80.421701822908986</v>
      </c>
      <c r="O66" s="34">
        <v>42962.261597222219</v>
      </c>
      <c r="P66" s="40">
        <f t="shared" si="6"/>
        <v>14.811666666646488</v>
      </c>
      <c r="Q66">
        <v>3096.94</v>
      </c>
      <c r="R66">
        <v>2634.35</v>
      </c>
      <c r="S66" s="40">
        <f t="shared" si="11"/>
        <v>5.4697431349322709</v>
      </c>
      <c r="T66" s="40">
        <f t="shared" si="12"/>
        <v>4.3502375051166728</v>
      </c>
    </row>
    <row r="67" spans="1:20" x14ac:dyDescent="0.2">
      <c r="A67" s="34">
        <v>42962.273645833331</v>
      </c>
      <c r="B67" s="40">
        <f t="shared" si="0"/>
        <v>15.100833333330229</v>
      </c>
      <c r="C67">
        <v>6277.71</v>
      </c>
      <c r="D67">
        <v>5381.91</v>
      </c>
      <c r="E67" s="40">
        <f t="shared" si="1"/>
        <v>19.66387817925969</v>
      </c>
      <c r="F67" s="40">
        <f t="shared" si="2"/>
        <v>15.76194143202166</v>
      </c>
      <c r="H67" s="34">
        <v>42962.27449074074</v>
      </c>
      <c r="I67" s="40">
        <f t="shared" si="3"/>
        <v>15.121111111133359</v>
      </c>
      <c r="J67">
        <v>11111.25</v>
      </c>
      <c r="K67">
        <v>9733.81</v>
      </c>
      <c r="L67" s="40">
        <f t="shared" si="4"/>
        <v>98.040496828870488</v>
      </c>
      <c r="M67" s="40">
        <f t="shared" si="5"/>
        <v>80.302820968428051</v>
      </c>
      <c r="O67" s="34">
        <v>42962.275347222225</v>
      </c>
      <c r="P67" s="40">
        <f t="shared" si="6"/>
        <v>15.141666666779201</v>
      </c>
      <c r="Q67">
        <v>3057.19</v>
      </c>
      <c r="R67">
        <v>2633.31</v>
      </c>
      <c r="S67" s="40">
        <f t="shared" si="11"/>
        <v>5.3995376128318879</v>
      </c>
      <c r="T67" s="40">
        <f t="shared" si="12"/>
        <v>4.348520099682573</v>
      </c>
    </row>
    <row r="68" spans="1:20" x14ac:dyDescent="0.2">
      <c r="A68" s="34">
        <v>42962.287673611114</v>
      </c>
      <c r="B68" s="40">
        <f t="shared" si="0"/>
        <v>15.437500000116415</v>
      </c>
      <c r="C68">
        <v>6418.81</v>
      </c>
      <c r="D68">
        <v>5243.65</v>
      </c>
      <c r="E68" s="40">
        <f t="shared" si="1"/>
        <v>20.105850365151287</v>
      </c>
      <c r="F68" s="40">
        <f t="shared" si="2"/>
        <v>15.357020869917998</v>
      </c>
      <c r="H68" s="34">
        <v>42962.288530092592</v>
      </c>
      <c r="I68" s="40">
        <f t="shared" si="3"/>
        <v>15.458055555587634</v>
      </c>
      <c r="J68">
        <v>11246.73</v>
      </c>
      <c r="K68">
        <v>9708.91</v>
      </c>
      <c r="L68" s="40">
        <f t="shared" si="4"/>
        <v>99.235909272148731</v>
      </c>
      <c r="M68" s="40">
        <f t="shared" si="5"/>
        <v>80.097398811830189</v>
      </c>
      <c r="O68" s="34">
        <v>42962.289375</v>
      </c>
      <c r="P68" s="40">
        <f t="shared" si="6"/>
        <v>15.478333333390765</v>
      </c>
      <c r="Q68">
        <v>3135.16</v>
      </c>
      <c r="R68">
        <v>2626.83</v>
      </c>
      <c r="S68" s="40">
        <f t="shared" si="11"/>
        <v>5.537246406748034</v>
      </c>
      <c r="T68" s="40">
        <f t="shared" si="12"/>
        <v>4.3378193427470269</v>
      </c>
    </row>
    <row r="69" spans="1:20" x14ac:dyDescent="0.2">
      <c r="A69" s="34">
        <v>42962.301412037035</v>
      </c>
      <c r="B69" s="40">
        <f t="shared" si="0"/>
        <v>15.767222222231794</v>
      </c>
      <c r="C69">
        <v>6268.48</v>
      </c>
      <c r="D69">
        <v>5480.7</v>
      </c>
      <c r="E69" s="40">
        <f t="shared" si="1"/>
        <v>19.634966745696403</v>
      </c>
      <c r="F69" s="40">
        <f t="shared" si="2"/>
        <v>16.051266633310686</v>
      </c>
      <c r="H69" s="34">
        <v>42962.302268518521</v>
      </c>
      <c r="I69" s="40">
        <f t="shared" si="3"/>
        <v>15.787777777877636</v>
      </c>
      <c r="J69">
        <v>11372.1</v>
      </c>
      <c r="K69">
        <v>9634</v>
      </c>
      <c r="L69" s="40">
        <f t="shared" si="4"/>
        <v>100.34211578243655</v>
      </c>
      <c r="M69" s="40">
        <f t="shared" si="5"/>
        <v>79.479399866017104</v>
      </c>
      <c r="O69" s="34">
        <v>42962.303124999999</v>
      </c>
      <c r="P69" s="40">
        <f t="shared" si="6"/>
        <v>15.808333333348855</v>
      </c>
      <c r="Q69">
        <v>3048.5</v>
      </c>
      <c r="R69">
        <v>2719.34</v>
      </c>
      <c r="S69" s="40">
        <f t="shared" si="11"/>
        <v>5.3841895376859181</v>
      </c>
      <c r="T69" s="40">
        <f t="shared" si="12"/>
        <v>4.490585858812981</v>
      </c>
    </row>
    <row r="70" spans="1:20" x14ac:dyDescent="0.2">
      <c r="A70" s="34">
        <v>42962.315428240741</v>
      </c>
      <c r="B70" s="40">
        <f t="shared" si="0"/>
        <v>16.103611111175269</v>
      </c>
      <c r="C70">
        <v>6304.06</v>
      </c>
      <c r="D70">
        <v>5324.97</v>
      </c>
      <c r="E70" s="40">
        <f t="shared" si="1"/>
        <v>19.74641515373342</v>
      </c>
      <c r="F70" s="40">
        <f t="shared" si="2"/>
        <v>15.595181871728139</v>
      </c>
      <c r="H70" s="34">
        <v>42962.315578703703</v>
      </c>
      <c r="I70" s="40">
        <f t="shared" si="3"/>
        <v>16.107222222257406</v>
      </c>
      <c r="J70">
        <v>11211.79</v>
      </c>
      <c r="K70">
        <v>9557.2199999999993</v>
      </c>
      <c r="L70" s="40">
        <f t="shared" si="4"/>
        <v>98.927614979499324</v>
      </c>
      <c r="M70" s="40">
        <f t="shared" si="5"/>
        <v>78.845973633744649</v>
      </c>
      <c r="O70" s="34">
        <v>42962.316435185188</v>
      </c>
      <c r="P70" s="40">
        <f t="shared" si="6"/>
        <v>16.127777777903248</v>
      </c>
      <c r="Q70">
        <v>3240.95</v>
      </c>
      <c r="R70">
        <v>2568.48</v>
      </c>
      <c r="S70" s="40">
        <f t="shared" si="11"/>
        <v>5.7240902352511638</v>
      </c>
      <c r="T70" s="40">
        <f t="shared" si="12"/>
        <v>4.2414629897857434</v>
      </c>
    </row>
    <row r="71" spans="1:20" x14ac:dyDescent="0.2">
      <c r="A71" s="34">
        <v>42962.328622685185</v>
      </c>
      <c r="B71" s="40">
        <f t="shared" si="0"/>
        <v>16.420277777826414</v>
      </c>
      <c r="C71">
        <v>6231.03</v>
      </c>
      <c r="D71">
        <v>5250.36</v>
      </c>
      <c r="E71" s="40">
        <f t="shared" si="1"/>
        <v>19.5176608749548</v>
      </c>
      <c r="F71" s="40">
        <f t="shared" si="2"/>
        <v>15.376672374125402</v>
      </c>
      <c r="H71" s="34">
        <v>42962.329479166663</v>
      </c>
      <c r="I71" s="40">
        <f t="shared" si="3"/>
        <v>16.440833333297633</v>
      </c>
      <c r="J71">
        <v>11432.46</v>
      </c>
      <c r="K71">
        <v>9765.73</v>
      </c>
      <c r="L71" s="40">
        <f t="shared" si="4"/>
        <v>100.87470432005297</v>
      </c>
      <c r="M71" s="40">
        <f t="shared" si="5"/>
        <v>80.566157323392062</v>
      </c>
      <c r="O71" s="34">
        <v>42962.330324074072</v>
      </c>
      <c r="P71" s="40">
        <f t="shared" si="6"/>
        <v>16.461111111100763</v>
      </c>
      <c r="Q71">
        <v>3099.23</v>
      </c>
      <c r="R71">
        <v>2653.8</v>
      </c>
      <c r="S71" s="40">
        <f t="shared" si="11"/>
        <v>5.4737876794759153</v>
      </c>
      <c r="T71" s="40">
        <f t="shared" si="12"/>
        <v>4.3823562894371015</v>
      </c>
    </row>
    <row r="72" spans="1:20" x14ac:dyDescent="0.2">
      <c r="A72" s="34">
        <v>42962.342499999999</v>
      </c>
      <c r="B72" s="40">
        <f t="shared" si="0"/>
        <v>16.75333333335584</v>
      </c>
      <c r="C72">
        <v>6128.88</v>
      </c>
      <c r="D72">
        <v>5363.75</v>
      </c>
      <c r="E72" s="40">
        <f t="shared" si="1"/>
        <v>19.197693059300462</v>
      </c>
      <c r="F72" s="40">
        <f t="shared" si="2"/>
        <v>15.708756437028153</v>
      </c>
      <c r="H72" s="34">
        <v>42962.343356481484</v>
      </c>
      <c r="I72" s="40">
        <f t="shared" si="3"/>
        <v>16.773888889001682</v>
      </c>
      <c r="J72">
        <v>11279.46</v>
      </c>
      <c r="K72">
        <v>9858.2900000000009</v>
      </c>
      <c r="L72" s="40">
        <f t="shared" si="4"/>
        <v>99.524703553729012</v>
      </c>
      <c r="M72" s="40">
        <f t="shared" si="5"/>
        <v>81.32976675370125</v>
      </c>
      <c r="O72" s="34">
        <v>42962.344212962962</v>
      </c>
      <c r="P72" s="40">
        <f t="shared" si="6"/>
        <v>16.794444444472902</v>
      </c>
      <c r="Q72">
        <v>3214.87</v>
      </c>
      <c r="R72">
        <v>2693.65</v>
      </c>
      <c r="S72" s="40">
        <f t="shared" si="11"/>
        <v>5.6780283480466878</v>
      </c>
      <c r="T72" s="40">
        <f t="shared" si="12"/>
        <v>4.4481626418879525</v>
      </c>
    </row>
    <row r="73" spans="1:20" x14ac:dyDescent="0.2">
      <c r="A73" s="34">
        <v>42962.356238425928</v>
      </c>
      <c r="B73" s="40">
        <f t="shared" si="0"/>
        <v>17.083055555645842</v>
      </c>
      <c r="C73">
        <v>6155.87</v>
      </c>
      <c r="D73">
        <v>5293.71</v>
      </c>
      <c r="E73" s="40">
        <f t="shared" si="1"/>
        <v>19.282234726892344</v>
      </c>
      <c r="F73" s="40">
        <f t="shared" si="2"/>
        <v>15.503631048848343</v>
      </c>
      <c r="H73" s="34">
        <v>42962.357094907406</v>
      </c>
      <c r="I73" s="40">
        <f t="shared" si="3"/>
        <v>17.103611111117061</v>
      </c>
      <c r="J73">
        <v>11067.15</v>
      </c>
      <c r="K73">
        <v>9774.91</v>
      </c>
      <c r="L73" s="40">
        <f t="shared" si="4"/>
        <v>97.651378960930046</v>
      </c>
      <c r="M73" s="40">
        <f t="shared" si="5"/>
        <v>80.641891275101642</v>
      </c>
      <c r="O73" s="34">
        <v>42962.357939814814</v>
      </c>
      <c r="P73" s="40">
        <f t="shared" si="6"/>
        <v>17.123888888920192</v>
      </c>
      <c r="Q73">
        <v>3121.19</v>
      </c>
      <c r="R73">
        <v>2738.48</v>
      </c>
      <c r="S73" s="40">
        <f t="shared" si="11"/>
        <v>5.5125729188551453</v>
      </c>
      <c r="T73" s="40">
        <f t="shared" si="12"/>
        <v>4.5221927242059357</v>
      </c>
    </row>
    <row r="74" spans="1:20" x14ac:dyDescent="0.2">
      <c r="A74" s="34">
        <v>42962.370115740741</v>
      </c>
      <c r="B74" s="40">
        <f t="shared" si="0"/>
        <v>17.416111111175269</v>
      </c>
      <c r="C74">
        <v>6181.54</v>
      </c>
      <c r="D74">
        <v>5320.73</v>
      </c>
      <c r="E74" s="40">
        <f t="shared" si="1"/>
        <v>19.362641714928046</v>
      </c>
      <c r="F74" s="40">
        <f t="shared" si="2"/>
        <v>15.582764229725246</v>
      </c>
      <c r="H74" s="34">
        <v>42962.370972222219</v>
      </c>
      <c r="I74" s="40">
        <f t="shared" si="3"/>
        <v>17.436666666646488</v>
      </c>
      <c r="J74">
        <v>11201.8</v>
      </c>
      <c r="K74">
        <v>9601.75</v>
      </c>
      <c r="L74" s="40">
        <f t="shared" si="4"/>
        <v>98.839467870639325</v>
      </c>
      <c r="M74" s="40">
        <f t="shared" si="5"/>
        <v>79.213341048736723</v>
      </c>
      <c r="O74" s="34">
        <v>42962.371828703705</v>
      </c>
      <c r="P74" s="40">
        <f t="shared" si="6"/>
        <v>17.45722222229233</v>
      </c>
      <c r="Q74">
        <v>3131.39</v>
      </c>
      <c r="R74">
        <v>2570.4299999999998</v>
      </c>
      <c r="S74" s="40">
        <f t="shared" si="11"/>
        <v>5.5305879207526019</v>
      </c>
      <c r="T74" s="40">
        <f t="shared" si="12"/>
        <v>4.2446831249746806</v>
      </c>
    </row>
    <row r="77" spans="1:20" x14ac:dyDescent="0.2">
      <c r="A77" t="s">
        <v>68</v>
      </c>
      <c r="H77" t="s">
        <v>69</v>
      </c>
      <c r="O77" t="s">
        <v>70</v>
      </c>
      <c r="Q77" s="34"/>
      <c r="S77" s="34"/>
    </row>
    <row r="78" spans="1:20" x14ac:dyDescent="0.2">
      <c r="A78" s="37" t="s">
        <v>17</v>
      </c>
      <c r="B78" t="s">
        <v>60</v>
      </c>
      <c r="C78">
        <f>'full exp'!D34</f>
        <v>0.29490000000000016</v>
      </c>
      <c r="H78" s="37" t="s">
        <v>20</v>
      </c>
      <c r="I78" t="s">
        <v>60</v>
      </c>
      <c r="J78">
        <f>'full exp'!D35</f>
        <v>7.1200000000000152E-2</v>
      </c>
      <c r="O78" s="45" t="s">
        <v>95</v>
      </c>
      <c r="P78" s="43" t="s">
        <v>60</v>
      </c>
      <c r="Q78" s="43">
        <f>'full exp'!D36</f>
        <v>0.35719999999999974</v>
      </c>
      <c r="R78" s="43"/>
      <c r="S78" s="43"/>
      <c r="T78" s="43"/>
    </row>
    <row r="79" spans="1:20" x14ac:dyDescent="0.2">
      <c r="A79" t="s">
        <v>61</v>
      </c>
      <c r="F79">
        <v>0.99467000000000005</v>
      </c>
      <c r="H79" t="s">
        <v>61</v>
      </c>
      <c r="M79">
        <v>67.482240000000004</v>
      </c>
      <c r="O79" s="43" t="s">
        <v>61</v>
      </c>
      <c r="P79" s="43"/>
      <c r="Q79" s="43"/>
      <c r="R79" s="43"/>
      <c r="S79" s="43"/>
      <c r="T79" s="43">
        <v>40.046419999999998</v>
      </c>
    </row>
    <row r="80" spans="1:20" x14ac:dyDescent="0.2">
      <c r="A80" t="s">
        <v>62</v>
      </c>
      <c r="B80" t="s">
        <v>63</v>
      </c>
      <c r="C80" t="s">
        <v>64</v>
      </c>
      <c r="D80" t="s">
        <v>53</v>
      </c>
      <c r="E80" t="s">
        <v>44</v>
      </c>
      <c r="F80" t="s">
        <v>45</v>
      </c>
      <c r="H80" t="s">
        <v>62</v>
      </c>
      <c r="I80" t="s">
        <v>63</v>
      </c>
      <c r="J80" t="s">
        <v>64</v>
      </c>
      <c r="K80" t="s">
        <v>53</v>
      </c>
      <c r="L80" t="s">
        <v>44</v>
      </c>
      <c r="M80" t="s">
        <v>45</v>
      </c>
      <c r="O80" s="43" t="s">
        <v>62</v>
      </c>
      <c r="P80" s="43" t="s">
        <v>63</v>
      </c>
      <c r="Q80" s="43" t="s">
        <v>64</v>
      </c>
      <c r="R80" s="43" t="s">
        <v>53</v>
      </c>
      <c r="S80" s="43" t="s">
        <v>44</v>
      </c>
      <c r="T80" s="43" t="s">
        <v>45</v>
      </c>
    </row>
    <row r="81" spans="1:20" x14ac:dyDescent="0.2">
      <c r="A81" s="34">
        <v>42961.665520833332</v>
      </c>
      <c r="B81" s="40">
        <f>(A81-$B$14)*24</f>
        <v>0.5058333333581686</v>
      </c>
      <c r="C81">
        <v>10482.43</v>
      </c>
      <c r="D81">
        <v>4186.2700000000004</v>
      </c>
      <c r="E81" s="40">
        <f>(C81/$B$7)/$C$78</f>
        <v>22.613357429787428</v>
      </c>
      <c r="F81" s="40">
        <f>(D81/$C$7)/$C$78</f>
        <v>8.4437558016695782</v>
      </c>
      <c r="H81" s="34">
        <v>42961.666365740741</v>
      </c>
      <c r="I81" s="40">
        <f>(H81-$B$14)*24</f>
        <v>0.52611111116129905</v>
      </c>
      <c r="J81">
        <v>13511.12</v>
      </c>
      <c r="K81">
        <v>9964.99</v>
      </c>
      <c r="L81" s="40">
        <f>(J81/$B$7)/$J$78</f>
        <v>120.72277407981105</v>
      </c>
      <c r="M81" s="40">
        <f>(K81/$C$7)/$J$78</f>
        <v>83.249201291407175</v>
      </c>
      <c r="O81" s="34">
        <v>42961.667222222219</v>
      </c>
      <c r="P81" s="40">
        <f>(O81-$B$14)*24</f>
        <v>0.54666666663251817</v>
      </c>
      <c r="Q81">
        <v>6098.5</v>
      </c>
      <c r="R81">
        <v>16087.35</v>
      </c>
      <c r="S81" s="40">
        <f>(Q81/$B$7)/$Q$78</f>
        <v>10.861490504469499</v>
      </c>
      <c r="T81" s="40">
        <f>(R81/$C$7)/$Q$78</f>
        <v>26.788985195103951</v>
      </c>
    </row>
    <row r="82" spans="1:20" x14ac:dyDescent="0.2">
      <c r="A82" s="34">
        <v>42961.679305555554</v>
      </c>
      <c r="B82" s="40">
        <f t="shared" ref="B82:B132" si="13">(A82-$B$14)*24</f>
        <v>0.83666666666977108</v>
      </c>
      <c r="C82">
        <v>10745.82</v>
      </c>
      <c r="D82">
        <v>5611.15</v>
      </c>
      <c r="E82" s="40">
        <f t="shared" ref="E82:E132" si="14">(C82/$B$7)/$C$78</f>
        <v>23.181558907253212</v>
      </c>
      <c r="F82" s="40">
        <f t="shared" ref="F82:F132" si="15">(D82/$C$7)/$C$78</f>
        <v>11.317755511837088</v>
      </c>
      <c r="H82" s="34">
        <v>42961.680162037039</v>
      </c>
      <c r="I82" s="40">
        <f t="shared" ref="I82:I132" si="16">(H82-$B$14)*24</f>
        <v>0.85722222231561318</v>
      </c>
      <c r="J82">
        <v>13481.69</v>
      </c>
      <c r="K82">
        <v>10730.54</v>
      </c>
      <c r="L82" s="40">
        <f t="shared" ref="L82:L132" si="17">(J82/$B$7)/$J$78</f>
        <v>120.45981503265814</v>
      </c>
      <c r="M82" s="40">
        <f t="shared" ref="M82:M132" si="18">(K82/$C$7)/$J$78</f>
        <v>89.644734658589371</v>
      </c>
      <c r="O82" s="34">
        <v>42961.681006944447</v>
      </c>
      <c r="P82" s="40">
        <f t="shared" ref="P82:P132" si="19">(O82-$B$14)*24</f>
        <v>0.87750000011874363</v>
      </c>
      <c r="Q82">
        <v>5466.4</v>
      </c>
      <c r="R82">
        <v>12842.49</v>
      </c>
      <c r="S82" s="40">
        <f t="shared" ref="S82:S132" si="20">(Q82/$B$7)/$Q$78</f>
        <v>9.7357139778030763</v>
      </c>
      <c r="T82" s="40">
        <f t="shared" ref="T82:T132" si="21">(R82/$C$7)/$Q$78</f>
        <v>21.385577766274157</v>
      </c>
    </row>
    <row r="83" spans="1:20" x14ac:dyDescent="0.2">
      <c r="A83" s="34">
        <v>42961.693182870367</v>
      </c>
      <c r="B83" s="40">
        <f t="shared" si="13"/>
        <v>1.1697222221991979</v>
      </c>
      <c r="C83">
        <v>10741.41</v>
      </c>
      <c r="D83">
        <v>7014.95</v>
      </c>
      <c r="E83" s="40">
        <f t="shared" si="14"/>
        <v>23.172045377826798</v>
      </c>
      <c r="F83" s="40">
        <f t="shared" si="15"/>
        <v>14.149236614198799</v>
      </c>
      <c r="H83" s="34">
        <v>42961.694039351853</v>
      </c>
      <c r="I83" s="40">
        <f t="shared" si="16"/>
        <v>1.19027777784504</v>
      </c>
      <c r="J83">
        <v>13545.91</v>
      </c>
      <c r="K83">
        <v>11259.57</v>
      </c>
      <c r="L83" s="40">
        <f t="shared" si="17"/>
        <v>121.0336250906996</v>
      </c>
      <c r="M83" s="40">
        <f t="shared" si="18"/>
        <v>94.064340193486345</v>
      </c>
      <c r="O83" s="34">
        <v>42961.694895833331</v>
      </c>
      <c r="P83" s="40">
        <f t="shared" si="19"/>
        <v>1.2108333333162591</v>
      </c>
      <c r="Q83">
        <v>4985.57</v>
      </c>
      <c r="R83">
        <v>10395.450000000001</v>
      </c>
      <c r="S83" s="40">
        <f t="shared" si="20"/>
        <v>8.8793508591240453</v>
      </c>
      <c r="T83" s="40">
        <f t="shared" si="21"/>
        <v>17.310716565900748</v>
      </c>
    </row>
    <row r="84" spans="1:20" x14ac:dyDescent="0.2">
      <c r="A84" s="34">
        <v>42961.706921296296</v>
      </c>
      <c r="B84" s="40">
        <f t="shared" si="13"/>
        <v>1.4994444444891997</v>
      </c>
      <c r="C84">
        <v>11084.97</v>
      </c>
      <c r="D84">
        <v>7820.64</v>
      </c>
      <c r="E84" s="40">
        <f t="shared" si="14"/>
        <v>23.913194622665806</v>
      </c>
      <c r="F84" s="40">
        <f t="shared" si="15"/>
        <v>15.774322815482321</v>
      </c>
      <c r="H84" s="34">
        <v>42961.707777777781</v>
      </c>
      <c r="I84" s="40">
        <f t="shared" si="16"/>
        <v>1.5200000001350418</v>
      </c>
      <c r="J84">
        <v>13459.64</v>
      </c>
      <c r="K84">
        <v>11434.01</v>
      </c>
      <c r="L84" s="40">
        <f t="shared" si="17"/>
        <v>120.26279678632031</v>
      </c>
      <c r="M84" s="40">
        <f t="shared" si="18"/>
        <v>95.521641271889152</v>
      </c>
      <c r="O84" s="34">
        <v>42961.708634259259</v>
      </c>
      <c r="P84" s="40">
        <f t="shared" si="19"/>
        <v>1.5405555556062609</v>
      </c>
      <c r="Q84">
        <v>4697.9399999999996</v>
      </c>
      <c r="R84">
        <v>8734.06</v>
      </c>
      <c r="S84" s="40">
        <f t="shared" si="20"/>
        <v>8.3670789047417298</v>
      </c>
      <c r="T84" s="40">
        <f t="shared" si="21"/>
        <v>14.544135860359201</v>
      </c>
    </row>
    <row r="85" spans="1:20" x14ac:dyDescent="0.2">
      <c r="A85" s="34">
        <v>42961.720810185187</v>
      </c>
      <c r="B85" s="40">
        <f t="shared" si="13"/>
        <v>1.8327777778613381</v>
      </c>
      <c r="C85">
        <v>11113.65</v>
      </c>
      <c r="D85">
        <v>8401.86</v>
      </c>
      <c r="E85" s="40">
        <f t="shared" si="14"/>
        <v>23.975064922881149</v>
      </c>
      <c r="F85" s="40">
        <f t="shared" si="15"/>
        <v>16.946650388010227</v>
      </c>
      <c r="H85" s="34">
        <v>42961.721666666665</v>
      </c>
      <c r="I85" s="40">
        <f t="shared" si="16"/>
        <v>1.8533333333325572</v>
      </c>
      <c r="J85">
        <v>13524.99</v>
      </c>
      <c r="K85">
        <v>11729.68</v>
      </c>
      <c r="L85" s="40">
        <f t="shared" si="17"/>
        <v>120.84670347104485</v>
      </c>
      <c r="M85" s="40">
        <f t="shared" si="18"/>
        <v>97.991718145607067</v>
      </c>
      <c r="O85" s="34">
        <v>42961.72252314815</v>
      </c>
      <c r="P85" s="40">
        <f t="shared" si="19"/>
        <v>1.8738888889783993</v>
      </c>
      <c r="Q85">
        <v>4536.18</v>
      </c>
      <c r="R85">
        <v>7266.18</v>
      </c>
      <c r="S85" s="40">
        <f t="shared" si="20"/>
        <v>8.0789827001007541</v>
      </c>
      <c r="T85" s="40">
        <f t="shared" si="21"/>
        <v>12.099791975991101</v>
      </c>
    </row>
    <row r="86" spans="1:20" x14ac:dyDescent="0.2">
      <c r="A86" s="34">
        <v>42961.734699074077</v>
      </c>
      <c r="B86" s="40">
        <f t="shared" si="13"/>
        <v>2.1661111112334765</v>
      </c>
      <c r="C86">
        <v>11334.28</v>
      </c>
      <c r="D86">
        <v>8965.1</v>
      </c>
      <c r="E86" s="40">
        <f t="shared" si="14"/>
        <v>24.451021838380132</v>
      </c>
      <c r="F86" s="40">
        <f t="shared" si="15"/>
        <v>18.082712089174358</v>
      </c>
      <c r="H86" s="34">
        <v>42961.735555555555</v>
      </c>
      <c r="I86" s="40">
        <f t="shared" si="16"/>
        <v>2.1866666667046957</v>
      </c>
      <c r="J86">
        <v>13461.9</v>
      </c>
      <c r="K86">
        <v>12056.08</v>
      </c>
      <c r="L86" s="40">
        <f t="shared" si="17"/>
        <v>120.28299003968645</v>
      </c>
      <c r="M86" s="40">
        <f t="shared" si="18"/>
        <v>100.718518604164</v>
      </c>
      <c r="O86" s="34">
        <v>42961.73641203704</v>
      </c>
      <c r="P86" s="40">
        <f t="shared" si="19"/>
        <v>2.2072222223505378</v>
      </c>
      <c r="Q86">
        <v>4255.24</v>
      </c>
      <c r="R86">
        <v>6276.5</v>
      </c>
      <c r="S86" s="40">
        <f t="shared" si="20"/>
        <v>7.578625703736785</v>
      </c>
      <c r="T86" s="40">
        <f t="shared" si="21"/>
        <v>10.451756540205189</v>
      </c>
    </row>
    <row r="87" spans="1:20" x14ac:dyDescent="0.2">
      <c r="A87" s="34">
        <v>42961.748726851853</v>
      </c>
      <c r="B87" s="40">
        <f t="shared" si="13"/>
        <v>2.50277777784504</v>
      </c>
      <c r="C87">
        <v>11345</v>
      </c>
      <c r="D87">
        <v>9103.15</v>
      </c>
      <c r="E87" s="40">
        <f t="shared" si="14"/>
        <v>24.474147696759086</v>
      </c>
      <c r="F87" s="40">
        <f t="shared" si="15"/>
        <v>18.361160562020228</v>
      </c>
      <c r="H87" s="34">
        <v>42961.749583333331</v>
      </c>
      <c r="I87" s="40">
        <f t="shared" si="16"/>
        <v>2.5233333333162591</v>
      </c>
      <c r="J87">
        <v>13615.19</v>
      </c>
      <c r="K87">
        <v>12235.18</v>
      </c>
      <c r="L87" s="40">
        <f t="shared" si="17"/>
        <v>121.6526465921184</v>
      </c>
      <c r="M87" s="40">
        <f t="shared" si="18"/>
        <v>102.21475010578028</v>
      </c>
      <c r="O87" s="34">
        <v>42961.750439814816</v>
      </c>
      <c r="P87" s="40">
        <f t="shared" si="19"/>
        <v>2.5438888889621012</v>
      </c>
      <c r="Q87">
        <v>4136.95</v>
      </c>
      <c r="R87">
        <v>5423.28</v>
      </c>
      <c r="S87" s="40">
        <f t="shared" si="20"/>
        <v>7.3679500110625709</v>
      </c>
      <c r="T87" s="40">
        <f t="shared" si="21"/>
        <v>9.0309570954136849</v>
      </c>
    </row>
    <row r="88" spans="1:20" x14ac:dyDescent="0.2">
      <c r="A88" s="34">
        <v>42961.762638888889</v>
      </c>
      <c r="B88" s="40">
        <f t="shared" si="13"/>
        <v>2.8366666667279787</v>
      </c>
      <c r="C88">
        <v>11215.89</v>
      </c>
      <c r="D88">
        <v>9495.01</v>
      </c>
      <c r="E88" s="40">
        <f t="shared" si="14"/>
        <v>24.195623482644624</v>
      </c>
      <c r="F88" s="40">
        <f t="shared" si="15"/>
        <v>19.151546788527892</v>
      </c>
      <c r="H88" s="34">
        <v>42961.763483796298</v>
      </c>
      <c r="I88" s="40">
        <f t="shared" si="16"/>
        <v>2.8569444445311092</v>
      </c>
      <c r="J88">
        <v>13629.59</v>
      </c>
      <c r="K88">
        <v>12205.13</v>
      </c>
      <c r="L88" s="40">
        <f t="shared" si="17"/>
        <v>121.7813115693186</v>
      </c>
      <c r="M88" s="40">
        <f t="shared" si="18"/>
        <v>101.96370735522991</v>
      </c>
      <c r="O88" s="34">
        <v>42961.764340277776</v>
      </c>
      <c r="P88" s="40">
        <f t="shared" si="19"/>
        <v>2.8775000000023283</v>
      </c>
      <c r="Q88">
        <v>4054.64</v>
      </c>
      <c r="R88">
        <v>4941.25</v>
      </c>
      <c r="S88" s="40">
        <f t="shared" si="20"/>
        <v>7.2213550642030349</v>
      </c>
      <c r="T88" s="40">
        <f t="shared" si="21"/>
        <v>8.2282708522725869</v>
      </c>
    </row>
    <row r="89" spans="1:20" x14ac:dyDescent="0.2">
      <c r="A89" s="34">
        <v>42961.77652777778</v>
      </c>
      <c r="B89" s="40">
        <f t="shared" si="13"/>
        <v>3.1700000001001172</v>
      </c>
      <c r="C89">
        <v>11461.69</v>
      </c>
      <c r="D89">
        <v>9602.0499999999993</v>
      </c>
      <c r="E89" s="40">
        <f t="shared" si="14"/>
        <v>24.725878705550169</v>
      </c>
      <c r="F89" s="40">
        <f t="shared" si="15"/>
        <v>19.367447726835909</v>
      </c>
      <c r="H89" s="34">
        <v>42961.777384259258</v>
      </c>
      <c r="I89" s="40">
        <f t="shared" si="16"/>
        <v>3.1905555555713363</v>
      </c>
      <c r="J89">
        <v>13620.26</v>
      </c>
      <c r="K89">
        <v>12207.82</v>
      </c>
      <c r="L89" s="40">
        <f t="shared" si="17"/>
        <v>121.69794738617431</v>
      </c>
      <c r="M89" s="40">
        <f t="shared" si="18"/>
        <v>101.9861800673424</v>
      </c>
      <c r="O89" s="34">
        <v>42961.778229166666</v>
      </c>
      <c r="P89" s="40">
        <f t="shared" si="19"/>
        <v>3.2108333333744667</v>
      </c>
      <c r="Q89">
        <v>3952.35</v>
      </c>
      <c r="R89">
        <v>4628.54</v>
      </c>
      <c r="S89" s="40">
        <f t="shared" si="20"/>
        <v>7.0391755342034967</v>
      </c>
      <c r="T89" s="40">
        <f t="shared" si="21"/>
        <v>7.7075397461326105</v>
      </c>
    </row>
    <row r="90" spans="1:20" x14ac:dyDescent="0.2">
      <c r="A90" s="34">
        <v>42961.790266203701</v>
      </c>
      <c r="B90" s="40">
        <f t="shared" si="13"/>
        <v>3.499722222215496</v>
      </c>
      <c r="C90">
        <v>11287.49</v>
      </c>
      <c r="D90">
        <v>9865.7800000000007</v>
      </c>
      <c r="E90" s="40">
        <f t="shared" si="14"/>
        <v>24.35008350689213</v>
      </c>
      <c r="F90" s="40">
        <f t="shared" si="15"/>
        <v>19.899394237112201</v>
      </c>
      <c r="H90" s="34">
        <v>42961.791122685187</v>
      </c>
      <c r="I90" s="40">
        <f t="shared" si="16"/>
        <v>3.5202777778613381</v>
      </c>
      <c r="J90">
        <v>13610.47</v>
      </c>
      <c r="K90">
        <v>12383.41</v>
      </c>
      <c r="L90" s="40">
        <f t="shared" si="17"/>
        <v>121.61047307181386</v>
      </c>
      <c r="M90" s="40">
        <f t="shared" si="18"/>
        <v>103.4530884390275</v>
      </c>
      <c r="O90" s="34">
        <v>42961.791979166665</v>
      </c>
      <c r="P90" s="40">
        <f t="shared" si="19"/>
        <v>3.5408333333325572</v>
      </c>
      <c r="Q90">
        <v>3874.76</v>
      </c>
      <c r="R90">
        <v>4380.96</v>
      </c>
      <c r="S90" s="40">
        <f t="shared" si="20"/>
        <v>6.9009869553329892</v>
      </c>
      <c r="T90" s="40">
        <f t="shared" si="21"/>
        <v>7.2952644519042975</v>
      </c>
    </row>
    <row r="91" spans="1:20" x14ac:dyDescent="0.2">
      <c r="A91" s="34">
        <v>42961.804166666669</v>
      </c>
      <c r="B91" s="40">
        <f t="shared" si="13"/>
        <v>3.8333333334303461</v>
      </c>
      <c r="C91">
        <v>11512.59</v>
      </c>
      <c r="D91">
        <v>9856.61</v>
      </c>
      <c r="E91" s="40">
        <f t="shared" si="14"/>
        <v>24.835683387592042</v>
      </c>
      <c r="F91" s="40">
        <f t="shared" si="15"/>
        <v>19.880898239314327</v>
      </c>
      <c r="H91" s="34">
        <v>42961.805023148147</v>
      </c>
      <c r="I91" s="40">
        <f t="shared" si="16"/>
        <v>3.8538888889015652</v>
      </c>
      <c r="J91">
        <v>13567.17</v>
      </c>
      <c r="K91">
        <v>12423.09</v>
      </c>
      <c r="L91" s="40">
        <f t="shared" si="17"/>
        <v>121.22358463342715</v>
      </c>
      <c r="M91" s="40">
        <f t="shared" si="18"/>
        <v>103.78458182810697</v>
      </c>
      <c r="O91" s="34">
        <v>42961.805879629632</v>
      </c>
      <c r="P91" s="40">
        <f t="shared" si="19"/>
        <v>3.8744444445474073</v>
      </c>
      <c r="Q91">
        <v>3885.68</v>
      </c>
      <c r="R91">
        <v>4052.94</v>
      </c>
      <c r="S91" s="40">
        <f t="shared" si="20"/>
        <v>6.9204355863584555</v>
      </c>
      <c r="T91" s="40">
        <f t="shared" si="21"/>
        <v>6.749038819733804</v>
      </c>
    </row>
    <row r="92" spans="1:20" x14ac:dyDescent="0.2">
      <c r="A92" s="34">
        <v>42961.818182870367</v>
      </c>
      <c r="B92" s="40">
        <f t="shared" si="13"/>
        <v>4.1697222221991979</v>
      </c>
      <c r="C92">
        <v>11456.07</v>
      </c>
      <c r="D92">
        <v>9955.35</v>
      </c>
      <c r="E92" s="40">
        <f t="shared" si="14"/>
        <v>24.713754888004484</v>
      </c>
      <c r="F92" s="40">
        <f t="shared" si="15"/>
        <v>20.080057980051748</v>
      </c>
      <c r="H92" s="34">
        <v>42961.819039351853</v>
      </c>
      <c r="I92" s="40">
        <f t="shared" si="16"/>
        <v>4.19027777784504</v>
      </c>
      <c r="J92">
        <v>13462.75</v>
      </c>
      <c r="K92">
        <v>12331.09</v>
      </c>
      <c r="L92" s="40">
        <f t="shared" si="17"/>
        <v>120.29058484736841</v>
      </c>
      <c r="M92" s="40">
        <f t="shared" si="18"/>
        <v>103.01599836552352</v>
      </c>
      <c r="O92" s="34">
        <v>42961.819895833331</v>
      </c>
      <c r="P92" s="40">
        <f t="shared" si="19"/>
        <v>4.2108333333162591</v>
      </c>
      <c r="Q92">
        <v>3781.02</v>
      </c>
      <c r="R92">
        <v>3895.23</v>
      </c>
      <c r="S92" s="40">
        <f t="shared" si="20"/>
        <v>6.7340350622627305</v>
      </c>
      <c r="T92" s="40">
        <f t="shared" si="21"/>
        <v>6.486416892870781</v>
      </c>
    </row>
    <row r="93" spans="1:20" x14ac:dyDescent="0.2">
      <c r="A93" s="34">
        <v>42961.832048611112</v>
      </c>
      <c r="B93" s="40">
        <f t="shared" si="13"/>
        <v>4.502500000060536</v>
      </c>
      <c r="C93">
        <v>11255.48</v>
      </c>
      <c r="D93">
        <v>10058.51</v>
      </c>
      <c r="E93" s="40">
        <f t="shared" si="14"/>
        <v>24.281029521191535</v>
      </c>
      <c r="F93" s="40">
        <f t="shared" si="15"/>
        <v>20.288132912748452</v>
      </c>
      <c r="H93" s="34">
        <v>42961.832905092589</v>
      </c>
      <c r="I93" s="40">
        <f t="shared" si="16"/>
        <v>4.5230555555317551</v>
      </c>
      <c r="J93">
        <v>13658.15</v>
      </c>
      <c r="K93">
        <v>12373.62</v>
      </c>
      <c r="L93" s="40">
        <f t="shared" si="17"/>
        <v>122.03649710743234</v>
      </c>
      <c r="M93" s="40">
        <f t="shared" si="18"/>
        <v>103.37130113360693</v>
      </c>
      <c r="O93" s="34">
        <v>42961.833761574075</v>
      </c>
      <c r="P93" s="40">
        <f t="shared" si="19"/>
        <v>4.5436111111775972</v>
      </c>
      <c r="Q93">
        <v>3703.56</v>
      </c>
      <c r="R93">
        <v>3735.75</v>
      </c>
      <c r="S93" s="40">
        <f t="shared" si="20"/>
        <v>6.5960780147139557</v>
      </c>
      <c r="T93" s="40">
        <f t="shared" si="21"/>
        <v>6.2208475257024674</v>
      </c>
    </row>
    <row r="94" spans="1:20" x14ac:dyDescent="0.2">
      <c r="A94" s="34">
        <v>42961.845937500002</v>
      </c>
      <c r="B94" s="40">
        <f t="shared" si="13"/>
        <v>4.8358333334326744</v>
      </c>
      <c r="C94">
        <v>11321.49</v>
      </c>
      <c r="D94">
        <v>10031.24</v>
      </c>
      <c r="E94" s="40">
        <f t="shared" si="14"/>
        <v>24.42343044578061</v>
      </c>
      <c r="F94" s="40">
        <f t="shared" si="15"/>
        <v>20.233129002176145</v>
      </c>
      <c r="H94" s="34">
        <v>42961.846782407411</v>
      </c>
      <c r="I94" s="40">
        <f t="shared" si="16"/>
        <v>4.8561111112358049</v>
      </c>
      <c r="J94">
        <v>13613.61</v>
      </c>
      <c r="K94">
        <v>12385.85</v>
      </c>
      <c r="L94" s="40">
        <f t="shared" si="17"/>
        <v>121.63852918489781</v>
      </c>
      <c r="M94" s="40">
        <f t="shared" si="18"/>
        <v>103.47347260912211</v>
      </c>
      <c r="O94" s="34">
        <v>42961.847638888888</v>
      </c>
      <c r="P94" s="40">
        <f t="shared" si="19"/>
        <v>4.876666666707024</v>
      </c>
      <c r="Q94">
        <v>3854.11</v>
      </c>
      <c r="R94">
        <v>3763.94</v>
      </c>
      <c r="S94" s="40">
        <f t="shared" si="20"/>
        <v>6.8642090953809856</v>
      </c>
      <c r="T94" s="40">
        <f t="shared" si="21"/>
        <v>6.2677900919206442</v>
      </c>
    </row>
    <row r="95" spans="1:20" x14ac:dyDescent="0.2">
      <c r="A95" s="34">
        <v>42961.859814814816</v>
      </c>
      <c r="B95" s="40">
        <f t="shared" si="13"/>
        <v>5.1688888889621012</v>
      </c>
      <c r="C95">
        <v>11402.96</v>
      </c>
      <c r="D95">
        <v>10121.23</v>
      </c>
      <c r="E95" s="40">
        <f t="shared" si="14"/>
        <v>24.599182654934857</v>
      </c>
      <c r="F95" s="40">
        <f t="shared" si="15"/>
        <v>20.414639890053</v>
      </c>
      <c r="H95" s="34">
        <v>42961.860671296294</v>
      </c>
      <c r="I95" s="40">
        <f t="shared" si="16"/>
        <v>5.1894444444333203</v>
      </c>
      <c r="J95">
        <v>13722.72</v>
      </c>
      <c r="K95">
        <v>12398.7</v>
      </c>
      <c r="L95" s="40">
        <f t="shared" si="17"/>
        <v>122.61343443922522</v>
      </c>
      <c r="M95" s="40">
        <f t="shared" si="18"/>
        <v>103.58082366884165</v>
      </c>
      <c r="O95" s="34">
        <v>42961.861516203702</v>
      </c>
      <c r="P95" s="40">
        <f t="shared" si="19"/>
        <v>5.2097222222364508</v>
      </c>
      <c r="Q95">
        <v>3723.01</v>
      </c>
      <c r="R95">
        <v>3635.57</v>
      </c>
      <c r="S95" s="40">
        <f t="shared" si="20"/>
        <v>6.630718662465358</v>
      </c>
      <c r="T95" s="40">
        <f t="shared" si="21"/>
        <v>6.0540257348639823</v>
      </c>
    </row>
    <row r="96" spans="1:20" x14ac:dyDescent="0.2">
      <c r="A96" s="34">
        <v>42961.873553240737</v>
      </c>
      <c r="B96" s="40">
        <f t="shared" si="13"/>
        <v>5.49861111107748</v>
      </c>
      <c r="C96">
        <v>11200.67</v>
      </c>
      <c r="D96">
        <v>10078.42</v>
      </c>
      <c r="E96" s="40">
        <f t="shared" si="14"/>
        <v>24.162789941177486</v>
      </c>
      <c r="F96" s="40">
        <f t="shared" si="15"/>
        <v>20.328291616800328</v>
      </c>
      <c r="H96" s="34">
        <v>42961.874398148146</v>
      </c>
      <c r="I96" s="40">
        <f t="shared" si="16"/>
        <v>5.5188888888806105</v>
      </c>
      <c r="J96">
        <v>13578.17</v>
      </c>
      <c r="K96">
        <v>12310.62</v>
      </c>
      <c r="L96" s="40">
        <f t="shared" si="17"/>
        <v>121.32187037989954</v>
      </c>
      <c r="M96" s="40">
        <f t="shared" si="18"/>
        <v>102.8449885450987</v>
      </c>
      <c r="O96" s="34">
        <v>42961.875254629631</v>
      </c>
      <c r="P96" s="40">
        <f t="shared" si="19"/>
        <v>5.5394444445264526</v>
      </c>
      <c r="Q96">
        <v>3855.46</v>
      </c>
      <c r="R96">
        <v>3444.82</v>
      </c>
      <c r="S96" s="40">
        <f t="shared" si="20"/>
        <v>6.8666134591066621</v>
      </c>
      <c r="T96" s="40">
        <f t="shared" si="21"/>
        <v>5.7363849223021814</v>
      </c>
    </row>
    <row r="97" spans="1:20" x14ac:dyDescent="0.2">
      <c r="A97" s="34">
        <v>42961.88758101852</v>
      </c>
      <c r="B97" s="40">
        <f t="shared" si="13"/>
        <v>5.8352777778636664</v>
      </c>
      <c r="C97">
        <v>11341.69</v>
      </c>
      <c r="D97">
        <v>10163.39</v>
      </c>
      <c r="E97" s="40">
        <f t="shared" si="14"/>
        <v>24.467007156532002</v>
      </c>
      <c r="F97" s="40">
        <f t="shared" si="15"/>
        <v>20.499677105664606</v>
      </c>
      <c r="H97" s="34">
        <v>42961.888425925928</v>
      </c>
      <c r="I97" s="40">
        <f t="shared" si="16"/>
        <v>5.8555555556667969</v>
      </c>
      <c r="J97">
        <v>13599.04</v>
      </c>
      <c r="K97">
        <v>12334.8</v>
      </c>
      <c r="L97" s="40">
        <f t="shared" si="17"/>
        <v>121.50834524616123</v>
      </c>
      <c r="M97" s="40">
        <f t="shared" si="18"/>
        <v>103.04699232906898</v>
      </c>
      <c r="O97" s="34">
        <v>42961.889282407406</v>
      </c>
      <c r="P97" s="40">
        <f t="shared" si="19"/>
        <v>5.876111111138016</v>
      </c>
      <c r="Q97">
        <v>3848.8</v>
      </c>
      <c r="R97">
        <v>3478.14</v>
      </c>
      <c r="S97" s="40">
        <f t="shared" si="20"/>
        <v>6.8547519313933281</v>
      </c>
      <c r="T97" s="40">
        <f t="shared" si="21"/>
        <v>5.7918700697441681</v>
      </c>
    </row>
    <row r="98" spans="1:20" x14ac:dyDescent="0.2">
      <c r="A98" s="34">
        <v>42961.901319444441</v>
      </c>
      <c r="B98" s="40">
        <f t="shared" si="13"/>
        <v>6.1649999999790452</v>
      </c>
      <c r="C98">
        <v>11275.08</v>
      </c>
      <c r="D98">
        <v>10014.530000000001</v>
      </c>
      <c r="E98" s="40">
        <f t="shared" si="14"/>
        <v>24.323311874197834</v>
      </c>
      <c r="F98" s="40">
        <f t="shared" si="15"/>
        <v>20.19942473574185</v>
      </c>
      <c r="H98" s="34">
        <v>42961.90216435185</v>
      </c>
      <c r="I98" s="40">
        <f t="shared" si="16"/>
        <v>6.1852777777821757</v>
      </c>
      <c r="J98">
        <v>13718.83</v>
      </c>
      <c r="K98">
        <v>12370.19</v>
      </c>
      <c r="L98" s="40">
        <f t="shared" si="17"/>
        <v>122.57867702524544</v>
      </c>
      <c r="M98" s="40">
        <f t="shared" si="18"/>
        <v>103.34264633712148</v>
      </c>
      <c r="O98" s="34">
        <v>42961.903020833335</v>
      </c>
      <c r="P98" s="40">
        <f t="shared" si="19"/>
        <v>6.2058333334280178</v>
      </c>
      <c r="Q98">
        <v>3767.54</v>
      </c>
      <c r="R98">
        <v>3485.76</v>
      </c>
      <c r="S98" s="40">
        <f t="shared" si="20"/>
        <v>6.7100270452093165</v>
      </c>
      <c r="T98" s="40">
        <f t="shared" si="21"/>
        <v>5.8045590500415276</v>
      </c>
    </row>
    <row r="99" spans="1:20" x14ac:dyDescent="0.2">
      <c r="A99" s="34">
        <v>42961.915335648147</v>
      </c>
      <c r="B99" s="40">
        <f t="shared" si="13"/>
        <v>6.50138888892252</v>
      </c>
      <c r="C99">
        <v>11511.88</v>
      </c>
      <c r="D99">
        <v>10096.620000000001</v>
      </c>
      <c r="E99" s="40">
        <f t="shared" si="14"/>
        <v>24.834151730927015</v>
      </c>
      <c r="F99" s="40">
        <f t="shared" si="15"/>
        <v>20.365001230750309</v>
      </c>
      <c r="H99" s="34">
        <v>42961.916180555556</v>
      </c>
      <c r="I99" s="40">
        <f t="shared" si="16"/>
        <v>6.5216666667256504</v>
      </c>
      <c r="J99">
        <v>13708.21</v>
      </c>
      <c r="K99">
        <v>12340.71</v>
      </c>
      <c r="L99" s="40">
        <f t="shared" si="17"/>
        <v>122.48378660456028</v>
      </c>
      <c r="M99" s="40">
        <f t="shared" si="18"/>
        <v>103.09636546237191</v>
      </c>
      <c r="O99" s="34">
        <v>42961.917037037034</v>
      </c>
      <c r="P99" s="40">
        <f t="shared" si="19"/>
        <v>6.5422222221968696</v>
      </c>
      <c r="Q99">
        <v>3692.86</v>
      </c>
      <c r="R99">
        <v>3360.65</v>
      </c>
      <c r="S99" s="40">
        <f t="shared" si="20"/>
        <v>6.5770212059252655</v>
      </c>
      <c r="T99" s="40">
        <f t="shared" si="21"/>
        <v>5.5962233118522384</v>
      </c>
    </row>
    <row r="100" spans="1:20" x14ac:dyDescent="0.2">
      <c r="A100" s="34">
        <v>42961.929201388892</v>
      </c>
      <c r="B100" s="40">
        <f t="shared" si="13"/>
        <v>6.8341666667838581</v>
      </c>
      <c r="C100">
        <v>11205.44</v>
      </c>
      <c r="D100">
        <v>10131.16</v>
      </c>
      <c r="E100" s="40">
        <f t="shared" si="14"/>
        <v>24.173080085250959</v>
      </c>
      <c r="F100" s="40">
        <f t="shared" si="15"/>
        <v>20.434668816785052</v>
      </c>
      <c r="H100" s="34">
        <v>42961.93005787037</v>
      </c>
      <c r="I100" s="40">
        <f t="shared" si="16"/>
        <v>6.8547222222550772</v>
      </c>
      <c r="J100">
        <v>13663.19</v>
      </c>
      <c r="K100">
        <v>12344.86</v>
      </c>
      <c r="L100" s="40">
        <f t="shared" si="17"/>
        <v>122.08152984945242</v>
      </c>
      <c r="M100" s="40">
        <f t="shared" si="18"/>
        <v>103.1310352598689</v>
      </c>
      <c r="O100" s="34">
        <v>42961.930902777778</v>
      </c>
      <c r="P100" s="40">
        <f t="shared" si="19"/>
        <v>6.8750000000582077</v>
      </c>
      <c r="Q100">
        <v>3755.98</v>
      </c>
      <c r="R100">
        <v>3528.41</v>
      </c>
      <c r="S100" s="40">
        <f t="shared" si="20"/>
        <v>6.6894385676768628</v>
      </c>
      <c r="T100" s="40">
        <f t="shared" si="21"/>
        <v>5.8755807048554747</v>
      </c>
    </row>
    <row r="101" spans="1:20" x14ac:dyDescent="0.2">
      <c r="A101" s="34">
        <v>42961.943078703705</v>
      </c>
      <c r="B101" s="40">
        <f t="shared" si="13"/>
        <v>7.1672222223132849</v>
      </c>
      <c r="C101">
        <v>11327.93</v>
      </c>
      <c r="D101">
        <v>10089.18</v>
      </c>
      <c r="E101" s="40">
        <f t="shared" si="14"/>
        <v>24.437323218911253</v>
      </c>
      <c r="F101" s="40">
        <f t="shared" si="15"/>
        <v>20.34999466328944</v>
      </c>
      <c r="H101" s="34">
        <v>42961.943935185183</v>
      </c>
      <c r="I101" s="40">
        <f t="shared" si="16"/>
        <v>7.187777777784504</v>
      </c>
      <c r="J101">
        <v>13555.93</v>
      </c>
      <c r="K101">
        <v>12457.91</v>
      </c>
      <c r="L101" s="40">
        <f t="shared" si="17"/>
        <v>121.1231544706681</v>
      </c>
      <c r="M101" s="40">
        <f t="shared" si="18"/>
        <v>104.07547396035865</v>
      </c>
      <c r="O101" s="34">
        <v>42961.944780092592</v>
      </c>
      <c r="P101" s="40">
        <f t="shared" si="19"/>
        <v>7.2080555555876344</v>
      </c>
      <c r="Q101">
        <v>3768.28</v>
      </c>
      <c r="R101">
        <v>3411.44</v>
      </c>
      <c r="S101" s="40">
        <f t="shared" si="20"/>
        <v>6.7113449927330198</v>
      </c>
      <c r="T101" s="40">
        <f t="shared" si="21"/>
        <v>5.680799861629505</v>
      </c>
    </row>
    <row r="102" spans="1:20" x14ac:dyDescent="0.2">
      <c r="A102" s="34">
        <v>42961.956967592596</v>
      </c>
      <c r="B102" s="40">
        <f t="shared" si="13"/>
        <v>7.5005555556854233</v>
      </c>
      <c r="C102">
        <v>11269.94</v>
      </c>
      <c r="D102">
        <v>10250.39</v>
      </c>
      <c r="E102" s="40">
        <f t="shared" si="14"/>
        <v>24.312223542848226</v>
      </c>
      <c r="F102" s="40">
        <f t="shared" si="15"/>
        <v>20.675157128392538</v>
      </c>
      <c r="H102" s="34">
        <v>42961.957824074074</v>
      </c>
      <c r="I102" s="40">
        <f t="shared" si="16"/>
        <v>7.5211111111566424</v>
      </c>
      <c r="J102">
        <v>13385.43</v>
      </c>
      <c r="K102">
        <v>12316.2</v>
      </c>
      <c r="L102" s="40">
        <f t="shared" si="17"/>
        <v>119.59972540034617</v>
      </c>
      <c r="M102" s="40">
        <f t="shared" si="18"/>
        <v>102.89160480293801</v>
      </c>
      <c r="O102" s="34">
        <v>42961.958680555559</v>
      </c>
      <c r="P102" s="40">
        <f t="shared" si="19"/>
        <v>7.5416666668024845</v>
      </c>
      <c r="Q102">
        <v>3681.91</v>
      </c>
      <c r="R102">
        <v>3429.11</v>
      </c>
      <c r="S102" s="40">
        <f t="shared" si="20"/>
        <v>6.5575191445947842</v>
      </c>
      <c r="T102" s="40">
        <f t="shared" si="21"/>
        <v>5.7102243080670778</v>
      </c>
    </row>
    <row r="103" spans="1:20" x14ac:dyDescent="0.2">
      <c r="A103" s="34">
        <v>42961.970706018517</v>
      </c>
      <c r="B103" s="40">
        <f t="shared" si="13"/>
        <v>7.8302777778008021</v>
      </c>
      <c r="C103">
        <v>11169.02</v>
      </c>
      <c r="D103">
        <v>10125.16</v>
      </c>
      <c r="E103" s="40">
        <f t="shared" si="14"/>
        <v>24.094512570123946</v>
      </c>
      <c r="F103" s="40">
        <f t="shared" si="15"/>
        <v>20.422566746252091</v>
      </c>
      <c r="H103" s="34">
        <v>42961.971562500003</v>
      </c>
      <c r="I103" s="40">
        <f t="shared" si="16"/>
        <v>7.8508333334466442</v>
      </c>
      <c r="J103">
        <v>13426.52</v>
      </c>
      <c r="K103">
        <v>12293.16</v>
      </c>
      <c r="L103" s="40">
        <f t="shared" si="17"/>
        <v>119.96686733875983</v>
      </c>
      <c r="M103" s="40">
        <f t="shared" si="18"/>
        <v>102.69912477056928</v>
      </c>
      <c r="O103" s="34">
        <v>42961.972418981481</v>
      </c>
      <c r="P103" s="40">
        <f t="shared" si="19"/>
        <v>7.8713888889178634</v>
      </c>
      <c r="Q103">
        <v>3693.91</v>
      </c>
      <c r="R103">
        <v>3347.99</v>
      </c>
      <c r="S103" s="40">
        <f t="shared" si="20"/>
        <v>6.5788912666007908</v>
      </c>
      <c r="T103" s="40">
        <f t="shared" si="21"/>
        <v>5.5751416201771002</v>
      </c>
    </row>
    <row r="104" spans="1:20" x14ac:dyDescent="0.2">
      <c r="A104" s="34">
        <v>42961.984733796293</v>
      </c>
      <c r="B104" s="40">
        <f t="shared" si="13"/>
        <v>8.1669444444123656</v>
      </c>
      <c r="C104">
        <v>11147.81</v>
      </c>
      <c r="D104">
        <v>10036.06</v>
      </c>
      <c r="E104" s="40">
        <f t="shared" si="14"/>
        <v>24.048757023834984</v>
      </c>
      <c r="F104" s="40">
        <f t="shared" si="15"/>
        <v>20.242850998837621</v>
      </c>
      <c r="H104" s="34">
        <v>42961.985590277778</v>
      </c>
      <c r="I104" s="40">
        <f t="shared" si="16"/>
        <v>8.1875000000582077</v>
      </c>
      <c r="J104">
        <v>13470.8</v>
      </c>
      <c r="K104">
        <v>12234.96</v>
      </c>
      <c r="L104" s="40">
        <f t="shared" si="17"/>
        <v>120.36251214365045</v>
      </c>
      <c r="M104" s="40">
        <f t="shared" si="18"/>
        <v>102.21291218880451</v>
      </c>
      <c r="O104" s="34">
        <v>42961.986435185187</v>
      </c>
      <c r="P104" s="40">
        <f t="shared" si="19"/>
        <v>8.2077777778613381</v>
      </c>
      <c r="Q104">
        <v>3714.21</v>
      </c>
      <c r="R104">
        <v>3383.24</v>
      </c>
      <c r="S104" s="40">
        <f t="shared" si="20"/>
        <v>6.6150457729942866</v>
      </c>
      <c r="T104" s="40">
        <f t="shared" si="21"/>
        <v>5.6338406432062138</v>
      </c>
    </row>
    <row r="105" spans="1:20" x14ac:dyDescent="0.2">
      <c r="A105" s="34">
        <v>42961.998611111114</v>
      </c>
      <c r="B105" s="40">
        <f t="shared" si="13"/>
        <v>8.5000000001164153</v>
      </c>
      <c r="C105">
        <v>11492.05</v>
      </c>
      <c r="D105">
        <v>10090.86</v>
      </c>
      <c r="E105" s="40">
        <f t="shared" si="14"/>
        <v>24.791373207451763</v>
      </c>
      <c r="F105" s="40">
        <f t="shared" si="15"/>
        <v>20.353383243038667</v>
      </c>
      <c r="H105" s="34">
        <v>42961.999467592592</v>
      </c>
      <c r="I105" s="40">
        <f t="shared" si="16"/>
        <v>8.5205555555876344</v>
      </c>
      <c r="J105">
        <v>13453.83</v>
      </c>
      <c r="K105">
        <v>12315.5</v>
      </c>
      <c r="L105" s="40">
        <f t="shared" si="17"/>
        <v>120.21088404204717</v>
      </c>
      <c r="M105" s="40">
        <f t="shared" si="18"/>
        <v>102.8857568852879</v>
      </c>
      <c r="O105" s="34">
        <v>42962.000324074077</v>
      </c>
      <c r="P105" s="40">
        <f t="shared" si="19"/>
        <v>8.5411111112334765</v>
      </c>
      <c r="Q105">
        <v>3771.42</v>
      </c>
      <c r="R105">
        <v>3349.07</v>
      </c>
      <c r="S105" s="40">
        <f t="shared" si="20"/>
        <v>6.7169373646579258</v>
      </c>
      <c r="T105" s="40">
        <f t="shared" si="21"/>
        <v>5.5769400583294821</v>
      </c>
    </row>
    <row r="106" spans="1:20" x14ac:dyDescent="0.2">
      <c r="A106" s="34">
        <v>42962.012384259258</v>
      </c>
      <c r="B106" s="40">
        <f t="shared" si="13"/>
        <v>8.8305555555853061</v>
      </c>
      <c r="C106">
        <v>11295.87</v>
      </c>
      <c r="D106">
        <v>10019.219999999999</v>
      </c>
      <c r="E106" s="40">
        <f t="shared" si="14"/>
        <v>24.368161370065234</v>
      </c>
      <c r="F106" s="40">
        <f t="shared" si="15"/>
        <v>20.208884520875113</v>
      </c>
      <c r="H106" s="34">
        <v>42962.013240740744</v>
      </c>
      <c r="I106" s="40">
        <f t="shared" si="16"/>
        <v>8.8511111112311482</v>
      </c>
      <c r="J106">
        <v>13537.85</v>
      </c>
      <c r="K106">
        <v>12655.34</v>
      </c>
      <c r="L106" s="40">
        <f t="shared" si="17"/>
        <v>120.96160844373894</v>
      </c>
      <c r="M106" s="40">
        <f t="shared" si="18"/>
        <v>105.7248373627266</v>
      </c>
      <c r="O106" s="34">
        <v>42962.014097222222</v>
      </c>
      <c r="P106" s="40">
        <f t="shared" si="19"/>
        <v>8.8716666667023674</v>
      </c>
      <c r="Q106">
        <v>3641.43</v>
      </c>
      <c r="R106">
        <v>3486.93</v>
      </c>
      <c r="S106" s="40">
        <f t="shared" si="20"/>
        <v>6.4854238530278536</v>
      </c>
      <c r="T106" s="40">
        <f t="shared" si="21"/>
        <v>5.8065073580399389</v>
      </c>
    </row>
    <row r="107" spans="1:20" x14ac:dyDescent="0.2">
      <c r="A107" s="34">
        <v>42962.026284722226</v>
      </c>
      <c r="B107" s="40">
        <f t="shared" si="13"/>
        <v>9.1641666668001562</v>
      </c>
      <c r="C107">
        <v>11327.63</v>
      </c>
      <c r="D107">
        <v>10128.049999999999</v>
      </c>
      <c r="E107" s="40">
        <f t="shared" si="14"/>
        <v>24.436676040038705</v>
      </c>
      <c r="F107" s="40">
        <f t="shared" si="15"/>
        <v>20.428395910225468</v>
      </c>
      <c r="H107" s="34">
        <v>42962.027129629627</v>
      </c>
      <c r="I107" s="40">
        <f t="shared" si="16"/>
        <v>9.1844444444286637</v>
      </c>
      <c r="J107">
        <v>13594.54</v>
      </c>
      <c r="K107">
        <v>12193.1</v>
      </c>
      <c r="L107" s="40">
        <f t="shared" si="17"/>
        <v>121.46813744078617</v>
      </c>
      <c r="M107" s="40">
        <f t="shared" si="18"/>
        <v>101.86320671332906</v>
      </c>
      <c r="O107" s="34">
        <v>42962.027986111112</v>
      </c>
      <c r="P107" s="40">
        <f t="shared" si="19"/>
        <v>9.2050000000745058</v>
      </c>
      <c r="Q107">
        <v>3657.34</v>
      </c>
      <c r="R107">
        <v>3406.92</v>
      </c>
      <c r="S107" s="40">
        <f t="shared" si="20"/>
        <v>6.5137597247874854</v>
      </c>
      <c r="T107" s="40">
        <f t="shared" si="21"/>
        <v>5.6732730649176872</v>
      </c>
    </row>
    <row r="108" spans="1:20" x14ac:dyDescent="0.2">
      <c r="A108" s="34">
        <v>42962.040162037039</v>
      </c>
      <c r="B108" s="40">
        <f t="shared" si="13"/>
        <v>9.497222222329583</v>
      </c>
      <c r="C108">
        <v>11420.45</v>
      </c>
      <c r="D108">
        <v>10156.209999999999</v>
      </c>
      <c r="E108" s="40">
        <f t="shared" si="14"/>
        <v>24.636913183204257</v>
      </c>
      <c r="F108" s="40">
        <f t="shared" si="15"/>
        <v>20.485194961260163</v>
      </c>
      <c r="H108" s="34">
        <v>42962.041018518517</v>
      </c>
      <c r="I108" s="40">
        <f t="shared" si="16"/>
        <v>9.5177777778008021</v>
      </c>
      <c r="J108">
        <v>13382.19</v>
      </c>
      <c r="K108">
        <v>12316.64</v>
      </c>
      <c r="L108" s="40">
        <f t="shared" si="17"/>
        <v>119.57077578047614</v>
      </c>
      <c r="M108" s="40">
        <f t="shared" si="18"/>
        <v>102.89528063688948</v>
      </c>
      <c r="O108" s="34">
        <v>42962.041863425926</v>
      </c>
      <c r="P108" s="40">
        <f t="shared" si="19"/>
        <v>9.5380555556039326</v>
      </c>
      <c r="Q108">
        <v>3583.87</v>
      </c>
      <c r="R108">
        <v>3406.83</v>
      </c>
      <c r="S108" s="40">
        <f t="shared" si="20"/>
        <v>6.3829089078057066</v>
      </c>
      <c r="T108" s="40">
        <f t="shared" si="21"/>
        <v>5.6731231950716552</v>
      </c>
    </row>
    <row r="109" spans="1:20" x14ac:dyDescent="0.2">
      <c r="A109" s="34">
        <v>42962.054085648146</v>
      </c>
      <c r="B109" s="40">
        <f t="shared" si="13"/>
        <v>9.8313888888806105</v>
      </c>
      <c r="C109">
        <v>11315.17</v>
      </c>
      <c r="D109">
        <v>9849.94</v>
      </c>
      <c r="E109" s="40">
        <f t="shared" si="14"/>
        <v>24.40979654419899</v>
      </c>
      <c r="F109" s="40">
        <f t="shared" si="15"/>
        <v>19.867444770905184</v>
      </c>
      <c r="H109" s="34">
        <v>42962.054930555554</v>
      </c>
      <c r="I109" s="40">
        <f t="shared" si="16"/>
        <v>9.8516666666837409</v>
      </c>
      <c r="J109">
        <v>13396.6</v>
      </c>
      <c r="K109">
        <v>12063.17</v>
      </c>
      <c r="L109" s="40">
        <f t="shared" si="17"/>
        <v>119.69953010835496</v>
      </c>
      <c r="M109" s="40">
        <f t="shared" si="18"/>
        <v>100.77774965579135</v>
      </c>
      <c r="O109" s="34">
        <v>42962.055787037039</v>
      </c>
      <c r="P109" s="40">
        <f t="shared" si="19"/>
        <v>9.872222222329583</v>
      </c>
      <c r="Q109">
        <v>3805.89</v>
      </c>
      <c r="R109">
        <v>3443.46</v>
      </c>
      <c r="S109" s="40">
        <f t="shared" si="20"/>
        <v>6.7783287851201797</v>
      </c>
      <c r="T109" s="40">
        <f t="shared" si="21"/>
        <v>5.734120222406589</v>
      </c>
    </row>
    <row r="110" spans="1:20" x14ac:dyDescent="0.2">
      <c r="A110" s="34">
        <v>42962.068090277775</v>
      </c>
      <c r="B110" s="40">
        <f t="shared" si="13"/>
        <v>10.167499999981374</v>
      </c>
      <c r="C110">
        <v>11378.5</v>
      </c>
      <c r="D110">
        <v>9989.93</v>
      </c>
      <c r="E110" s="40">
        <f t="shared" si="14"/>
        <v>24.546416004193325</v>
      </c>
      <c r="F110" s="40">
        <f t="shared" si="15"/>
        <v>20.149806246556711</v>
      </c>
      <c r="H110" s="34">
        <v>42962.06894675926</v>
      </c>
      <c r="I110" s="40">
        <f t="shared" si="16"/>
        <v>10.188055555627216</v>
      </c>
      <c r="J110">
        <v>13668.31</v>
      </c>
      <c r="K110">
        <v>12220.46</v>
      </c>
      <c r="L110" s="40">
        <f t="shared" si="17"/>
        <v>122.12727739690138</v>
      </c>
      <c r="M110" s="40">
        <f t="shared" si="18"/>
        <v>102.0917767517669</v>
      </c>
      <c r="O110" s="34">
        <v>42962.069803240738</v>
      </c>
      <c r="P110" s="40">
        <f t="shared" si="19"/>
        <v>10.208611111098435</v>
      </c>
      <c r="Q110">
        <v>3813.35</v>
      </c>
      <c r="R110">
        <v>3372.05</v>
      </c>
      <c r="S110" s="40">
        <f t="shared" si="20"/>
        <v>6.791615120967248</v>
      </c>
      <c r="T110" s="40">
        <f t="shared" si="21"/>
        <v>5.6152068256829297</v>
      </c>
    </row>
    <row r="111" spans="1:20" x14ac:dyDescent="0.2">
      <c r="A111" s="34">
        <v>42962.081828703704</v>
      </c>
      <c r="B111" s="40">
        <f t="shared" si="13"/>
        <v>10.497222222271375</v>
      </c>
      <c r="C111">
        <v>11195.07</v>
      </c>
      <c r="D111">
        <v>9953.51</v>
      </c>
      <c r="E111" s="40">
        <f t="shared" si="14"/>
        <v>24.150709268889972</v>
      </c>
      <c r="F111" s="40">
        <f t="shared" si="15"/>
        <v>20.07634667842164</v>
      </c>
      <c r="H111" s="34">
        <v>42962.082685185182</v>
      </c>
      <c r="I111" s="40">
        <f t="shared" si="16"/>
        <v>10.517777777742594</v>
      </c>
      <c r="J111">
        <v>13399.54</v>
      </c>
      <c r="K111">
        <v>12056.36</v>
      </c>
      <c r="L111" s="40">
        <f t="shared" si="17"/>
        <v>119.72579920786666</v>
      </c>
      <c r="M111" s="40">
        <f t="shared" si="18"/>
        <v>100.72085777122405</v>
      </c>
      <c r="O111" s="34">
        <v>42962.083541666667</v>
      </c>
      <c r="P111" s="40">
        <f t="shared" si="19"/>
        <v>10.538333333388437</v>
      </c>
      <c r="Q111">
        <v>3662.88</v>
      </c>
      <c r="R111">
        <v>3438.27</v>
      </c>
      <c r="S111" s="40">
        <f t="shared" si="20"/>
        <v>6.5236265211135915</v>
      </c>
      <c r="T111" s="40">
        <f t="shared" si="21"/>
        <v>5.7254777279520903</v>
      </c>
    </row>
    <row r="112" spans="1:20" x14ac:dyDescent="0.2">
      <c r="A112" s="34">
        <v>42962.095856481479</v>
      </c>
      <c r="B112" s="40">
        <f t="shared" si="13"/>
        <v>10.833888888882939</v>
      </c>
      <c r="C112">
        <v>11251.51</v>
      </c>
      <c r="D112">
        <v>10140.93</v>
      </c>
      <c r="E112" s="40">
        <f t="shared" si="14"/>
        <v>24.272465187444851</v>
      </c>
      <c r="F112" s="40">
        <f t="shared" si="15"/>
        <v>20.454375021636224</v>
      </c>
      <c r="H112" s="34">
        <v>42962.096712962964</v>
      </c>
      <c r="I112" s="40">
        <f t="shared" si="16"/>
        <v>10.854444444528781</v>
      </c>
      <c r="J112">
        <v>13528.15</v>
      </c>
      <c r="K112">
        <v>12321.31</v>
      </c>
      <c r="L112" s="40">
        <f t="shared" si="17"/>
        <v>120.87493828548601</v>
      </c>
      <c r="M112" s="40">
        <f t="shared" si="18"/>
        <v>102.93429460178366</v>
      </c>
      <c r="O112" s="34">
        <v>42962.097569444442</v>
      </c>
      <c r="P112" s="40">
        <f t="shared" si="19"/>
        <v>10.875</v>
      </c>
      <c r="Q112">
        <v>3757.53</v>
      </c>
      <c r="R112">
        <v>3328.09</v>
      </c>
      <c r="S112" s="40">
        <f t="shared" si="20"/>
        <v>6.6921991334359721</v>
      </c>
      <c r="T112" s="40">
        <f t="shared" si="21"/>
        <v>5.542003731998963</v>
      </c>
    </row>
    <row r="113" spans="1:20" x14ac:dyDescent="0.2">
      <c r="A113" s="34">
        <v>42962.109594907408</v>
      </c>
      <c r="B113" s="40">
        <f t="shared" si="13"/>
        <v>11.163611111172941</v>
      </c>
      <c r="C113">
        <v>11158.06</v>
      </c>
      <c r="D113">
        <v>10047.08</v>
      </c>
      <c r="E113" s="40">
        <f t="shared" si="14"/>
        <v>24.070868968646952</v>
      </c>
      <c r="F113" s="40">
        <f t="shared" si="15"/>
        <v>20.265078468383162</v>
      </c>
      <c r="H113" s="34">
        <v>42962.110451388886</v>
      </c>
      <c r="I113" s="40">
        <f t="shared" si="16"/>
        <v>11.18416666664416</v>
      </c>
      <c r="J113">
        <v>13479.94</v>
      </c>
      <c r="K113">
        <v>12168.96</v>
      </c>
      <c r="L113" s="40">
        <f t="shared" si="17"/>
        <v>120.44417866390117</v>
      </c>
      <c r="M113" s="40">
        <f t="shared" si="18"/>
        <v>101.6615370960816</v>
      </c>
      <c r="O113" s="34">
        <v>42962.111296296294</v>
      </c>
      <c r="P113" s="40">
        <f t="shared" si="19"/>
        <v>11.20444444444729</v>
      </c>
      <c r="Q113">
        <v>3681.22</v>
      </c>
      <c r="R113">
        <v>3390.78</v>
      </c>
      <c r="S113" s="40">
        <f t="shared" si="20"/>
        <v>6.5562902475794393</v>
      </c>
      <c r="T113" s="40">
        <f t="shared" si="21"/>
        <v>5.6463964058626548</v>
      </c>
    </row>
    <row r="114" spans="1:20" x14ac:dyDescent="0.2">
      <c r="A114" s="34">
        <v>42962.123611111114</v>
      </c>
      <c r="B114" s="40">
        <f t="shared" si="13"/>
        <v>11.500000000116415</v>
      </c>
      <c r="C114">
        <v>11322.34</v>
      </c>
      <c r="D114">
        <v>10075.69</v>
      </c>
      <c r="E114" s="40">
        <f t="shared" si="14"/>
        <v>24.425264119252823</v>
      </c>
      <c r="F114" s="40">
        <f t="shared" si="15"/>
        <v>20.322785174707832</v>
      </c>
      <c r="H114" s="34">
        <v>42962.124467592592</v>
      </c>
      <c r="I114" s="40">
        <f t="shared" si="16"/>
        <v>11.520555555587634</v>
      </c>
      <c r="J114">
        <v>13269.23</v>
      </c>
      <c r="K114">
        <v>12424.04</v>
      </c>
      <c r="L114" s="40">
        <f t="shared" si="17"/>
        <v>118.56147051488338</v>
      </c>
      <c r="M114" s="40">
        <f t="shared" si="18"/>
        <v>103.79251828777495</v>
      </c>
      <c r="O114" s="34">
        <v>42962.1253125</v>
      </c>
      <c r="P114" s="40">
        <f t="shared" si="19"/>
        <v>11.540833333390765</v>
      </c>
      <c r="Q114">
        <v>3737.31</v>
      </c>
      <c r="R114">
        <v>3256.66</v>
      </c>
      <c r="S114" s="40">
        <f t="shared" si="20"/>
        <v>6.6561871078558497</v>
      </c>
      <c r="T114" s="40">
        <f t="shared" si="21"/>
        <v>5.4230570308650732</v>
      </c>
    </row>
    <row r="115" spans="1:20" x14ac:dyDescent="0.2">
      <c r="A115" s="34">
        <v>42962.137488425928</v>
      </c>
      <c r="B115" s="40">
        <f t="shared" si="13"/>
        <v>11.833055555645842</v>
      </c>
      <c r="C115">
        <v>11254.36</v>
      </c>
      <c r="D115">
        <v>10020.49</v>
      </c>
      <c r="E115" s="40">
        <f t="shared" si="14"/>
        <v>24.278613386734033</v>
      </c>
      <c r="F115" s="40">
        <f t="shared" si="15"/>
        <v>20.211446125804592</v>
      </c>
      <c r="H115" s="34">
        <v>42962.138333333336</v>
      </c>
      <c r="I115" s="40">
        <f t="shared" si="16"/>
        <v>11.853333333448973</v>
      </c>
      <c r="J115">
        <v>13318.71</v>
      </c>
      <c r="K115">
        <v>12181.59</v>
      </c>
      <c r="L115" s="40">
        <f t="shared" si="17"/>
        <v>119.00357767265187</v>
      </c>
      <c r="M115" s="40">
        <f t="shared" si="18"/>
        <v>101.76705023882542</v>
      </c>
      <c r="O115" s="34">
        <v>42962.139189814814</v>
      </c>
      <c r="P115" s="40">
        <f t="shared" si="19"/>
        <v>11.873888888920192</v>
      </c>
      <c r="Q115">
        <v>3757.35</v>
      </c>
      <c r="R115">
        <v>3350.49</v>
      </c>
      <c r="S115" s="40">
        <f t="shared" si="20"/>
        <v>6.691878551605881</v>
      </c>
      <c r="T115" s="40">
        <f t="shared" si="21"/>
        <v>5.5793046714557608</v>
      </c>
    </row>
    <row r="116" spans="1:20" x14ac:dyDescent="0.2">
      <c r="A116" s="34">
        <v>42962.151377314818</v>
      </c>
      <c r="B116" s="40">
        <f t="shared" si="13"/>
        <v>12.166388889017981</v>
      </c>
      <c r="C116">
        <v>11122.28</v>
      </c>
      <c r="D116">
        <v>10148.9</v>
      </c>
      <c r="E116" s="40">
        <f t="shared" si="14"/>
        <v>23.993682101781371</v>
      </c>
      <c r="F116" s="40">
        <f t="shared" si="15"/>
        <v>20.470450605327507</v>
      </c>
      <c r="H116" s="34">
        <v>42962.152233796296</v>
      </c>
      <c r="I116" s="40">
        <f t="shared" si="16"/>
        <v>12.1869444444892</v>
      </c>
      <c r="J116">
        <v>13294.97</v>
      </c>
      <c r="K116">
        <v>12102.67</v>
      </c>
      <c r="L116" s="40">
        <f t="shared" si="17"/>
        <v>118.79145916162875</v>
      </c>
      <c r="M116" s="40">
        <f t="shared" si="18"/>
        <v>101.10773929461794</v>
      </c>
      <c r="O116" s="34">
        <v>42962.153090277781</v>
      </c>
      <c r="P116" s="40">
        <f t="shared" si="19"/>
        <v>12.207500000135042</v>
      </c>
      <c r="Q116">
        <v>3603.81</v>
      </c>
      <c r="R116">
        <v>3286.34</v>
      </c>
      <c r="S116" s="40">
        <f t="shared" si="20"/>
        <v>6.4184222505390212</v>
      </c>
      <c r="T116" s="40">
        <f t="shared" si="21"/>
        <v>5.4724807756453311</v>
      </c>
    </row>
    <row r="117" spans="1:20" x14ac:dyDescent="0.2">
      <c r="A117" s="34">
        <v>42962.165127314816</v>
      </c>
      <c r="B117" s="40">
        <f t="shared" si="13"/>
        <v>12.496388888976071</v>
      </c>
      <c r="C117">
        <v>11067.9</v>
      </c>
      <c r="D117">
        <v>9960.2800000000007</v>
      </c>
      <c r="E117" s="40">
        <f t="shared" si="14"/>
        <v>23.876370144817969</v>
      </c>
      <c r="F117" s="40">
        <f t="shared" si="15"/>
        <v>20.090001848006334</v>
      </c>
      <c r="H117" s="34">
        <v>42962.165983796294</v>
      </c>
      <c r="I117" s="40">
        <f t="shared" si="16"/>
        <v>12.51694444444729</v>
      </c>
      <c r="J117">
        <v>13292.12</v>
      </c>
      <c r="K117">
        <v>12312.86</v>
      </c>
      <c r="L117" s="40">
        <f t="shared" si="17"/>
        <v>118.76599421822455</v>
      </c>
      <c r="M117" s="40">
        <f t="shared" si="18"/>
        <v>102.86370188157899</v>
      </c>
      <c r="O117" s="34">
        <v>42962.16684027778</v>
      </c>
      <c r="P117" s="40">
        <f t="shared" si="19"/>
        <v>12.537500000093132</v>
      </c>
      <c r="Q117">
        <v>3636.8</v>
      </c>
      <c r="R117">
        <v>3477.31</v>
      </c>
      <c r="S117" s="40">
        <f t="shared" si="20"/>
        <v>6.4771777759538702</v>
      </c>
      <c r="T117" s="40">
        <f t="shared" si="21"/>
        <v>5.7904879367196536</v>
      </c>
    </row>
    <row r="118" spans="1:20" x14ac:dyDescent="0.2">
      <c r="A118" s="34">
        <v>42962.179166666669</v>
      </c>
      <c r="B118" s="40">
        <f t="shared" si="13"/>
        <v>12.833333333430346</v>
      </c>
      <c r="C118">
        <v>11049.82</v>
      </c>
      <c r="D118">
        <v>9742.43</v>
      </c>
      <c r="E118" s="40">
        <f t="shared" si="14"/>
        <v>23.837366831432568</v>
      </c>
      <c r="F118" s="40">
        <f t="shared" si="15"/>
        <v>19.650595837072082</v>
      </c>
      <c r="H118" s="34">
        <v>42962.180023148147</v>
      </c>
      <c r="I118" s="40">
        <f t="shared" si="16"/>
        <v>12.853888888901565</v>
      </c>
      <c r="J118">
        <v>13317.24</v>
      </c>
      <c r="K118">
        <v>12250.35</v>
      </c>
      <c r="L118" s="40">
        <f t="shared" si="17"/>
        <v>118.99044312289601</v>
      </c>
      <c r="M118" s="40">
        <f t="shared" si="18"/>
        <v>102.34148283542584</v>
      </c>
      <c r="O118" s="34">
        <v>42962.180868055555</v>
      </c>
      <c r="P118" s="40">
        <f t="shared" si="19"/>
        <v>12.874166666704696</v>
      </c>
      <c r="Q118">
        <v>3650.27</v>
      </c>
      <c r="R118">
        <v>3251.67</v>
      </c>
      <c r="S118" s="40">
        <f t="shared" si="20"/>
        <v>6.5011679829056117</v>
      </c>
      <c r="T118" s="40">
        <f t="shared" si="21"/>
        <v>5.4147475805128664</v>
      </c>
    </row>
    <row r="119" spans="1:20" x14ac:dyDescent="0.2">
      <c r="A119" s="34">
        <v>42962.193032407406</v>
      </c>
      <c r="B119" s="40">
        <f t="shared" si="13"/>
        <v>13.166111111117061</v>
      </c>
      <c r="C119">
        <v>11288.54</v>
      </c>
      <c r="D119">
        <v>10027.36</v>
      </c>
      <c r="E119" s="40">
        <f t="shared" si="14"/>
        <v>24.352348632946043</v>
      </c>
      <c r="F119" s="40">
        <f t="shared" si="15"/>
        <v>20.225302996564832</v>
      </c>
      <c r="H119" s="34">
        <v>42962.193888888891</v>
      </c>
      <c r="I119" s="40">
        <f t="shared" si="16"/>
        <v>13.186666666762903</v>
      </c>
      <c r="J119">
        <v>13387.12</v>
      </c>
      <c r="K119">
        <v>12176.99</v>
      </c>
      <c r="L119" s="40">
        <f t="shared" si="17"/>
        <v>119.61482566503149</v>
      </c>
      <c r="M119" s="40">
        <f t="shared" si="18"/>
        <v>101.72862106569623</v>
      </c>
      <c r="O119" s="34">
        <v>42962.194745370369</v>
      </c>
      <c r="P119" s="40">
        <f t="shared" si="19"/>
        <v>13.207222222234122</v>
      </c>
      <c r="Q119">
        <v>3746.04</v>
      </c>
      <c r="R119">
        <v>3365.59</v>
      </c>
      <c r="S119" s="40">
        <f t="shared" si="20"/>
        <v>6.6717353266152202</v>
      </c>
      <c r="T119" s="40">
        <f t="shared" si="21"/>
        <v>5.6044495011788706</v>
      </c>
    </row>
    <row r="120" spans="1:20" x14ac:dyDescent="0.2">
      <c r="A120" s="34">
        <v>42962.206909722219</v>
      </c>
      <c r="B120" s="40">
        <f t="shared" si="13"/>
        <v>13.499166666646488</v>
      </c>
      <c r="C120">
        <v>11060.07</v>
      </c>
      <c r="D120">
        <v>9831.26</v>
      </c>
      <c r="E120" s="40">
        <f t="shared" si="14"/>
        <v>23.859478776244536</v>
      </c>
      <c r="F120" s="40">
        <f t="shared" si="15"/>
        <v>19.829766991312567</v>
      </c>
      <c r="H120" s="34">
        <v>42962.207754629628</v>
      </c>
      <c r="I120" s="40">
        <f t="shared" si="16"/>
        <v>13.519444444449618</v>
      </c>
      <c r="J120">
        <v>13319.98</v>
      </c>
      <c r="K120">
        <v>12294.56</v>
      </c>
      <c r="L120" s="40">
        <f t="shared" si="17"/>
        <v>119.01492520883549</v>
      </c>
      <c r="M120" s="40">
        <f t="shared" si="18"/>
        <v>102.71082060586946</v>
      </c>
      <c r="O120" s="34">
        <v>42962.208611111113</v>
      </c>
      <c r="P120" s="40">
        <f t="shared" si="19"/>
        <v>13.540000000095461</v>
      </c>
      <c r="Q120">
        <v>3662.3</v>
      </c>
      <c r="R120">
        <v>3261.81</v>
      </c>
      <c r="S120" s="40">
        <f t="shared" si="20"/>
        <v>6.5225935352166351</v>
      </c>
      <c r="T120" s="40">
        <f t="shared" si="21"/>
        <v>5.4316329164991144</v>
      </c>
    </row>
    <row r="121" spans="1:20" x14ac:dyDescent="0.2">
      <c r="A121" s="34">
        <v>42962.220810185187</v>
      </c>
      <c r="B121" s="40">
        <f t="shared" si="13"/>
        <v>13.832777777861338</v>
      </c>
      <c r="C121">
        <v>11182.22</v>
      </c>
      <c r="D121">
        <v>9999.9599999999991</v>
      </c>
      <c r="E121" s="40">
        <f t="shared" si="14"/>
        <v>24.122988440515943</v>
      </c>
      <c r="F121" s="40">
        <f t="shared" si="15"/>
        <v>20.170036874464309</v>
      </c>
      <c r="H121" s="34">
        <v>42962.221666666665</v>
      </c>
      <c r="I121" s="40">
        <f t="shared" si="16"/>
        <v>13.853333333332557</v>
      </c>
      <c r="J121">
        <v>13348.67</v>
      </c>
      <c r="K121">
        <v>12322.75</v>
      </c>
      <c r="L121" s="40">
        <f t="shared" si="17"/>
        <v>119.27127230577121</v>
      </c>
      <c r="M121" s="40">
        <f t="shared" si="18"/>
        <v>102.94632460380672</v>
      </c>
      <c r="O121" s="34">
        <v>42962.22252314815</v>
      </c>
      <c r="P121" s="40">
        <f t="shared" si="19"/>
        <v>13.873888888978399</v>
      </c>
      <c r="Q121">
        <v>3657.19</v>
      </c>
      <c r="R121">
        <v>3396.61</v>
      </c>
      <c r="S121" s="40">
        <f t="shared" si="20"/>
        <v>6.5134925732624103</v>
      </c>
      <c r="T121" s="40">
        <f t="shared" si="21"/>
        <v>5.6561046414444904</v>
      </c>
    </row>
    <row r="122" spans="1:20" x14ac:dyDescent="0.2">
      <c r="A122" s="34">
        <v>42962.2346875</v>
      </c>
      <c r="B122" s="40">
        <f t="shared" si="13"/>
        <v>14.165833333390765</v>
      </c>
      <c r="C122">
        <v>11041.85</v>
      </c>
      <c r="D122">
        <v>9954.16</v>
      </c>
      <c r="E122" s="40">
        <f t="shared" si="14"/>
        <v>23.820173446051946</v>
      </c>
      <c r="F122" s="40">
        <f t="shared" si="15"/>
        <v>20.077657736062712</v>
      </c>
      <c r="H122" s="34">
        <v>42962.235543981478</v>
      </c>
      <c r="I122" s="40">
        <f t="shared" si="16"/>
        <v>14.186388888861984</v>
      </c>
      <c r="J122">
        <v>13295.5</v>
      </c>
      <c r="K122">
        <v>12053.92</v>
      </c>
      <c r="L122" s="40">
        <f t="shared" si="17"/>
        <v>118.79619474759517</v>
      </c>
      <c r="M122" s="40">
        <f t="shared" si="18"/>
        <v>100.70047360112945</v>
      </c>
      <c r="O122" s="34">
        <v>42962.236400462964</v>
      </c>
      <c r="P122" s="40">
        <f t="shared" si="19"/>
        <v>14.206944444507826</v>
      </c>
      <c r="Q122">
        <v>3612.79</v>
      </c>
      <c r="R122">
        <v>3293.02</v>
      </c>
      <c r="S122" s="40">
        <f t="shared" si="20"/>
        <v>6.4344157218401827</v>
      </c>
      <c r="T122" s="40">
        <f t="shared" si="21"/>
        <v>5.4836044486619118</v>
      </c>
    </row>
    <row r="123" spans="1:20" x14ac:dyDescent="0.2">
      <c r="A123" s="34">
        <v>42962.248564814814</v>
      </c>
      <c r="B123" s="40">
        <f t="shared" si="13"/>
        <v>14.498888888920192</v>
      </c>
      <c r="C123">
        <v>10978.04</v>
      </c>
      <c r="D123">
        <v>9857.41</v>
      </c>
      <c r="E123" s="40">
        <f t="shared" si="14"/>
        <v>23.682518499861537</v>
      </c>
      <c r="F123" s="40">
        <f t="shared" si="15"/>
        <v>19.882511848718721</v>
      </c>
      <c r="H123" s="34">
        <v>42962.249421296299</v>
      </c>
      <c r="I123" s="40">
        <f t="shared" si="16"/>
        <v>14.519444444566034</v>
      </c>
      <c r="J123">
        <v>13201.04</v>
      </c>
      <c r="K123">
        <v>12121.6</v>
      </c>
      <c r="L123" s="40">
        <f t="shared" si="17"/>
        <v>117.95218823743325</v>
      </c>
      <c r="M123" s="40">
        <f t="shared" si="18"/>
        <v>101.26588369621258</v>
      </c>
      <c r="O123" s="34">
        <v>42962.250277777777</v>
      </c>
      <c r="P123" s="40">
        <f t="shared" si="19"/>
        <v>14.540000000037253</v>
      </c>
      <c r="Q123">
        <v>3651.16</v>
      </c>
      <c r="R123">
        <v>3394.06</v>
      </c>
      <c r="S123" s="40">
        <f t="shared" si="20"/>
        <v>6.5027530819543902</v>
      </c>
      <c r="T123" s="40">
        <f t="shared" si="21"/>
        <v>5.6518583291402571</v>
      </c>
    </row>
    <row r="124" spans="1:20" x14ac:dyDescent="0.2">
      <c r="A124" s="34">
        <v>42962.262453703705</v>
      </c>
      <c r="B124" s="40">
        <f t="shared" si="13"/>
        <v>14.83222222229233</v>
      </c>
      <c r="C124">
        <v>10928.67</v>
      </c>
      <c r="D124">
        <v>9898.81</v>
      </c>
      <c r="E124" s="40">
        <f t="shared" si="14"/>
        <v>23.576014430069645</v>
      </c>
      <c r="F124" s="40">
        <f t="shared" si="15"/>
        <v>19.966016135396146</v>
      </c>
      <c r="H124" s="34">
        <v>42962.263298611113</v>
      </c>
      <c r="I124" s="40">
        <f t="shared" si="16"/>
        <v>14.852500000095461</v>
      </c>
      <c r="J124">
        <v>13386.36</v>
      </c>
      <c r="K124">
        <v>12306.4</v>
      </c>
      <c r="L124" s="40">
        <f t="shared" si="17"/>
        <v>119.60803501345703</v>
      </c>
      <c r="M124" s="40">
        <f t="shared" si="18"/>
        <v>102.80973395583671</v>
      </c>
      <c r="O124" s="34">
        <v>42962.264155092591</v>
      </c>
      <c r="P124" s="40">
        <f t="shared" si="19"/>
        <v>14.87305555556668</v>
      </c>
      <c r="Q124">
        <v>3620.78</v>
      </c>
      <c r="R124">
        <v>3328.28</v>
      </c>
      <c r="S124" s="40">
        <f t="shared" si="20"/>
        <v>6.4486459930758508</v>
      </c>
      <c r="T124" s="40">
        <f t="shared" si="21"/>
        <v>5.5423201238961406</v>
      </c>
    </row>
    <row r="125" spans="1:20" x14ac:dyDescent="0.2">
      <c r="A125" s="34">
        <v>42962.276203703703</v>
      </c>
      <c r="B125" s="40">
        <f t="shared" si="13"/>
        <v>15.162222222250421</v>
      </c>
      <c r="C125">
        <v>11003.5</v>
      </c>
      <c r="D125">
        <v>9849.23</v>
      </c>
      <c r="E125" s="40">
        <f t="shared" si="14"/>
        <v>23.737442413511559</v>
      </c>
      <c r="F125" s="40">
        <f t="shared" si="15"/>
        <v>19.866012692558783</v>
      </c>
      <c r="H125" s="34">
        <v>42962.277048611111</v>
      </c>
      <c r="I125" s="40">
        <f t="shared" si="16"/>
        <v>15.182500000053551</v>
      </c>
      <c r="J125">
        <v>13326.08</v>
      </c>
      <c r="K125">
        <v>12303.31</v>
      </c>
      <c r="L125" s="40">
        <f t="shared" si="17"/>
        <v>119.06942912278838</v>
      </c>
      <c r="M125" s="40">
        <f t="shared" si="18"/>
        <v>102.78391957649559</v>
      </c>
      <c r="O125" s="34">
        <v>42962.277905092589</v>
      </c>
      <c r="P125" s="40">
        <f t="shared" si="19"/>
        <v>15.20305555552477</v>
      </c>
      <c r="Q125">
        <v>3623.86</v>
      </c>
      <c r="R125">
        <v>3375.77</v>
      </c>
      <c r="S125" s="40">
        <f t="shared" si="20"/>
        <v>6.454131504390725</v>
      </c>
      <c r="T125" s="40">
        <f t="shared" si="21"/>
        <v>5.621401445985577</v>
      </c>
    </row>
    <row r="126" spans="1:20" x14ac:dyDescent="0.2">
      <c r="A126" s="34">
        <v>42962.290231481478</v>
      </c>
      <c r="B126" s="40">
        <f t="shared" si="13"/>
        <v>15.498888888861984</v>
      </c>
      <c r="C126">
        <v>11153.06</v>
      </c>
      <c r="D126">
        <v>10044.15</v>
      </c>
      <c r="E126" s="40">
        <f t="shared" si="14"/>
        <v>24.060082654104527</v>
      </c>
      <c r="F126" s="40">
        <f t="shared" si="15"/>
        <v>20.259168623939566</v>
      </c>
      <c r="H126" s="34">
        <v>42962.291087962964</v>
      </c>
      <c r="I126" s="40">
        <f t="shared" si="16"/>
        <v>15.519444444507826</v>
      </c>
      <c r="J126">
        <v>13089.67</v>
      </c>
      <c r="K126">
        <v>12172.66</v>
      </c>
      <c r="L126" s="40">
        <f t="shared" si="17"/>
        <v>116.95708972973968</v>
      </c>
      <c r="M126" s="40">
        <f t="shared" si="18"/>
        <v>101.69244751794638</v>
      </c>
      <c r="O126" s="34">
        <v>42962.291932870372</v>
      </c>
      <c r="P126" s="40">
        <f t="shared" si="19"/>
        <v>15.539722222310957</v>
      </c>
      <c r="Q126">
        <v>3656.91</v>
      </c>
      <c r="R126">
        <v>3361.32</v>
      </c>
      <c r="S126" s="40">
        <f t="shared" si="20"/>
        <v>6.5129938904156024</v>
      </c>
      <c r="T126" s="40">
        <f t="shared" si="21"/>
        <v>5.5973390095949185</v>
      </c>
    </row>
    <row r="127" spans="1:20" x14ac:dyDescent="0.2">
      <c r="A127" s="34">
        <v>42962.303969907407</v>
      </c>
      <c r="B127" s="40">
        <f t="shared" si="13"/>
        <v>15.828611111151986</v>
      </c>
      <c r="C127">
        <v>11033.1</v>
      </c>
      <c r="D127">
        <v>9713.1200000000008</v>
      </c>
      <c r="E127" s="40">
        <f t="shared" si="14"/>
        <v>23.801297395602706</v>
      </c>
      <c r="F127" s="40">
        <f t="shared" si="15"/>
        <v>19.59147722251857</v>
      </c>
      <c r="H127" s="34">
        <v>42962.304826388892</v>
      </c>
      <c r="I127" s="40">
        <f t="shared" si="16"/>
        <v>15.849166666797828</v>
      </c>
      <c r="J127">
        <v>13196.28</v>
      </c>
      <c r="K127">
        <v>11957.57</v>
      </c>
      <c r="L127" s="40">
        <f t="shared" si="17"/>
        <v>117.90965731441428</v>
      </c>
      <c r="M127" s="40">
        <f t="shared" si="18"/>
        <v>99.895549507434708</v>
      </c>
      <c r="O127" s="34">
        <v>42962.30568287037</v>
      </c>
      <c r="P127" s="40">
        <f t="shared" si="19"/>
        <v>15.869722222269047</v>
      </c>
      <c r="Q127">
        <v>3627.64</v>
      </c>
      <c r="R127">
        <v>3245.87</v>
      </c>
      <c r="S127" s="40">
        <f t="shared" si="20"/>
        <v>6.4608637228226167</v>
      </c>
      <c r="T127" s="40">
        <f t="shared" si="21"/>
        <v>5.4050893015463739</v>
      </c>
    </row>
    <row r="128" spans="1:20" x14ac:dyDescent="0.2">
      <c r="A128" s="34">
        <v>42962.317291666666</v>
      </c>
      <c r="B128" s="40">
        <f t="shared" si="13"/>
        <v>16.148333333374467</v>
      </c>
      <c r="C128">
        <v>11211.62</v>
      </c>
      <c r="D128">
        <v>9591.44</v>
      </c>
      <c r="E128" s="40">
        <f t="shared" si="14"/>
        <v>24.186411970025397</v>
      </c>
      <c r="F128" s="40">
        <f t="shared" si="15"/>
        <v>19.346047232110127</v>
      </c>
      <c r="H128" s="34">
        <v>42962.318148148152</v>
      </c>
      <c r="I128" s="40">
        <f t="shared" si="16"/>
        <v>16.168888889020309</v>
      </c>
      <c r="J128">
        <v>13152.81</v>
      </c>
      <c r="K128">
        <v>11940.42</v>
      </c>
      <c r="L128" s="40">
        <f t="shared" si="17"/>
        <v>117.52124991449114</v>
      </c>
      <c r="M128" s="40">
        <f t="shared" si="18"/>
        <v>99.752275525007477</v>
      </c>
      <c r="O128" s="34">
        <v>42962.318993055553</v>
      </c>
      <c r="P128" s="40">
        <f t="shared" si="19"/>
        <v>16.189166666648816</v>
      </c>
      <c r="Q128">
        <v>3585.55</v>
      </c>
      <c r="R128">
        <v>3148.95</v>
      </c>
      <c r="S128" s="40">
        <f t="shared" si="20"/>
        <v>6.3859010048865485</v>
      </c>
      <c r="T128" s="40">
        <f t="shared" si="21"/>
        <v>5.2436961295752615</v>
      </c>
    </row>
    <row r="129" spans="1:20" x14ac:dyDescent="0.2">
      <c r="A129" s="34">
        <v>42962.331180555557</v>
      </c>
      <c r="B129" s="40">
        <f t="shared" si="13"/>
        <v>16.481666666746605</v>
      </c>
      <c r="C129">
        <v>11036.73</v>
      </c>
      <c r="D129">
        <v>9856.2999999999993</v>
      </c>
      <c r="E129" s="40">
        <f t="shared" si="14"/>
        <v>23.809128259960502</v>
      </c>
      <c r="F129" s="40">
        <f t="shared" si="15"/>
        <v>19.88027296567012</v>
      </c>
      <c r="H129" s="34">
        <v>42962.332037037035</v>
      </c>
      <c r="I129" s="40">
        <f t="shared" si="16"/>
        <v>16.502222222217824</v>
      </c>
      <c r="J129">
        <v>13244.08</v>
      </c>
      <c r="K129">
        <v>12149.15</v>
      </c>
      <c r="L129" s="40">
        <f t="shared" si="17"/>
        <v>118.33675355817607</v>
      </c>
      <c r="M129" s="40">
        <f t="shared" si="18"/>
        <v>101.49604102658402</v>
      </c>
      <c r="O129" s="34">
        <v>42962.33289351852</v>
      </c>
      <c r="P129" s="40">
        <f t="shared" si="19"/>
        <v>16.522777777863666</v>
      </c>
      <c r="Q129">
        <v>3525.75</v>
      </c>
      <c r="R129">
        <v>3324.74</v>
      </c>
      <c r="S129" s="40">
        <f t="shared" si="20"/>
        <v>6.2793965968899457</v>
      </c>
      <c r="T129" s="40">
        <f t="shared" si="21"/>
        <v>5.5364252432855574</v>
      </c>
    </row>
    <row r="130" spans="1:20" x14ac:dyDescent="0.2">
      <c r="A130" s="34">
        <v>42962.345057870371</v>
      </c>
      <c r="B130" s="40">
        <f t="shared" si="13"/>
        <v>16.814722222276032</v>
      </c>
      <c r="C130">
        <v>11013.37</v>
      </c>
      <c r="D130">
        <v>9848.2900000000009</v>
      </c>
      <c r="E130" s="40">
        <f t="shared" si="14"/>
        <v>23.758734598418304</v>
      </c>
      <c r="F130" s="40">
        <f t="shared" si="15"/>
        <v>19.864116701508621</v>
      </c>
      <c r="H130" s="34">
        <v>42962.345914351848</v>
      </c>
      <c r="I130" s="40">
        <f t="shared" si="16"/>
        <v>16.835277777747251</v>
      </c>
      <c r="J130">
        <v>13477.17</v>
      </c>
      <c r="K130">
        <v>12140.4</v>
      </c>
      <c r="L130" s="40">
        <f t="shared" si="17"/>
        <v>120.41942852592585</v>
      </c>
      <c r="M130" s="40">
        <f t="shared" si="18"/>
        <v>101.42294205595788</v>
      </c>
      <c r="O130" s="34">
        <v>42962.346770833334</v>
      </c>
      <c r="P130" s="40">
        <f t="shared" si="19"/>
        <v>16.855833333393093</v>
      </c>
      <c r="Q130">
        <v>3672.26</v>
      </c>
      <c r="R130">
        <v>3235.45</v>
      </c>
      <c r="S130" s="40">
        <f t="shared" si="20"/>
        <v>6.5403323964816211</v>
      </c>
      <c r="T130" s="40">
        <f t="shared" si="21"/>
        <v>5.3877377038169172</v>
      </c>
    </row>
    <row r="131" spans="1:20" x14ac:dyDescent="0.2">
      <c r="A131" s="34">
        <v>42962.358796296299</v>
      </c>
      <c r="B131" s="40">
        <f t="shared" si="13"/>
        <v>17.144444444566034</v>
      </c>
      <c r="C131">
        <v>10960</v>
      </c>
      <c r="D131">
        <v>9888.08</v>
      </c>
      <c r="E131" s="40">
        <f t="shared" si="14"/>
        <v>23.643601476992472</v>
      </c>
      <c r="F131" s="40">
        <f t="shared" si="15"/>
        <v>19.944373599259706</v>
      </c>
      <c r="H131" s="34">
        <v>42962.359652777777</v>
      </c>
      <c r="I131" s="40">
        <f t="shared" si="16"/>
        <v>17.165000000037253</v>
      </c>
      <c r="J131">
        <v>13151.63</v>
      </c>
      <c r="K131">
        <v>12164.83</v>
      </c>
      <c r="L131" s="40">
        <f t="shared" si="17"/>
        <v>117.51070653441501</v>
      </c>
      <c r="M131" s="40">
        <f t="shared" si="18"/>
        <v>101.62703438194607</v>
      </c>
      <c r="O131" s="34">
        <v>42962.360509259262</v>
      </c>
      <c r="P131" s="40">
        <f t="shared" si="19"/>
        <v>17.185555555683095</v>
      </c>
      <c r="Q131">
        <v>3633.67</v>
      </c>
      <c r="R131">
        <v>3237.61</v>
      </c>
      <c r="S131" s="40">
        <f t="shared" si="20"/>
        <v>6.4716032141306359</v>
      </c>
      <c r="T131" s="40">
        <f t="shared" si="21"/>
        <v>5.3913345801216801</v>
      </c>
    </row>
    <row r="132" spans="1:20" x14ac:dyDescent="0.2">
      <c r="A132" s="34">
        <v>42962.372685185182</v>
      </c>
      <c r="B132" s="40">
        <f t="shared" si="13"/>
        <v>17.477777777763549</v>
      </c>
      <c r="C132">
        <v>11202.72</v>
      </c>
      <c r="D132">
        <v>9911.02</v>
      </c>
      <c r="E132" s="40">
        <f t="shared" si="14"/>
        <v>24.167212330139879</v>
      </c>
      <c r="F132" s="40">
        <f t="shared" si="15"/>
        <v>19.990643848930727</v>
      </c>
      <c r="H132" s="34">
        <v>42962.373541666668</v>
      </c>
      <c r="I132" s="40">
        <f t="shared" si="16"/>
        <v>17.498333333409391</v>
      </c>
      <c r="J132">
        <v>13050.06</v>
      </c>
      <c r="K132">
        <v>12083.12</v>
      </c>
      <c r="L132" s="40">
        <f t="shared" si="17"/>
        <v>116.60317169176048</v>
      </c>
      <c r="M132" s="40">
        <f t="shared" si="18"/>
        <v>100.94441530881898</v>
      </c>
      <c r="O132" s="34">
        <v>42962.374386574076</v>
      </c>
      <c r="P132" s="40">
        <f t="shared" si="19"/>
        <v>17.518611111212522</v>
      </c>
      <c r="Q132">
        <v>3578.67</v>
      </c>
      <c r="R132">
        <v>3408.47</v>
      </c>
      <c r="S132" s="40">
        <f t="shared" si="20"/>
        <v>6.3736476549364376</v>
      </c>
      <c r="T132" s="40">
        <f t="shared" si="21"/>
        <v>5.6758541567104572</v>
      </c>
    </row>
    <row r="134" spans="1:20" x14ac:dyDescent="0.2">
      <c r="A134" t="s">
        <v>80</v>
      </c>
      <c r="H134" t="s">
        <v>81</v>
      </c>
      <c r="O134" t="s">
        <v>82</v>
      </c>
      <c r="S134" s="34"/>
    </row>
    <row r="135" spans="1:20" x14ac:dyDescent="0.2">
      <c r="A135" s="37" t="s">
        <v>17</v>
      </c>
      <c r="B135" t="s">
        <v>60</v>
      </c>
      <c r="C135">
        <f>'full exp'!N20</f>
        <v>0.22829999999999995</v>
      </c>
      <c r="H135" s="37" t="s">
        <v>20</v>
      </c>
      <c r="I135" t="s">
        <v>60</v>
      </c>
      <c r="J135">
        <f>'full exp'!N21</f>
        <v>6.7400000000000126E-2</v>
      </c>
      <c r="O135" s="45" t="s">
        <v>95</v>
      </c>
      <c r="P135" s="43" t="s">
        <v>60</v>
      </c>
      <c r="Q135" s="43">
        <f>'full exp'!N22</f>
        <v>0.3761000000000001</v>
      </c>
      <c r="R135" s="43"/>
      <c r="S135" s="43"/>
      <c r="T135" s="43"/>
    </row>
    <row r="136" spans="1:20" x14ac:dyDescent="0.2">
      <c r="A136" t="s">
        <v>61</v>
      </c>
      <c r="F136">
        <v>1.0529299999999999</v>
      </c>
      <c r="H136" t="s">
        <v>61</v>
      </c>
      <c r="M136">
        <v>55.101849999999999</v>
      </c>
      <c r="O136" s="43" t="s">
        <v>61</v>
      </c>
      <c r="P136" s="43"/>
      <c r="Q136" s="43"/>
      <c r="R136" s="43"/>
      <c r="S136" s="43"/>
      <c r="T136" s="43">
        <v>31.348780000000001</v>
      </c>
    </row>
    <row r="137" spans="1:20" x14ac:dyDescent="0.2">
      <c r="A137" t="s">
        <v>62</v>
      </c>
      <c r="B137" t="s">
        <v>63</v>
      </c>
      <c r="C137" t="s">
        <v>64</v>
      </c>
      <c r="D137" t="s">
        <v>53</v>
      </c>
      <c r="E137" t="s">
        <v>44</v>
      </c>
      <c r="F137" t="s">
        <v>45</v>
      </c>
      <c r="H137" t="s">
        <v>62</v>
      </c>
      <c r="I137" t="s">
        <v>63</v>
      </c>
      <c r="J137" t="s">
        <v>64</v>
      </c>
      <c r="K137" t="s">
        <v>53</v>
      </c>
      <c r="L137" t="s">
        <v>44</v>
      </c>
      <c r="M137" t="s">
        <v>45</v>
      </c>
      <c r="O137" s="43" t="s">
        <v>62</v>
      </c>
      <c r="P137" s="43" t="s">
        <v>63</v>
      </c>
      <c r="Q137" s="43" t="s">
        <v>64</v>
      </c>
      <c r="R137" s="43" t="s">
        <v>53</v>
      </c>
      <c r="S137" s="43" t="s">
        <v>44</v>
      </c>
      <c r="T137" s="43" t="s">
        <v>45</v>
      </c>
    </row>
    <row r="138" spans="1:20" x14ac:dyDescent="0.2">
      <c r="A138" s="34">
        <v>42962.644074074073</v>
      </c>
      <c r="B138" s="40">
        <f>(A138-$B$16)*24</f>
        <v>0.30777777777984738</v>
      </c>
      <c r="C138">
        <v>6010.02</v>
      </c>
      <c r="D138">
        <v>1791.25</v>
      </c>
      <c r="E138" s="40">
        <f>(C138/$B$7)/$C$135</f>
        <v>16.747417792933039</v>
      </c>
      <c r="F138" s="40">
        <f>(D138/$C$7)/$C$135</f>
        <v>4.6669537159108812</v>
      </c>
      <c r="H138" s="34">
        <v>42962.644930555558</v>
      </c>
      <c r="I138" s="40">
        <f>(H138-$B$16)*24</f>
        <v>0.32833333342568949</v>
      </c>
      <c r="J138">
        <v>10497.94</v>
      </c>
      <c r="K138">
        <v>7125.34</v>
      </c>
      <c r="L138" s="40">
        <f>(J138/$B$7)/$J$135</f>
        <v>99.088222681070604</v>
      </c>
      <c r="M138" s="40">
        <f>(K138/$C$7)/$J$135</f>
        <v>62.882369442176312</v>
      </c>
      <c r="O138" s="34">
        <v>42962.645787037036</v>
      </c>
      <c r="P138" s="40">
        <f>(O138-$B$16)*24</f>
        <v>0.34888888889690861</v>
      </c>
      <c r="Q138">
        <v>5482.43</v>
      </c>
      <c r="R138">
        <v>15020.61</v>
      </c>
      <c r="S138" s="40">
        <f>(Q138/$B$7)/$Q$135</f>
        <v>9.2735840135166221</v>
      </c>
      <c r="T138" s="40">
        <f>(R138/$C$7)/$Q$135</f>
        <v>23.755678473775266</v>
      </c>
    </row>
    <row r="139" spans="1:20" x14ac:dyDescent="0.2">
      <c r="A139" s="34">
        <v>42962.657847222225</v>
      </c>
      <c r="B139" s="40">
        <f t="shared" ref="B139:B189" si="22">(A139-$B$16)*24</f>
        <v>0.63833333342336118</v>
      </c>
      <c r="C139">
        <v>6398.75</v>
      </c>
      <c r="D139">
        <v>2744.26</v>
      </c>
      <c r="E139" s="40">
        <f t="shared" ref="E139:E189" si="23">(C139/$B$7)/$C$135</f>
        <v>17.830646088121217</v>
      </c>
      <c r="F139" s="40">
        <f t="shared" ref="F139:F189" si="24">(D139/$C$7)/$C$135</f>
        <v>7.1499424448991471</v>
      </c>
      <c r="H139" s="34">
        <v>42962.658703703702</v>
      </c>
      <c r="I139" s="40">
        <f t="shared" ref="I139:I189" si="25">(H139-$B$16)*24</f>
        <v>0.6588888888945803</v>
      </c>
      <c r="J139">
        <v>10690.2</v>
      </c>
      <c r="K139">
        <v>7655.37</v>
      </c>
      <c r="L139" s="40">
        <f t="shared" ref="L139:L185" si="26">(J139/$B$7)/$J$135</f>
        <v>100.90293125176758</v>
      </c>
      <c r="M139" s="40">
        <f t="shared" ref="M139:M185" si="27">(K139/$C$7)/$J$135</f>
        <v>67.559976724837441</v>
      </c>
      <c r="O139" s="34">
        <v>42962.659548611111</v>
      </c>
      <c r="P139" s="40">
        <f t="shared" ref="P139:P189" si="28">(O139-$B$16)*24</f>
        <v>0.67916666669771075</v>
      </c>
      <c r="Q139">
        <v>4604.0200000000004</v>
      </c>
      <c r="R139">
        <v>11910.83</v>
      </c>
      <c r="S139" s="40">
        <f t="shared" ref="S139:S164" si="29">(Q139/$B$7)/$Q$135</f>
        <v>7.7877448995994119</v>
      </c>
      <c r="T139" s="40">
        <f t="shared" ref="T139:T164" si="30">(R139/$C$7)/$Q$135</f>
        <v>18.837440545743256</v>
      </c>
    </row>
    <row r="140" spans="1:20" x14ac:dyDescent="0.2">
      <c r="A140" s="34">
        <v>42962.671666666669</v>
      </c>
      <c r="B140" s="40">
        <f t="shared" si="22"/>
        <v>0.97000000008847564</v>
      </c>
      <c r="C140">
        <v>6570.37</v>
      </c>
      <c r="D140">
        <v>3642.98</v>
      </c>
      <c r="E140" s="40">
        <f t="shared" si="23"/>
        <v>18.308879412074077</v>
      </c>
      <c r="F140" s="40">
        <f t="shared" si="24"/>
        <v>9.491483069358841</v>
      </c>
      <c r="H140" s="34">
        <v>42962.672511574077</v>
      </c>
      <c r="I140" s="40">
        <f t="shared" si="25"/>
        <v>0.99027777789160609</v>
      </c>
      <c r="J140">
        <v>10692</v>
      </c>
      <c r="K140">
        <v>8101.04</v>
      </c>
      <c r="L140" s="40">
        <f t="shared" si="26"/>
        <v>100.91992113748096</v>
      </c>
      <c r="M140" s="40">
        <f t="shared" si="27"/>
        <v>71.493092279926017</v>
      </c>
      <c r="O140" s="34">
        <v>42962.673368055555</v>
      </c>
      <c r="P140" s="40">
        <f t="shared" si="28"/>
        <v>1.0108333333628252</v>
      </c>
      <c r="Q140">
        <v>4091.22</v>
      </c>
      <c r="R140">
        <v>9066.5499999999993</v>
      </c>
      <c r="S140" s="40">
        <f t="shared" si="29"/>
        <v>6.9203386797058002</v>
      </c>
      <c r="T140" s="40">
        <f t="shared" si="30"/>
        <v>14.339101186064156</v>
      </c>
    </row>
    <row r="141" spans="1:20" x14ac:dyDescent="0.2">
      <c r="A141" s="34">
        <v>42962.685601851852</v>
      </c>
      <c r="B141" s="40">
        <f t="shared" si="22"/>
        <v>1.3044444444822147</v>
      </c>
      <c r="C141">
        <v>6650.44</v>
      </c>
      <c r="D141">
        <v>4170.07</v>
      </c>
      <c r="E141" s="40">
        <f t="shared" si="23"/>
        <v>18.532001089319767</v>
      </c>
      <c r="F141" s="40">
        <f t="shared" si="24"/>
        <v>10.864772467332024</v>
      </c>
      <c r="H141" s="34">
        <v>42962.68645833333</v>
      </c>
      <c r="I141" s="40">
        <f t="shared" si="25"/>
        <v>1.3249999999534339</v>
      </c>
      <c r="J141">
        <v>10897.21</v>
      </c>
      <c r="K141">
        <v>8452.83</v>
      </c>
      <c r="L141" s="40">
        <f t="shared" si="26"/>
        <v>102.85686249706031</v>
      </c>
      <c r="M141" s="40">
        <f t="shared" si="27"/>
        <v>74.597700445439969</v>
      </c>
      <c r="O141" s="34">
        <v>42962.687314814815</v>
      </c>
      <c r="P141" s="40">
        <f t="shared" si="28"/>
        <v>1.345555555599276</v>
      </c>
      <c r="Q141">
        <v>3854.76</v>
      </c>
      <c r="R141">
        <v>7445.31</v>
      </c>
      <c r="S141" s="40">
        <f t="shared" si="29"/>
        <v>6.5203642749553277</v>
      </c>
      <c r="T141" s="40">
        <f t="shared" si="30"/>
        <v>11.775047118431523</v>
      </c>
    </row>
    <row r="142" spans="1:20" x14ac:dyDescent="0.2">
      <c r="A142" s="34">
        <v>42962.699548611112</v>
      </c>
      <c r="B142" s="40">
        <f t="shared" si="22"/>
        <v>1.6391666667186655</v>
      </c>
      <c r="C142">
        <v>6694.61</v>
      </c>
      <c r="D142">
        <v>4648.58</v>
      </c>
      <c r="E142" s="40">
        <f t="shared" si="23"/>
        <v>18.655084447430696</v>
      </c>
      <c r="F142" s="40">
        <f t="shared" si="24"/>
        <v>12.111490693487234</v>
      </c>
      <c r="H142" s="34">
        <v>42962.70040509259</v>
      </c>
      <c r="I142" s="40">
        <f t="shared" si="25"/>
        <v>1.6597222221898846</v>
      </c>
      <c r="J142">
        <v>10749.29</v>
      </c>
      <c r="K142">
        <v>8730.92</v>
      </c>
      <c r="L142" s="40">
        <f t="shared" si="26"/>
        <v>101.46067144443629</v>
      </c>
      <c r="M142" s="40">
        <f t="shared" si="27"/>
        <v>77.05189324440461</v>
      </c>
      <c r="O142" s="34">
        <v>42962.701249999998</v>
      </c>
      <c r="P142" s="40">
        <f t="shared" si="28"/>
        <v>1.6799999999930151</v>
      </c>
      <c r="Q142">
        <v>3439.44</v>
      </c>
      <c r="R142">
        <v>6085.26</v>
      </c>
      <c r="S142" s="40">
        <f t="shared" si="29"/>
        <v>5.8178464293113841</v>
      </c>
      <c r="T142" s="40">
        <f t="shared" si="30"/>
        <v>9.6240751866485894</v>
      </c>
    </row>
    <row r="143" spans="1:20" x14ac:dyDescent="0.2">
      <c r="A143" s="34">
        <v>42962.713217592594</v>
      </c>
      <c r="B143" s="40">
        <f t="shared" si="22"/>
        <v>1.9672222223016433</v>
      </c>
      <c r="C143">
        <v>6722.85</v>
      </c>
      <c r="D143">
        <v>4878.1099999999997</v>
      </c>
      <c r="E143" s="40">
        <f t="shared" si="23"/>
        <v>18.733777543039771</v>
      </c>
      <c r="F143" s="40">
        <f t="shared" si="24"/>
        <v>12.709512123445654</v>
      </c>
      <c r="H143" s="34">
        <v>42962.714074074072</v>
      </c>
      <c r="I143" s="40">
        <f t="shared" si="25"/>
        <v>1.9877777777728625</v>
      </c>
      <c r="J143">
        <v>10875.2</v>
      </c>
      <c r="K143">
        <v>8738.0499999999993</v>
      </c>
      <c r="L143" s="40">
        <f t="shared" si="26"/>
        <v>102.64911395008727</v>
      </c>
      <c r="M143" s="40">
        <f t="shared" si="27"/>
        <v>77.114816739160332</v>
      </c>
      <c r="O143" s="34">
        <v>42962.714918981481</v>
      </c>
      <c r="P143" s="40">
        <f t="shared" si="28"/>
        <v>2.0080555555759929</v>
      </c>
      <c r="Q143">
        <v>3358.73</v>
      </c>
      <c r="R143">
        <v>5109.59</v>
      </c>
      <c r="S143" s="40">
        <f t="shared" si="29"/>
        <v>5.6813246742263344</v>
      </c>
      <c r="T143" s="40">
        <f t="shared" si="30"/>
        <v>8.081015163353376</v>
      </c>
    </row>
    <row r="144" spans="1:20" x14ac:dyDescent="0.2">
      <c r="A144" s="34">
        <v>42962.726990740739</v>
      </c>
      <c r="B144" s="40">
        <f t="shared" si="22"/>
        <v>2.2977777777705342</v>
      </c>
      <c r="C144">
        <v>6817.31</v>
      </c>
      <c r="D144">
        <v>5262.89</v>
      </c>
      <c r="E144" s="40">
        <f t="shared" si="23"/>
        <v>18.996998145420537</v>
      </c>
      <c r="F144" s="40">
        <f t="shared" si="24"/>
        <v>13.712024587260416</v>
      </c>
      <c r="H144" s="34">
        <v>42962.727847222224</v>
      </c>
      <c r="I144" s="40">
        <f t="shared" si="25"/>
        <v>2.3183333334163763</v>
      </c>
      <c r="J144">
        <v>10655.48</v>
      </c>
      <c r="K144">
        <v>8857.01</v>
      </c>
      <c r="L144" s="40">
        <f t="shared" si="26"/>
        <v>100.57521523400726</v>
      </c>
      <c r="M144" s="40">
        <f t="shared" si="27"/>
        <v>78.164659507202472</v>
      </c>
      <c r="O144" s="34">
        <v>42962.728692129633</v>
      </c>
      <c r="P144" s="40">
        <f t="shared" si="28"/>
        <v>2.3386111112195067</v>
      </c>
      <c r="Q144">
        <v>3126.89</v>
      </c>
      <c r="R144">
        <v>4510.8</v>
      </c>
      <c r="S144" s="40">
        <f t="shared" si="29"/>
        <v>5.2891650447018907</v>
      </c>
      <c r="T144" s="40">
        <f t="shared" si="30"/>
        <v>7.1340055070669877</v>
      </c>
    </row>
    <row r="145" spans="1:20" x14ac:dyDescent="0.2">
      <c r="A145" s="34">
        <v>42962.740798611114</v>
      </c>
      <c r="B145" s="40">
        <f t="shared" si="22"/>
        <v>2.6291666667675599</v>
      </c>
      <c r="C145">
        <v>6916.08</v>
      </c>
      <c r="D145">
        <v>5401.5</v>
      </c>
      <c r="E145" s="40">
        <f t="shared" si="23"/>
        <v>19.272228919262886</v>
      </c>
      <c r="F145" s="40">
        <f t="shared" si="24"/>
        <v>14.073161477455757</v>
      </c>
      <c r="H145" s="34">
        <v>42962.741655092592</v>
      </c>
      <c r="I145" s="40">
        <f t="shared" si="25"/>
        <v>2.6497222222387791</v>
      </c>
      <c r="J145">
        <v>10756.49</v>
      </c>
      <c r="K145">
        <v>9133.92</v>
      </c>
      <c r="L145" s="40">
        <f t="shared" si="26"/>
        <v>101.5286309872898</v>
      </c>
      <c r="M145" s="40">
        <f t="shared" si="27"/>
        <v>80.608438600162671</v>
      </c>
      <c r="O145" s="34">
        <v>42962.742511574077</v>
      </c>
      <c r="P145" s="40">
        <f t="shared" si="28"/>
        <v>2.6702777778846212</v>
      </c>
      <c r="Q145">
        <v>3163.57</v>
      </c>
      <c r="R145">
        <v>3899.97</v>
      </c>
      <c r="S145" s="40">
        <f t="shared" si="29"/>
        <v>5.3512096237691642</v>
      </c>
      <c r="T145" s="40">
        <f t="shared" si="30"/>
        <v>6.1679541228598112</v>
      </c>
    </row>
    <row r="146" spans="1:20" x14ac:dyDescent="0.2">
      <c r="A146" s="34">
        <v>42962.754745370374</v>
      </c>
      <c r="B146" s="40">
        <f t="shared" si="22"/>
        <v>2.9638888890040107</v>
      </c>
      <c r="C146">
        <v>6655.6</v>
      </c>
      <c r="D146">
        <v>5403.05</v>
      </c>
      <c r="E146" s="40">
        <f t="shared" si="23"/>
        <v>18.546379856081199</v>
      </c>
      <c r="F146" s="40">
        <f t="shared" si="24"/>
        <v>14.077199874251104</v>
      </c>
      <c r="H146" s="34">
        <v>42962.755601851852</v>
      </c>
      <c r="I146" s="40">
        <f t="shared" si="25"/>
        <v>2.9844444444752298</v>
      </c>
      <c r="J146">
        <v>11058.51</v>
      </c>
      <c r="K146">
        <v>9180.35</v>
      </c>
      <c r="L146" s="40">
        <f t="shared" si="26"/>
        <v>104.37934503348714</v>
      </c>
      <c r="M146" s="40">
        <f t="shared" si="27"/>
        <v>81.018191455914163</v>
      </c>
      <c r="O146" s="34">
        <v>42962.75644675926</v>
      </c>
      <c r="P146" s="40">
        <f t="shared" si="28"/>
        <v>3.0047222222783603</v>
      </c>
      <c r="Q146">
        <v>3044.47</v>
      </c>
      <c r="R146">
        <v>3463.06</v>
      </c>
      <c r="S146" s="40">
        <f t="shared" si="29"/>
        <v>5.1497508078773366</v>
      </c>
      <c r="T146" s="40">
        <f t="shared" si="30"/>
        <v>5.4769639778539059</v>
      </c>
    </row>
    <row r="147" spans="1:20" x14ac:dyDescent="0.2">
      <c r="A147" s="34">
        <v>42962.768680555557</v>
      </c>
      <c r="B147" s="40">
        <f t="shared" si="22"/>
        <v>3.2983333333977498</v>
      </c>
      <c r="C147">
        <v>7062.14</v>
      </c>
      <c r="D147">
        <v>5661.94</v>
      </c>
      <c r="E147" s="40">
        <f t="shared" si="23"/>
        <v>19.679237189257961</v>
      </c>
      <c r="F147" s="40">
        <f t="shared" si="24"/>
        <v>14.751716355765222</v>
      </c>
      <c r="H147" s="34">
        <v>42962.769537037035</v>
      </c>
      <c r="I147" s="40">
        <f t="shared" si="25"/>
        <v>3.3188888888689689</v>
      </c>
      <c r="J147">
        <v>11013.78</v>
      </c>
      <c r="K147">
        <v>9176.99</v>
      </c>
      <c r="L147" s="40">
        <f t="shared" si="26"/>
        <v>103.95714637350964</v>
      </c>
      <c r="M147" s="40">
        <f t="shared" si="27"/>
        <v>80.988538869325183</v>
      </c>
      <c r="O147" s="34">
        <v>42962.77039351852</v>
      </c>
      <c r="P147" s="40">
        <f t="shared" si="28"/>
        <v>3.339444444514811</v>
      </c>
      <c r="Q147">
        <v>2918.85</v>
      </c>
      <c r="R147">
        <v>3139.06</v>
      </c>
      <c r="S147" s="40">
        <f t="shared" si="29"/>
        <v>4.9372633481600294</v>
      </c>
      <c r="T147" s="40">
        <f t="shared" si="30"/>
        <v>4.9645453859656152</v>
      </c>
    </row>
    <row r="148" spans="1:20" x14ac:dyDescent="0.2">
      <c r="A148" s="34">
        <v>42962.782638888886</v>
      </c>
      <c r="B148" s="40">
        <f t="shared" si="22"/>
        <v>3.6333333333022892</v>
      </c>
      <c r="C148">
        <v>6931.08</v>
      </c>
      <c r="D148">
        <v>5727.3</v>
      </c>
      <c r="E148" s="40">
        <f t="shared" si="23"/>
        <v>19.314027659848438</v>
      </c>
      <c r="F148" s="40">
        <f t="shared" si="24"/>
        <v>14.922006429664419</v>
      </c>
      <c r="H148" s="34">
        <v>42962.783495370371</v>
      </c>
      <c r="I148" s="40">
        <f t="shared" si="25"/>
        <v>3.6538888889481314</v>
      </c>
      <c r="J148">
        <v>10747.29</v>
      </c>
      <c r="K148">
        <v>9300.3700000000008</v>
      </c>
      <c r="L148" s="40">
        <f t="shared" si="26"/>
        <v>101.44179379364364</v>
      </c>
      <c r="M148" s="40">
        <f t="shared" si="27"/>
        <v>82.07738890901112</v>
      </c>
      <c r="O148" s="34">
        <v>42962.78434027778</v>
      </c>
      <c r="P148" s="40">
        <f t="shared" si="28"/>
        <v>3.6741666667512618</v>
      </c>
      <c r="Q148">
        <v>2808.85</v>
      </c>
      <c r="R148">
        <v>2910.42</v>
      </c>
      <c r="S148" s="40">
        <f t="shared" si="29"/>
        <v>4.7511972713497777</v>
      </c>
      <c r="T148" s="40">
        <f t="shared" si="30"/>
        <v>4.602942340134323</v>
      </c>
    </row>
    <row r="149" spans="1:20" x14ac:dyDescent="0.2">
      <c r="A149" s="34">
        <v>42962.796597222223</v>
      </c>
      <c r="B149" s="40">
        <f t="shared" si="22"/>
        <v>3.9683333333814517</v>
      </c>
      <c r="C149">
        <v>6840.29</v>
      </c>
      <c r="D149">
        <v>5886.59</v>
      </c>
      <c r="E149" s="40">
        <f t="shared" si="23"/>
        <v>19.061033815997604</v>
      </c>
      <c r="F149" s="40">
        <f t="shared" si="24"/>
        <v>15.337023349361527</v>
      </c>
      <c r="H149" s="34">
        <v>42962.797453703701</v>
      </c>
      <c r="I149" s="40">
        <f t="shared" si="25"/>
        <v>3.9888888888526708</v>
      </c>
      <c r="J149">
        <v>10977.29</v>
      </c>
      <c r="K149">
        <v>9132.92</v>
      </c>
      <c r="L149" s="40">
        <f t="shared" si="26"/>
        <v>103.61272363479783</v>
      </c>
      <c r="M149" s="40">
        <f t="shared" si="27"/>
        <v>80.599613425582618</v>
      </c>
      <c r="O149" s="34">
        <v>42962.798298611109</v>
      </c>
      <c r="P149" s="40">
        <f t="shared" si="28"/>
        <v>4.0091666666558012</v>
      </c>
      <c r="Q149">
        <v>2836.8</v>
      </c>
      <c r="R149">
        <v>2854.09</v>
      </c>
      <c r="S149" s="40">
        <f t="shared" si="29"/>
        <v>4.798474969957474</v>
      </c>
      <c r="T149" s="40">
        <f t="shared" si="30"/>
        <v>4.5138542559334969</v>
      </c>
    </row>
    <row r="150" spans="1:20" x14ac:dyDescent="0.2">
      <c r="A150" s="34">
        <v>42962.81040509259</v>
      </c>
      <c r="B150" s="40">
        <f t="shared" si="22"/>
        <v>4.2997222222038545</v>
      </c>
      <c r="C150">
        <v>6921.56</v>
      </c>
      <c r="D150">
        <v>5732.93</v>
      </c>
      <c r="E150" s="40">
        <f t="shared" si="23"/>
        <v>19.287499392490144</v>
      </c>
      <c r="F150" s="40">
        <f t="shared" si="24"/>
        <v>14.936674928992028</v>
      </c>
      <c r="H150" s="34">
        <v>42962.811261574076</v>
      </c>
      <c r="I150" s="40">
        <f t="shared" si="25"/>
        <v>4.3202777778496966</v>
      </c>
      <c r="J150">
        <v>10853.45</v>
      </c>
      <c r="K150">
        <v>9173.2900000000009</v>
      </c>
      <c r="L150" s="40">
        <f t="shared" si="26"/>
        <v>102.44381949771724</v>
      </c>
      <c r="M150" s="40">
        <f t="shared" si="27"/>
        <v>80.955885723379041</v>
      </c>
      <c r="O150" s="34">
        <v>42962.812106481484</v>
      </c>
      <c r="P150" s="40">
        <f t="shared" si="28"/>
        <v>4.340555555652827</v>
      </c>
      <c r="Q150">
        <v>2842.03</v>
      </c>
      <c r="R150">
        <v>2622.84</v>
      </c>
      <c r="S150" s="40">
        <f t="shared" si="29"/>
        <v>4.8073215661549069</v>
      </c>
      <c r="T150" s="40">
        <f t="shared" si="30"/>
        <v>4.1481233936675483</v>
      </c>
    </row>
    <row r="151" spans="1:20" x14ac:dyDescent="0.2">
      <c r="A151" s="34">
        <v>42962.824363425927</v>
      </c>
      <c r="B151" s="40">
        <f t="shared" si="22"/>
        <v>4.6347222222830169</v>
      </c>
      <c r="C151">
        <v>6996.84</v>
      </c>
      <c r="D151">
        <v>5759.71</v>
      </c>
      <c r="E151" s="40">
        <f t="shared" si="23"/>
        <v>19.497273338575514</v>
      </c>
      <c r="F151" s="40">
        <f t="shared" si="24"/>
        <v>15.006448003946442</v>
      </c>
      <c r="H151" s="34">
        <v>42962.825208333335</v>
      </c>
      <c r="I151" s="40">
        <f t="shared" si="25"/>
        <v>4.6550000000861473</v>
      </c>
      <c r="J151">
        <v>10843.29</v>
      </c>
      <c r="K151">
        <v>9212.27</v>
      </c>
      <c r="L151" s="40">
        <f t="shared" si="26"/>
        <v>102.34792103169062</v>
      </c>
      <c r="M151" s="40">
        <f t="shared" si="27"/>
        <v>81.29989102850918</v>
      </c>
      <c r="O151" s="34">
        <v>42962.826064814813</v>
      </c>
      <c r="P151" s="40">
        <f t="shared" si="28"/>
        <v>4.6755555555573665</v>
      </c>
      <c r="Q151">
        <v>2774.67</v>
      </c>
      <c r="R151">
        <v>2598.09</v>
      </c>
      <c r="S151" s="40">
        <f t="shared" si="29"/>
        <v>4.693381466755465</v>
      </c>
      <c r="T151" s="40">
        <f t="shared" si="30"/>
        <v>4.1089803067871928</v>
      </c>
    </row>
    <row r="152" spans="1:20" x14ac:dyDescent="0.2">
      <c r="A152" s="34">
        <v>42962.838321759256</v>
      </c>
      <c r="B152" s="40">
        <f t="shared" si="22"/>
        <v>4.9697222221875563</v>
      </c>
      <c r="C152">
        <v>6906.67</v>
      </c>
      <c r="D152">
        <v>5898.35</v>
      </c>
      <c r="E152" s="40">
        <f t="shared" si="23"/>
        <v>19.246007176002212</v>
      </c>
      <c r="F152" s="40">
        <f t="shared" si="24"/>
        <v>15.367663056660405</v>
      </c>
      <c r="H152" s="34">
        <v>42962.839178240742</v>
      </c>
      <c r="I152" s="40">
        <f t="shared" si="25"/>
        <v>4.9902777778333984</v>
      </c>
      <c r="J152">
        <v>10845.28</v>
      </c>
      <c r="K152">
        <v>9359.34</v>
      </c>
      <c r="L152" s="40">
        <f t="shared" si="26"/>
        <v>102.36670429422928</v>
      </c>
      <c r="M152" s="40">
        <f t="shared" si="27"/>
        <v>82.597809453996376</v>
      </c>
      <c r="O152" s="34">
        <v>42962.84002314815</v>
      </c>
      <c r="P152" s="40">
        <f t="shared" si="28"/>
        <v>5.0105555556365289</v>
      </c>
      <c r="Q152">
        <v>2750.6</v>
      </c>
      <c r="R152">
        <v>2498.4</v>
      </c>
      <c r="S152" s="40">
        <f t="shared" si="29"/>
        <v>4.6526668261298036</v>
      </c>
      <c r="T152" s="40">
        <f t="shared" si="30"/>
        <v>3.951316697449712</v>
      </c>
    </row>
    <row r="153" spans="1:20" x14ac:dyDescent="0.2">
      <c r="A153" s="34">
        <v>42962.852268518516</v>
      </c>
      <c r="B153" s="40">
        <f t="shared" si="22"/>
        <v>5.3044444444240071</v>
      </c>
      <c r="C153">
        <v>6792.5</v>
      </c>
      <c r="D153">
        <v>5967.25</v>
      </c>
      <c r="E153" s="40">
        <f t="shared" si="23"/>
        <v>18.927863028492027</v>
      </c>
      <c r="F153" s="40">
        <f t="shared" si="24"/>
        <v>15.547176307756709</v>
      </c>
      <c r="H153" s="34">
        <v>42962.853113425925</v>
      </c>
      <c r="I153" s="40">
        <f t="shared" si="25"/>
        <v>5.3247222222271375</v>
      </c>
      <c r="J153">
        <v>10804.75</v>
      </c>
      <c r="K153">
        <v>9157.35</v>
      </c>
      <c r="L153" s="40">
        <f t="shared" si="26"/>
        <v>101.98414870091632</v>
      </c>
      <c r="M153" s="40">
        <f t="shared" si="27"/>
        <v>80.81521244057312</v>
      </c>
      <c r="O153" s="34">
        <v>42962.85396990741</v>
      </c>
      <c r="P153" s="40">
        <f t="shared" si="28"/>
        <v>5.3452777778729796</v>
      </c>
      <c r="Q153">
        <v>2712.08</v>
      </c>
      <c r="R153">
        <v>2495.6</v>
      </c>
      <c r="S153" s="40">
        <f t="shared" si="29"/>
        <v>4.5875098690504315</v>
      </c>
      <c r="T153" s="40">
        <f t="shared" si="30"/>
        <v>3.9468883886309243</v>
      </c>
    </row>
    <row r="154" spans="1:20" x14ac:dyDescent="0.2">
      <c r="A154" s="34">
        <v>42962.866215277776</v>
      </c>
      <c r="B154" s="40">
        <f t="shared" si="22"/>
        <v>5.6391666666604578</v>
      </c>
      <c r="C154">
        <v>6907.59</v>
      </c>
      <c r="D154">
        <v>5718.9</v>
      </c>
      <c r="E154" s="40">
        <f t="shared" si="23"/>
        <v>19.248570832091463</v>
      </c>
      <c r="F154" s="40">
        <f t="shared" si="24"/>
        <v>14.900120924450935</v>
      </c>
      <c r="H154" s="34">
        <v>42962.867071759261</v>
      </c>
      <c r="I154" s="40">
        <f t="shared" si="25"/>
        <v>5.6597222223063</v>
      </c>
      <c r="J154">
        <v>10851.32</v>
      </c>
      <c r="K154">
        <v>9250.99</v>
      </c>
      <c r="L154" s="40">
        <f t="shared" si="26"/>
        <v>102.42371479962307</v>
      </c>
      <c r="M154" s="40">
        <f t="shared" si="27"/>
        <v>81.641601788248508</v>
      </c>
      <c r="O154" s="34">
        <v>42962.867928240739</v>
      </c>
      <c r="P154" s="40">
        <f t="shared" si="28"/>
        <v>5.6802777777775191</v>
      </c>
      <c r="Q154">
        <v>2777.6</v>
      </c>
      <c r="R154">
        <v>2325.65</v>
      </c>
      <c r="S154" s="40">
        <f t="shared" si="29"/>
        <v>4.6983375904377747</v>
      </c>
      <c r="T154" s="40">
        <f t="shared" si="30"/>
        <v>3.6781058587191495</v>
      </c>
    </row>
    <row r="155" spans="1:20" x14ac:dyDescent="0.2">
      <c r="A155" s="34">
        <v>42962.880162037036</v>
      </c>
      <c r="B155" s="40">
        <f t="shared" si="22"/>
        <v>5.9738888888969086</v>
      </c>
      <c r="C155">
        <v>6836.94</v>
      </c>
      <c r="D155">
        <v>5821.18</v>
      </c>
      <c r="E155" s="40">
        <f t="shared" si="23"/>
        <v>19.051698763933498</v>
      </c>
      <c r="F155" s="40">
        <f t="shared" si="24"/>
        <v>15.166603004597965</v>
      </c>
      <c r="H155" s="34">
        <v>42962.881018518521</v>
      </c>
      <c r="I155" s="40">
        <f t="shared" si="25"/>
        <v>5.9944444445427507</v>
      </c>
      <c r="J155">
        <v>10864.13</v>
      </c>
      <c r="K155">
        <v>9093.8700000000008</v>
      </c>
      <c r="L155" s="40">
        <f t="shared" si="26"/>
        <v>102.54462615294996</v>
      </c>
      <c r="M155" s="40">
        <f t="shared" si="27"/>
        <v>80.254990358231879</v>
      </c>
      <c r="O155" s="34">
        <v>42962.881874999999</v>
      </c>
      <c r="P155" s="40">
        <f t="shared" si="28"/>
        <v>6.0150000000139698</v>
      </c>
      <c r="Q155">
        <v>2830.14</v>
      </c>
      <c r="R155">
        <v>2342.04</v>
      </c>
      <c r="S155" s="40">
        <f t="shared" si="29"/>
        <v>4.787209514761507</v>
      </c>
      <c r="T155" s="40">
        <f t="shared" si="30"/>
        <v>3.7040272806976962</v>
      </c>
    </row>
    <row r="156" spans="1:20" x14ac:dyDescent="0.2">
      <c r="A156" s="34">
        <v>42962.894120370373</v>
      </c>
      <c r="B156" s="40">
        <f t="shared" si="22"/>
        <v>6.308888888976071</v>
      </c>
      <c r="C156">
        <v>6938.61</v>
      </c>
      <c r="D156">
        <v>5942.59</v>
      </c>
      <c r="E156" s="40">
        <f t="shared" si="23"/>
        <v>19.335010627622388</v>
      </c>
      <c r="F156" s="40">
        <f t="shared" si="24"/>
        <v>15.482926717451415</v>
      </c>
      <c r="H156" s="34">
        <v>42962.894976851851</v>
      </c>
      <c r="I156" s="40">
        <f t="shared" si="25"/>
        <v>6.3294444444472902</v>
      </c>
      <c r="J156">
        <v>10973.99</v>
      </c>
      <c r="K156">
        <v>9416.02</v>
      </c>
      <c r="L156" s="40">
        <f t="shared" si="26"/>
        <v>103.58157551098996</v>
      </c>
      <c r="M156" s="40">
        <f t="shared" si="27"/>
        <v>83.098020349193305</v>
      </c>
      <c r="O156" s="34">
        <v>42962.895821759259</v>
      </c>
      <c r="P156" s="40">
        <f t="shared" si="28"/>
        <v>6.3497222222504206</v>
      </c>
      <c r="Q156">
        <v>2714.85</v>
      </c>
      <c r="R156">
        <v>2442.69</v>
      </c>
      <c r="S156" s="40">
        <f t="shared" si="29"/>
        <v>4.5921953511664722</v>
      </c>
      <c r="T156" s="40">
        <f t="shared" si="30"/>
        <v>3.8632091673444755</v>
      </c>
    </row>
    <row r="157" spans="1:20" x14ac:dyDescent="0.2">
      <c r="A157" s="34">
        <v>42962.908067129632</v>
      </c>
      <c r="B157" s="40">
        <f t="shared" si="22"/>
        <v>6.6436111112125218</v>
      </c>
      <c r="C157">
        <v>7112.77</v>
      </c>
      <c r="D157">
        <v>5761.22</v>
      </c>
      <c r="E157" s="40">
        <f t="shared" si="23"/>
        <v>19.820321871647739</v>
      </c>
      <c r="F157" s="40">
        <f t="shared" si="24"/>
        <v>15.010382184050293</v>
      </c>
      <c r="H157" s="34">
        <v>42962.908912037034</v>
      </c>
      <c r="I157" s="40">
        <f t="shared" si="25"/>
        <v>6.6638888888410293</v>
      </c>
      <c r="J157">
        <v>10706.48</v>
      </c>
      <c r="K157">
        <v>9319.34</v>
      </c>
      <c r="L157" s="40">
        <f t="shared" si="26"/>
        <v>101.0565953292197</v>
      </c>
      <c r="M157" s="40">
        <f t="shared" si="27"/>
        <v>82.244802470794568</v>
      </c>
      <c r="O157" s="34">
        <v>42962.909768518519</v>
      </c>
      <c r="P157" s="40">
        <f t="shared" si="28"/>
        <v>6.6844444444868714</v>
      </c>
      <c r="Q157">
        <v>2678.3</v>
      </c>
      <c r="R157">
        <v>2346.7399999999998</v>
      </c>
      <c r="S157" s="40">
        <f t="shared" si="29"/>
        <v>4.530370668371793</v>
      </c>
      <c r="T157" s="40">
        <f t="shared" si="30"/>
        <v>3.7114605133578036</v>
      </c>
    </row>
    <row r="158" spans="1:20" x14ac:dyDescent="0.2">
      <c r="A158" s="34">
        <v>42962.922002314815</v>
      </c>
      <c r="B158" s="40">
        <f t="shared" si="22"/>
        <v>6.9780555556062609</v>
      </c>
      <c r="C158">
        <v>6845.13</v>
      </c>
      <c r="D158">
        <v>5826.09</v>
      </c>
      <c r="E158" s="40">
        <f t="shared" si="23"/>
        <v>19.07452087629321</v>
      </c>
      <c r="F158" s="40">
        <f t="shared" si="24"/>
        <v>15.179395603478703</v>
      </c>
      <c r="H158" s="34">
        <v>42962.922858796293</v>
      </c>
      <c r="I158" s="40">
        <f t="shared" si="25"/>
        <v>6.99861111107748</v>
      </c>
      <c r="J158">
        <v>10844.92</v>
      </c>
      <c r="K158">
        <v>9174.17</v>
      </c>
      <c r="L158" s="40">
        <f t="shared" si="26"/>
        <v>102.36330631708661</v>
      </c>
      <c r="M158" s="40">
        <f t="shared" si="27"/>
        <v>80.963651877009468</v>
      </c>
      <c r="O158" s="34">
        <v>42962.923715277779</v>
      </c>
      <c r="P158" s="40">
        <f t="shared" si="28"/>
        <v>7.0191666667233221</v>
      </c>
      <c r="Q158">
        <v>2773.8</v>
      </c>
      <c r="R158">
        <v>2289.5100000000002</v>
      </c>
      <c r="S158" s="40">
        <f t="shared" si="29"/>
        <v>4.691909853238875</v>
      </c>
      <c r="T158" s="40">
        <f t="shared" si="30"/>
        <v>3.6209490441795116</v>
      </c>
    </row>
    <row r="159" spans="1:20" x14ac:dyDescent="0.2">
      <c r="A159" s="34">
        <v>42962.935949074075</v>
      </c>
      <c r="B159" s="40">
        <f t="shared" si="22"/>
        <v>7.3127777778427117</v>
      </c>
      <c r="C159">
        <v>6808.09</v>
      </c>
      <c r="D159">
        <v>5648.27</v>
      </c>
      <c r="E159" s="40">
        <f t="shared" si="23"/>
        <v>18.97130585287395</v>
      </c>
      <c r="F159" s="40">
        <f t="shared" si="24"/>
        <v>14.716100301447568</v>
      </c>
      <c r="H159" s="34">
        <v>42962.936805555553</v>
      </c>
      <c r="I159" s="40">
        <f t="shared" si="25"/>
        <v>7.3333333333139308</v>
      </c>
      <c r="J159">
        <v>10738.4</v>
      </c>
      <c r="K159">
        <v>9178.94</v>
      </c>
      <c r="L159" s="40">
        <f t="shared" si="26"/>
        <v>101.35788263587033</v>
      </c>
      <c r="M159" s="40">
        <f t="shared" si="27"/>
        <v>81.005747959756292</v>
      </c>
      <c r="O159" s="34">
        <v>42962.937662037039</v>
      </c>
      <c r="P159" s="40">
        <f t="shared" si="28"/>
        <v>7.3538888889597729</v>
      </c>
      <c r="Q159">
        <v>2736.6</v>
      </c>
      <c r="R159">
        <v>2440.35</v>
      </c>
      <c r="S159" s="40">
        <f t="shared" si="29"/>
        <v>4.628985689081226</v>
      </c>
      <c r="T159" s="40">
        <f t="shared" si="30"/>
        <v>3.8595083664030598</v>
      </c>
    </row>
    <row r="160" spans="1:20" x14ac:dyDescent="0.2">
      <c r="A160" s="34">
        <v>42962.949907407405</v>
      </c>
      <c r="B160" s="40">
        <f t="shared" si="22"/>
        <v>7.6477777777472511</v>
      </c>
      <c r="C160">
        <v>6905.63</v>
      </c>
      <c r="D160">
        <v>5906.51</v>
      </c>
      <c r="E160" s="40">
        <f t="shared" si="23"/>
        <v>19.243109129988284</v>
      </c>
      <c r="F160" s="40">
        <f t="shared" si="24"/>
        <v>15.38892326172493</v>
      </c>
      <c r="H160" s="34">
        <v>42962.950752314813</v>
      </c>
      <c r="I160" s="40">
        <f t="shared" si="25"/>
        <v>7.6680555555503815</v>
      </c>
      <c r="J160">
        <v>10874.24</v>
      </c>
      <c r="K160">
        <v>9065.5499999999993</v>
      </c>
      <c r="L160" s="40">
        <f t="shared" si="26"/>
        <v>102.64005267770678</v>
      </c>
      <c r="M160" s="40">
        <f t="shared" si="27"/>
        <v>80.005061414124995</v>
      </c>
      <c r="O160" s="34">
        <v>42962.951608796298</v>
      </c>
      <c r="P160" s="40">
        <f t="shared" si="28"/>
        <v>7.6886111111962236</v>
      </c>
      <c r="Q160">
        <v>2724.61</v>
      </c>
      <c r="R160">
        <v>2348.36</v>
      </c>
      <c r="S160" s="40">
        <f t="shared" si="29"/>
        <v>4.6087044867089091</v>
      </c>
      <c r="T160" s="40">
        <f t="shared" si="30"/>
        <v>3.7140226063172457</v>
      </c>
    </row>
    <row r="161" spans="1:20" x14ac:dyDescent="0.2">
      <c r="A161" s="34">
        <v>42962.963854166665</v>
      </c>
      <c r="B161" s="40">
        <f t="shared" si="22"/>
        <v>7.9824999999837019</v>
      </c>
      <c r="C161">
        <v>6834.62</v>
      </c>
      <c r="D161">
        <v>5655.38</v>
      </c>
      <c r="E161" s="40">
        <f t="shared" si="23"/>
        <v>19.045233892056263</v>
      </c>
      <c r="F161" s="40">
        <f t="shared" si="24"/>
        <v>14.734624818360409</v>
      </c>
      <c r="H161" s="34">
        <v>42962.96471064815</v>
      </c>
      <c r="I161" s="40">
        <f t="shared" si="25"/>
        <v>8.003055555629544</v>
      </c>
      <c r="J161">
        <v>10757.22</v>
      </c>
      <c r="K161">
        <v>9155.32</v>
      </c>
      <c r="L161" s="40">
        <f t="shared" si="26"/>
        <v>101.53552132982911</v>
      </c>
      <c r="M161" s="40">
        <f t="shared" si="27"/>
        <v>80.797297336175617</v>
      </c>
      <c r="O161" s="34">
        <v>42962.965567129628</v>
      </c>
      <c r="P161" s="40">
        <f t="shared" si="28"/>
        <v>8.0236111111007631</v>
      </c>
      <c r="Q161">
        <v>2749.54</v>
      </c>
      <c r="R161">
        <v>2401.8200000000002</v>
      </c>
      <c r="S161" s="40">
        <f t="shared" si="29"/>
        <v>4.6508738257532682</v>
      </c>
      <c r="T161" s="40">
        <f t="shared" si="30"/>
        <v>3.7985716739788136</v>
      </c>
    </row>
    <row r="162" spans="1:20" x14ac:dyDescent="0.2">
      <c r="A162" s="34">
        <v>42962.977800925924</v>
      </c>
      <c r="B162" s="40">
        <f t="shared" si="22"/>
        <v>8.3172222222201526</v>
      </c>
      <c r="C162">
        <v>6971.51</v>
      </c>
      <c r="D162">
        <v>5622.1</v>
      </c>
      <c r="E162" s="40">
        <f t="shared" si="23"/>
        <v>19.426689198640041</v>
      </c>
      <c r="F162" s="40">
        <f t="shared" si="24"/>
        <v>14.647916531038419</v>
      </c>
      <c r="H162" s="34">
        <v>42962.97865740741</v>
      </c>
      <c r="I162" s="40">
        <f t="shared" si="25"/>
        <v>8.3377777778659947</v>
      </c>
      <c r="J162">
        <v>10738.04</v>
      </c>
      <c r="K162">
        <v>9205.59</v>
      </c>
      <c r="L162" s="40">
        <f t="shared" si="26"/>
        <v>101.35448465872766</v>
      </c>
      <c r="M162" s="40">
        <f t="shared" si="27"/>
        <v>81.240938862314479</v>
      </c>
      <c r="O162" s="34">
        <v>42962.979513888888</v>
      </c>
      <c r="P162" s="40">
        <f t="shared" si="28"/>
        <v>8.3583333333372138</v>
      </c>
      <c r="Q162">
        <v>2697.81</v>
      </c>
      <c r="R162">
        <v>2374.27</v>
      </c>
      <c r="S162" s="40">
        <f t="shared" si="29"/>
        <v>4.5633720243587748</v>
      </c>
      <c r="T162" s="40">
        <f t="shared" si="30"/>
        <v>3.7550002782796699</v>
      </c>
    </row>
    <row r="163" spans="1:20" x14ac:dyDescent="0.2">
      <c r="A163" s="34">
        <v>42962.991747685184</v>
      </c>
      <c r="B163" s="40">
        <f t="shared" si="22"/>
        <v>8.6519444444566034</v>
      </c>
      <c r="C163">
        <v>6766.04</v>
      </c>
      <c r="D163">
        <v>5829.3</v>
      </c>
      <c r="E163" s="40">
        <f t="shared" si="23"/>
        <v>18.854130050099108</v>
      </c>
      <c r="F163" s="40">
        <f t="shared" si="24"/>
        <v>15.187758992970998</v>
      </c>
      <c r="H163" s="34">
        <v>42962.992604166669</v>
      </c>
      <c r="I163" s="40">
        <f t="shared" si="25"/>
        <v>8.6725000001024455</v>
      </c>
      <c r="J163">
        <v>10627.02</v>
      </c>
      <c r="K163">
        <v>9088.99</v>
      </c>
      <c r="L163" s="40">
        <f t="shared" si="26"/>
        <v>100.30658626322793</v>
      </c>
      <c r="M163" s="40">
        <f t="shared" si="27"/>
        <v>80.211923506281252</v>
      </c>
      <c r="O163" s="34">
        <v>42962.993460648147</v>
      </c>
      <c r="P163" s="40">
        <f t="shared" si="28"/>
        <v>8.6930555555736646</v>
      </c>
      <c r="Q163">
        <v>2790.81</v>
      </c>
      <c r="R163">
        <v>2454.11</v>
      </c>
      <c r="S163" s="40">
        <f t="shared" si="29"/>
        <v>4.7206824347528968</v>
      </c>
      <c r="T163" s="40">
        <f t="shared" si="30"/>
        <v>3.8812703411696736</v>
      </c>
    </row>
    <row r="164" spans="1:20" x14ac:dyDescent="0.2">
      <c r="A164" s="34">
        <v>42963.005694444444</v>
      </c>
      <c r="B164" s="40">
        <f t="shared" si="22"/>
        <v>8.9866666666930541</v>
      </c>
      <c r="C164">
        <v>6920.58</v>
      </c>
      <c r="D164">
        <v>5737.25</v>
      </c>
      <c r="E164" s="40">
        <f t="shared" si="23"/>
        <v>19.284768541438552</v>
      </c>
      <c r="F164" s="40">
        <f t="shared" si="24"/>
        <v>14.947930331673248</v>
      </c>
      <c r="H164" s="34">
        <v>42963.006550925929</v>
      </c>
      <c r="I164" s="40">
        <f t="shared" si="25"/>
        <v>9.0072222223388962</v>
      </c>
      <c r="J164">
        <v>10640.89</v>
      </c>
      <c r="K164">
        <v>9319.82</v>
      </c>
      <c r="L164" s="40">
        <f t="shared" si="26"/>
        <v>100.43750277147491</v>
      </c>
      <c r="M164" s="40">
        <f t="shared" si="27"/>
        <v>82.249038554592985</v>
      </c>
      <c r="O164" s="34">
        <v>42963.007407407407</v>
      </c>
      <c r="P164" s="40">
        <f t="shared" si="28"/>
        <v>9.0277777778101154</v>
      </c>
      <c r="Q164">
        <v>2777.1</v>
      </c>
      <c r="R164">
        <v>2389.6799999999998</v>
      </c>
      <c r="S164" s="40">
        <f t="shared" si="29"/>
        <v>4.6974918355431825</v>
      </c>
      <c r="T164" s="40">
        <f t="shared" si="30"/>
        <v>3.7793717921716405</v>
      </c>
    </row>
    <row r="165" spans="1:20" x14ac:dyDescent="0.2">
      <c r="A165" s="34">
        <v>42963.019641203704</v>
      </c>
      <c r="B165" s="40">
        <f t="shared" si="22"/>
        <v>9.3213888889295049</v>
      </c>
      <c r="C165">
        <v>6779.92</v>
      </c>
      <c r="D165">
        <v>5745.66</v>
      </c>
      <c r="E165" s="40">
        <f t="shared" si="23"/>
        <v>18.892807818054276</v>
      </c>
      <c r="F165" s="40">
        <f t="shared" si="24"/>
        <v>14.969841891059604</v>
      </c>
      <c r="H165" s="34">
        <v>42963.020497685182</v>
      </c>
      <c r="I165" s="40">
        <f t="shared" si="25"/>
        <v>9.341944444400724</v>
      </c>
      <c r="J165">
        <v>10561.01</v>
      </c>
      <c r="K165">
        <v>9246.83</v>
      </c>
      <c r="L165" s="40">
        <f t="shared" si="26"/>
        <v>99.683529398816674</v>
      </c>
      <c r="M165" s="40">
        <f t="shared" si="27"/>
        <v>81.604889061995536</v>
      </c>
      <c r="O165" s="34">
        <v>42963.021354166667</v>
      </c>
      <c r="P165" s="40">
        <f t="shared" si="28"/>
        <v>9.3625000000465661</v>
      </c>
      <c r="Q165">
        <v>2684.02</v>
      </c>
      <c r="R165">
        <v>2346.85</v>
      </c>
      <c r="S165" s="40">
        <f>(Q165/$B$7)/$Q$135</f>
        <v>4.5400461043659259</v>
      </c>
      <c r="T165" s="40">
        <f>(R165/$C$7)/$Q$135</f>
        <v>3.7116344826328276</v>
      </c>
    </row>
    <row r="166" spans="1:20" x14ac:dyDescent="0.2">
      <c r="A166" s="34">
        <v>42963.033587962964</v>
      </c>
      <c r="B166" s="40">
        <f t="shared" si="22"/>
        <v>9.6561111111659557</v>
      </c>
      <c r="C166">
        <v>6792.98</v>
      </c>
      <c r="D166">
        <v>5932.04</v>
      </c>
      <c r="E166" s="40">
        <f t="shared" si="23"/>
        <v>18.929200588190763</v>
      </c>
      <c r="F166" s="40">
        <f t="shared" si="24"/>
        <v>15.455439565070193</v>
      </c>
      <c r="H166" s="34">
        <v>42963.034444444442</v>
      </c>
      <c r="I166" s="40">
        <f t="shared" si="25"/>
        <v>9.6766666666371748</v>
      </c>
      <c r="J166">
        <v>10678.21</v>
      </c>
      <c r="K166">
        <v>9347.48</v>
      </c>
      <c r="L166" s="40">
        <f t="shared" si="26"/>
        <v>100.78975973526566</v>
      </c>
      <c r="M166" s="40">
        <f t="shared" si="27"/>
        <v>82.49314288347702</v>
      </c>
      <c r="O166" s="34">
        <v>42963.03528935185</v>
      </c>
      <c r="P166" s="40">
        <f t="shared" si="28"/>
        <v>9.6969444444403052</v>
      </c>
      <c r="Q166">
        <v>2706.93</v>
      </c>
      <c r="R166">
        <v>2281.4499999999998</v>
      </c>
      <c r="S166" s="40">
        <f t="shared" ref="S166:S189" si="31">(Q166/$B$7)/$Q$135</f>
        <v>4.5787985936361331</v>
      </c>
      <c r="T166" s="40">
        <f t="shared" ref="T166:T189" si="32">(R166/$C$7)/$Q$135</f>
        <v>3.6082018409368577</v>
      </c>
    </row>
    <row r="167" spans="1:20" x14ac:dyDescent="0.2">
      <c r="A167" s="34">
        <v>42963.047534722224</v>
      </c>
      <c r="B167" s="40">
        <f t="shared" si="22"/>
        <v>9.9908333334024064</v>
      </c>
      <c r="C167">
        <v>6870.48</v>
      </c>
      <c r="D167">
        <v>5727.44</v>
      </c>
      <c r="E167" s="40">
        <f t="shared" si="23"/>
        <v>19.145160747882798</v>
      </c>
      <c r="F167" s="40">
        <f t="shared" si="24"/>
        <v>14.922371188084643</v>
      </c>
      <c r="H167" s="34">
        <v>42963.048379629632</v>
      </c>
      <c r="I167" s="40">
        <f t="shared" si="25"/>
        <v>10.011111111205537</v>
      </c>
      <c r="J167">
        <v>10657.24</v>
      </c>
      <c r="K167">
        <v>9083.94</v>
      </c>
      <c r="L167" s="40">
        <f t="shared" si="26"/>
        <v>100.59182756670479</v>
      </c>
      <c r="M167" s="40">
        <f t="shared" si="27"/>
        <v>80.16735637465203</v>
      </c>
      <c r="O167" s="34">
        <v>42963.04923611111</v>
      </c>
      <c r="P167" s="40">
        <f t="shared" si="28"/>
        <v>10.031666666676756</v>
      </c>
      <c r="Q167">
        <v>2662.46</v>
      </c>
      <c r="R167">
        <v>2222.8000000000002</v>
      </c>
      <c r="S167" s="40">
        <f t="shared" si="31"/>
        <v>4.5035771533111166</v>
      </c>
      <c r="T167" s="40">
        <f t="shared" si="32"/>
        <v>3.5154445865718942</v>
      </c>
    </row>
    <row r="168" spans="1:20" x14ac:dyDescent="0.2">
      <c r="A168" s="34">
        <v>42963.061481481483</v>
      </c>
      <c r="B168" s="40">
        <f t="shared" si="22"/>
        <v>10.325555555638857</v>
      </c>
      <c r="C168">
        <v>6881.53</v>
      </c>
      <c r="D168">
        <v>5828.2</v>
      </c>
      <c r="E168" s="40">
        <f t="shared" si="23"/>
        <v>19.175952486780822</v>
      </c>
      <c r="F168" s="40">
        <f t="shared" si="24"/>
        <v>15.184893033954946</v>
      </c>
      <c r="H168" s="34">
        <v>42963.062326388892</v>
      </c>
      <c r="I168" s="40">
        <f t="shared" si="25"/>
        <v>10.345833333441988</v>
      </c>
      <c r="J168">
        <v>10768.61</v>
      </c>
      <c r="K168">
        <v>8989.57</v>
      </c>
      <c r="L168" s="40">
        <f t="shared" si="26"/>
        <v>101.64302955109325</v>
      </c>
      <c r="M168" s="40">
        <f t="shared" si="27"/>
        <v>79.334524649533208</v>
      </c>
      <c r="O168" s="34">
        <v>42963.06318287037</v>
      </c>
      <c r="P168" s="40">
        <f t="shared" si="28"/>
        <v>10.366388888913207</v>
      </c>
      <c r="Q168">
        <v>2718</v>
      </c>
      <c r="R168">
        <v>2297.61</v>
      </c>
      <c r="S168" s="40">
        <f t="shared" si="31"/>
        <v>4.5975236070024019</v>
      </c>
      <c r="T168" s="40">
        <f t="shared" si="32"/>
        <v>3.6337595089767185</v>
      </c>
    </row>
    <row r="169" spans="1:20" x14ac:dyDescent="0.2">
      <c r="A169" s="34">
        <v>42963.075416666667</v>
      </c>
      <c r="B169" s="40">
        <f t="shared" si="22"/>
        <v>10.660000000032596</v>
      </c>
      <c r="C169">
        <v>6943.3</v>
      </c>
      <c r="D169">
        <v>5692.38</v>
      </c>
      <c r="E169" s="40">
        <f t="shared" si="23"/>
        <v>19.348079700512137</v>
      </c>
      <c r="F169" s="40">
        <f t="shared" si="24"/>
        <v>14.831025257991227</v>
      </c>
      <c r="H169" s="34">
        <v>42963.076273148145</v>
      </c>
      <c r="I169" s="40">
        <f t="shared" si="25"/>
        <v>10.680555555503815</v>
      </c>
      <c r="J169">
        <v>10589.57</v>
      </c>
      <c r="K169">
        <v>9085.07</v>
      </c>
      <c r="L169" s="40">
        <f t="shared" si="26"/>
        <v>99.953102252135636</v>
      </c>
      <c r="M169" s="40">
        <f t="shared" si="27"/>
        <v>80.177328821927489</v>
      </c>
      <c r="O169" s="34">
        <v>42963.07712962963</v>
      </c>
      <c r="P169" s="40">
        <f t="shared" si="28"/>
        <v>10.701111111149658</v>
      </c>
      <c r="Q169">
        <v>2641.06</v>
      </c>
      <c r="R169">
        <v>2359.21</v>
      </c>
      <c r="S169" s="40">
        <f t="shared" si="31"/>
        <v>4.4673788438225763</v>
      </c>
      <c r="T169" s="40">
        <f t="shared" si="32"/>
        <v>3.7311823029900477</v>
      </c>
    </row>
    <row r="170" spans="1:20" x14ac:dyDescent="0.2">
      <c r="A170" s="34">
        <v>42963.08929398148</v>
      </c>
      <c r="B170" s="40">
        <f t="shared" si="22"/>
        <v>10.993055555562023</v>
      </c>
      <c r="C170">
        <v>6789.3</v>
      </c>
      <c r="D170">
        <v>5967.39</v>
      </c>
      <c r="E170" s="40">
        <f t="shared" si="23"/>
        <v>18.918945963833778</v>
      </c>
      <c r="F170" s="40">
        <f t="shared" si="24"/>
        <v>15.547541066176937</v>
      </c>
      <c r="H170" s="34">
        <v>42963.090150462966</v>
      </c>
      <c r="I170" s="40">
        <f t="shared" si="25"/>
        <v>11.013611111207865</v>
      </c>
      <c r="J170">
        <v>10634.59</v>
      </c>
      <c r="K170">
        <v>8977.68</v>
      </c>
      <c r="L170" s="40">
        <f t="shared" si="26"/>
        <v>100.37803817147808</v>
      </c>
      <c r="M170" s="40">
        <f t="shared" si="27"/>
        <v>79.22959332377647</v>
      </c>
      <c r="O170" s="34">
        <v>42963.091006944444</v>
      </c>
      <c r="P170" s="40">
        <f t="shared" si="28"/>
        <v>11.034166666679084</v>
      </c>
      <c r="Q170">
        <v>2647.02</v>
      </c>
      <c r="R170">
        <v>2258.19</v>
      </c>
      <c r="S170" s="40">
        <f t="shared" si="31"/>
        <v>4.4774602421661145</v>
      </c>
      <c r="T170" s="40">
        <f t="shared" si="32"/>
        <v>3.5714152469636429</v>
      </c>
    </row>
    <row r="171" spans="1:20" x14ac:dyDescent="0.2">
      <c r="A171" s="34">
        <v>42963.103252314817</v>
      </c>
      <c r="B171" s="40">
        <f t="shared" si="22"/>
        <v>11.328055555641185</v>
      </c>
      <c r="C171">
        <v>6866.04</v>
      </c>
      <c r="D171">
        <v>5777.85</v>
      </c>
      <c r="E171" s="40">
        <f t="shared" si="23"/>
        <v>19.132788320669476</v>
      </c>
      <c r="F171" s="40">
        <f t="shared" si="24"/>
        <v>15.053710273538416</v>
      </c>
      <c r="H171" s="34">
        <v>42963.104108796295</v>
      </c>
      <c r="I171" s="40">
        <f t="shared" si="25"/>
        <v>11.348611111112405</v>
      </c>
      <c r="J171">
        <v>10736.65</v>
      </c>
      <c r="K171">
        <v>9080.33</v>
      </c>
      <c r="L171" s="40">
        <f t="shared" si="26"/>
        <v>101.34136469142676</v>
      </c>
      <c r="M171" s="40">
        <f t="shared" si="27"/>
        <v>80.135497494418075</v>
      </c>
      <c r="O171" s="34">
        <v>42963.10496527778</v>
      </c>
      <c r="P171" s="40">
        <f t="shared" si="28"/>
        <v>11.369166666758247</v>
      </c>
      <c r="Q171">
        <v>2733.96</v>
      </c>
      <c r="R171">
        <v>2354.4499999999998</v>
      </c>
      <c r="S171" s="40">
        <f t="shared" si="31"/>
        <v>4.6245201032377805</v>
      </c>
      <c r="T171" s="40">
        <f t="shared" si="32"/>
        <v>3.7236541779981081</v>
      </c>
    </row>
    <row r="172" spans="1:20" x14ac:dyDescent="0.2">
      <c r="A172" s="34">
        <v>42963.117210648146</v>
      </c>
      <c r="B172" s="40">
        <f t="shared" si="22"/>
        <v>11.663055555545725</v>
      </c>
      <c r="C172">
        <v>6796.74</v>
      </c>
      <c r="D172">
        <v>5916.07</v>
      </c>
      <c r="E172" s="40">
        <f t="shared" si="23"/>
        <v>18.939678139164212</v>
      </c>
      <c r="F172" s="40">
        <f t="shared" si="24"/>
        <v>15.413831050991702</v>
      </c>
      <c r="H172" s="34">
        <v>42963.118067129632</v>
      </c>
      <c r="I172" s="40">
        <f t="shared" si="25"/>
        <v>11.683611111191567</v>
      </c>
      <c r="J172">
        <v>10582.99</v>
      </c>
      <c r="K172">
        <v>9322.69</v>
      </c>
      <c r="L172" s="40">
        <f t="shared" si="26"/>
        <v>99.890994781027828</v>
      </c>
      <c r="M172" s="40">
        <f t="shared" si="27"/>
        <v>82.274366805637726</v>
      </c>
      <c r="O172" s="34">
        <v>42963.118923611109</v>
      </c>
      <c r="P172" s="40">
        <f t="shared" si="28"/>
        <v>11.704166666662786</v>
      </c>
      <c r="Q172">
        <v>2715.03</v>
      </c>
      <c r="R172">
        <v>2303.4699999999998</v>
      </c>
      <c r="S172" s="40">
        <f t="shared" si="31"/>
        <v>4.5924998229285254</v>
      </c>
      <c r="T172" s="40">
        <f t="shared" si="32"/>
        <v>3.6430273267188951</v>
      </c>
    </row>
    <row r="173" spans="1:20" x14ac:dyDescent="0.2">
      <c r="A173" s="34">
        <v>42963.131238425929</v>
      </c>
      <c r="B173" s="40">
        <f t="shared" si="22"/>
        <v>11.999722222331911</v>
      </c>
      <c r="C173">
        <v>6886.02</v>
      </c>
      <c r="D173">
        <v>5655.84</v>
      </c>
      <c r="E173" s="40">
        <f t="shared" si="23"/>
        <v>19.188464243129435</v>
      </c>
      <c r="F173" s="40">
        <f t="shared" si="24"/>
        <v>14.735823310312576</v>
      </c>
      <c r="H173" s="34">
        <v>42963.132094907407</v>
      </c>
      <c r="I173" s="40">
        <f t="shared" si="25"/>
        <v>12.02027777780313</v>
      </c>
      <c r="J173">
        <v>10565.58</v>
      </c>
      <c r="K173">
        <v>9284.44</v>
      </c>
      <c r="L173" s="40">
        <f t="shared" si="26"/>
        <v>99.726664830877851</v>
      </c>
      <c r="M173" s="40">
        <f t="shared" si="27"/>
        <v>81.936803877951007</v>
      </c>
      <c r="O173" s="34">
        <v>42963.132951388892</v>
      </c>
      <c r="P173" s="40">
        <f t="shared" si="28"/>
        <v>12.040833333448973</v>
      </c>
      <c r="Q173">
        <v>2689.06</v>
      </c>
      <c r="R173">
        <v>2309.0100000000002</v>
      </c>
      <c r="S173" s="40">
        <f t="shared" si="31"/>
        <v>4.5485713137034134</v>
      </c>
      <c r="T173" s="40">
        <f t="shared" si="32"/>
        <v>3.6517890520246397</v>
      </c>
    </row>
    <row r="174" spans="1:20" x14ac:dyDescent="0.2">
      <c r="A174" s="34">
        <v>42963.145046296297</v>
      </c>
      <c r="B174" s="40">
        <f t="shared" si="22"/>
        <v>12.331111111154314</v>
      </c>
      <c r="C174">
        <v>6632.76</v>
      </c>
      <c r="D174">
        <v>5708.06</v>
      </c>
      <c r="E174" s="40">
        <f t="shared" si="23"/>
        <v>18.482734307082929</v>
      </c>
      <c r="F174" s="40">
        <f t="shared" si="24"/>
        <v>14.871878201056395</v>
      </c>
      <c r="H174" s="34">
        <v>42963.145902777775</v>
      </c>
      <c r="I174" s="40">
        <f t="shared" si="25"/>
        <v>12.351666666625533</v>
      </c>
      <c r="J174">
        <v>10480.68</v>
      </c>
      <c r="K174">
        <v>9216.6200000000008</v>
      </c>
      <c r="L174" s="40">
        <f t="shared" si="26"/>
        <v>98.92530855473008</v>
      </c>
      <c r="M174" s="40">
        <f t="shared" si="27"/>
        <v>81.338280537932377</v>
      </c>
      <c r="O174" s="34">
        <v>42963.14675925926</v>
      </c>
      <c r="P174" s="40">
        <f t="shared" si="28"/>
        <v>12.372222222271375</v>
      </c>
      <c r="Q174">
        <v>2636.32</v>
      </c>
      <c r="R174">
        <v>2277.08</v>
      </c>
      <c r="S174" s="40">
        <f t="shared" si="31"/>
        <v>4.4593610874218443</v>
      </c>
      <c r="T174" s="40">
        <f t="shared" si="32"/>
        <v>3.6012905161018209</v>
      </c>
    </row>
    <row r="175" spans="1:20" x14ac:dyDescent="0.2">
      <c r="A175" s="34">
        <v>42963.158993055556</v>
      </c>
      <c r="B175" s="40">
        <f t="shared" si="22"/>
        <v>12.665833333390765</v>
      </c>
      <c r="C175">
        <v>6638.01</v>
      </c>
      <c r="D175">
        <v>5769.11</v>
      </c>
      <c r="E175" s="40">
        <f t="shared" si="23"/>
        <v>18.497363866287873</v>
      </c>
      <c r="F175" s="40">
        <f t="shared" si="24"/>
        <v>15.030938926447243</v>
      </c>
      <c r="H175" s="34">
        <v>42963.159849537034</v>
      </c>
      <c r="I175" s="40">
        <f t="shared" si="25"/>
        <v>12.686388888861984</v>
      </c>
      <c r="J175">
        <v>10607.55</v>
      </c>
      <c r="K175">
        <v>9113.7800000000007</v>
      </c>
      <c r="L175" s="40">
        <f t="shared" si="26"/>
        <v>100.12281233276151</v>
      </c>
      <c r="M175" s="40">
        <f t="shared" si="27"/>
        <v>80.430699584120561</v>
      </c>
      <c r="O175" s="34">
        <v>42963.160694444443</v>
      </c>
      <c r="P175" s="40">
        <f t="shared" si="28"/>
        <v>12.706666666665114</v>
      </c>
      <c r="Q175">
        <v>2677.17</v>
      </c>
      <c r="R175">
        <v>2289.91</v>
      </c>
      <c r="S175" s="40">
        <f t="shared" si="31"/>
        <v>4.5284592623100144</v>
      </c>
      <c r="T175" s="40">
        <f t="shared" si="32"/>
        <v>3.6215816597250514</v>
      </c>
    </row>
    <row r="176" spans="1:20" x14ac:dyDescent="0.2">
      <c r="A176" s="34">
        <v>42963.172939814816</v>
      </c>
      <c r="B176" s="40">
        <f t="shared" si="22"/>
        <v>13.000555555627216</v>
      </c>
      <c r="C176">
        <v>6560.73</v>
      </c>
      <c r="D176">
        <v>5837.02</v>
      </c>
      <c r="E176" s="40">
        <f t="shared" si="23"/>
        <v>18.282016754791094</v>
      </c>
      <c r="F176" s="40">
        <f t="shared" si="24"/>
        <v>15.207872814429106</v>
      </c>
      <c r="H176" s="34">
        <v>42963.173784722225</v>
      </c>
      <c r="I176" s="40">
        <f t="shared" si="25"/>
        <v>13.020833333430346</v>
      </c>
      <c r="J176">
        <v>10387.549999999999</v>
      </c>
      <c r="K176">
        <v>9182.4699999999993</v>
      </c>
      <c r="L176" s="40">
        <f t="shared" si="26"/>
        <v>98.046270745570553</v>
      </c>
      <c r="M176" s="40">
        <f t="shared" si="27"/>
        <v>81.036900826023839</v>
      </c>
      <c r="O176" s="34">
        <v>42963.174641203703</v>
      </c>
      <c r="P176" s="40">
        <f t="shared" si="28"/>
        <v>13.041388888901565</v>
      </c>
      <c r="Q176">
        <v>2599.48</v>
      </c>
      <c r="R176">
        <v>2241.25</v>
      </c>
      <c r="S176" s="40">
        <f t="shared" si="31"/>
        <v>4.3970458667883019</v>
      </c>
      <c r="T176" s="40">
        <f t="shared" si="32"/>
        <v>3.5446239786099776</v>
      </c>
    </row>
    <row r="177" spans="1:21" x14ac:dyDescent="0.2">
      <c r="A177" s="34">
        <v>42963.186874999999</v>
      </c>
      <c r="B177" s="40">
        <f t="shared" si="22"/>
        <v>13.335000000020955</v>
      </c>
      <c r="C177">
        <v>6714.54</v>
      </c>
      <c r="D177">
        <v>5651.59</v>
      </c>
      <c r="E177" s="40">
        <f t="shared" si="23"/>
        <v>18.71062104075537</v>
      </c>
      <c r="F177" s="40">
        <f t="shared" si="24"/>
        <v>14.724750286841468</v>
      </c>
      <c r="H177" s="34">
        <v>42963.187731481485</v>
      </c>
      <c r="I177" s="40">
        <f t="shared" si="25"/>
        <v>13.355555555666797</v>
      </c>
      <c r="J177">
        <v>10531.36</v>
      </c>
      <c r="K177">
        <v>9177.2000000000007</v>
      </c>
      <c r="L177" s="40">
        <f t="shared" si="26"/>
        <v>99.403668225815707</v>
      </c>
      <c r="M177" s="40">
        <f t="shared" si="27"/>
        <v>80.99039215598701</v>
      </c>
      <c r="O177" s="34">
        <v>42963.188587962963</v>
      </c>
      <c r="P177" s="40">
        <f t="shared" si="28"/>
        <v>13.376111111138016</v>
      </c>
      <c r="Q177">
        <v>2714.84</v>
      </c>
      <c r="R177">
        <v>2250.2399999999998</v>
      </c>
      <c r="S177" s="40">
        <f t="shared" si="31"/>
        <v>4.59217843606858</v>
      </c>
      <c r="T177" s="40">
        <f t="shared" si="32"/>
        <v>3.558842012996013</v>
      </c>
    </row>
    <row r="178" spans="1:21" x14ac:dyDescent="0.2">
      <c r="A178" s="34">
        <v>42963.200821759259</v>
      </c>
      <c r="B178" s="40">
        <f t="shared" si="22"/>
        <v>13.669722222257406</v>
      </c>
      <c r="C178">
        <v>6671.56</v>
      </c>
      <c r="D178">
        <v>5707.64</v>
      </c>
      <c r="E178" s="40">
        <f t="shared" si="23"/>
        <v>18.590853716064231</v>
      </c>
      <c r="F178" s="40">
        <f t="shared" si="24"/>
        <v>14.87078392579572</v>
      </c>
      <c r="H178" s="34">
        <v>42963.201678240737</v>
      </c>
      <c r="I178" s="40">
        <f t="shared" si="25"/>
        <v>13.690277777728625</v>
      </c>
      <c r="J178">
        <v>10547.83</v>
      </c>
      <c r="K178">
        <v>9068.67</v>
      </c>
      <c r="L178" s="40">
        <f t="shared" si="26"/>
        <v>99.559125680093132</v>
      </c>
      <c r="M178" s="40">
        <f t="shared" si="27"/>
        <v>80.032595958814738</v>
      </c>
      <c r="O178" s="34">
        <v>42963.202523148146</v>
      </c>
      <c r="P178" s="40">
        <f t="shared" si="28"/>
        <v>13.710555555531755</v>
      </c>
      <c r="Q178">
        <v>2707.03</v>
      </c>
      <c r="R178">
        <v>2346.6999999999998</v>
      </c>
      <c r="S178" s="40">
        <f t="shared" si="31"/>
        <v>4.5789677446150518</v>
      </c>
      <c r="T178" s="40">
        <f t="shared" si="32"/>
        <v>3.7113972518032492</v>
      </c>
    </row>
    <row r="179" spans="1:21" x14ac:dyDescent="0.2">
      <c r="A179" s="34">
        <v>42963.214768518519</v>
      </c>
      <c r="B179" s="40">
        <f t="shared" si="22"/>
        <v>14.004444444493856</v>
      </c>
      <c r="C179">
        <v>6777.13</v>
      </c>
      <c r="D179">
        <v>5758.86</v>
      </c>
      <c r="E179" s="40">
        <f t="shared" si="23"/>
        <v>18.885033252305362</v>
      </c>
      <c r="F179" s="40">
        <f t="shared" si="24"/>
        <v>15.00423339925222</v>
      </c>
      <c r="H179" s="34">
        <v>42963.215613425928</v>
      </c>
      <c r="I179" s="40">
        <f t="shared" si="25"/>
        <v>14.024722222296987</v>
      </c>
      <c r="J179">
        <v>10546.96</v>
      </c>
      <c r="K179">
        <v>9162.98</v>
      </c>
      <c r="L179" s="40">
        <f t="shared" si="26"/>
        <v>99.550913901998328</v>
      </c>
      <c r="M179" s="40">
        <f t="shared" si="27"/>
        <v>80.864898173458769</v>
      </c>
      <c r="O179" s="34">
        <v>42963.216469907406</v>
      </c>
      <c r="P179" s="40">
        <f t="shared" si="28"/>
        <v>14.045277777768206</v>
      </c>
      <c r="Q179">
        <v>2671.5</v>
      </c>
      <c r="R179">
        <v>2395.63</v>
      </c>
      <c r="S179" s="40">
        <f t="shared" si="31"/>
        <v>4.5188684018053404</v>
      </c>
      <c r="T179" s="40">
        <f t="shared" si="32"/>
        <v>3.788781948411565</v>
      </c>
    </row>
    <row r="180" spans="1:21" x14ac:dyDescent="0.2">
      <c r="A180" s="34">
        <v>42963.228726851848</v>
      </c>
      <c r="B180" s="40">
        <f t="shared" si="22"/>
        <v>14.339444444398396</v>
      </c>
      <c r="C180">
        <v>6774.33</v>
      </c>
      <c r="D180">
        <v>5709.78</v>
      </c>
      <c r="E180" s="40">
        <f t="shared" si="23"/>
        <v>18.877230820729395</v>
      </c>
      <c r="F180" s="40">
        <f t="shared" si="24"/>
        <v>14.876359518790581</v>
      </c>
      <c r="H180" s="34">
        <v>42963.229571759257</v>
      </c>
      <c r="I180" s="40">
        <f t="shared" si="25"/>
        <v>14.359722222201526</v>
      </c>
      <c r="J180">
        <v>10557.16</v>
      </c>
      <c r="K180">
        <v>9067.66</v>
      </c>
      <c r="L180" s="40">
        <f t="shared" si="26"/>
        <v>99.64718992104082</v>
      </c>
      <c r="M180" s="40">
        <f t="shared" si="27"/>
        <v>80.023682532488891</v>
      </c>
      <c r="O180" s="34">
        <v>42963.230428240742</v>
      </c>
      <c r="P180" s="40">
        <f t="shared" si="28"/>
        <v>14.380277777847368</v>
      </c>
      <c r="Q180">
        <v>2710.42</v>
      </c>
      <c r="R180">
        <v>2294.2800000000002</v>
      </c>
      <c r="S180" s="40">
        <f t="shared" si="31"/>
        <v>4.5847019628003869</v>
      </c>
      <c r="T180" s="40">
        <f t="shared" si="32"/>
        <v>3.6284929845600886</v>
      </c>
    </row>
    <row r="181" spans="1:21" x14ac:dyDescent="0.2">
      <c r="A181" s="34">
        <v>42963.242673611108</v>
      </c>
      <c r="B181" s="40">
        <f t="shared" si="22"/>
        <v>14.674166666634846</v>
      </c>
      <c r="C181">
        <v>6737.92</v>
      </c>
      <c r="D181">
        <v>5729.34</v>
      </c>
      <c r="E181" s="40">
        <f t="shared" si="23"/>
        <v>18.775771344414721</v>
      </c>
      <c r="F181" s="40">
        <f t="shared" si="24"/>
        <v>14.927321480930551</v>
      </c>
      <c r="H181" s="34">
        <v>42963.243530092594</v>
      </c>
      <c r="I181" s="40">
        <f t="shared" si="25"/>
        <v>14.694722222280689</v>
      </c>
      <c r="J181">
        <v>10586.9</v>
      </c>
      <c r="K181">
        <v>8957.6</v>
      </c>
      <c r="L181" s="40">
        <f t="shared" si="26"/>
        <v>99.927900588327446</v>
      </c>
      <c r="M181" s="40">
        <f t="shared" si="27"/>
        <v>79.052383818209165</v>
      </c>
      <c r="O181" s="34">
        <v>42963.244386574072</v>
      </c>
      <c r="P181" s="40">
        <f t="shared" si="28"/>
        <v>14.715277777751908</v>
      </c>
      <c r="Q181">
        <v>2689.1</v>
      </c>
      <c r="R181">
        <v>2235.52</v>
      </c>
      <c r="S181" s="40">
        <f t="shared" si="31"/>
        <v>4.5486389740949811</v>
      </c>
      <c r="T181" s="40">
        <f t="shared" si="32"/>
        <v>3.5355617609201007</v>
      </c>
    </row>
    <row r="182" spans="1:21" x14ac:dyDescent="0.2">
      <c r="A182" s="34">
        <v>42963.256620370368</v>
      </c>
      <c r="B182" s="40">
        <f t="shared" si="22"/>
        <v>15.008888888871297</v>
      </c>
      <c r="C182">
        <v>6784.15</v>
      </c>
      <c r="D182">
        <v>5709.43</v>
      </c>
      <c r="E182" s="40">
        <f t="shared" si="23"/>
        <v>18.904595062899404</v>
      </c>
      <c r="F182" s="40">
        <f t="shared" si="24"/>
        <v>14.875447622740023</v>
      </c>
      <c r="H182" s="34">
        <v>42963.257476851853</v>
      </c>
      <c r="I182" s="40">
        <f t="shared" si="25"/>
        <v>15.029444444517139</v>
      </c>
      <c r="J182">
        <v>10497.79</v>
      </c>
      <c r="K182">
        <v>9130.85</v>
      </c>
      <c r="L182" s="40">
        <f t="shared" si="26"/>
        <v>99.086806857261152</v>
      </c>
      <c r="M182" s="40">
        <f t="shared" si="27"/>
        <v>80.581345314201926</v>
      </c>
      <c r="O182" s="34">
        <v>42963.258321759262</v>
      </c>
      <c r="P182" s="40">
        <f t="shared" si="28"/>
        <v>15.04972222232027</v>
      </c>
      <c r="Q182">
        <v>2808.31</v>
      </c>
      <c r="R182">
        <v>2298.5100000000002</v>
      </c>
      <c r="S182" s="40">
        <f t="shared" si="31"/>
        <v>4.7502838560636178</v>
      </c>
      <c r="T182" s="40">
        <f t="shared" si="32"/>
        <v>3.6351828939541861</v>
      </c>
    </row>
    <row r="183" spans="1:21" x14ac:dyDescent="0.2">
      <c r="A183" s="34">
        <v>42963.270555555559</v>
      </c>
      <c r="B183" s="40">
        <f t="shared" si="22"/>
        <v>15.343333333439659</v>
      </c>
      <c r="C183">
        <v>6772.09</v>
      </c>
      <c r="D183">
        <v>5774.79</v>
      </c>
      <c r="E183" s="40">
        <f t="shared" si="23"/>
        <v>18.870988875468615</v>
      </c>
      <c r="F183" s="40">
        <f t="shared" si="24"/>
        <v>15.045737696639218</v>
      </c>
      <c r="H183" s="34">
        <v>42963.271412037036</v>
      </c>
      <c r="I183" s="40">
        <f t="shared" si="25"/>
        <v>15.363888888910878</v>
      </c>
      <c r="J183">
        <v>10479.049999999999</v>
      </c>
      <c r="K183">
        <v>9043.09</v>
      </c>
      <c r="L183" s="40">
        <f t="shared" si="26"/>
        <v>98.909923269334058</v>
      </c>
      <c r="M183" s="40">
        <f t="shared" si="27"/>
        <v>79.806847993057204</v>
      </c>
      <c r="O183" s="34">
        <v>42963.272268518522</v>
      </c>
      <c r="P183" s="40">
        <f t="shared" si="28"/>
        <v>15.384444444556721</v>
      </c>
      <c r="Q183">
        <v>2720.2</v>
      </c>
      <c r="R183">
        <v>2243.14</v>
      </c>
      <c r="S183" s="40">
        <f t="shared" si="31"/>
        <v>4.6012449285386063</v>
      </c>
      <c r="T183" s="40">
        <f t="shared" si="32"/>
        <v>3.547613087062659</v>
      </c>
    </row>
    <row r="184" spans="1:21" x14ac:dyDescent="0.2">
      <c r="A184" s="34">
        <v>42963.284537037034</v>
      </c>
      <c r="B184" s="40">
        <f t="shared" si="22"/>
        <v>15.678888888854999</v>
      </c>
      <c r="C184">
        <v>6751.4</v>
      </c>
      <c r="D184">
        <v>5813.28</v>
      </c>
      <c r="E184" s="40">
        <f t="shared" si="23"/>
        <v>18.813334479287604</v>
      </c>
      <c r="F184" s="40">
        <f t="shared" si="24"/>
        <v>15.146020208028142</v>
      </c>
      <c r="H184" s="34">
        <v>42963.285381944443</v>
      </c>
      <c r="I184" s="40">
        <f t="shared" si="25"/>
        <v>15.69916666665813</v>
      </c>
      <c r="J184">
        <v>10344.700000000001</v>
      </c>
      <c r="K184">
        <v>8952.9500000000007</v>
      </c>
      <c r="L184" s="40">
        <f t="shared" si="26"/>
        <v>97.641817077338132</v>
      </c>
      <c r="M184" s="40">
        <f t="shared" si="27"/>
        <v>79.011346756411967</v>
      </c>
      <c r="O184" s="34">
        <v>42963.286238425928</v>
      </c>
      <c r="P184" s="40">
        <f t="shared" si="28"/>
        <v>15.719722222303972</v>
      </c>
      <c r="Q184">
        <v>2596.19</v>
      </c>
      <c r="R184">
        <v>2229.16</v>
      </c>
      <c r="S184" s="40">
        <f t="shared" si="31"/>
        <v>4.3914807995818856</v>
      </c>
      <c r="T184" s="40">
        <f t="shared" si="32"/>
        <v>3.5255031737459976</v>
      </c>
    </row>
    <row r="185" spans="1:21" x14ac:dyDescent="0.2">
      <c r="A185" s="34">
        <v>42963.298483796294</v>
      </c>
      <c r="B185" s="40">
        <f t="shared" si="22"/>
        <v>16.01361111109145</v>
      </c>
      <c r="C185">
        <v>6453.07</v>
      </c>
      <c r="D185">
        <v>5768.51</v>
      </c>
      <c r="E185" s="40">
        <f t="shared" si="23"/>
        <v>17.982013260695037</v>
      </c>
      <c r="F185" s="40">
        <f t="shared" si="24"/>
        <v>15.029375676074851</v>
      </c>
      <c r="H185" s="34">
        <v>42963.299328703702</v>
      </c>
      <c r="I185" s="40">
        <f t="shared" si="25"/>
        <v>16.03388888889458</v>
      </c>
      <c r="J185">
        <v>10428.549999999999</v>
      </c>
      <c r="K185">
        <v>9031.5400000000009</v>
      </c>
      <c r="L185" s="40">
        <f t="shared" si="26"/>
        <v>98.433262586819765</v>
      </c>
      <c r="M185" s="40">
        <f t="shared" si="27"/>
        <v>79.704917226657685</v>
      </c>
      <c r="O185" s="34">
        <v>42963.300185185188</v>
      </c>
      <c r="P185" s="40">
        <f t="shared" si="28"/>
        <v>16.054444444540422</v>
      </c>
      <c r="Q185">
        <v>2615.92</v>
      </c>
      <c r="R185">
        <v>2350.81</v>
      </c>
      <c r="S185" s="40">
        <f t="shared" si="31"/>
        <v>4.4248542877224883</v>
      </c>
      <c r="T185" s="40">
        <f t="shared" si="32"/>
        <v>3.7178973765336845</v>
      </c>
    </row>
    <row r="186" spans="1:21" x14ac:dyDescent="0.2">
      <c r="A186" s="34">
        <v>42963.312418981484</v>
      </c>
      <c r="B186" s="40">
        <f t="shared" si="22"/>
        <v>16.348055555659812</v>
      </c>
      <c r="C186">
        <v>6713.78</v>
      </c>
      <c r="D186">
        <v>5710.4</v>
      </c>
      <c r="E186" s="40">
        <f t="shared" si="23"/>
        <v>18.708503237899034</v>
      </c>
      <c r="F186" s="40">
        <f t="shared" si="24"/>
        <v>14.87797487750872</v>
      </c>
      <c r="H186" s="34">
        <v>42963.313275462962</v>
      </c>
      <c r="I186" s="40">
        <f t="shared" si="25"/>
        <v>16.368611111131031</v>
      </c>
      <c r="J186">
        <v>10256.709999999999</v>
      </c>
      <c r="K186">
        <v>9082.42</v>
      </c>
      <c r="L186" s="40">
        <f>(J186/$B$7)/$J$135</f>
        <v>96.811294830715696</v>
      </c>
      <c r="M186" s="40">
        <f>(K186/$C$7)/$J$135</f>
        <v>80.153942109290355</v>
      </c>
      <c r="O186" s="34">
        <v>42963.314131944448</v>
      </c>
      <c r="P186" s="40">
        <f t="shared" si="28"/>
        <v>16.389166666776873</v>
      </c>
      <c r="Q186">
        <v>2731.97</v>
      </c>
      <c r="R186">
        <v>2342.13</v>
      </c>
      <c r="S186" s="40">
        <f t="shared" si="31"/>
        <v>4.621153998757304</v>
      </c>
      <c r="T186" s="40">
        <f t="shared" si="32"/>
        <v>3.7041696191954432</v>
      </c>
    </row>
    <row r="187" spans="1:21" x14ac:dyDescent="0.2">
      <c r="A187" s="34">
        <v>42963.326365740744</v>
      </c>
      <c r="B187" s="40">
        <f t="shared" si="22"/>
        <v>16.682777777896263</v>
      </c>
      <c r="C187">
        <v>6679.45</v>
      </c>
      <c r="D187">
        <v>5707.15</v>
      </c>
      <c r="E187" s="40">
        <f t="shared" si="23"/>
        <v>18.612839853612233</v>
      </c>
      <c r="F187" s="40">
        <f t="shared" si="24"/>
        <v>14.869507271324933</v>
      </c>
      <c r="H187" s="34">
        <v>42963.327222222222</v>
      </c>
      <c r="I187" s="40">
        <f t="shared" si="25"/>
        <v>16.703333333367482</v>
      </c>
      <c r="J187">
        <v>10622.37</v>
      </c>
      <c r="K187">
        <v>9041.2900000000009</v>
      </c>
      <c r="L187" s="40">
        <f t="shared" ref="L187:L189" si="33">(J187/$B$7)/$J$135</f>
        <v>100.26269572513502</v>
      </c>
      <c r="M187" s="40">
        <f t="shared" ref="M187:M189" si="34">(K187/$C$7)/$J$135</f>
        <v>79.790962678813131</v>
      </c>
      <c r="O187" s="34">
        <v>42963.328067129631</v>
      </c>
      <c r="P187" s="40">
        <f t="shared" si="28"/>
        <v>16.723611111170612</v>
      </c>
      <c r="Q187">
        <v>2629.57</v>
      </c>
      <c r="R187">
        <v>2270.12</v>
      </c>
      <c r="S187" s="40">
        <f t="shared" si="31"/>
        <v>4.4479433963448516</v>
      </c>
      <c r="T187" s="40">
        <f t="shared" si="32"/>
        <v>3.5902830056094062</v>
      </c>
    </row>
    <row r="188" spans="1:21" x14ac:dyDescent="0.2">
      <c r="A188" s="34">
        <v>42963.340312499997</v>
      </c>
      <c r="B188" s="40">
        <f t="shared" si="22"/>
        <v>17.01749999995809</v>
      </c>
      <c r="C188">
        <v>6669.41</v>
      </c>
      <c r="D188">
        <v>5694.05</v>
      </c>
      <c r="E188" s="40">
        <f t="shared" si="23"/>
        <v>18.584862563246965</v>
      </c>
      <c r="F188" s="40">
        <f t="shared" si="24"/>
        <v>14.835376304861049</v>
      </c>
      <c r="H188" s="34">
        <v>42963.341157407405</v>
      </c>
      <c r="I188" s="40">
        <f t="shared" si="25"/>
        <v>17.037777777761221</v>
      </c>
      <c r="J188">
        <v>10472.879999999999</v>
      </c>
      <c r="K188">
        <v>9066.59</v>
      </c>
      <c r="L188" s="40">
        <f t="shared" si="33"/>
        <v>98.851685716638741</v>
      </c>
      <c r="M188" s="40">
        <f t="shared" si="34"/>
        <v>80.014239595688252</v>
      </c>
      <c r="O188" s="34">
        <v>42963.342013888891</v>
      </c>
      <c r="P188" s="40">
        <f t="shared" si="28"/>
        <v>17.058333333407063</v>
      </c>
      <c r="Q188">
        <v>2637.59</v>
      </c>
      <c r="R188">
        <v>2201.38</v>
      </c>
      <c r="S188" s="40">
        <f t="shared" si="31"/>
        <v>4.4615093048541086</v>
      </c>
      <c r="T188" s="40">
        <f t="shared" si="32"/>
        <v>3.4815680241081686</v>
      </c>
    </row>
    <row r="189" spans="1:21" x14ac:dyDescent="0.2">
      <c r="A189" s="34">
        <v>42963.354247685187</v>
      </c>
      <c r="B189" s="40">
        <f t="shared" si="22"/>
        <v>17.351944444526453</v>
      </c>
      <c r="C189">
        <v>6713.21</v>
      </c>
      <c r="D189">
        <v>5773.68</v>
      </c>
      <c r="E189" s="40">
        <f t="shared" si="23"/>
        <v>18.706914885756785</v>
      </c>
      <c r="F189" s="40">
        <f t="shared" si="24"/>
        <v>15.042845683450293</v>
      </c>
      <c r="H189" s="34">
        <v>42963.355104166665</v>
      </c>
      <c r="I189" s="40">
        <f t="shared" si="25"/>
        <v>17.372499999997672</v>
      </c>
      <c r="J189">
        <v>10513.57</v>
      </c>
      <c r="K189">
        <v>9067.49</v>
      </c>
      <c r="L189" s="40">
        <f t="shared" si="33"/>
        <v>99.235751522015121</v>
      </c>
      <c r="M189" s="40">
        <f t="shared" si="34"/>
        <v>80.022182252810296</v>
      </c>
      <c r="O189" s="34">
        <v>42963.35596064815</v>
      </c>
      <c r="P189" s="40">
        <f t="shared" si="28"/>
        <v>17.393055555643514</v>
      </c>
      <c r="Q189">
        <v>2652.12</v>
      </c>
      <c r="R189">
        <v>2141.48</v>
      </c>
      <c r="S189" s="40">
        <f t="shared" si="31"/>
        <v>4.486086942090953</v>
      </c>
      <c r="T189" s="40">
        <f t="shared" si="32"/>
        <v>3.3868338461633885</v>
      </c>
    </row>
    <row r="191" spans="1:21" x14ac:dyDescent="0.2">
      <c r="A191" t="s">
        <v>83</v>
      </c>
      <c r="H191" t="s">
        <v>84</v>
      </c>
      <c r="O191" t="s">
        <v>85</v>
      </c>
      <c r="S191" s="34"/>
      <c r="T191" s="34"/>
      <c r="U191" s="34"/>
    </row>
    <row r="192" spans="1:21" x14ac:dyDescent="0.2">
      <c r="A192" s="37" t="s">
        <v>17</v>
      </c>
      <c r="B192" t="s">
        <v>60</v>
      </c>
      <c r="C192">
        <f>'full exp'!N34</f>
        <v>0.31729999999999992</v>
      </c>
      <c r="H192" s="37" t="s">
        <v>20</v>
      </c>
      <c r="I192" t="s">
        <v>60</v>
      </c>
      <c r="J192">
        <f>'full exp'!N35</f>
        <v>9.6799999999999997E-2</v>
      </c>
      <c r="O192" s="45" t="s">
        <v>95</v>
      </c>
      <c r="P192" s="43" t="s">
        <v>60</v>
      </c>
      <c r="Q192" s="43">
        <f>'full exp'!N36</f>
        <v>0.37329999999999997</v>
      </c>
      <c r="R192" s="43"/>
      <c r="S192" s="43"/>
      <c r="T192" s="43"/>
    </row>
    <row r="193" spans="1:21" x14ac:dyDescent="0.2">
      <c r="A193" t="s">
        <v>61</v>
      </c>
      <c r="F193">
        <v>1.1567700000000001</v>
      </c>
      <c r="H193" t="s">
        <v>61</v>
      </c>
      <c r="M193">
        <v>44.28</v>
      </c>
      <c r="O193" s="43" t="s">
        <v>61</v>
      </c>
      <c r="P193" s="43"/>
      <c r="Q193" s="43"/>
      <c r="R193" s="43"/>
      <c r="S193" s="43"/>
      <c r="T193" s="43">
        <v>33.183050000000001</v>
      </c>
    </row>
    <row r="194" spans="1:21" x14ac:dyDescent="0.2">
      <c r="A194" t="s">
        <v>62</v>
      </c>
      <c r="B194" t="s">
        <v>63</v>
      </c>
      <c r="C194" t="s">
        <v>64</v>
      </c>
      <c r="D194" t="s">
        <v>53</v>
      </c>
      <c r="E194" t="s">
        <v>44</v>
      </c>
      <c r="F194" t="s">
        <v>45</v>
      </c>
      <c r="H194" t="s">
        <v>62</v>
      </c>
      <c r="I194" t="s">
        <v>63</v>
      </c>
      <c r="J194" t="s">
        <v>64</v>
      </c>
      <c r="K194" t="s">
        <v>53</v>
      </c>
      <c r="L194" t="s">
        <v>44</v>
      </c>
      <c r="M194" t="s">
        <v>45</v>
      </c>
      <c r="O194" s="43" t="s">
        <v>62</v>
      </c>
      <c r="P194" s="43" t="s">
        <v>63</v>
      </c>
      <c r="Q194" s="43" t="s">
        <v>64</v>
      </c>
      <c r="R194" s="43" t="s">
        <v>53</v>
      </c>
      <c r="S194" s="43" t="s">
        <v>44</v>
      </c>
      <c r="T194" s="43" t="s">
        <v>45</v>
      </c>
    </row>
    <row r="195" spans="1:21" x14ac:dyDescent="0.2">
      <c r="A195" s="34">
        <v>42962.646643518521</v>
      </c>
      <c r="B195" s="40">
        <f>(A195-$B$16)*24</f>
        <v>0.36944444454275072</v>
      </c>
      <c r="C195">
        <v>9283.98</v>
      </c>
      <c r="D195">
        <v>3215.91</v>
      </c>
      <c r="E195" s="40">
        <f>(C195/$B$7)/$C$192</f>
        <v>18.614097012539865</v>
      </c>
      <c r="F195" s="40">
        <f>(D195/$C$7)/$C$192</f>
        <v>6.0286075896066222</v>
      </c>
      <c r="H195" s="34">
        <v>42962.647488425922</v>
      </c>
      <c r="I195" s="40">
        <f>(H195-$B$16)*24</f>
        <v>0.38972222217125818</v>
      </c>
      <c r="J195">
        <v>11560.27</v>
      </c>
      <c r="K195">
        <v>8271.9699999999993</v>
      </c>
      <c r="L195" s="40">
        <f>(J195/$B$7)/$J$192</f>
        <v>75.974958081993108</v>
      </c>
      <c r="M195" s="40">
        <f>(K195/$C$7)/$J$192</f>
        <v>50.829612082626049</v>
      </c>
      <c r="O195" s="34">
        <v>42962.648344907408</v>
      </c>
      <c r="P195" s="40">
        <f>(O195-$B$16)*24</f>
        <v>0.41027777781710029</v>
      </c>
      <c r="Q195">
        <v>5065.5</v>
      </c>
      <c r="R195">
        <v>15063.95</v>
      </c>
      <c r="S195" s="40">
        <f>(Q195/$B$7)/$Q$192</f>
        <v>8.6326111466323567</v>
      </c>
      <c r="T195" s="40">
        <f>(R195/$C$7)/$Q$192</f>
        <v>24.002919991040564</v>
      </c>
    </row>
    <row r="196" spans="1:21" x14ac:dyDescent="0.2">
      <c r="A196" s="34">
        <v>42962.660405092596</v>
      </c>
      <c r="B196" s="40">
        <f t="shared" ref="B196:B246" si="35">(A196-$B$16)*24</f>
        <v>0.69972222234355286</v>
      </c>
      <c r="C196">
        <v>9450.59</v>
      </c>
      <c r="D196">
        <v>4814.57</v>
      </c>
      <c r="E196" s="40">
        <f t="shared" ref="E196:E246" si="36">(C196/$B$7)/$C$192</f>
        <v>18.948144985850803</v>
      </c>
      <c r="F196" s="40">
        <f t="shared" ref="F196:F246" si="37">(D196/$C$7)/$C$192</f>
        <v>9.0254867961766188</v>
      </c>
      <c r="H196" s="34">
        <v>42962.661261574074</v>
      </c>
      <c r="I196" s="40">
        <f t="shared" ref="I196:I246" si="38">(H196-$B$16)*24</f>
        <v>0.72027777781477198</v>
      </c>
      <c r="J196">
        <v>11618.91</v>
      </c>
      <c r="K196">
        <v>8775.16</v>
      </c>
      <c r="L196" s="40">
        <f t="shared" ref="L196:L246" si="39">(J196/$B$7)/$J$192</f>
        <v>76.360344542856737</v>
      </c>
      <c r="M196" s="40">
        <f t="shared" ref="M196:M246" si="40">(K196/$C$7)/$J$192</f>
        <v>53.921614653217652</v>
      </c>
      <c r="O196" s="34">
        <v>42962.662118055552</v>
      </c>
      <c r="P196" s="40">
        <f t="shared" ref="P196:P246" si="41">(O196-$B$16)*24</f>
        <v>0.7408333332859911</v>
      </c>
      <c r="Q196">
        <v>4437.34</v>
      </c>
      <c r="R196">
        <v>11691.68</v>
      </c>
      <c r="S196" s="40">
        <f t="shared" ref="S196:S246" si="42">(Q196/$B$7)/$Q$192</f>
        <v>7.5621026049546201</v>
      </c>
      <c r="T196" s="40">
        <f t="shared" ref="T196:T246" si="43">(R196/$C$7)/$Q$192</f>
        <v>18.629540034376717</v>
      </c>
    </row>
    <row r="197" spans="1:21" x14ac:dyDescent="0.2">
      <c r="A197" s="34">
        <v>42962.674224537041</v>
      </c>
      <c r="B197" s="40">
        <f t="shared" si="35"/>
        <v>1.0313888890086673</v>
      </c>
      <c r="C197">
        <v>9805.0300000000007</v>
      </c>
      <c r="D197">
        <v>5989.88</v>
      </c>
      <c r="E197" s="40">
        <f t="shared" si="36"/>
        <v>19.658786385888789</v>
      </c>
      <c r="F197" s="40">
        <f t="shared" si="37"/>
        <v>11.228745838295509</v>
      </c>
      <c r="H197" s="34">
        <v>42962.675081018519</v>
      </c>
      <c r="I197" s="40">
        <f t="shared" si="38"/>
        <v>1.0519444444798864</v>
      </c>
      <c r="J197">
        <v>11541.24</v>
      </c>
      <c r="K197">
        <v>9346.2900000000009</v>
      </c>
      <c r="L197" s="40">
        <f t="shared" si="39"/>
        <v>75.849891500304238</v>
      </c>
      <c r="M197" s="40">
        <f t="shared" si="40"/>
        <v>57.431095024731363</v>
      </c>
      <c r="O197" s="34">
        <v>42962.675925925927</v>
      </c>
      <c r="P197" s="40">
        <f t="shared" si="41"/>
        <v>1.0722222222830169</v>
      </c>
      <c r="Q197">
        <v>3946.03</v>
      </c>
      <c r="R197">
        <v>9266.16</v>
      </c>
      <c r="S197" s="40">
        <f t="shared" si="42"/>
        <v>6.7248134563114563</v>
      </c>
      <c r="T197" s="40">
        <f t="shared" si="43"/>
        <v>14.764712914221066</v>
      </c>
      <c r="U197" s="34"/>
    </row>
    <row r="198" spans="1:21" x14ac:dyDescent="0.2">
      <c r="A198" s="34">
        <v>42962.688171296293</v>
      </c>
      <c r="B198" s="40">
        <f t="shared" si="35"/>
        <v>1.3661111110704951</v>
      </c>
      <c r="C198">
        <v>10155.25</v>
      </c>
      <c r="D198">
        <v>6948.45</v>
      </c>
      <c r="E198" s="40">
        <f t="shared" si="36"/>
        <v>20.360966814512253</v>
      </c>
      <c r="F198" s="40">
        <f t="shared" si="37"/>
        <v>13.025699850431799</v>
      </c>
      <c r="H198" s="34">
        <v>42962.689016203702</v>
      </c>
      <c r="I198" s="40">
        <f t="shared" si="38"/>
        <v>1.3863888888736255</v>
      </c>
      <c r="J198">
        <v>11852.16</v>
      </c>
      <c r="K198">
        <v>9513.0400000000009</v>
      </c>
      <c r="L198" s="40">
        <f t="shared" si="39"/>
        <v>77.893280968444103</v>
      </c>
      <c r="M198" s="40">
        <f t="shared" si="40"/>
        <v>58.455740642979237</v>
      </c>
      <c r="O198" s="34">
        <v>42962.689872685187</v>
      </c>
      <c r="P198" s="40">
        <f t="shared" si="41"/>
        <v>1.4069444445194677</v>
      </c>
      <c r="Q198">
        <v>3668.46</v>
      </c>
      <c r="R198">
        <v>7567.95</v>
      </c>
      <c r="S198" s="40">
        <f t="shared" si="42"/>
        <v>6.2517794269025639</v>
      </c>
      <c r="T198" s="40">
        <f t="shared" si="43"/>
        <v>12.058782613205395</v>
      </c>
    </row>
    <row r="199" spans="1:21" x14ac:dyDescent="0.2">
      <c r="A199" s="34">
        <v>42962.702106481483</v>
      </c>
      <c r="B199" s="40">
        <f t="shared" si="35"/>
        <v>1.7005555556388572</v>
      </c>
      <c r="C199">
        <v>10130.34</v>
      </c>
      <c r="D199">
        <v>7451.92</v>
      </c>
      <c r="E199" s="40">
        <f t="shared" si="36"/>
        <v>20.311023023532272</v>
      </c>
      <c r="F199" s="40">
        <f t="shared" si="37"/>
        <v>13.969514529057523</v>
      </c>
      <c r="H199" s="34">
        <v>42962.702962962961</v>
      </c>
      <c r="I199" s="40">
        <f t="shared" si="38"/>
        <v>1.7211111111100763</v>
      </c>
      <c r="J199">
        <v>11890.8</v>
      </c>
      <c r="K199">
        <v>9943.93</v>
      </c>
      <c r="L199" s="40">
        <f t="shared" si="39"/>
        <v>78.147225935152335</v>
      </c>
      <c r="M199" s="40">
        <f t="shared" si="40"/>
        <v>61.10347407894222</v>
      </c>
      <c r="O199" s="34">
        <v>42962.703819444447</v>
      </c>
      <c r="P199" s="40">
        <f t="shared" si="41"/>
        <v>1.7416666667559184</v>
      </c>
      <c r="Q199">
        <v>3427.52</v>
      </c>
      <c r="R199">
        <v>6278.1</v>
      </c>
      <c r="S199" s="40">
        <f t="shared" si="42"/>
        <v>5.8411701425930973</v>
      </c>
      <c r="T199" s="40">
        <f t="shared" si="43"/>
        <v>10.003533734229851</v>
      </c>
    </row>
    <row r="200" spans="1:21" x14ac:dyDescent="0.2">
      <c r="A200" s="34">
        <v>42962.715775462966</v>
      </c>
      <c r="B200" s="40">
        <f t="shared" si="35"/>
        <v>2.028611111221835</v>
      </c>
      <c r="C200">
        <v>10244.18</v>
      </c>
      <c r="D200">
        <v>7842.01</v>
      </c>
      <c r="E200" s="40">
        <f t="shared" si="36"/>
        <v>20.539268754771193</v>
      </c>
      <c r="F200" s="40">
        <f t="shared" si="37"/>
        <v>14.700784849007288</v>
      </c>
      <c r="H200" s="34">
        <v>42962.716631944444</v>
      </c>
      <c r="I200" s="40">
        <f t="shared" si="38"/>
        <v>2.0491666666930541</v>
      </c>
      <c r="J200">
        <v>11893.34</v>
      </c>
      <c r="K200">
        <v>9980.84</v>
      </c>
      <c r="L200" s="40">
        <f t="shared" si="39"/>
        <v>78.16391900491007</v>
      </c>
      <c r="M200" s="40">
        <f t="shared" si="40"/>
        <v>61.330278695251238</v>
      </c>
      <c r="O200" s="34">
        <v>42962.717488425929</v>
      </c>
      <c r="P200" s="40">
        <f t="shared" si="41"/>
        <v>2.0697222223388962</v>
      </c>
      <c r="Q200">
        <v>3352.98</v>
      </c>
      <c r="R200">
        <v>5202.1899999999996</v>
      </c>
      <c r="S200" s="40">
        <f t="shared" si="42"/>
        <v>5.7141392799201185</v>
      </c>
      <c r="T200" s="40">
        <f t="shared" si="43"/>
        <v>8.2891771645678123</v>
      </c>
      <c r="U200" s="34"/>
    </row>
    <row r="201" spans="1:21" x14ac:dyDescent="0.2">
      <c r="A201" s="34">
        <v>42962.729548611111</v>
      </c>
      <c r="B201" s="40">
        <f t="shared" si="35"/>
        <v>2.3591666666907258</v>
      </c>
      <c r="C201">
        <v>10378.82</v>
      </c>
      <c r="D201">
        <v>8416.42</v>
      </c>
      <c r="E201" s="40">
        <f t="shared" si="36"/>
        <v>20.809217852223831</v>
      </c>
      <c r="F201" s="40">
        <f t="shared" si="37"/>
        <v>15.777585034816573</v>
      </c>
      <c r="H201" s="34">
        <v>42962.730405092596</v>
      </c>
      <c r="I201" s="40">
        <f t="shared" si="38"/>
        <v>2.3797222223365679</v>
      </c>
      <c r="J201">
        <v>11732.89</v>
      </c>
      <c r="K201">
        <v>10190.469999999999</v>
      </c>
      <c r="L201" s="40">
        <f t="shared" si="39"/>
        <v>77.109429618048367</v>
      </c>
      <c r="M201" s="40">
        <f t="shared" si="40"/>
        <v>62.618413393621864</v>
      </c>
      <c r="O201" s="34">
        <v>42962.731261574074</v>
      </c>
      <c r="P201" s="40">
        <f t="shared" si="41"/>
        <v>2.4002777778077871</v>
      </c>
      <c r="Q201">
        <v>3105.38</v>
      </c>
      <c r="R201">
        <v>4369.75</v>
      </c>
      <c r="S201" s="40">
        <f t="shared" si="42"/>
        <v>5.2921800419562119</v>
      </c>
      <c r="T201" s="40">
        <f t="shared" si="43"/>
        <v>6.9627660494657446</v>
      </c>
    </row>
    <row r="202" spans="1:21" x14ac:dyDescent="0.2">
      <c r="A202" s="34">
        <v>42962.743356481478</v>
      </c>
      <c r="B202" s="40">
        <f t="shared" si="35"/>
        <v>2.6905555555131286</v>
      </c>
      <c r="C202">
        <v>10272.6</v>
      </c>
      <c r="D202">
        <v>8510.8700000000008</v>
      </c>
      <c r="E202" s="40">
        <f t="shared" si="36"/>
        <v>20.596249988799745</v>
      </c>
      <c r="F202" s="40">
        <f t="shared" si="37"/>
        <v>15.954642846396608</v>
      </c>
      <c r="H202" s="34">
        <v>42962.744212962964</v>
      </c>
      <c r="I202" s="40">
        <f t="shared" si="38"/>
        <v>2.7111111111589707</v>
      </c>
      <c r="J202">
        <v>11823.82</v>
      </c>
      <c r="K202">
        <v>10344.299999999999</v>
      </c>
      <c r="L202" s="40">
        <f t="shared" si="39"/>
        <v>77.707028371225888</v>
      </c>
      <c r="M202" s="40">
        <f t="shared" si="40"/>
        <v>63.563668178959624</v>
      </c>
      <c r="O202" s="34">
        <v>42962.745069444441</v>
      </c>
      <c r="P202" s="40">
        <f t="shared" si="41"/>
        <v>2.7316666666301899</v>
      </c>
      <c r="Q202">
        <v>2956.1</v>
      </c>
      <c r="R202">
        <v>4022.52</v>
      </c>
      <c r="S202" s="40">
        <f t="shared" si="42"/>
        <v>5.0377774771611712</v>
      </c>
      <c r="T202" s="40">
        <f t="shared" si="43"/>
        <v>6.4094892589500425</v>
      </c>
    </row>
    <row r="203" spans="1:21" x14ac:dyDescent="0.2">
      <c r="A203" s="34">
        <v>42962.757303240738</v>
      </c>
      <c r="B203" s="40">
        <f t="shared" si="35"/>
        <v>3.0252777777495794</v>
      </c>
      <c r="C203">
        <v>10182.27</v>
      </c>
      <c r="D203">
        <v>8792.2199999999993</v>
      </c>
      <c r="E203" s="40">
        <f t="shared" si="36"/>
        <v>20.415141091199498</v>
      </c>
      <c r="F203" s="40">
        <f t="shared" si="37"/>
        <v>16.482067042140834</v>
      </c>
      <c r="H203" s="34">
        <v>42962.758159722223</v>
      </c>
      <c r="I203" s="40">
        <f t="shared" si="38"/>
        <v>3.0458333333954215</v>
      </c>
      <c r="J203">
        <v>11773.91</v>
      </c>
      <c r="K203">
        <v>10295.280000000001</v>
      </c>
      <c r="L203" s="40">
        <f t="shared" si="39"/>
        <v>77.379016122561097</v>
      </c>
      <c r="M203" s="40">
        <f t="shared" si="40"/>
        <v>63.262450018800642</v>
      </c>
      <c r="O203" s="34">
        <v>42962.759016203701</v>
      </c>
      <c r="P203" s="40">
        <f t="shared" si="41"/>
        <v>3.0663888888666406</v>
      </c>
      <c r="Q203">
        <v>2864.38</v>
      </c>
      <c r="R203">
        <v>3760.37</v>
      </c>
      <c r="S203" s="40">
        <f t="shared" si="42"/>
        <v>4.8814685058120215</v>
      </c>
      <c r="T203" s="40">
        <f t="shared" si="43"/>
        <v>5.991779065033354</v>
      </c>
      <c r="U203" s="34"/>
    </row>
    <row r="204" spans="1:21" x14ac:dyDescent="0.2">
      <c r="A204" s="34">
        <v>42962.771249999998</v>
      </c>
      <c r="B204" s="40">
        <f t="shared" si="35"/>
        <v>3.3599999999860302</v>
      </c>
      <c r="C204">
        <v>10518.95</v>
      </c>
      <c r="D204">
        <v>9026.7900000000009</v>
      </c>
      <c r="E204" s="40">
        <f t="shared" si="36"/>
        <v>21.090174232393462</v>
      </c>
      <c r="F204" s="40">
        <f t="shared" si="37"/>
        <v>16.92179653777163</v>
      </c>
      <c r="H204" s="34">
        <v>42962.772094907406</v>
      </c>
      <c r="I204" s="40">
        <f t="shared" si="38"/>
        <v>3.3802777777891606</v>
      </c>
      <c r="J204">
        <v>11741.02</v>
      </c>
      <c r="K204">
        <v>10486.49</v>
      </c>
      <c r="L204" s="40">
        <f t="shared" si="39"/>
        <v>77.162860585422536</v>
      </c>
      <c r="M204" s="40">
        <f t="shared" si="40"/>
        <v>64.437397477062575</v>
      </c>
      <c r="O204" s="34">
        <v>42962.772951388892</v>
      </c>
      <c r="P204" s="40">
        <f t="shared" si="41"/>
        <v>3.4008333334350027</v>
      </c>
      <c r="Q204">
        <v>2861.95</v>
      </c>
      <c r="R204">
        <v>3229.52</v>
      </c>
      <c r="S204" s="40">
        <f t="shared" si="42"/>
        <v>4.8773273065056699</v>
      </c>
      <c r="T204" s="40">
        <f t="shared" si="43"/>
        <v>5.1459218976075549</v>
      </c>
    </row>
    <row r="205" spans="1:21" x14ac:dyDescent="0.2">
      <c r="A205" s="34">
        <v>42962.785196759258</v>
      </c>
      <c r="B205" s="40">
        <f t="shared" si="35"/>
        <v>3.6947222222224809</v>
      </c>
      <c r="C205">
        <v>10349.459999999999</v>
      </c>
      <c r="D205">
        <v>8875.83</v>
      </c>
      <c r="E205" s="40">
        <f t="shared" si="36"/>
        <v>20.750351946837547</v>
      </c>
      <c r="F205" s="40">
        <f t="shared" si="37"/>
        <v>16.638803978363246</v>
      </c>
      <c r="H205" s="34">
        <v>42962.786053240743</v>
      </c>
      <c r="I205" s="40">
        <f t="shared" si="38"/>
        <v>3.715277777868323</v>
      </c>
      <c r="J205">
        <v>11821.18</v>
      </c>
      <c r="K205">
        <v>10686.86</v>
      </c>
      <c r="L205" s="40">
        <f t="shared" si="39"/>
        <v>77.689678093997387</v>
      </c>
      <c r="M205" s="40">
        <f t="shared" si="40"/>
        <v>65.668631315313405</v>
      </c>
      <c r="O205" s="34">
        <v>42962.786909722221</v>
      </c>
      <c r="P205" s="40">
        <f t="shared" si="41"/>
        <v>3.7358333333395422</v>
      </c>
      <c r="Q205">
        <v>2860.38</v>
      </c>
      <c r="R205">
        <v>3063.22</v>
      </c>
      <c r="S205" s="40">
        <f t="shared" si="42"/>
        <v>4.8746517168303747</v>
      </c>
      <c r="T205" s="40">
        <f t="shared" si="43"/>
        <v>4.8809392340624651</v>
      </c>
    </row>
    <row r="206" spans="1:21" x14ac:dyDescent="0.2">
      <c r="A206" s="34">
        <v>42962.799155092594</v>
      </c>
      <c r="B206" s="40">
        <f t="shared" si="35"/>
        <v>4.0297222223016433</v>
      </c>
      <c r="C206">
        <v>10416.969999999999</v>
      </c>
      <c r="D206">
        <v>9027.31</v>
      </c>
      <c r="E206" s="40">
        <f t="shared" si="36"/>
        <v>20.885707439774471</v>
      </c>
      <c r="F206" s="40">
        <f t="shared" si="37"/>
        <v>16.922771339910554</v>
      </c>
      <c r="H206" s="34">
        <v>42962.800011574072</v>
      </c>
      <c r="I206" s="40">
        <f t="shared" si="38"/>
        <v>4.0502777777728625</v>
      </c>
      <c r="J206">
        <v>11933.71</v>
      </c>
      <c r="K206">
        <v>10410.61</v>
      </c>
      <c r="L206" s="40">
        <f t="shared" si="39"/>
        <v>78.429233660862749</v>
      </c>
      <c r="M206" s="40">
        <f t="shared" si="40"/>
        <v>63.971129953748338</v>
      </c>
      <c r="O206" s="34">
        <v>42962.800868055558</v>
      </c>
      <c r="P206" s="40">
        <f t="shared" si="41"/>
        <v>4.0708333334187046</v>
      </c>
      <c r="Q206">
        <v>2780.95</v>
      </c>
      <c r="R206">
        <v>3008.41</v>
      </c>
      <c r="S206" s="40">
        <f t="shared" si="42"/>
        <v>4.7392873296273326</v>
      </c>
      <c r="T206" s="40">
        <f t="shared" si="43"/>
        <v>4.7936048997936354</v>
      </c>
      <c r="U206" s="34"/>
    </row>
    <row r="207" spans="1:21" x14ac:dyDescent="0.2">
      <c r="A207" s="34">
        <v>42962.812962962962</v>
      </c>
      <c r="B207" s="40">
        <f t="shared" si="35"/>
        <v>4.3611111111240461</v>
      </c>
      <c r="C207">
        <v>10391.11</v>
      </c>
      <c r="D207">
        <v>9208.19</v>
      </c>
      <c r="E207" s="40">
        <f t="shared" si="36"/>
        <v>20.83385892774146</v>
      </c>
      <c r="F207" s="40">
        <f t="shared" si="37"/>
        <v>17.261852514697178</v>
      </c>
      <c r="H207" s="34">
        <v>42962.813819444447</v>
      </c>
      <c r="I207" s="40">
        <f t="shared" si="38"/>
        <v>4.3816666667698883</v>
      </c>
      <c r="J207">
        <v>11705.63</v>
      </c>
      <c r="K207">
        <v>10278.4</v>
      </c>
      <c r="L207" s="40">
        <f t="shared" si="39"/>
        <v>76.930274861514548</v>
      </c>
      <c r="M207" s="40">
        <f t="shared" si="40"/>
        <v>63.158725772707548</v>
      </c>
      <c r="O207" s="34">
        <v>42962.814675925925</v>
      </c>
      <c r="P207" s="40">
        <f t="shared" si="41"/>
        <v>4.4022222222411074</v>
      </c>
      <c r="Q207">
        <v>2746.95</v>
      </c>
      <c r="R207">
        <v>2937.35</v>
      </c>
      <c r="S207" s="40">
        <f t="shared" si="42"/>
        <v>4.6813446232833389</v>
      </c>
      <c r="T207" s="40">
        <f t="shared" si="43"/>
        <v>4.680377791726805</v>
      </c>
    </row>
    <row r="208" spans="1:21" x14ac:dyDescent="0.2">
      <c r="A208" s="34">
        <v>42962.826921296299</v>
      </c>
      <c r="B208" s="40">
        <f t="shared" si="35"/>
        <v>4.6961111112032086</v>
      </c>
      <c r="C208">
        <v>10296.19</v>
      </c>
      <c r="D208">
        <v>9201.07</v>
      </c>
      <c r="E208" s="40">
        <f t="shared" si="36"/>
        <v>20.643547220000784</v>
      </c>
      <c r="F208" s="40">
        <f t="shared" si="37"/>
        <v>17.248505223871877</v>
      </c>
      <c r="H208" s="34">
        <v>42962.827777777777</v>
      </c>
      <c r="I208" s="40">
        <f t="shared" si="38"/>
        <v>4.7166666666744277</v>
      </c>
      <c r="J208">
        <v>11830.26</v>
      </c>
      <c r="K208">
        <v>10324.32</v>
      </c>
      <c r="L208" s="40">
        <f t="shared" si="39"/>
        <v>77.749352532343934</v>
      </c>
      <c r="M208" s="40">
        <f t="shared" si="40"/>
        <v>63.440895048809146</v>
      </c>
      <c r="O208" s="34">
        <v>42962.828622685185</v>
      </c>
      <c r="P208" s="40">
        <f t="shared" si="41"/>
        <v>4.7369444444775581</v>
      </c>
      <c r="Q208">
        <v>2764.35</v>
      </c>
      <c r="R208">
        <v>2721.28</v>
      </c>
      <c r="S208" s="40">
        <f t="shared" si="42"/>
        <v>4.7109976553535002</v>
      </c>
      <c r="T208" s="40">
        <f t="shared" si="43"/>
        <v>4.3360915372939282</v>
      </c>
    </row>
    <row r="209" spans="1:21" x14ac:dyDescent="0.2">
      <c r="A209" s="34">
        <v>42962.840879629628</v>
      </c>
      <c r="B209" s="40">
        <f t="shared" si="35"/>
        <v>5.031111111107748</v>
      </c>
      <c r="C209">
        <v>10329.200000000001</v>
      </c>
      <c r="D209">
        <v>9149.84</v>
      </c>
      <c r="E209" s="40">
        <f t="shared" si="36"/>
        <v>20.709731264169765</v>
      </c>
      <c r="F209" s="40">
        <f t="shared" si="37"/>
        <v>17.152468466992627</v>
      </c>
      <c r="H209" s="34">
        <v>42962.841736111113</v>
      </c>
      <c r="I209" s="40">
        <f t="shared" si="38"/>
        <v>5.0516666667535901</v>
      </c>
      <c r="J209">
        <v>11848.87</v>
      </c>
      <c r="K209">
        <v>10375.77</v>
      </c>
      <c r="L209" s="40">
        <f t="shared" si="39"/>
        <v>77.871658842655535</v>
      </c>
      <c r="M209" s="40">
        <f t="shared" si="40"/>
        <v>63.7570450761486</v>
      </c>
      <c r="O209" s="34">
        <v>42962.842592592591</v>
      </c>
      <c r="P209" s="40">
        <f t="shared" si="41"/>
        <v>5.0722222222248092</v>
      </c>
      <c r="Q209">
        <v>2736.08</v>
      </c>
      <c r="R209">
        <v>2702.19</v>
      </c>
      <c r="S209" s="40">
        <f t="shared" si="42"/>
        <v>4.6628199992257153</v>
      </c>
      <c r="T209" s="40">
        <f t="shared" si="43"/>
        <v>4.3056735033367675</v>
      </c>
      <c r="U209" s="34"/>
    </row>
    <row r="210" spans="1:21" x14ac:dyDescent="0.2">
      <c r="A210" s="34">
        <v>42962.854826388888</v>
      </c>
      <c r="B210" s="40">
        <f t="shared" si="35"/>
        <v>5.3658333333441988</v>
      </c>
      <c r="C210">
        <v>10423.27</v>
      </c>
      <c r="D210">
        <v>9153.68</v>
      </c>
      <c r="E210" s="40">
        <f t="shared" si="36"/>
        <v>20.89833874781036</v>
      </c>
      <c r="F210" s="40">
        <f t="shared" si="37"/>
        <v>17.159667005864698</v>
      </c>
      <c r="H210" s="34">
        <v>42962.855682870373</v>
      </c>
      <c r="I210" s="40">
        <f t="shared" si="38"/>
        <v>5.3863888889900409</v>
      </c>
      <c r="J210">
        <v>11899.3</v>
      </c>
      <c r="K210">
        <v>10353.540000000001</v>
      </c>
      <c r="L210" s="40">
        <f t="shared" si="39"/>
        <v>78.203088570168376</v>
      </c>
      <c r="M210" s="40">
        <f t="shared" si="40"/>
        <v>63.620446143053243</v>
      </c>
      <c r="O210" s="34">
        <v>42962.856527777774</v>
      </c>
      <c r="P210" s="40">
        <f t="shared" si="41"/>
        <v>5.4066666666185483</v>
      </c>
      <c r="Q210">
        <v>2752.57</v>
      </c>
      <c r="R210">
        <v>2665.58</v>
      </c>
      <c r="S210" s="40">
        <f t="shared" si="42"/>
        <v>4.6909222118025529</v>
      </c>
      <c r="T210" s="40">
        <f t="shared" si="43"/>
        <v>4.2473390757217002</v>
      </c>
    </row>
    <row r="211" spans="1:21" x14ac:dyDescent="0.2">
      <c r="A211" s="34">
        <v>42962.868773148148</v>
      </c>
      <c r="B211" s="40">
        <f t="shared" si="35"/>
        <v>5.7005555555806495</v>
      </c>
      <c r="C211">
        <v>10561.78</v>
      </c>
      <c r="D211">
        <v>9054.56</v>
      </c>
      <c r="E211" s="40">
        <f t="shared" si="36"/>
        <v>21.176047077342186</v>
      </c>
      <c r="F211" s="40">
        <f t="shared" si="37"/>
        <v>16.973854721229305</v>
      </c>
      <c r="H211" s="34">
        <v>42962.869629629633</v>
      </c>
      <c r="I211" s="40">
        <f t="shared" si="38"/>
        <v>5.7211111112264916</v>
      </c>
      <c r="J211">
        <v>11743.1</v>
      </c>
      <c r="K211">
        <v>10497.47</v>
      </c>
      <c r="L211" s="40">
        <f t="shared" si="39"/>
        <v>77.176530500814692</v>
      </c>
      <c r="M211" s="40">
        <f t="shared" si="40"/>
        <v>64.50486739543355</v>
      </c>
      <c r="O211" s="34">
        <v>42962.870486111111</v>
      </c>
      <c r="P211" s="40">
        <f t="shared" si="41"/>
        <v>5.7416666666977108</v>
      </c>
      <c r="Q211">
        <v>2803.03</v>
      </c>
      <c r="R211">
        <v>2723.23</v>
      </c>
      <c r="S211" s="40">
        <f t="shared" si="42"/>
        <v>4.7769160048060204</v>
      </c>
      <c r="T211" s="40">
        <f t="shared" si="43"/>
        <v>4.3391986701496874</v>
      </c>
    </row>
    <row r="212" spans="1:21" x14ac:dyDescent="0.2">
      <c r="A212" s="34">
        <v>42962.882731481484</v>
      </c>
      <c r="B212" s="40">
        <f t="shared" si="35"/>
        <v>6.0355555556598119</v>
      </c>
      <c r="C212">
        <v>10382.69</v>
      </c>
      <c r="D212">
        <v>9110.1299999999992</v>
      </c>
      <c r="E212" s="40">
        <f t="shared" si="36"/>
        <v>20.816977084303019</v>
      </c>
      <c r="F212" s="40">
        <f t="shared" si="37"/>
        <v>17.078027326729597</v>
      </c>
      <c r="H212" s="34">
        <v>42962.883576388886</v>
      </c>
      <c r="I212" s="40">
        <f t="shared" si="38"/>
        <v>6.0558333332883194</v>
      </c>
      <c r="J212">
        <v>11656.02</v>
      </c>
      <c r="K212">
        <v>10542.86</v>
      </c>
      <c r="L212" s="40">
        <f t="shared" si="39"/>
        <v>76.604234235262084</v>
      </c>
      <c r="M212" s="40">
        <f t="shared" si="40"/>
        <v>64.783779926841476</v>
      </c>
      <c r="O212" s="34">
        <v>42962.884432870371</v>
      </c>
      <c r="P212" s="40">
        <f t="shared" si="41"/>
        <v>6.0763888889341615</v>
      </c>
      <c r="Q212">
        <v>2786.98</v>
      </c>
      <c r="R212">
        <v>2649.37</v>
      </c>
      <c r="S212" s="40">
        <f t="shared" si="42"/>
        <v>4.7495636390171647</v>
      </c>
      <c r="T212" s="40">
        <f t="shared" si="43"/>
        <v>4.2215100379822781</v>
      </c>
      <c r="U212" s="34"/>
    </row>
    <row r="213" spans="1:21" x14ac:dyDescent="0.2">
      <c r="A213" s="34">
        <v>42962.896678240744</v>
      </c>
      <c r="B213" s="40">
        <f t="shared" si="35"/>
        <v>6.3702777778962627</v>
      </c>
      <c r="C213">
        <v>10282.83</v>
      </c>
      <c r="D213">
        <v>9077.64</v>
      </c>
      <c r="E213" s="40">
        <f t="shared" si="36"/>
        <v>20.616760827086587</v>
      </c>
      <c r="F213" s="40">
        <f t="shared" si="37"/>
        <v>17.017120939241661</v>
      </c>
      <c r="H213" s="34">
        <v>42962.897534722222</v>
      </c>
      <c r="I213" s="40">
        <f t="shared" si="38"/>
        <v>6.3908333333674818</v>
      </c>
      <c r="J213">
        <v>12026</v>
      </c>
      <c r="K213">
        <v>10442.19</v>
      </c>
      <c r="L213" s="40">
        <f t="shared" si="39"/>
        <v>79.035770435642846</v>
      </c>
      <c r="M213" s="40">
        <f t="shared" si="40"/>
        <v>64.165182779081277</v>
      </c>
      <c r="O213" s="34">
        <v>42962.8983912037</v>
      </c>
      <c r="P213" s="40">
        <f t="shared" si="41"/>
        <v>6.411388888838701</v>
      </c>
      <c r="Q213">
        <v>2824.19</v>
      </c>
      <c r="R213">
        <v>2610.4299999999998</v>
      </c>
      <c r="S213" s="40">
        <f t="shared" si="42"/>
        <v>4.8129768185189299</v>
      </c>
      <c r="T213" s="40">
        <f t="shared" si="43"/>
        <v>4.1594629849549429</v>
      </c>
    </row>
    <row r="214" spans="1:21" x14ac:dyDescent="0.2">
      <c r="A214" s="34">
        <v>42962.910624999997</v>
      </c>
      <c r="B214" s="40">
        <f t="shared" si="35"/>
        <v>6.7049999999580905</v>
      </c>
      <c r="C214">
        <v>10225.77</v>
      </c>
      <c r="D214">
        <v>9205.6299999999992</v>
      </c>
      <c r="E214" s="40">
        <f t="shared" si="36"/>
        <v>20.502357265732996</v>
      </c>
      <c r="F214" s="40">
        <f t="shared" si="37"/>
        <v>17.257053488782461</v>
      </c>
      <c r="H214" s="34">
        <v>42962.911481481482</v>
      </c>
      <c r="I214" s="40">
        <f t="shared" si="38"/>
        <v>6.7255555556039326</v>
      </c>
      <c r="J214">
        <v>11584.3</v>
      </c>
      <c r="K214">
        <v>10600.04</v>
      </c>
      <c r="L214" s="40">
        <f t="shared" si="39"/>
        <v>76.132885037220802</v>
      </c>
      <c r="M214" s="40">
        <f t="shared" si="40"/>
        <v>65.135139665680555</v>
      </c>
      <c r="O214" s="34">
        <v>42962.912326388891</v>
      </c>
      <c r="P214" s="40">
        <f t="shared" si="41"/>
        <v>6.745833333407063</v>
      </c>
      <c r="Q214">
        <v>2767.52</v>
      </c>
      <c r="R214">
        <v>2559.1799999999998</v>
      </c>
      <c r="S214" s="40">
        <f t="shared" si="42"/>
        <v>4.7163999606214553</v>
      </c>
      <c r="T214" s="40">
        <f t="shared" si="43"/>
        <v>4.0778011598997068</v>
      </c>
    </row>
    <row r="215" spans="1:21" x14ac:dyDescent="0.2">
      <c r="A215" s="34">
        <v>42962.924571759257</v>
      </c>
      <c r="B215" s="40">
        <f t="shared" si="35"/>
        <v>7.0397222221945412</v>
      </c>
      <c r="C215">
        <v>10113.6</v>
      </c>
      <c r="D215">
        <v>9213.7000000000007</v>
      </c>
      <c r="E215" s="40">
        <f t="shared" si="36"/>
        <v>20.277459833608347</v>
      </c>
      <c r="F215" s="40">
        <f t="shared" si="37"/>
        <v>17.272181668130806</v>
      </c>
      <c r="H215" s="34">
        <v>42962.925416666665</v>
      </c>
      <c r="I215" s="40">
        <f t="shared" si="38"/>
        <v>7.0599999999976717</v>
      </c>
      <c r="J215">
        <v>11754.46</v>
      </c>
      <c r="K215">
        <v>10622.96</v>
      </c>
      <c r="L215" s="40">
        <f t="shared" si="39"/>
        <v>77.251189269494958</v>
      </c>
      <c r="M215" s="40">
        <f t="shared" si="40"/>
        <v>65.275978511678986</v>
      </c>
      <c r="O215" s="34">
        <v>42962.92627314815</v>
      </c>
      <c r="P215" s="40">
        <f t="shared" si="41"/>
        <v>7.0805555556435138</v>
      </c>
      <c r="Q215">
        <v>2759.54</v>
      </c>
      <c r="R215">
        <v>2519.84</v>
      </c>
      <c r="S215" s="40">
        <f t="shared" si="42"/>
        <v>4.7028004666030707</v>
      </c>
      <c r="T215" s="40">
        <f t="shared" si="43"/>
        <v>4.0151167462865756</v>
      </c>
      <c r="U215" s="34"/>
    </row>
    <row r="216" spans="1:21" x14ac:dyDescent="0.2">
      <c r="A216" s="34">
        <v>42962.938506944447</v>
      </c>
      <c r="B216" s="40">
        <f t="shared" si="35"/>
        <v>7.3741666667629033</v>
      </c>
      <c r="C216">
        <v>10337.09</v>
      </c>
      <c r="D216">
        <v>9003.1299999999992</v>
      </c>
      <c r="E216" s="40">
        <f t="shared" si="36"/>
        <v>20.725550473757565</v>
      </c>
      <c r="F216" s="40">
        <f t="shared" si="37"/>
        <v>16.877443040450469</v>
      </c>
      <c r="H216" s="34">
        <v>42962.939363425925</v>
      </c>
      <c r="I216" s="40">
        <f t="shared" si="38"/>
        <v>7.3947222222341225</v>
      </c>
      <c r="J216">
        <v>11600.05</v>
      </c>
      <c r="K216">
        <v>10591.95</v>
      </c>
      <c r="L216" s="40">
        <f t="shared" si="39"/>
        <v>76.236395213868178</v>
      </c>
      <c r="M216" s="40">
        <f t="shared" si="40"/>
        <v>65.085428223092094</v>
      </c>
      <c r="O216" s="34">
        <v>42962.94021990741</v>
      </c>
      <c r="P216" s="40">
        <f t="shared" si="41"/>
        <v>7.4152777778799646</v>
      </c>
      <c r="Q216">
        <v>2781.99</v>
      </c>
      <c r="R216">
        <v>2570.4</v>
      </c>
      <c r="S216" s="40">
        <f t="shared" si="42"/>
        <v>4.7410596947625603</v>
      </c>
      <c r="T216" s="40">
        <f t="shared" si="43"/>
        <v>4.095679124331312</v>
      </c>
    </row>
    <row r="217" spans="1:21" x14ac:dyDescent="0.2">
      <c r="A217" s="34">
        <v>42962.952465277776</v>
      </c>
      <c r="B217" s="40">
        <f t="shared" si="35"/>
        <v>7.7091666666674428</v>
      </c>
      <c r="C217">
        <v>10356.76</v>
      </c>
      <c r="D217">
        <v>9201.91</v>
      </c>
      <c r="E217" s="40">
        <f t="shared" si="36"/>
        <v>20.764988224402941</v>
      </c>
      <c r="F217" s="40">
        <f t="shared" si="37"/>
        <v>17.250079904250139</v>
      </c>
      <c r="H217" s="34">
        <v>42962.953321759262</v>
      </c>
      <c r="I217" s="40">
        <f t="shared" si="38"/>
        <v>7.7297222223132849</v>
      </c>
      <c r="J217">
        <v>11713.4</v>
      </c>
      <c r="K217">
        <v>10546.13</v>
      </c>
      <c r="L217" s="40">
        <f t="shared" si="39"/>
        <v>76.981339881993932</v>
      </c>
      <c r="M217" s="40">
        <f t="shared" si="40"/>
        <v>64.80387342712136</v>
      </c>
      <c r="O217" s="34">
        <v>42962.95416666667</v>
      </c>
      <c r="P217" s="40">
        <f t="shared" si="41"/>
        <v>7.7500000001164153</v>
      </c>
      <c r="Q217">
        <v>2722.62</v>
      </c>
      <c r="R217">
        <v>2565.44</v>
      </c>
      <c r="S217" s="40">
        <f t="shared" si="42"/>
        <v>4.6398815043024753</v>
      </c>
      <c r="T217" s="40">
        <f t="shared" si="43"/>
        <v>4.0877758530674297</v>
      </c>
    </row>
    <row r="218" spans="1:21" x14ac:dyDescent="0.2">
      <c r="A218" s="34">
        <v>42962.966423611113</v>
      </c>
      <c r="B218" s="40">
        <f t="shared" si="35"/>
        <v>8.0441666667466052</v>
      </c>
      <c r="C218">
        <v>10337.51</v>
      </c>
      <c r="D218">
        <v>8944.56</v>
      </c>
      <c r="E218" s="40">
        <f t="shared" si="36"/>
        <v>20.726392560959955</v>
      </c>
      <c r="F218" s="40">
        <f t="shared" si="37"/>
        <v>16.767646576456372</v>
      </c>
      <c r="H218" s="34">
        <v>42962.967268518521</v>
      </c>
      <c r="I218" s="40">
        <f t="shared" si="38"/>
        <v>8.0644444445497356</v>
      </c>
      <c r="J218">
        <v>11958.27</v>
      </c>
      <c r="K218">
        <v>10573.21</v>
      </c>
      <c r="L218" s="40">
        <f t="shared" si="39"/>
        <v>78.590643815685581</v>
      </c>
      <c r="M218" s="40">
        <f t="shared" si="40"/>
        <v>64.970274646564548</v>
      </c>
      <c r="O218" s="34">
        <v>42962.968124999999</v>
      </c>
      <c r="P218" s="40">
        <f t="shared" si="41"/>
        <v>8.0850000000209548</v>
      </c>
      <c r="Q218">
        <v>2764.55</v>
      </c>
      <c r="R218">
        <v>2551.4299999999998</v>
      </c>
      <c r="S218" s="40">
        <f t="shared" si="42"/>
        <v>4.7113384948025834</v>
      </c>
      <c r="T218" s="40">
        <f t="shared" si="43"/>
        <v>4.0654522985498902</v>
      </c>
      <c r="U218" s="34"/>
    </row>
    <row r="219" spans="1:21" x14ac:dyDescent="0.2">
      <c r="A219" s="34">
        <v>42962.980358796296</v>
      </c>
      <c r="B219" s="40">
        <f t="shared" si="35"/>
        <v>8.3786111111403443</v>
      </c>
      <c r="C219">
        <v>10170.39</v>
      </c>
      <c r="D219">
        <v>9149.26</v>
      </c>
      <c r="E219" s="40">
        <f t="shared" si="36"/>
        <v>20.391322053188969</v>
      </c>
      <c r="F219" s="40">
        <f t="shared" si="37"/>
        <v>17.151381187683825</v>
      </c>
      <c r="H219" s="34">
        <v>42962.981215277781</v>
      </c>
      <c r="I219" s="40">
        <f t="shared" si="38"/>
        <v>8.3991666667861864</v>
      </c>
      <c r="J219">
        <v>11859.43</v>
      </c>
      <c r="K219">
        <v>10463.32</v>
      </c>
      <c r="L219" s="40">
        <f t="shared" si="39"/>
        <v>77.941059951569585</v>
      </c>
      <c r="M219" s="40">
        <f t="shared" si="40"/>
        <v>64.295022430736907</v>
      </c>
      <c r="O219" s="34">
        <v>42962.982071759259</v>
      </c>
      <c r="P219" s="40">
        <f t="shared" si="41"/>
        <v>8.4197222222574055</v>
      </c>
      <c r="Q219">
        <v>2773.09</v>
      </c>
      <c r="R219">
        <v>2486.46</v>
      </c>
      <c r="S219" s="40">
        <f t="shared" si="42"/>
        <v>4.7258923392783982</v>
      </c>
      <c r="T219" s="40">
        <f t="shared" si="43"/>
        <v>3.9619290054018181</v>
      </c>
    </row>
    <row r="220" spans="1:21" x14ac:dyDescent="0.2">
      <c r="A220" s="34">
        <v>42962.994317129633</v>
      </c>
      <c r="B220" s="40">
        <f t="shared" si="35"/>
        <v>8.7136111112195067</v>
      </c>
      <c r="C220">
        <v>10151.200000000001</v>
      </c>
      <c r="D220">
        <v>9096.69</v>
      </c>
      <c r="E220" s="40">
        <f t="shared" si="36"/>
        <v>20.352846687917758</v>
      </c>
      <c r="F220" s="40">
        <f t="shared" si="37"/>
        <v>17.052832440677339</v>
      </c>
      <c r="H220" s="34">
        <v>42962.995162037034</v>
      </c>
      <c r="I220" s="40">
        <f t="shared" si="38"/>
        <v>8.7338888888480142</v>
      </c>
      <c r="J220">
        <v>11662.68</v>
      </c>
      <c r="K220">
        <v>10512.01</v>
      </c>
      <c r="L220" s="40">
        <f t="shared" si="39"/>
        <v>76.648004252815824</v>
      </c>
      <c r="M220" s="40">
        <f t="shared" si="40"/>
        <v>64.594212806463986</v>
      </c>
      <c r="O220" s="34">
        <v>42962.996018518519</v>
      </c>
      <c r="P220" s="40">
        <f t="shared" si="41"/>
        <v>8.7544444444938563</v>
      </c>
      <c r="Q220">
        <v>2755.34</v>
      </c>
      <c r="R220">
        <v>2567.5700000000002</v>
      </c>
      <c r="S220" s="40">
        <f t="shared" si="42"/>
        <v>4.6956428381723425</v>
      </c>
      <c r="T220" s="40">
        <f t="shared" si="43"/>
        <v>4.0911697981867983</v>
      </c>
    </row>
    <row r="221" spans="1:21" x14ac:dyDescent="0.2">
      <c r="A221" s="34">
        <v>42963.008263888885</v>
      </c>
      <c r="B221" s="40">
        <f t="shared" si="35"/>
        <v>9.0483333332813345</v>
      </c>
      <c r="C221">
        <v>10287.16</v>
      </c>
      <c r="D221">
        <v>9329.6299999999992</v>
      </c>
      <c r="E221" s="40">
        <f t="shared" si="36"/>
        <v>20.625442345149345</v>
      </c>
      <c r="F221" s="40">
        <f t="shared" si="37"/>
        <v>17.489506306526497</v>
      </c>
      <c r="H221" s="34">
        <v>42963.009108796294</v>
      </c>
      <c r="I221" s="40">
        <f t="shared" si="38"/>
        <v>9.0686111110844649</v>
      </c>
      <c r="J221">
        <v>11466.92</v>
      </c>
      <c r="K221">
        <v>10445.120000000001</v>
      </c>
      <c r="L221" s="40">
        <f t="shared" si="39"/>
        <v>75.361454908022765</v>
      </c>
      <c r="M221" s="40">
        <f t="shared" si="40"/>
        <v>64.18318704691616</v>
      </c>
      <c r="O221" s="34">
        <v>42963.009965277779</v>
      </c>
      <c r="P221" s="40">
        <f t="shared" si="41"/>
        <v>9.089166666730307</v>
      </c>
      <c r="Q221">
        <v>2682.57</v>
      </c>
      <c r="R221">
        <v>2487.6799999999998</v>
      </c>
      <c r="S221" s="40">
        <f t="shared" si="42"/>
        <v>4.5716284046237421</v>
      </c>
      <c r="T221" s="40">
        <f t="shared" si="43"/>
        <v>3.9638729551884988</v>
      </c>
      <c r="U221" s="34"/>
    </row>
    <row r="222" spans="1:21" x14ac:dyDescent="0.2">
      <c r="A222" s="34">
        <v>42963.022199074076</v>
      </c>
      <c r="B222" s="40">
        <f t="shared" si="35"/>
        <v>9.3827777778496966</v>
      </c>
      <c r="C222">
        <v>10178.06</v>
      </c>
      <c r="D222">
        <v>9040.85</v>
      </c>
      <c r="E222" s="40">
        <f t="shared" si="36"/>
        <v>20.406700169480278</v>
      </c>
      <c r="F222" s="40">
        <f t="shared" si="37"/>
        <v>16.948153687912605</v>
      </c>
      <c r="H222" s="34">
        <v>42963.023055555554</v>
      </c>
      <c r="I222" s="40">
        <f t="shared" si="38"/>
        <v>9.4033333333209157</v>
      </c>
      <c r="J222">
        <v>11701.86</v>
      </c>
      <c r="K222">
        <v>10548.5</v>
      </c>
      <c r="L222" s="40">
        <f t="shared" si="39"/>
        <v>76.905498139866268</v>
      </c>
      <c r="M222" s="40">
        <f t="shared" si="40"/>
        <v>64.818436606223287</v>
      </c>
      <c r="O222" s="34">
        <v>42963.023912037039</v>
      </c>
      <c r="P222" s="40">
        <f t="shared" si="41"/>
        <v>9.4238888889667578</v>
      </c>
      <c r="Q222">
        <v>2767.26</v>
      </c>
      <c r="R222">
        <v>2464.4</v>
      </c>
      <c r="S222" s="40">
        <f t="shared" si="42"/>
        <v>4.7159568693376483</v>
      </c>
      <c r="T222" s="40">
        <f t="shared" si="43"/>
        <v>3.9267785690951151</v>
      </c>
    </row>
    <row r="223" spans="1:21" x14ac:dyDescent="0.2">
      <c r="A223" s="34">
        <v>42963.036145833335</v>
      </c>
      <c r="B223" s="40">
        <f t="shared" si="35"/>
        <v>9.7175000000861473</v>
      </c>
      <c r="C223">
        <v>10281.31</v>
      </c>
      <c r="D223">
        <v>9235.57</v>
      </c>
      <c r="E223" s="40">
        <f t="shared" si="36"/>
        <v>20.613713273401736</v>
      </c>
      <c r="F223" s="40">
        <f t="shared" si="37"/>
        <v>17.313179596550658</v>
      </c>
      <c r="H223" s="34">
        <v>42963.037002314813</v>
      </c>
      <c r="I223" s="40">
        <f t="shared" si="38"/>
        <v>9.7380555555573665</v>
      </c>
      <c r="J223">
        <v>11700.26</v>
      </c>
      <c r="K223">
        <v>10377.4</v>
      </c>
      <c r="L223" s="40">
        <f t="shared" si="39"/>
        <v>76.894982820333823</v>
      </c>
      <c r="M223" s="40">
        <f t="shared" si="40"/>
        <v>63.767061102282</v>
      </c>
      <c r="O223" s="34">
        <v>42963.037858796299</v>
      </c>
      <c r="P223" s="40">
        <f t="shared" si="41"/>
        <v>9.7586111112032086</v>
      </c>
      <c r="Q223">
        <v>2778.21</v>
      </c>
      <c r="R223">
        <v>2503.94</v>
      </c>
      <c r="S223" s="40">
        <f t="shared" si="42"/>
        <v>4.7346178291749048</v>
      </c>
      <c r="T223" s="40">
        <f t="shared" si="43"/>
        <v>3.9897816630011458</v>
      </c>
    </row>
    <row r="224" spans="1:21" x14ac:dyDescent="0.2">
      <c r="A224" s="34">
        <v>42963.050092592595</v>
      </c>
      <c r="B224" s="40">
        <f t="shared" si="35"/>
        <v>10.052222222322598</v>
      </c>
      <c r="C224">
        <v>10303.25</v>
      </c>
      <c r="D224">
        <v>9050.7199999999993</v>
      </c>
      <c r="E224" s="40">
        <f t="shared" si="36"/>
        <v>20.657702304879091</v>
      </c>
      <c r="F224" s="40">
        <f t="shared" si="37"/>
        <v>16.96665618235723</v>
      </c>
      <c r="H224" s="34">
        <v>42963.050949074073</v>
      </c>
      <c r="I224" s="40">
        <f t="shared" si="38"/>
        <v>10.072777777793817</v>
      </c>
      <c r="J224">
        <v>11752.88</v>
      </c>
      <c r="K224">
        <v>10507.32</v>
      </c>
      <c r="L224" s="40">
        <f t="shared" si="39"/>
        <v>77.240805391456689</v>
      </c>
      <c r="M224" s="40">
        <f t="shared" si="40"/>
        <v>64.565393688325557</v>
      </c>
      <c r="O224" s="34">
        <v>42963.051793981482</v>
      </c>
      <c r="P224" s="40">
        <f t="shared" si="41"/>
        <v>10.093055555596948</v>
      </c>
      <c r="Q224">
        <v>2703.58</v>
      </c>
      <c r="R224">
        <v>2422.9499999999998</v>
      </c>
      <c r="S224" s="40">
        <f t="shared" si="42"/>
        <v>4.6074335887498385</v>
      </c>
      <c r="T224" s="40">
        <f t="shared" si="43"/>
        <v>3.8607320783919046</v>
      </c>
      <c r="U224" s="34"/>
    </row>
    <row r="225" spans="1:21" x14ac:dyDescent="0.2">
      <c r="A225" s="34">
        <v>42963.064039351855</v>
      </c>
      <c r="B225" s="40">
        <f t="shared" si="35"/>
        <v>10.386944444559049</v>
      </c>
      <c r="C225">
        <v>10129.450000000001</v>
      </c>
      <c r="D225">
        <v>9013.42</v>
      </c>
      <c r="E225" s="40">
        <f t="shared" si="36"/>
        <v>20.30923860065101</v>
      </c>
      <c r="F225" s="40">
        <f t="shared" si="37"/>
        <v>16.896732875084229</v>
      </c>
      <c r="H225" s="34">
        <v>42963.064884259256</v>
      </c>
      <c r="I225" s="40">
        <f t="shared" si="38"/>
        <v>10.407222222187556</v>
      </c>
      <c r="J225">
        <v>11579.28</v>
      </c>
      <c r="K225">
        <v>10551.84</v>
      </c>
      <c r="L225" s="40">
        <f t="shared" si="39"/>
        <v>76.099893222187816</v>
      </c>
      <c r="M225" s="40">
        <f t="shared" si="40"/>
        <v>64.838960242594794</v>
      </c>
      <c r="O225" s="34">
        <v>42963.065740740742</v>
      </c>
      <c r="P225" s="40">
        <f t="shared" si="41"/>
        <v>10.427777777833398</v>
      </c>
      <c r="Q225">
        <v>2693.47</v>
      </c>
      <c r="R225">
        <v>2431.29</v>
      </c>
      <c r="S225" s="40">
        <f t="shared" si="42"/>
        <v>4.5902041545987275</v>
      </c>
      <c r="T225" s="40">
        <f t="shared" si="43"/>
        <v>3.8740210466057716</v>
      </c>
    </row>
    <row r="226" spans="1:21" x14ac:dyDescent="0.2">
      <c r="A226" s="34">
        <v>42963.077986111108</v>
      </c>
      <c r="B226" s="40">
        <f t="shared" si="35"/>
        <v>10.721666666620877</v>
      </c>
      <c r="C226">
        <v>10072.41</v>
      </c>
      <c r="D226">
        <v>9138.9699999999993</v>
      </c>
      <c r="E226" s="40">
        <f t="shared" si="36"/>
        <v>20.194875138688008</v>
      </c>
      <c r="F226" s="40">
        <f t="shared" si="37"/>
        <v>17.132091353050061</v>
      </c>
      <c r="H226" s="34">
        <v>42963.078831018516</v>
      </c>
      <c r="I226" s="40">
        <f t="shared" si="38"/>
        <v>10.741944444424007</v>
      </c>
      <c r="J226">
        <v>11690.43</v>
      </c>
      <c r="K226">
        <v>10262.73</v>
      </c>
      <c r="L226" s="40">
        <f t="shared" si="39"/>
        <v>76.830379325956457</v>
      </c>
      <c r="M226" s="40">
        <f t="shared" si="40"/>
        <v>63.06243673619813</v>
      </c>
      <c r="O226" s="34">
        <v>42963.079687500001</v>
      </c>
      <c r="P226" s="40">
        <f t="shared" si="41"/>
        <v>10.762500000069849</v>
      </c>
      <c r="Q226">
        <v>2659.67</v>
      </c>
      <c r="R226">
        <v>2457.29</v>
      </c>
      <c r="S226" s="40">
        <f t="shared" si="42"/>
        <v>4.532602287703817</v>
      </c>
      <c r="T226" s="40">
        <f t="shared" si="43"/>
        <v>3.9154494846825747</v>
      </c>
    </row>
    <row r="227" spans="1:21" x14ac:dyDescent="0.2">
      <c r="A227" s="34">
        <v>42963.091863425929</v>
      </c>
      <c r="B227" s="40">
        <f t="shared" si="35"/>
        <v>11.054722222324926</v>
      </c>
      <c r="C227">
        <v>10045.48</v>
      </c>
      <c r="D227">
        <v>9072.58</v>
      </c>
      <c r="E227" s="40">
        <f t="shared" si="36"/>
        <v>20.140881309258418</v>
      </c>
      <c r="F227" s="40">
        <f t="shared" si="37"/>
        <v>17.007635364582107</v>
      </c>
      <c r="H227" s="34">
        <v>42963.09270833333</v>
      </c>
      <c r="I227" s="40">
        <f t="shared" si="38"/>
        <v>11.074999999953434</v>
      </c>
      <c r="J227">
        <v>11611.81</v>
      </c>
      <c r="K227">
        <v>10227.94</v>
      </c>
      <c r="L227" s="40">
        <f t="shared" si="39"/>
        <v>76.313682812431566</v>
      </c>
      <c r="M227" s="40">
        <f t="shared" si="40"/>
        <v>62.848659098663845</v>
      </c>
      <c r="O227" s="34">
        <v>42963.093564814815</v>
      </c>
      <c r="P227" s="40">
        <f t="shared" si="41"/>
        <v>11.095555555599276</v>
      </c>
      <c r="Q227">
        <v>2730.81</v>
      </c>
      <c r="R227">
        <v>2473.25</v>
      </c>
      <c r="S227" s="40">
        <f t="shared" si="42"/>
        <v>4.6538388797423957</v>
      </c>
      <c r="T227" s="40">
        <f t="shared" si="43"/>
        <v>3.9408801720558735</v>
      </c>
      <c r="U227" s="34"/>
    </row>
    <row r="228" spans="1:21" x14ac:dyDescent="0.2">
      <c r="A228" s="34">
        <v>42963.105821759258</v>
      </c>
      <c r="B228" s="40">
        <f t="shared" si="35"/>
        <v>11.389722222229466</v>
      </c>
      <c r="C228">
        <v>10123.44</v>
      </c>
      <c r="D228">
        <v>9232.18</v>
      </c>
      <c r="E228" s="40">
        <f t="shared" si="36"/>
        <v>20.297188733778682</v>
      </c>
      <c r="F228" s="40">
        <f t="shared" si="37"/>
        <v>17.306824636452657</v>
      </c>
      <c r="H228" s="34">
        <v>42963.106666666667</v>
      </c>
      <c r="I228" s="40">
        <f t="shared" si="38"/>
        <v>11.410000000032596</v>
      </c>
      <c r="J228">
        <v>11553.82</v>
      </c>
      <c r="K228">
        <v>10400.15</v>
      </c>
      <c r="L228" s="40">
        <f t="shared" si="39"/>
        <v>75.932568200127974</v>
      </c>
      <c r="M228" s="40">
        <f t="shared" si="40"/>
        <v>63.906855332057937</v>
      </c>
      <c r="O228" s="34">
        <v>42963.107523148145</v>
      </c>
      <c r="P228" s="40">
        <f t="shared" si="41"/>
        <v>11.430555555503815</v>
      </c>
      <c r="Q228">
        <v>2691.12</v>
      </c>
      <c r="R228">
        <v>2441.23</v>
      </c>
      <c r="S228" s="40">
        <f t="shared" si="42"/>
        <v>4.5861992910720097</v>
      </c>
      <c r="T228" s="40">
        <f t="shared" si="43"/>
        <v>3.8898594571628262</v>
      </c>
    </row>
    <row r="229" spans="1:21" x14ac:dyDescent="0.2">
      <c r="A229" s="34">
        <v>42963.119780092595</v>
      </c>
      <c r="B229" s="40">
        <f t="shared" si="35"/>
        <v>11.724722222308628</v>
      </c>
      <c r="C229">
        <v>9995.89</v>
      </c>
      <c r="D229">
        <v>9001.77</v>
      </c>
      <c r="E229" s="40">
        <f t="shared" si="36"/>
        <v>20.041454870290234</v>
      </c>
      <c r="F229" s="40">
        <f t="shared" si="37"/>
        <v>16.874893557933277</v>
      </c>
      <c r="H229" s="34">
        <v>42963.120625000003</v>
      </c>
      <c r="I229" s="40">
        <f t="shared" si="38"/>
        <v>11.745000000111759</v>
      </c>
      <c r="J229">
        <v>11759.02</v>
      </c>
      <c r="K229">
        <v>10251.450000000001</v>
      </c>
      <c r="L229" s="40">
        <f t="shared" si="39"/>
        <v>77.281157930162408</v>
      </c>
      <c r="M229" s="40">
        <f t="shared" si="40"/>
        <v>62.9931233774345</v>
      </c>
      <c r="O229" s="34">
        <v>42963.121481481481</v>
      </c>
      <c r="P229" s="40">
        <f t="shared" si="41"/>
        <v>11.765555555582978</v>
      </c>
      <c r="Q229">
        <v>2698.07</v>
      </c>
      <c r="R229">
        <v>2613.96</v>
      </c>
      <c r="S229" s="40">
        <f t="shared" si="42"/>
        <v>4.5980434619276211</v>
      </c>
      <c r="T229" s="40">
        <f t="shared" si="43"/>
        <v>4.1650876921246018</v>
      </c>
    </row>
    <row r="230" spans="1:21" x14ac:dyDescent="0.2">
      <c r="A230" s="34">
        <v>42963.13380787037</v>
      </c>
      <c r="B230" s="40">
        <f t="shared" si="35"/>
        <v>12.061388888920192</v>
      </c>
      <c r="C230">
        <v>10001.290000000001</v>
      </c>
      <c r="D230">
        <v>8918.4</v>
      </c>
      <c r="E230" s="40">
        <f t="shared" si="36"/>
        <v>20.052281705749564</v>
      </c>
      <c r="F230" s="40">
        <f t="shared" si="37"/>
        <v>16.718606530390371</v>
      </c>
      <c r="H230" s="34">
        <v>42963.134652777779</v>
      </c>
      <c r="I230" s="40">
        <f t="shared" si="38"/>
        <v>12.081666666723322</v>
      </c>
      <c r="J230">
        <v>11522.04</v>
      </c>
      <c r="K230">
        <v>10144.94</v>
      </c>
      <c r="L230" s="40">
        <f t="shared" si="39"/>
        <v>75.723707665915057</v>
      </c>
      <c r="M230" s="40">
        <f t="shared" si="40"/>
        <v>62.338640590030714</v>
      </c>
      <c r="O230" s="34">
        <v>42963.135509259257</v>
      </c>
      <c r="P230" s="40">
        <f t="shared" si="41"/>
        <v>12.102222222194541</v>
      </c>
      <c r="Q230">
        <v>2672.2</v>
      </c>
      <c r="R230">
        <v>2486.8200000000002</v>
      </c>
      <c r="S230" s="40">
        <f t="shared" si="42"/>
        <v>4.5539558791888233</v>
      </c>
      <c r="T230" s="40">
        <f t="shared" si="43"/>
        <v>3.9625026299290358</v>
      </c>
      <c r="U230" s="34"/>
    </row>
    <row r="231" spans="1:21" x14ac:dyDescent="0.2">
      <c r="A231" s="34">
        <v>42963.147615740738</v>
      </c>
      <c r="B231" s="40">
        <f t="shared" si="35"/>
        <v>12.392777777742594</v>
      </c>
      <c r="C231">
        <v>10185.14</v>
      </c>
      <c r="D231">
        <v>8949.82</v>
      </c>
      <c r="E231" s="40">
        <f t="shared" si="36"/>
        <v>20.420895353749181</v>
      </c>
      <c r="F231" s="40">
        <f t="shared" si="37"/>
        <v>16.77750707501551</v>
      </c>
      <c r="H231" s="34">
        <v>42963.148460648146</v>
      </c>
      <c r="I231" s="40">
        <f t="shared" si="38"/>
        <v>12.413055555545725</v>
      </c>
      <c r="J231">
        <v>11264.49</v>
      </c>
      <c r="K231">
        <v>10264.42</v>
      </c>
      <c r="L231" s="40">
        <f t="shared" si="39"/>
        <v>74.031069824928863</v>
      </c>
      <c r="M231" s="40">
        <f t="shared" si="40"/>
        <v>63.072821450410061</v>
      </c>
      <c r="O231" s="34">
        <v>42963.149317129632</v>
      </c>
      <c r="P231" s="40">
        <f t="shared" si="41"/>
        <v>12.433611111191567</v>
      </c>
      <c r="Q231">
        <v>2716.83</v>
      </c>
      <c r="R231">
        <v>2467.54</v>
      </c>
      <c r="S231" s="40">
        <f t="shared" si="42"/>
        <v>4.6300142022515418</v>
      </c>
      <c r="T231" s="40">
        <f t="shared" si="43"/>
        <v>3.9317818496936217</v>
      </c>
    </row>
    <row r="232" spans="1:21" x14ac:dyDescent="0.2">
      <c r="A232" s="34">
        <v>42963.161550925928</v>
      </c>
      <c r="B232" s="40">
        <f t="shared" si="35"/>
        <v>12.727222222310957</v>
      </c>
      <c r="C232">
        <v>10105.81</v>
      </c>
      <c r="D232">
        <v>8952.36</v>
      </c>
      <c r="E232" s="40">
        <f t="shared" si="36"/>
        <v>20.261841120973497</v>
      </c>
      <c r="F232" s="40">
        <f t="shared" si="37"/>
        <v>16.782268608540271</v>
      </c>
      <c r="H232" s="34">
        <v>42963.162407407406</v>
      </c>
      <c r="I232" s="40">
        <f t="shared" si="38"/>
        <v>12.747777777782176</v>
      </c>
      <c r="J232">
        <v>11619.18</v>
      </c>
      <c r="K232">
        <v>10219.19</v>
      </c>
      <c r="L232" s="40">
        <f t="shared" si="39"/>
        <v>76.362119003027829</v>
      </c>
      <c r="M232" s="40">
        <f t="shared" si="40"/>
        <v>62.794892087211551</v>
      </c>
      <c r="O232" s="34">
        <v>42963.163263888891</v>
      </c>
      <c r="P232" s="40">
        <f t="shared" si="41"/>
        <v>12.768333333428018</v>
      </c>
      <c r="Q232">
        <v>2663.3</v>
      </c>
      <c r="R232">
        <v>2477.44</v>
      </c>
      <c r="S232" s="40">
        <f t="shared" si="42"/>
        <v>4.5387885237046603</v>
      </c>
      <c r="T232" s="40">
        <f t="shared" si="43"/>
        <v>3.9475565241920965</v>
      </c>
    </row>
    <row r="233" spans="1:21" x14ac:dyDescent="0.2">
      <c r="A233" s="34">
        <v>42963.175497685188</v>
      </c>
      <c r="B233" s="40">
        <f t="shared" si="35"/>
        <v>13.061944444547407</v>
      </c>
      <c r="C233">
        <v>10207.69</v>
      </c>
      <c r="D233">
        <v>9004.0499999999993</v>
      </c>
      <c r="E233" s="40">
        <f t="shared" si="36"/>
        <v>20.466107416639531</v>
      </c>
      <c r="F233" s="40">
        <f t="shared" si="37"/>
        <v>16.879167690388567</v>
      </c>
      <c r="H233" s="34">
        <v>42963.176342592589</v>
      </c>
      <c r="I233" s="40">
        <f t="shared" si="38"/>
        <v>13.082222222175915</v>
      </c>
      <c r="J233">
        <v>11508.11</v>
      </c>
      <c r="K233">
        <v>10358.42</v>
      </c>
      <c r="L233" s="40">
        <f t="shared" si="39"/>
        <v>75.632158665235821</v>
      </c>
      <c r="M233" s="40">
        <f t="shared" si="40"/>
        <v>63.650432773440343</v>
      </c>
      <c r="O233" s="34">
        <v>42963.177199074074</v>
      </c>
      <c r="P233" s="40">
        <f t="shared" si="41"/>
        <v>13.102777777821757</v>
      </c>
      <c r="Q233">
        <v>2679.26</v>
      </c>
      <c r="R233">
        <v>2496.69</v>
      </c>
      <c r="S233" s="40">
        <f t="shared" si="42"/>
        <v>4.5659875117414295</v>
      </c>
      <c r="T233" s="40">
        <f t="shared" si="43"/>
        <v>3.9782295023835759</v>
      </c>
      <c r="U233" s="34"/>
    </row>
    <row r="234" spans="1:21" x14ac:dyDescent="0.2">
      <c r="A234" s="34">
        <v>42963.189432870371</v>
      </c>
      <c r="B234" s="40">
        <f t="shared" si="35"/>
        <v>13.396388888941146</v>
      </c>
      <c r="C234">
        <v>9971.64</v>
      </c>
      <c r="D234">
        <v>9080.35</v>
      </c>
      <c r="E234" s="40">
        <f t="shared" si="36"/>
        <v>19.992834359199719</v>
      </c>
      <c r="F234" s="40">
        <f t="shared" si="37"/>
        <v>17.022201158081071</v>
      </c>
      <c r="H234" s="34">
        <v>42963.190289351849</v>
      </c>
      <c r="I234" s="40">
        <f t="shared" si="38"/>
        <v>13.416944444412366</v>
      </c>
      <c r="J234">
        <v>11613.61</v>
      </c>
      <c r="K234">
        <v>10144.969999999999</v>
      </c>
      <c r="L234" s="40">
        <f t="shared" si="39"/>
        <v>76.325512546905557</v>
      </c>
      <c r="M234" s="40">
        <f t="shared" si="40"/>
        <v>62.338824934069976</v>
      </c>
      <c r="O234" s="34">
        <v>42963.191145833334</v>
      </c>
      <c r="P234" s="40">
        <f t="shared" si="41"/>
        <v>13.437500000058208</v>
      </c>
      <c r="Q234">
        <v>2767.03</v>
      </c>
      <c r="R234">
        <v>2389.02</v>
      </c>
      <c r="S234" s="40">
        <f t="shared" si="42"/>
        <v>4.7155649039712033</v>
      </c>
      <c r="T234" s="40">
        <f t="shared" si="43"/>
        <v>3.8066679667016765</v>
      </c>
    </row>
    <row r="235" spans="1:21" x14ac:dyDescent="0.2">
      <c r="A235" s="34">
        <v>42963.203379629631</v>
      </c>
      <c r="B235" s="40">
        <f t="shared" si="35"/>
        <v>13.731111111177597</v>
      </c>
      <c r="C235">
        <v>10203.98</v>
      </c>
      <c r="D235">
        <v>9081.7800000000007</v>
      </c>
      <c r="E235" s="40">
        <f t="shared" si="36"/>
        <v>20.458668979685065</v>
      </c>
      <c r="F235" s="40">
        <f t="shared" si="37"/>
        <v>17.024881863963117</v>
      </c>
      <c r="H235" s="34">
        <v>42963.204236111109</v>
      </c>
      <c r="I235" s="40">
        <f t="shared" si="38"/>
        <v>13.751666666648816</v>
      </c>
      <c r="J235">
        <v>11372.88</v>
      </c>
      <c r="K235">
        <v>10263.799999999999</v>
      </c>
      <c r="L235" s="40">
        <f t="shared" si="39"/>
        <v>74.74341700250406</v>
      </c>
      <c r="M235" s="40">
        <f t="shared" si="40"/>
        <v>63.069011673598581</v>
      </c>
      <c r="O235" s="34">
        <v>42963.205092592594</v>
      </c>
      <c r="P235" s="40">
        <f t="shared" si="41"/>
        <v>13.772222222294658</v>
      </c>
      <c r="Q235">
        <v>2751.46</v>
      </c>
      <c r="R235">
        <v>2438.7399999999998</v>
      </c>
      <c r="S235" s="40">
        <f t="shared" si="42"/>
        <v>4.6890305528601459</v>
      </c>
      <c r="T235" s="40">
        <f t="shared" si="43"/>
        <v>3.8858918875162396</v>
      </c>
    </row>
    <row r="236" spans="1:21" x14ac:dyDescent="0.2">
      <c r="A236" s="34">
        <v>42963.217326388891</v>
      </c>
      <c r="B236" s="40">
        <f t="shared" si="35"/>
        <v>14.065833333414048</v>
      </c>
      <c r="C236">
        <v>9984.4599999999991</v>
      </c>
      <c r="D236">
        <v>8961.58</v>
      </c>
      <c r="E236" s="40">
        <f t="shared" si="36"/>
        <v>20.018538068567985</v>
      </c>
      <c r="F236" s="40">
        <f t="shared" si="37"/>
        <v>16.799552600311237</v>
      </c>
      <c r="H236" s="34">
        <v>42963.218182870369</v>
      </c>
      <c r="I236" s="40">
        <f t="shared" si="38"/>
        <v>14.086388888885267</v>
      </c>
      <c r="J236">
        <v>11567.25</v>
      </c>
      <c r="K236">
        <v>10300.65</v>
      </c>
      <c r="L236" s="40">
        <f t="shared" si="39"/>
        <v>76.020831163453337</v>
      </c>
      <c r="M236" s="40">
        <f t="shared" si="40"/>
        <v>63.295447601829075</v>
      </c>
      <c r="O236" s="34">
        <v>42963.219027777777</v>
      </c>
      <c r="P236" s="40">
        <f t="shared" si="41"/>
        <v>14.106666666688398</v>
      </c>
      <c r="Q236">
        <v>2727.67</v>
      </c>
      <c r="R236">
        <v>2467.4499999999998</v>
      </c>
      <c r="S236" s="40">
        <f t="shared" si="42"/>
        <v>4.6484877003918035</v>
      </c>
      <c r="T236" s="40">
        <f t="shared" si="43"/>
        <v>3.931638443561817</v>
      </c>
      <c r="U236" s="34"/>
    </row>
    <row r="237" spans="1:21" x14ac:dyDescent="0.2">
      <c r="A237" s="34">
        <v>42963.23128472222</v>
      </c>
      <c r="B237" s="40">
        <f t="shared" si="35"/>
        <v>14.400833333318587</v>
      </c>
      <c r="C237">
        <v>10054.49</v>
      </c>
      <c r="D237">
        <v>9088.06</v>
      </c>
      <c r="E237" s="40">
        <f t="shared" si="36"/>
        <v>20.158946084719265</v>
      </c>
      <c r="F237" s="40">
        <f t="shared" si="37"/>
        <v>17.036654474410152</v>
      </c>
      <c r="H237" s="34">
        <v>42963.232141203705</v>
      </c>
      <c r="I237" s="40">
        <f t="shared" si="38"/>
        <v>14.421388888964429</v>
      </c>
      <c r="J237">
        <v>11660.19</v>
      </c>
      <c r="K237">
        <v>10336.14</v>
      </c>
      <c r="L237" s="40">
        <f t="shared" si="39"/>
        <v>76.631639786793485</v>
      </c>
      <c r="M237" s="40">
        <f t="shared" si="40"/>
        <v>63.513526600279548</v>
      </c>
      <c r="O237" s="34">
        <v>42963.232986111114</v>
      </c>
      <c r="P237" s="40">
        <f t="shared" si="41"/>
        <v>14.44166666676756</v>
      </c>
      <c r="Q237">
        <v>2677.73</v>
      </c>
      <c r="R237">
        <v>2455.23</v>
      </c>
      <c r="S237" s="40">
        <f t="shared" si="42"/>
        <v>4.5633800899559498</v>
      </c>
      <c r="T237" s="40">
        <f t="shared" si="43"/>
        <v>3.9121670776657198</v>
      </c>
    </row>
    <row r="238" spans="1:21" x14ac:dyDescent="0.2">
      <c r="A238" s="34">
        <v>42963.245243055557</v>
      </c>
      <c r="B238" s="40">
        <f t="shared" si="35"/>
        <v>14.73583333339775</v>
      </c>
      <c r="C238">
        <v>10048.69</v>
      </c>
      <c r="D238">
        <v>8994.91</v>
      </c>
      <c r="E238" s="40">
        <f t="shared" si="36"/>
        <v>20.147317261448134</v>
      </c>
      <c r="F238" s="40">
        <f t="shared" si="37"/>
        <v>16.862033668177435</v>
      </c>
      <c r="H238" s="34">
        <v>42963.246087962965</v>
      </c>
      <c r="I238" s="40">
        <f t="shared" si="38"/>
        <v>14.75611111120088</v>
      </c>
      <c r="J238">
        <v>11420.15</v>
      </c>
      <c r="K238">
        <v>10298.370000000001</v>
      </c>
      <c r="L238" s="40">
        <f t="shared" si="39"/>
        <v>75.054078973940349</v>
      </c>
      <c r="M238" s="40">
        <f t="shared" si="40"/>
        <v>63.281437454844941</v>
      </c>
      <c r="O238" s="34">
        <v>42963.246944444443</v>
      </c>
      <c r="P238" s="40">
        <f t="shared" si="41"/>
        <v>14.776666666672099</v>
      </c>
      <c r="Q238">
        <v>2728.91</v>
      </c>
      <c r="R238">
        <v>2419.2600000000002</v>
      </c>
      <c r="S238" s="40">
        <f t="shared" si="42"/>
        <v>4.6506009049761143</v>
      </c>
      <c r="T238" s="40">
        <f t="shared" si="43"/>
        <v>3.8548524269879278</v>
      </c>
    </row>
    <row r="239" spans="1:21" x14ac:dyDescent="0.2">
      <c r="A239" s="34">
        <v>42963.25917824074</v>
      </c>
      <c r="B239" s="40">
        <f t="shared" si="35"/>
        <v>15.070277777791489</v>
      </c>
      <c r="C239">
        <v>10148.14</v>
      </c>
      <c r="D239">
        <v>8962.4</v>
      </c>
      <c r="E239" s="40">
        <f t="shared" si="36"/>
        <v>20.346711481157467</v>
      </c>
      <c r="F239" s="40">
        <f t="shared" si="37"/>
        <v>16.801089788299546</v>
      </c>
      <c r="H239" s="34">
        <v>42963.260034722225</v>
      </c>
      <c r="I239" s="40">
        <f t="shared" si="38"/>
        <v>15.090833333437331</v>
      </c>
      <c r="J239">
        <v>11782.78</v>
      </c>
      <c r="K239">
        <v>10444.76</v>
      </c>
      <c r="L239" s="40">
        <f t="shared" si="39"/>
        <v>77.437310425219025</v>
      </c>
      <c r="M239" s="40">
        <f t="shared" si="40"/>
        <v>64.180974918444974</v>
      </c>
      <c r="O239" s="34">
        <v>42963.260891203703</v>
      </c>
      <c r="P239" s="40">
        <f t="shared" si="41"/>
        <v>15.11138888890855</v>
      </c>
      <c r="Q239">
        <v>2713.13</v>
      </c>
      <c r="R239">
        <v>2477.54</v>
      </c>
      <c r="S239" s="40">
        <f t="shared" si="42"/>
        <v>4.6237086724435201</v>
      </c>
      <c r="T239" s="40">
        <f t="shared" si="43"/>
        <v>3.9477158643385457</v>
      </c>
      <c r="U239" s="34"/>
    </row>
    <row r="240" spans="1:21" x14ac:dyDescent="0.2">
      <c r="A240" s="34">
        <v>42963.273125</v>
      </c>
      <c r="B240" s="40">
        <f t="shared" si="35"/>
        <v>15.40500000002794</v>
      </c>
      <c r="C240">
        <v>9859.68</v>
      </c>
      <c r="D240">
        <v>9191.25</v>
      </c>
      <c r="E240" s="40">
        <f t="shared" si="36"/>
        <v>19.76835797067627</v>
      </c>
      <c r="F240" s="40">
        <f t="shared" si="37"/>
        <v>17.230096460402144</v>
      </c>
      <c r="H240" s="34">
        <v>42963.273969907408</v>
      </c>
      <c r="I240" s="40">
        <f t="shared" si="38"/>
        <v>15.42527777783107</v>
      </c>
      <c r="J240">
        <v>11371.17</v>
      </c>
      <c r="K240">
        <v>10247.870000000001</v>
      </c>
      <c r="L240" s="40">
        <f t="shared" si="39"/>
        <v>74.732178754753775</v>
      </c>
      <c r="M240" s="40">
        <f t="shared" si="40"/>
        <v>62.971124988748876</v>
      </c>
      <c r="O240" s="34">
        <v>42963.274826388886</v>
      </c>
      <c r="P240" s="40">
        <f t="shared" si="41"/>
        <v>15.445833333302289</v>
      </c>
      <c r="Q240">
        <v>2726.59</v>
      </c>
      <c r="R240">
        <v>2444</v>
      </c>
      <c r="S240" s="40">
        <f t="shared" si="42"/>
        <v>4.6466471673667593</v>
      </c>
      <c r="T240" s="40">
        <f t="shared" si="43"/>
        <v>3.89427317921947</v>
      </c>
    </row>
    <row r="241" spans="1:23" x14ac:dyDescent="0.2">
      <c r="A241" s="34">
        <v>42963.287094907406</v>
      </c>
      <c r="B241" s="40">
        <f t="shared" si="35"/>
        <v>15.740277777775191</v>
      </c>
      <c r="C241">
        <v>10083.370000000001</v>
      </c>
      <c r="D241">
        <v>8833.3700000000008</v>
      </c>
      <c r="E241" s="40">
        <f t="shared" si="36"/>
        <v>20.21684960473139</v>
      </c>
      <c r="F241" s="40">
        <f t="shared" si="37"/>
        <v>16.559207634480892</v>
      </c>
      <c r="H241" s="34">
        <v>42963.287939814814</v>
      </c>
      <c r="I241" s="40">
        <f t="shared" si="38"/>
        <v>15.760555555578321</v>
      </c>
      <c r="J241">
        <v>11491.98</v>
      </c>
      <c r="K241">
        <v>10177.5</v>
      </c>
      <c r="L241" s="40">
        <f t="shared" si="39"/>
        <v>75.526151100199471</v>
      </c>
      <c r="M241" s="40">
        <f t="shared" si="40"/>
        <v>62.538715320646304</v>
      </c>
      <c r="O241" s="34">
        <v>42963.2887962963</v>
      </c>
      <c r="P241" s="40">
        <f t="shared" si="41"/>
        <v>15.781111111224163</v>
      </c>
      <c r="Q241">
        <v>2627.49</v>
      </c>
      <c r="R241">
        <v>2516.6999999999998</v>
      </c>
      <c r="S241" s="40">
        <f t="shared" si="42"/>
        <v>4.4777612203464709</v>
      </c>
      <c r="T241" s="40">
        <f t="shared" si="43"/>
        <v>4.010113465688069</v>
      </c>
    </row>
    <row r="242" spans="1:23" x14ac:dyDescent="0.2">
      <c r="A242" s="34">
        <v>42963.301041666666</v>
      </c>
      <c r="B242" s="40">
        <f t="shared" si="35"/>
        <v>16.075000000011642</v>
      </c>
      <c r="C242">
        <v>10130.24</v>
      </c>
      <c r="D242">
        <v>8806.59</v>
      </c>
      <c r="E242" s="40">
        <f t="shared" si="36"/>
        <v>20.310822526579319</v>
      </c>
      <c r="F242" s="40">
        <f t="shared" si="37"/>
        <v>16.509005324326175</v>
      </c>
      <c r="H242" s="34">
        <v>42963.301898148151</v>
      </c>
      <c r="I242" s="40">
        <f t="shared" si="38"/>
        <v>16.095555555657484</v>
      </c>
      <c r="J242">
        <v>11177.05</v>
      </c>
      <c r="K242">
        <v>10390.379999999999</v>
      </c>
      <c r="L242" s="40">
        <f t="shared" si="39"/>
        <v>73.456407612481442</v>
      </c>
      <c r="M242" s="40">
        <f t="shared" si="40"/>
        <v>63.846820623270645</v>
      </c>
      <c r="O242" s="34">
        <v>42963.302743055552</v>
      </c>
      <c r="P242" s="40">
        <f t="shared" si="41"/>
        <v>16.115833333285991</v>
      </c>
      <c r="Q242">
        <v>2624.97</v>
      </c>
      <c r="R242">
        <v>2371.11</v>
      </c>
      <c r="S242" s="40">
        <f t="shared" si="42"/>
        <v>4.4734666432880346</v>
      </c>
      <c r="T242" s="40">
        <f t="shared" si="43"/>
        <v>3.778130146472618</v>
      </c>
    </row>
    <row r="243" spans="1:23" x14ac:dyDescent="0.2">
      <c r="A243" s="34">
        <v>42963.314988425926</v>
      </c>
      <c r="B243" s="40">
        <f t="shared" si="35"/>
        <v>16.409722222248092</v>
      </c>
      <c r="C243">
        <v>9974.1</v>
      </c>
      <c r="D243">
        <v>8974.99</v>
      </c>
      <c r="E243" s="40">
        <f t="shared" si="36"/>
        <v>19.997766584242306</v>
      </c>
      <c r="F243" s="40">
        <f t="shared" si="37"/>
        <v>16.824691247778556</v>
      </c>
      <c r="H243" s="34">
        <v>42963.315833333334</v>
      </c>
      <c r="I243" s="40">
        <f t="shared" si="38"/>
        <v>16.430000000051223</v>
      </c>
      <c r="J243">
        <v>11612.54</v>
      </c>
      <c r="K243">
        <v>10052.469999999999</v>
      </c>
      <c r="L243" s="40">
        <f t="shared" si="39"/>
        <v>76.318480426968236</v>
      </c>
      <c r="M243" s="40">
        <f t="shared" si="40"/>
        <v>61.770430813002932</v>
      </c>
      <c r="O243" s="34">
        <v>42963.316689814812</v>
      </c>
      <c r="P243" s="40">
        <f t="shared" si="41"/>
        <v>16.450555555522442</v>
      </c>
      <c r="Q243">
        <v>2682.25</v>
      </c>
      <c r="R243">
        <v>2409.86</v>
      </c>
      <c r="S243" s="40">
        <f t="shared" si="42"/>
        <v>4.5710830615052096</v>
      </c>
      <c r="T243" s="40">
        <f t="shared" si="43"/>
        <v>3.8398744532216993</v>
      </c>
    </row>
    <row r="244" spans="1:23" x14ac:dyDescent="0.2">
      <c r="A244" s="34">
        <v>42963.328923611109</v>
      </c>
      <c r="B244" s="40">
        <f t="shared" si="35"/>
        <v>16.744166666641831</v>
      </c>
      <c r="C244">
        <v>10027.280000000001</v>
      </c>
      <c r="D244">
        <v>9044.18</v>
      </c>
      <c r="E244" s="40">
        <f t="shared" si="36"/>
        <v>20.104390863821418</v>
      </c>
      <c r="F244" s="40">
        <f t="shared" si="37"/>
        <v>16.954396170840734</v>
      </c>
      <c r="H244" s="34">
        <v>42963.329780092594</v>
      </c>
      <c r="I244" s="40">
        <f t="shared" si="38"/>
        <v>16.764722222287674</v>
      </c>
      <c r="J244">
        <v>11666.09</v>
      </c>
      <c r="K244">
        <v>10278.99</v>
      </c>
      <c r="L244" s="40">
        <f t="shared" si="39"/>
        <v>76.670415027569319</v>
      </c>
      <c r="M244" s="40">
        <f t="shared" si="40"/>
        <v>63.162351205479759</v>
      </c>
      <c r="O244" s="34">
        <v>42963.330636574072</v>
      </c>
      <c r="P244" s="40">
        <f t="shared" si="41"/>
        <v>16.785277777758893</v>
      </c>
      <c r="Q244">
        <v>2638.76</v>
      </c>
      <c r="R244">
        <v>2442.42</v>
      </c>
      <c r="S244" s="40">
        <f t="shared" si="42"/>
        <v>4.4969675233022608</v>
      </c>
      <c r="T244" s="40">
        <f t="shared" si="43"/>
        <v>3.8917556049055722</v>
      </c>
    </row>
    <row r="245" spans="1:23" x14ac:dyDescent="0.2">
      <c r="A245" s="34">
        <v>42963.342870370368</v>
      </c>
      <c r="B245" s="40">
        <f t="shared" si="35"/>
        <v>17.078888888878282</v>
      </c>
      <c r="C245">
        <v>9989.23</v>
      </c>
      <c r="D245">
        <v>8999.92</v>
      </c>
      <c r="E245" s="40">
        <f t="shared" si="36"/>
        <v>20.028101773223725</v>
      </c>
      <c r="F245" s="40">
        <f t="shared" si="37"/>
        <v>16.871425511862096</v>
      </c>
      <c r="H245" s="34">
        <v>42963.343726851854</v>
      </c>
      <c r="I245" s="40">
        <f t="shared" si="38"/>
        <v>17.099444444524124</v>
      </c>
      <c r="J245">
        <v>11404.96</v>
      </c>
      <c r="K245">
        <v>10264.52</v>
      </c>
      <c r="L245" s="40">
        <f t="shared" si="39"/>
        <v>74.954249159129319</v>
      </c>
      <c r="M245" s="40">
        <f t="shared" si="40"/>
        <v>63.073435930540946</v>
      </c>
      <c r="O245" s="34">
        <v>42963.344571759262</v>
      </c>
      <c r="P245" s="40">
        <f t="shared" si="41"/>
        <v>17.119722222327255</v>
      </c>
      <c r="Q245">
        <v>2624.49</v>
      </c>
      <c r="R245">
        <v>2423.5100000000002</v>
      </c>
      <c r="S245" s="40">
        <f t="shared" si="42"/>
        <v>4.4726486286102363</v>
      </c>
      <c r="T245" s="40">
        <f t="shared" si="43"/>
        <v>3.8616243832120207</v>
      </c>
    </row>
    <row r="246" spans="1:23" x14ac:dyDescent="0.2">
      <c r="A246" s="34">
        <v>42963.356805555559</v>
      </c>
      <c r="B246" s="40">
        <f t="shared" si="35"/>
        <v>17.413333333446644</v>
      </c>
      <c r="C246">
        <v>9901.6200000000008</v>
      </c>
      <c r="D246">
        <v>8898.7199999999993</v>
      </c>
      <c r="E246" s="40">
        <f t="shared" si="36"/>
        <v>19.852446392743737</v>
      </c>
      <c r="F246" s="40">
        <f t="shared" si="37"/>
        <v>16.681714018670995</v>
      </c>
      <c r="H246" s="34">
        <v>42963.357662037037</v>
      </c>
      <c r="I246" s="40">
        <f t="shared" si="38"/>
        <v>17.433888888917863</v>
      </c>
      <c r="J246">
        <v>11317.66</v>
      </c>
      <c r="K246">
        <v>10125.83</v>
      </c>
      <c r="L246" s="40">
        <f t="shared" si="39"/>
        <v>74.380507037141001</v>
      </c>
      <c r="M246" s="40">
        <f t="shared" si="40"/>
        <v>62.22121343701891</v>
      </c>
      <c r="O246" s="34">
        <v>42963.358518518522</v>
      </c>
      <c r="P246" s="40">
        <f t="shared" si="41"/>
        <v>17.454444444563705</v>
      </c>
      <c r="Q246">
        <v>2706.96</v>
      </c>
      <c r="R246">
        <v>2446.19</v>
      </c>
      <c r="S246" s="40">
        <f t="shared" si="42"/>
        <v>4.6131937754393295</v>
      </c>
      <c r="T246" s="40">
        <f t="shared" si="43"/>
        <v>3.8977627284267085</v>
      </c>
    </row>
    <row r="248" spans="1:23" x14ac:dyDescent="0.2">
      <c r="A248" t="s">
        <v>86</v>
      </c>
      <c r="H248" t="s">
        <v>87</v>
      </c>
      <c r="O248" t="s">
        <v>88</v>
      </c>
      <c r="S248" s="34"/>
      <c r="T248" s="34"/>
      <c r="U248" s="34"/>
    </row>
    <row r="249" spans="1:23" x14ac:dyDescent="0.2">
      <c r="A249" s="37" t="s">
        <v>17</v>
      </c>
      <c r="B249" t="s">
        <v>60</v>
      </c>
      <c r="C249">
        <f>'full exp'!N48</f>
        <v>0.10270000000000001</v>
      </c>
      <c r="H249" s="37" t="s">
        <v>20</v>
      </c>
      <c r="I249" t="s">
        <v>60</v>
      </c>
      <c r="J249">
        <f>'full exp'!N49</f>
        <v>6.1499999999999666E-2</v>
      </c>
      <c r="O249" s="45" t="s">
        <v>95</v>
      </c>
      <c r="P249" s="43" t="s">
        <v>60</v>
      </c>
      <c r="Q249" s="43">
        <f>'full exp'!N50</f>
        <v>0.31329999999999991</v>
      </c>
      <c r="R249" s="43"/>
      <c r="S249" s="43"/>
      <c r="T249" s="43"/>
    </row>
    <row r="250" spans="1:23" x14ac:dyDescent="0.2">
      <c r="A250" t="s">
        <v>61</v>
      </c>
      <c r="F250">
        <v>0.55854999999999999</v>
      </c>
      <c r="H250" t="s">
        <v>61</v>
      </c>
      <c r="M250">
        <v>68.683689999999999</v>
      </c>
      <c r="O250" s="43" t="s">
        <v>61</v>
      </c>
      <c r="P250" s="43"/>
      <c r="Q250" s="43"/>
      <c r="R250" s="43"/>
      <c r="S250" s="43"/>
      <c r="T250" s="43">
        <v>42.115070000000003</v>
      </c>
    </row>
    <row r="251" spans="1:23" x14ac:dyDescent="0.2">
      <c r="A251" t="s">
        <v>62</v>
      </c>
      <c r="B251" t="s">
        <v>63</v>
      </c>
      <c r="C251" t="s">
        <v>64</v>
      </c>
      <c r="D251" t="s">
        <v>53</v>
      </c>
      <c r="E251" t="s">
        <v>44</v>
      </c>
      <c r="F251" t="s">
        <v>45</v>
      </c>
      <c r="H251" t="s">
        <v>62</v>
      </c>
      <c r="I251" t="s">
        <v>63</v>
      </c>
      <c r="J251" t="s">
        <v>64</v>
      </c>
      <c r="K251" t="s">
        <v>53</v>
      </c>
      <c r="L251" t="s">
        <v>44</v>
      </c>
      <c r="M251" t="s">
        <v>45</v>
      </c>
      <c r="O251" s="43" t="s">
        <v>62</v>
      </c>
      <c r="P251" s="43" t="s">
        <v>63</v>
      </c>
      <c r="Q251" s="43" t="s">
        <v>64</v>
      </c>
      <c r="R251" s="43" t="s">
        <v>53</v>
      </c>
      <c r="S251" s="43" t="s">
        <v>44</v>
      </c>
      <c r="T251" s="43" t="s">
        <v>45</v>
      </c>
    </row>
    <row r="252" spans="1:23" x14ac:dyDescent="0.2">
      <c r="A252" s="34">
        <v>42962.649201388886</v>
      </c>
      <c r="B252" s="40">
        <f>(A252-$B$16)*24</f>
        <v>0.43083333328831941</v>
      </c>
      <c r="C252">
        <v>3550.97</v>
      </c>
      <c r="D252">
        <v>1317.74</v>
      </c>
      <c r="E252" s="40">
        <f>(C252/$B$7)/$C$249</f>
        <v>21.996541812121389</v>
      </c>
      <c r="F252" s="40">
        <f>(D252/$C$7)/$C$249</f>
        <v>7.6320725038431849</v>
      </c>
      <c r="H252" s="34">
        <v>42962.650057870371</v>
      </c>
      <c r="I252" s="40">
        <f>(H252-$B$16)*24</f>
        <v>0.45138888893416151</v>
      </c>
      <c r="J252">
        <v>11088.63</v>
      </c>
      <c r="K252">
        <v>8624.75</v>
      </c>
      <c r="L252" s="40">
        <f>(J252/$B$7)/$J$249</f>
        <v>114.7045447386708</v>
      </c>
      <c r="M252" s="40">
        <f>(K252/$C$7)/$J$249</f>
        <v>83.41700664313656</v>
      </c>
      <c r="O252" s="34">
        <v>42962.650902777779</v>
      </c>
      <c r="P252" s="40">
        <f>(O252-$B$16)*24</f>
        <v>0.47166666673729196</v>
      </c>
      <c r="Q252">
        <v>5619.91</v>
      </c>
      <c r="R252">
        <v>15637.44</v>
      </c>
      <c r="S252" s="40">
        <f>(Q252/$B$7)/$Q$249</f>
        <v>11.411607208130828</v>
      </c>
      <c r="T252" s="40">
        <f>(R252/$C$7)/$Q$249</f>
        <v>29.688514204236743</v>
      </c>
      <c r="U252" s="34"/>
      <c r="V252" s="34"/>
      <c r="W252" s="34"/>
    </row>
    <row r="253" spans="1:23" x14ac:dyDescent="0.2">
      <c r="A253" s="34">
        <v>42962.662962962961</v>
      </c>
      <c r="B253" s="40">
        <f t="shared" ref="B253:B303" si="44">(A253-$B$16)*24</f>
        <v>0.76111111108912155</v>
      </c>
      <c r="C253">
        <v>3497.9</v>
      </c>
      <c r="D253">
        <v>1954.18</v>
      </c>
      <c r="E253" s="40">
        <f t="shared" ref="E253:E303" si="45">(C253/$B$7)/$C$249</f>
        <v>21.667798828100327</v>
      </c>
      <c r="F253" s="40">
        <f t="shared" ref="F253:F303" si="46">(D253/$C$7)/$C$249</f>
        <v>11.318198920545992</v>
      </c>
      <c r="H253" s="34">
        <v>42962.663819444446</v>
      </c>
      <c r="I253" s="40">
        <f t="shared" ref="I253:I303" si="47">(H253-$B$16)*24</f>
        <v>0.78166666673496366</v>
      </c>
      <c r="J253">
        <v>11276.04</v>
      </c>
      <c r="K253">
        <v>9260.93</v>
      </c>
      <c r="L253" s="40">
        <f t="shared" ref="L253:L303" si="48">(J253/$B$7)/$J$249</f>
        <v>116.64317725950291</v>
      </c>
      <c r="M253" s="40">
        <f t="shared" ref="M253:M303" si="49">(K253/$C$7)/$J$249</f>
        <v>89.570023401446164</v>
      </c>
      <c r="O253" s="34">
        <v>42962.664675925924</v>
      </c>
      <c r="P253" s="40">
        <f t="shared" ref="P253:P303" si="50">(O253-$B$16)*24</f>
        <v>0.80222222220618278</v>
      </c>
      <c r="Q253">
        <v>4883.87</v>
      </c>
      <c r="R253">
        <v>12414.09</v>
      </c>
      <c r="S253" s="40">
        <f t="shared" ref="S253:S303" si="51">(Q253/$B$7)/$Q$249</f>
        <v>9.9170282256431008</v>
      </c>
      <c r="T253" s="40">
        <f t="shared" ref="T253:T303" si="52">(R253/$C$7)/$Q$249</f>
        <v>23.5688122414969</v>
      </c>
    </row>
    <row r="254" spans="1:23" x14ac:dyDescent="0.2">
      <c r="A254" s="34">
        <v>42962.676782407405</v>
      </c>
      <c r="B254" s="40">
        <f t="shared" si="44"/>
        <v>1.092777777754236</v>
      </c>
      <c r="C254">
        <v>3636.37</v>
      </c>
      <c r="D254">
        <v>2432.5300000000002</v>
      </c>
      <c r="E254" s="40">
        <f t="shared" si="45"/>
        <v>22.525553510546093</v>
      </c>
      <c r="F254" s="40">
        <f t="shared" si="46"/>
        <v>14.088701358214568</v>
      </c>
      <c r="H254" s="34">
        <v>42962.67763888889</v>
      </c>
      <c r="I254" s="40">
        <f t="shared" si="47"/>
        <v>1.1133333334000781</v>
      </c>
      <c r="J254">
        <v>11103.1</v>
      </c>
      <c r="K254">
        <v>9707.24</v>
      </c>
      <c r="L254" s="40">
        <f t="shared" si="48"/>
        <v>114.8542273200509</v>
      </c>
      <c r="M254" s="40">
        <f t="shared" si="49"/>
        <v>93.88665220052998</v>
      </c>
      <c r="O254" s="34">
        <v>42962.678495370368</v>
      </c>
      <c r="P254" s="40">
        <f t="shared" si="50"/>
        <v>1.1338888888712972</v>
      </c>
      <c r="Q254">
        <v>4452.88</v>
      </c>
      <c r="R254">
        <v>10189.379999999999</v>
      </c>
      <c r="S254" s="40">
        <f t="shared" si="51"/>
        <v>9.0418738920982022</v>
      </c>
      <c r="T254" s="40">
        <f t="shared" si="52"/>
        <v>19.345081603022347</v>
      </c>
    </row>
    <row r="255" spans="1:23" x14ac:dyDescent="0.2">
      <c r="A255" s="34">
        <v>42962.690729166665</v>
      </c>
      <c r="B255" s="40">
        <f t="shared" si="44"/>
        <v>1.4274999999906868</v>
      </c>
      <c r="C255">
        <v>3713.43</v>
      </c>
      <c r="D255">
        <v>2801.35</v>
      </c>
      <c r="E255" s="40">
        <f t="shared" si="45"/>
        <v>23.002902942403328</v>
      </c>
      <c r="F255" s="40">
        <f t="shared" si="46"/>
        <v>16.224829107897691</v>
      </c>
      <c r="H255" s="34">
        <v>42962.69158564815</v>
      </c>
      <c r="I255" s="40">
        <f t="shared" si="47"/>
        <v>1.4480555556365289</v>
      </c>
      <c r="J255">
        <v>11073.47</v>
      </c>
      <c r="K255">
        <v>10096.92</v>
      </c>
      <c r="L255" s="40">
        <f t="shared" si="48"/>
        <v>114.54772456356908</v>
      </c>
      <c r="M255" s="40">
        <f t="shared" si="49"/>
        <v>97.655565983387163</v>
      </c>
      <c r="O255" s="34">
        <v>42962.692430555559</v>
      </c>
      <c r="P255" s="40">
        <f t="shared" si="50"/>
        <v>1.4683333334396593</v>
      </c>
      <c r="Q255">
        <v>4186.41</v>
      </c>
      <c r="R255">
        <v>8285.57</v>
      </c>
      <c r="S255" s="40">
        <f t="shared" si="51"/>
        <v>8.5007885414874931</v>
      </c>
      <c r="T255" s="40">
        <f t="shared" si="52"/>
        <v>15.730596736754725</v>
      </c>
      <c r="U255" s="34"/>
      <c r="V255" s="34"/>
      <c r="W255" s="34"/>
    </row>
    <row r="256" spans="1:23" x14ac:dyDescent="0.2">
      <c r="A256" s="34">
        <v>42962.704664351855</v>
      </c>
      <c r="B256" s="40">
        <f t="shared" si="44"/>
        <v>1.7619444445590489</v>
      </c>
      <c r="C256">
        <v>3711.79</v>
      </c>
      <c r="D256">
        <v>2886.75</v>
      </c>
      <c r="E256" s="40">
        <f t="shared" si="45"/>
        <v>22.992743935548333</v>
      </c>
      <c r="F256" s="40">
        <f t="shared" si="46"/>
        <v>16.719447918761905</v>
      </c>
      <c r="H256" s="34">
        <v>42962.705520833333</v>
      </c>
      <c r="I256" s="40">
        <f t="shared" si="47"/>
        <v>1.782500000030268</v>
      </c>
      <c r="J256">
        <v>11146.43</v>
      </c>
      <c r="K256">
        <v>10287.780000000001</v>
      </c>
      <c r="L256" s="40">
        <f t="shared" si="48"/>
        <v>115.30244751709296</v>
      </c>
      <c r="M256" s="40">
        <f t="shared" si="49"/>
        <v>99.50152904178411</v>
      </c>
      <c r="O256" s="34">
        <v>42962.706377314818</v>
      </c>
      <c r="P256" s="40">
        <f t="shared" si="50"/>
        <v>1.8030555556761101</v>
      </c>
      <c r="Q256">
        <v>3839.24</v>
      </c>
      <c r="R256">
        <v>7023.8</v>
      </c>
      <c r="S256" s="40">
        <f t="shared" si="51"/>
        <v>7.7958363848787968</v>
      </c>
      <c r="T256" s="40">
        <f t="shared" si="52"/>
        <v>13.335059067706609</v>
      </c>
    </row>
    <row r="257" spans="1:23" x14ac:dyDescent="0.2">
      <c r="A257" s="34">
        <v>42962.718333333331</v>
      </c>
      <c r="B257" s="40">
        <f t="shared" si="44"/>
        <v>2.0899999999674037</v>
      </c>
      <c r="C257">
        <v>3727.52</v>
      </c>
      <c r="D257">
        <v>3270.33</v>
      </c>
      <c r="E257" s="40">
        <f t="shared" si="45"/>
        <v>23.09018367812703</v>
      </c>
      <c r="F257" s="40">
        <f t="shared" si="46"/>
        <v>18.941062479315711</v>
      </c>
      <c r="H257" s="34">
        <v>42962.719189814816</v>
      </c>
      <c r="I257" s="40">
        <f t="shared" si="47"/>
        <v>2.1105555556132458</v>
      </c>
      <c r="J257">
        <v>10989.8</v>
      </c>
      <c r="K257">
        <v>10312.620000000001</v>
      </c>
      <c r="L257" s="40">
        <f t="shared" si="48"/>
        <v>113.68221374227875</v>
      </c>
      <c r="M257" s="40">
        <f t="shared" si="49"/>
        <v>99.741776984624835</v>
      </c>
      <c r="O257" s="34">
        <v>42962.720046296294</v>
      </c>
      <c r="P257" s="40">
        <f t="shared" si="50"/>
        <v>2.1311111110844649</v>
      </c>
      <c r="Q257">
        <v>3611.56</v>
      </c>
      <c r="R257">
        <v>5977.75</v>
      </c>
      <c r="S257" s="40">
        <f t="shared" si="51"/>
        <v>7.3335167517979789</v>
      </c>
      <c r="T257" s="40">
        <f t="shared" si="52"/>
        <v>11.349077328793983</v>
      </c>
    </row>
    <row r="258" spans="1:23" x14ac:dyDescent="0.2">
      <c r="A258" s="34">
        <v>42962.732106481482</v>
      </c>
      <c r="B258" s="40">
        <f t="shared" si="44"/>
        <v>2.4205555556109175</v>
      </c>
      <c r="C258">
        <v>3732.07</v>
      </c>
      <c r="D258">
        <v>3321.7</v>
      </c>
      <c r="E258" s="40">
        <f t="shared" si="45"/>
        <v>23.118368727633261</v>
      </c>
      <c r="F258" s="40">
        <f t="shared" si="46"/>
        <v>19.238586698450305</v>
      </c>
      <c r="H258" s="34">
        <v>42962.73296296296</v>
      </c>
      <c r="I258" s="40">
        <f t="shared" si="47"/>
        <v>2.4411111110821366</v>
      </c>
      <c r="J258">
        <v>11304.44</v>
      </c>
      <c r="K258">
        <v>10726.71</v>
      </c>
      <c r="L258" s="40">
        <f t="shared" si="48"/>
        <v>116.93695647935047</v>
      </c>
      <c r="M258" s="40">
        <f t="shared" si="49"/>
        <v>103.74677982886453</v>
      </c>
      <c r="O258" s="34">
        <v>42962.733819444446</v>
      </c>
      <c r="P258" s="40">
        <f t="shared" si="50"/>
        <v>2.4616666667279787</v>
      </c>
      <c r="Q258">
        <v>3546</v>
      </c>
      <c r="R258">
        <v>5084.17</v>
      </c>
      <c r="S258" s="40">
        <f t="shared" si="51"/>
        <v>7.2003927393911855</v>
      </c>
      <c r="T258" s="40">
        <f t="shared" si="52"/>
        <v>9.6525680201973145</v>
      </c>
      <c r="U258" s="34"/>
      <c r="V258" s="34"/>
      <c r="W258" s="34"/>
    </row>
    <row r="259" spans="1:23" x14ac:dyDescent="0.2">
      <c r="A259" s="34">
        <v>42962.745925925927</v>
      </c>
      <c r="B259" s="40">
        <f t="shared" si="44"/>
        <v>2.752222222276032</v>
      </c>
      <c r="C259">
        <v>3754.17</v>
      </c>
      <c r="D259">
        <v>3364.39</v>
      </c>
      <c r="E259" s="40">
        <f t="shared" si="45"/>
        <v>23.255267539520684</v>
      </c>
      <c r="F259" s="40">
        <f t="shared" si="46"/>
        <v>19.485838185988868</v>
      </c>
      <c r="H259" s="34">
        <v>42962.746770833335</v>
      </c>
      <c r="I259" s="40">
        <f t="shared" si="47"/>
        <v>2.7725000000791624</v>
      </c>
      <c r="J259">
        <v>11327.07</v>
      </c>
      <c r="K259">
        <v>10541</v>
      </c>
      <c r="L259" s="40">
        <f t="shared" si="48"/>
        <v>117.17104886474307</v>
      </c>
      <c r="M259" s="40">
        <f t="shared" si="49"/>
        <v>101.95062662979247</v>
      </c>
      <c r="O259" s="34">
        <v>42962.747627314813</v>
      </c>
      <c r="P259" s="40">
        <f t="shared" si="50"/>
        <v>2.7930555555503815</v>
      </c>
      <c r="Q259">
        <v>3439.57</v>
      </c>
      <c r="R259">
        <v>4718.01</v>
      </c>
      <c r="S259" s="40">
        <f t="shared" si="51"/>
        <v>6.9842794288290309</v>
      </c>
      <c r="T259" s="40">
        <f t="shared" si="52"/>
        <v>8.9573937230602318</v>
      </c>
    </row>
    <row r="260" spans="1:23" x14ac:dyDescent="0.2">
      <c r="A260" s="34">
        <v>42962.75986111111</v>
      </c>
      <c r="B260" s="40">
        <f t="shared" si="44"/>
        <v>3.0866666666697711</v>
      </c>
      <c r="C260">
        <v>3727.68</v>
      </c>
      <c r="D260">
        <v>3509.89</v>
      </c>
      <c r="E260" s="40">
        <f t="shared" si="45"/>
        <v>23.091174800747027</v>
      </c>
      <c r="F260" s="40">
        <f t="shared" si="46"/>
        <v>20.328543537051434</v>
      </c>
      <c r="H260" s="34">
        <v>42962.760717592595</v>
      </c>
      <c r="I260" s="40">
        <f t="shared" si="47"/>
        <v>3.1072222223156132</v>
      </c>
      <c r="J260">
        <v>11219.25</v>
      </c>
      <c r="K260">
        <v>10705.43</v>
      </c>
      <c r="L260" s="40">
        <f t="shared" si="48"/>
        <v>116.05572226319504</v>
      </c>
      <c r="M260" s="40">
        <f t="shared" si="49"/>
        <v>103.54096355577072</v>
      </c>
      <c r="O260" s="34">
        <v>42962.761574074073</v>
      </c>
      <c r="P260" s="40">
        <f t="shared" si="50"/>
        <v>3.1277777777868323</v>
      </c>
      <c r="Q260">
        <v>3386.38</v>
      </c>
      <c r="R260">
        <v>4205.8100000000004</v>
      </c>
      <c r="S260" s="40">
        <f t="shared" si="51"/>
        <v>6.8762735377381619</v>
      </c>
      <c r="T260" s="40">
        <f t="shared" si="52"/>
        <v>7.9849546936916109</v>
      </c>
    </row>
    <row r="261" spans="1:23" x14ac:dyDescent="0.2">
      <c r="A261" s="34">
        <v>42962.77380787037</v>
      </c>
      <c r="B261" s="40">
        <f t="shared" si="44"/>
        <v>3.4213888889062218</v>
      </c>
      <c r="C261">
        <v>3718.39</v>
      </c>
      <c r="D261">
        <v>3432.46</v>
      </c>
      <c r="E261" s="40">
        <f t="shared" si="45"/>
        <v>23.033627743623306</v>
      </c>
      <c r="F261" s="40">
        <f t="shared" si="46"/>
        <v>19.880085287341647</v>
      </c>
      <c r="H261" s="34">
        <v>42962.774664351855</v>
      </c>
      <c r="I261" s="40">
        <f t="shared" si="47"/>
        <v>3.4419444445520639</v>
      </c>
      <c r="J261">
        <v>11044.86</v>
      </c>
      <c r="K261">
        <v>10963.05</v>
      </c>
      <c r="L261" s="40">
        <f t="shared" si="48"/>
        <v>114.25177303258884</v>
      </c>
      <c r="M261" s="40">
        <f t="shared" si="49"/>
        <v>106.03261714009545</v>
      </c>
      <c r="O261" s="34">
        <v>42962.775509259256</v>
      </c>
      <c r="P261" s="40">
        <f t="shared" si="50"/>
        <v>3.4622222221805714</v>
      </c>
      <c r="Q261">
        <v>3422.3</v>
      </c>
      <c r="R261">
        <v>3975.45</v>
      </c>
      <c r="S261" s="40">
        <f t="shared" si="51"/>
        <v>6.9492115262319398</v>
      </c>
      <c r="T261" s="40">
        <f t="shared" si="52"/>
        <v>7.5476039424121177</v>
      </c>
      <c r="U261" s="34"/>
      <c r="V261" s="34"/>
      <c r="W261" s="34"/>
    </row>
    <row r="262" spans="1:23" x14ac:dyDescent="0.2">
      <c r="A262" s="34">
        <v>42962.787766203706</v>
      </c>
      <c r="B262" s="40">
        <f t="shared" si="44"/>
        <v>3.7563888889853843</v>
      </c>
      <c r="C262">
        <v>3893.17</v>
      </c>
      <c r="D262">
        <v>3637.41</v>
      </c>
      <c r="E262" s="40">
        <f t="shared" si="45"/>
        <v>24.116305315645199</v>
      </c>
      <c r="F262" s="40">
        <f t="shared" si="46"/>
        <v>21.067112515522211</v>
      </c>
      <c r="H262" s="34">
        <v>42962.788611111115</v>
      </c>
      <c r="I262" s="40">
        <f t="shared" si="47"/>
        <v>3.7766666667885147</v>
      </c>
      <c r="J262">
        <v>11127.19</v>
      </c>
      <c r="K262">
        <v>10798.5</v>
      </c>
      <c r="L262" s="40">
        <f t="shared" si="48"/>
        <v>115.10342243998497</v>
      </c>
      <c r="M262" s="40">
        <f t="shared" si="49"/>
        <v>104.44111959603585</v>
      </c>
      <c r="O262" s="34">
        <v>42962.789467592593</v>
      </c>
      <c r="P262" s="40">
        <f t="shared" si="50"/>
        <v>3.7972222222597338</v>
      </c>
      <c r="Q262">
        <v>3256.51</v>
      </c>
      <c r="R262">
        <v>3748.48</v>
      </c>
      <c r="S262" s="40">
        <f t="shared" si="51"/>
        <v>6.6125637224350804</v>
      </c>
      <c r="T262" s="40">
        <f t="shared" si="52"/>
        <v>7.1166892870122815</v>
      </c>
    </row>
    <row r="263" spans="1:23" x14ac:dyDescent="0.2">
      <c r="A263" s="34">
        <v>42962.801724537036</v>
      </c>
      <c r="B263" s="40">
        <f t="shared" si="44"/>
        <v>4.0913888888899237</v>
      </c>
      <c r="C263">
        <v>3851.77</v>
      </c>
      <c r="D263">
        <v>3773.75</v>
      </c>
      <c r="E263" s="40">
        <f t="shared" si="45"/>
        <v>23.859852337720348</v>
      </c>
      <c r="F263" s="40">
        <f t="shared" si="46"/>
        <v>21.85676507609864</v>
      </c>
      <c r="H263" s="34">
        <v>42962.802569444444</v>
      </c>
      <c r="I263" s="40">
        <f t="shared" si="47"/>
        <v>4.1116666666930541</v>
      </c>
      <c r="J263">
        <v>11059.98</v>
      </c>
      <c r="K263">
        <v>10822.97</v>
      </c>
      <c r="L263" s="40">
        <f t="shared" si="48"/>
        <v>114.40817943414149</v>
      </c>
      <c r="M263" s="40">
        <f t="shared" si="49"/>
        <v>104.67778896645905</v>
      </c>
      <c r="O263" s="34">
        <v>42962.803425925929</v>
      </c>
      <c r="P263" s="40">
        <f t="shared" si="50"/>
        <v>4.1322222223388962</v>
      </c>
      <c r="Q263">
        <v>3261.14</v>
      </c>
      <c r="R263">
        <v>3550.57</v>
      </c>
      <c r="S263" s="40">
        <f t="shared" si="51"/>
        <v>6.6219652504619777</v>
      </c>
      <c r="T263" s="40">
        <f t="shared" si="52"/>
        <v>6.7409465921619436</v>
      </c>
    </row>
    <row r="264" spans="1:23" x14ac:dyDescent="0.2">
      <c r="A264" s="34">
        <v>42962.815520833334</v>
      </c>
      <c r="B264" s="40">
        <f t="shared" si="44"/>
        <v>4.4225000000442378</v>
      </c>
      <c r="C264">
        <v>3799.66</v>
      </c>
      <c r="D264">
        <v>3572.25</v>
      </c>
      <c r="E264" s="40">
        <f t="shared" si="45"/>
        <v>23.537056089419277</v>
      </c>
      <c r="F264" s="40">
        <f t="shared" si="46"/>
        <v>20.689719521190689</v>
      </c>
      <c r="H264" s="34">
        <v>42962.816377314812</v>
      </c>
      <c r="I264" s="40">
        <f t="shared" si="47"/>
        <v>4.4430555555154569</v>
      </c>
      <c r="J264">
        <v>11232.39</v>
      </c>
      <c r="K264">
        <v>10680.88</v>
      </c>
      <c r="L264" s="40">
        <f t="shared" si="48"/>
        <v>116.19164687406817</v>
      </c>
      <c r="M264" s="40">
        <f t="shared" si="49"/>
        <v>103.30352043995993</v>
      </c>
      <c r="O264" s="34">
        <v>42962.817233796297</v>
      </c>
      <c r="P264" s="40">
        <f t="shared" si="50"/>
        <v>4.463611111161299</v>
      </c>
      <c r="Q264">
        <v>3376.21</v>
      </c>
      <c r="R264">
        <v>3562.76</v>
      </c>
      <c r="S264" s="40">
        <f t="shared" si="51"/>
        <v>6.8556226651607206</v>
      </c>
      <c r="T264" s="40">
        <f t="shared" si="52"/>
        <v>6.7640899575817075</v>
      </c>
      <c r="U264" s="34"/>
      <c r="V264" s="34"/>
      <c r="W264" s="34"/>
    </row>
    <row r="265" spans="1:23" x14ac:dyDescent="0.2">
      <c r="A265" s="34">
        <v>42962.829479166663</v>
      </c>
      <c r="B265" s="40">
        <f t="shared" si="44"/>
        <v>4.7574999999487773</v>
      </c>
      <c r="C265">
        <v>3932.24</v>
      </c>
      <c r="D265">
        <v>3548.25</v>
      </c>
      <c r="E265" s="40">
        <f t="shared" si="45"/>
        <v>24.358325070416313</v>
      </c>
      <c r="F265" s="40">
        <f t="shared" si="46"/>
        <v>20.550716576685524</v>
      </c>
      <c r="H265" s="34">
        <v>42962.830335648148</v>
      </c>
      <c r="I265" s="40">
        <f t="shared" si="47"/>
        <v>4.7780555555946194</v>
      </c>
      <c r="J265">
        <v>11291.23</v>
      </c>
      <c r="K265">
        <v>10678.91</v>
      </c>
      <c r="L265" s="40">
        <f t="shared" si="48"/>
        <v>116.80030776476643</v>
      </c>
      <c r="M265" s="40">
        <f t="shared" si="49"/>
        <v>103.284466959791</v>
      </c>
      <c r="O265" s="34">
        <v>42962.831192129626</v>
      </c>
      <c r="P265" s="40">
        <f t="shared" si="50"/>
        <v>4.7986111110658385</v>
      </c>
      <c r="Q265">
        <v>3264.09</v>
      </c>
      <c r="R265">
        <v>3401.21</v>
      </c>
      <c r="S265" s="40">
        <f t="shared" si="51"/>
        <v>6.6279554249067614</v>
      </c>
      <c r="T265" s="40">
        <f t="shared" si="52"/>
        <v>6.4573786627857279</v>
      </c>
    </row>
    <row r="266" spans="1:23" x14ac:dyDescent="0.2">
      <c r="A266" s="34">
        <v>42962.8434375</v>
      </c>
      <c r="B266" s="40">
        <f t="shared" si="44"/>
        <v>5.0925000000279397</v>
      </c>
      <c r="C266">
        <v>3754.63</v>
      </c>
      <c r="D266">
        <v>3728.48</v>
      </c>
      <c r="E266" s="40">
        <f t="shared" si="45"/>
        <v>23.258117017053181</v>
      </c>
      <c r="F266" s="40">
        <f t="shared" si="46"/>
        <v>21.594570772025769</v>
      </c>
      <c r="H266" s="34">
        <v>42962.844293981485</v>
      </c>
      <c r="I266" s="40">
        <f t="shared" si="47"/>
        <v>5.1130555556737818</v>
      </c>
      <c r="J266">
        <v>11093.57</v>
      </c>
      <c r="K266">
        <v>10715</v>
      </c>
      <c r="L266" s="40">
        <f t="shared" si="48"/>
        <v>114.75564577198232</v>
      </c>
      <c r="M266" s="40">
        <f t="shared" si="49"/>
        <v>103.63352284775887</v>
      </c>
      <c r="O266" s="34">
        <v>42962.845150462963</v>
      </c>
      <c r="P266" s="40">
        <f t="shared" si="50"/>
        <v>5.1336111111450009</v>
      </c>
      <c r="Q266">
        <v>3323.34</v>
      </c>
      <c r="R266">
        <v>3340.96</v>
      </c>
      <c r="S266" s="40">
        <f t="shared" si="51"/>
        <v>6.7482665557045411</v>
      </c>
      <c r="T266" s="40">
        <f t="shared" si="52"/>
        <v>6.3429908230366854</v>
      </c>
    </row>
    <row r="267" spans="1:23" x14ac:dyDescent="0.2">
      <c r="A267" s="34">
        <v>42962.85738425926</v>
      </c>
      <c r="B267" s="40">
        <f t="shared" si="44"/>
        <v>5.4272222222643904</v>
      </c>
      <c r="C267">
        <v>3810.07</v>
      </c>
      <c r="D267">
        <v>3618.05</v>
      </c>
      <c r="E267" s="40">
        <f t="shared" si="45"/>
        <v>23.601541004882989</v>
      </c>
      <c r="F267" s="40">
        <f t="shared" si="46"/>
        <v>20.954983473621379</v>
      </c>
      <c r="H267" s="34">
        <v>42962.858240740738</v>
      </c>
      <c r="I267" s="40">
        <f t="shared" si="47"/>
        <v>5.4477777777356096</v>
      </c>
      <c r="J267">
        <v>10963.44</v>
      </c>
      <c r="K267">
        <v>10715.94</v>
      </c>
      <c r="L267" s="40">
        <f t="shared" si="48"/>
        <v>113.40953697343433</v>
      </c>
      <c r="M267" s="40">
        <f t="shared" si="49"/>
        <v>103.64261435606282</v>
      </c>
      <c r="O267" s="34">
        <v>42962.859097222223</v>
      </c>
      <c r="P267" s="40">
        <f t="shared" si="50"/>
        <v>5.4683333333814517</v>
      </c>
      <c r="Q267">
        <v>3225.1</v>
      </c>
      <c r="R267">
        <v>3319.54</v>
      </c>
      <c r="S267" s="40">
        <f t="shared" si="51"/>
        <v>6.5487835938551919</v>
      </c>
      <c r="T267" s="40">
        <f t="shared" si="52"/>
        <v>6.3023238101333741</v>
      </c>
      <c r="U267" s="34"/>
      <c r="V267" s="34"/>
      <c r="W267" s="34"/>
    </row>
    <row r="268" spans="1:23" x14ac:dyDescent="0.2">
      <c r="A268" s="34">
        <v>42962.871342592596</v>
      </c>
      <c r="B268" s="40">
        <f t="shared" si="44"/>
        <v>5.7622222223435529</v>
      </c>
      <c r="C268">
        <v>3754.49</v>
      </c>
      <c r="D268">
        <v>3674.3</v>
      </c>
      <c r="E268" s="40">
        <f t="shared" si="45"/>
        <v>23.257249784760681</v>
      </c>
      <c r="F268" s="40">
        <f t="shared" si="46"/>
        <v>21.280771624805361</v>
      </c>
      <c r="H268" s="34">
        <v>42962.872199074074</v>
      </c>
      <c r="I268" s="40">
        <f t="shared" si="47"/>
        <v>5.782777777814772</v>
      </c>
      <c r="J268">
        <v>11134.49</v>
      </c>
      <c r="K268">
        <v>10736.79</v>
      </c>
      <c r="L268" s="40">
        <f t="shared" si="48"/>
        <v>115.17893611269226</v>
      </c>
      <c r="M268" s="40">
        <f t="shared" si="49"/>
        <v>103.84427174769846</v>
      </c>
      <c r="O268" s="34">
        <v>42962.873043981483</v>
      </c>
      <c r="P268" s="40">
        <f t="shared" si="50"/>
        <v>5.8030555556179024</v>
      </c>
      <c r="Q268">
        <v>3250.22</v>
      </c>
      <c r="R268">
        <v>3355.68</v>
      </c>
      <c r="S268" s="40">
        <f t="shared" si="51"/>
        <v>6.5997914521782333</v>
      </c>
      <c r="T268" s="40">
        <f t="shared" si="52"/>
        <v>6.3709375284492307</v>
      </c>
    </row>
    <row r="269" spans="1:23" x14ac:dyDescent="0.2">
      <c r="A269" s="34">
        <v>42962.885289351849</v>
      </c>
      <c r="B269" s="40">
        <f t="shared" si="44"/>
        <v>6.0969444444053806</v>
      </c>
      <c r="C269">
        <v>3896.33</v>
      </c>
      <c r="D269">
        <v>3608.46</v>
      </c>
      <c r="E269" s="40">
        <f t="shared" si="45"/>
        <v>24.13587998739019</v>
      </c>
      <c r="F269" s="40">
        <f t="shared" si="46"/>
        <v>20.899440213712857</v>
      </c>
      <c r="H269" s="34">
        <v>42962.886145833334</v>
      </c>
      <c r="I269" s="40">
        <f t="shared" si="47"/>
        <v>6.1175000000512227</v>
      </c>
      <c r="J269">
        <v>11136.2</v>
      </c>
      <c r="K269">
        <v>10846.3</v>
      </c>
      <c r="L269" s="40">
        <f t="shared" si="48"/>
        <v>115.19662493191548</v>
      </c>
      <c r="M269" s="40">
        <f t="shared" si="49"/>
        <v>104.90343246510938</v>
      </c>
      <c r="O269" s="34">
        <v>42962.886990740742</v>
      </c>
      <c r="P269" s="40">
        <f t="shared" si="50"/>
        <v>6.1377777778543532</v>
      </c>
      <c r="Q269">
        <v>3134.81</v>
      </c>
      <c r="R269">
        <v>3152.31</v>
      </c>
      <c r="S269" s="40">
        <f t="shared" si="51"/>
        <v>6.3654436444926352</v>
      </c>
      <c r="T269" s="40">
        <f t="shared" si="52"/>
        <v>5.9848287322705964</v>
      </c>
    </row>
    <row r="270" spans="1:23" x14ac:dyDescent="0.2">
      <c r="A270" s="34">
        <v>42962.899236111109</v>
      </c>
      <c r="B270" s="40">
        <f t="shared" si="44"/>
        <v>6.4316666666418314</v>
      </c>
      <c r="C270">
        <v>3831.74</v>
      </c>
      <c r="D270">
        <v>3768.12</v>
      </c>
      <c r="E270" s="40">
        <f t="shared" si="45"/>
        <v>23.735776174729164</v>
      </c>
      <c r="F270" s="40">
        <f t="shared" si="46"/>
        <v>21.824157302033466</v>
      </c>
      <c r="H270" s="34">
        <v>42962.900092592594</v>
      </c>
      <c r="I270" s="40">
        <f t="shared" si="47"/>
        <v>6.4522222222876735</v>
      </c>
      <c r="J270">
        <v>11072.92</v>
      </c>
      <c r="K270">
        <v>10830.42</v>
      </c>
      <c r="L270" s="40">
        <f t="shared" si="48"/>
        <v>114.54203517726923</v>
      </c>
      <c r="M270" s="40">
        <f t="shared" si="49"/>
        <v>104.74984400567658</v>
      </c>
      <c r="O270" s="34">
        <v>42962.900949074072</v>
      </c>
      <c r="P270" s="40">
        <f t="shared" si="50"/>
        <v>6.4727777777588926</v>
      </c>
      <c r="Q270">
        <v>3190.91</v>
      </c>
      <c r="R270">
        <v>3106.69</v>
      </c>
      <c r="S270" s="40">
        <f t="shared" si="51"/>
        <v>6.4793584873239505</v>
      </c>
      <c r="T270" s="40">
        <f t="shared" si="52"/>
        <v>5.8982167281319855</v>
      </c>
      <c r="U270" s="34"/>
      <c r="V270" s="34"/>
      <c r="W270" s="34"/>
    </row>
    <row r="271" spans="1:23" x14ac:dyDescent="0.2">
      <c r="A271" s="34">
        <v>42962.913182870368</v>
      </c>
      <c r="B271" s="40">
        <f t="shared" si="44"/>
        <v>6.7663888888782822</v>
      </c>
      <c r="C271">
        <v>3931.82</v>
      </c>
      <c r="D271">
        <v>3637.14</v>
      </c>
      <c r="E271" s="40">
        <f t="shared" si="45"/>
        <v>24.355723373538819</v>
      </c>
      <c r="F271" s="40">
        <f t="shared" si="46"/>
        <v>21.065548732396529</v>
      </c>
      <c r="H271" s="34">
        <v>42962.914039351854</v>
      </c>
      <c r="I271" s="40">
        <f t="shared" si="47"/>
        <v>6.7869444445241243</v>
      </c>
      <c r="J271">
        <v>11187.63</v>
      </c>
      <c r="K271">
        <v>10660.94</v>
      </c>
      <c r="L271" s="40">
        <f t="shared" si="48"/>
        <v>115.72863427264645</v>
      </c>
      <c r="M271" s="40">
        <f t="shared" si="49"/>
        <v>103.11066440210793</v>
      </c>
      <c r="O271" s="34">
        <v>42962.914895833332</v>
      </c>
      <c r="P271" s="40">
        <f t="shared" si="50"/>
        <v>6.8074999999953434</v>
      </c>
      <c r="Q271">
        <v>3231.94</v>
      </c>
      <c r="R271">
        <v>3091.78</v>
      </c>
      <c r="S271" s="40">
        <f t="shared" si="51"/>
        <v>6.5626726762966578</v>
      </c>
      <c r="T271" s="40">
        <f t="shared" si="52"/>
        <v>5.8699092975816427</v>
      </c>
    </row>
    <row r="272" spans="1:23" x14ac:dyDescent="0.2">
      <c r="A272" s="34">
        <v>42962.927129629628</v>
      </c>
      <c r="B272" s="40">
        <f t="shared" si="44"/>
        <v>7.1011111111147329</v>
      </c>
      <c r="C272">
        <v>3744.58</v>
      </c>
      <c r="D272">
        <v>3617.3</v>
      </c>
      <c r="E272" s="40">
        <f t="shared" si="45"/>
        <v>23.195862127484467</v>
      </c>
      <c r="F272" s="40">
        <f t="shared" si="46"/>
        <v>20.950639631605593</v>
      </c>
      <c r="H272" s="34">
        <v>42962.927986111114</v>
      </c>
      <c r="I272" s="40">
        <f t="shared" si="47"/>
        <v>7.121666666760575</v>
      </c>
      <c r="J272">
        <v>11302.28</v>
      </c>
      <c r="K272">
        <v>10719.51</v>
      </c>
      <c r="L272" s="40">
        <f t="shared" si="48"/>
        <v>116.91461270770009</v>
      </c>
      <c r="M272" s="40">
        <f t="shared" si="49"/>
        <v>103.67714274398317</v>
      </c>
      <c r="O272" s="34">
        <v>42962.928831018522</v>
      </c>
      <c r="P272" s="40">
        <f t="shared" si="50"/>
        <v>7.1419444445637055</v>
      </c>
      <c r="Q272">
        <v>3109.84</v>
      </c>
      <c r="R272">
        <v>3121.33</v>
      </c>
      <c r="S272" s="40">
        <f t="shared" si="51"/>
        <v>6.3147403713108536</v>
      </c>
      <c r="T272" s="40">
        <f t="shared" si="52"/>
        <v>5.9260115492759855</v>
      </c>
    </row>
    <row r="273" spans="1:23" x14ac:dyDescent="0.2">
      <c r="A273" s="34">
        <v>42962.941076388888</v>
      </c>
      <c r="B273" s="40">
        <f t="shared" si="44"/>
        <v>7.4358333333511837</v>
      </c>
      <c r="C273">
        <v>3795.18</v>
      </c>
      <c r="D273">
        <v>3495.05</v>
      </c>
      <c r="E273" s="40">
        <f t="shared" si="45"/>
        <v>23.509304656059289</v>
      </c>
      <c r="F273" s="40">
        <f t="shared" si="46"/>
        <v>20.242593383032407</v>
      </c>
      <c r="H273" s="34">
        <v>42962.941921296297</v>
      </c>
      <c r="I273" s="40">
        <f t="shared" si="47"/>
        <v>7.4561111111543141</v>
      </c>
      <c r="J273">
        <v>11133.18</v>
      </c>
      <c r="K273">
        <v>10710.89</v>
      </c>
      <c r="L273" s="40">
        <f t="shared" si="48"/>
        <v>115.16538502895986</v>
      </c>
      <c r="M273" s="40">
        <f t="shared" si="49"/>
        <v>103.59377167847241</v>
      </c>
      <c r="O273" s="34">
        <v>42962.942777777775</v>
      </c>
      <c r="P273" s="40">
        <f t="shared" si="50"/>
        <v>7.4766666666255333</v>
      </c>
      <c r="Q273">
        <v>3196.01</v>
      </c>
      <c r="R273">
        <v>3086.08</v>
      </c>
      <c r="S273" s="40">
        <f t="shared" si="51"/>
        <v>6.489714382126798</v>
      </c>
      <c r="T273" s="40">
        <f t="shared" si="52"/>
        <v>5.859087543447707</v>
      </c>
      <c r="U273" s="34"/>
      <c r="V273" s="34"/>
      <c r="W273" s="34"/>
    </row>
    <row r="274" spans="1:23" x14ac:dyDescent="0.2">
      <c r="A274" s="34">
        <v>42962.955023148148</v>
      </c>
      <c r="B274" s="40">
        <f t="shared" si="44"/>
        <v>7.7705555555876344</v>
      </c>
      <c r="C274">
        <v>3895.15</v>
      </c>
      <c r="D274">
        <v>3658.77</v>
      </c>
      <c r="E274" s="40">
        <f t="shared" si="45"/>
        <v>24.128570458067692</v>
      </c>
      <c r="F274" s="40">
        <f t="shared" si="46"/>
        <v>21.19082513613181</v>
      </c>
      <c r="H274" s="34">
        <v>42962.955879629626</v>
      </c>
      <c r="I274" s="40">
        <f t="shared" si="47"/>
        <v>7.7911111110588536</v>
      </c>
      <c r="J274">
        <v>11127.05</v>
      </c>
      <c r="K274">
        <v>10980.6</v>
      </c>
      <c r="L274" s="40">
        <f t="shared" si="48"/>
        <v>115.10197423256317</v>
      </c>
      <c r="M274" s="40">
        <f t="shared" si="49"/>
        <v>106.2023575344938</v>
      </c>
      <c r="O274" s="34">
        <v>42962.956736111111</v>
      </c>
      <c r="P274" s="40">
        <f t="shared" si="50"/>
        <v>7.8116666667046957</v>
      </c>
      <c r="Q274">
        <v>3221</v>
      </c>
      <c r="R274">
        <v>3019.92</v>
      </c>
      <c r="S274" s="40">
        <f t="shared" si="51"/>
        <v>6.5404582666607469</v>
      </c>
      <c r="T274" s="40">
        <f t="shared" si="52"/>
        <v>5.7334792533597971</v>
      </c>
    </row>
    <row r="275" spans="1:23" x14ac:dyDescent="0.2">
      <c r="A275" s="34">
        <v>42962.968981481485</v>
      </c>
      <c r="B275" s="40">
        <f t="shared" si="44"/>
        <v>8.1055555556667969</v>
      </c>
      <c r="C275">
        <v>3830.8</v>
      </c>
      <c r="D275">
        <v>3634.2</v>
      </c>
      <c r="E275" s="40">
        <f t="shared" si="45"/>
        <v>23.72995332933667</v>
      </c>
      <c r="F275" s="40">
        <f t="shared" si="46"/>
        <v>21.048520871694645</v>
      </c>
      <c r="H275" s="34">
        <v>42962.969837962963</v>
      </c>
      <c r="I275" s="40">
        <f t="shared" si="47"/>
        <v>8.126111111138016</v>
      </c>
      <c r="J275">
        <v>11246.22</v>
      </c>
      <c r="K275">
        <v>10816.41</v>
      </c>
      <c r="L275" s="40">
        <f t="shared" si="48"/>
        <v>116.33470907866295</v>
      </c>
      <c r="M275" s="40">
        <f t="shared" si="49"/>
        <v>104.61434184467825</v>
      </c>
      <c r="O275" s="34">
        <v>42962.970682870371</v>
      </c>
      <c r="P275" s="40">
        <f t="shared" si="50"/>
        <v>8.1463888889411464</v>
      </c>
      <c r="Q275">
        <v>3146.89</v>
      </c>
      <c r="R275">
        <v>3074.24</v>
      </c>
      <c r="S275" s="40">
        <f t="shared" si="51"/>
        <v>6.3899729012021238</v>
      </c>
      <c r="T275" s="40">
        <f t="shared" si="52"/>
        <v>5.8366086717028329</v>
      </c>
    </row>
    <row r="276" spans="1:23" x14ac:dyDescent="0.2">
      <c r="A276" s="34">
        <v>42962.982928240737</v>
      </c>
      <c r="B276" s="40">
        <f t="shared" si="44"/>
        <v>8.4402777777286246</v>
      </c>
      <c r="C276">
        <v>3710.14</v>
      </c>
      <c r="D276">
        <v>3712.84</v>
      </c>
      <c r="E276" s="40">
        <f t="shared" si="45"/>
        <v>22.982522983529588</v>
      </c>
      <c r="F276" s="40">
        <f t="shared" si="46"/>
        <v>21.50398718652324</v>
      </c>
      <c r="H276" s="34">
        <v>42962.983773148146</v>
      </c>
      <c r="I276" s="40">
        <f t="shared" si="47"/>
        <v>8.4605555555317551</v>
      </c>
      <c r="J276">
        <v>11015.34</v>
      </c>
      <c r="K276">
        <v>10773.51</v>
      </c>
      <c r="L276" s="40">
        <f t="shared" si="48"/>
        <v>113.94640815336702</v>
      </c>
      <c r="M276" s="40">
        <f t="shared" si="49"/>
        <v>104.19942088059344</v>
      </c>
      <c r="O276" s="34">
        <v>42962.984629629631</v>
      </c>
      <c r="P276" s="40">
        <f t="shared" si="50"/>
        <v>8.4811111111775972</v>
      </c>
      <c r="Q276">
        <v>3073.35</v>
      </c>
      <c r="R276">
        <v>3136.05</v>
      </c>
      <c r="S276" s="40">
        <f t="shared" si="51"/>
        <v>6.2406449592802877</v>
      </c>
      <c r="T276" s="40">
        <f t="shared" si="52"/>
        <v>5.9539582546885317</v>
      </c>
      <c r="U276" s="34"/>
      <c r="V276" s="34"/>
      <c r="W276" s="34"/>
    </row>
    <row r="277" spans="1:23" x14ac:dyDescent="0.2">
      <c r="A277" s="34">
        <v>42962.996874999997</v>
      </c>
      <c r="B277" s="40">
        <f t="shared" si="44"/>
        <v>8.7749999999650754</v>
      </c>
      <c r="C277">
        <v>3715.97</v>
      </c>
      <c r="D277">
        <v>3684.62</v>
      </c>
      <c r="E277" s="40">
        <f t="shared" si="45"/>
        <v>23.018637013995814</v>
      </c>
      <c r="F277" s="40">
        <f t="shared" si="46"/>
        <v>21.340542890942579</v>
      </c>
      <c r="H277" s="34">
        <v>42962.997731481482</v>
      </c>
      <c r="I277" s="40">
        <f t="shared" si="47"/>
        <v>8.7955555556109175</v>
      </c>
      <c r="J277">
        <v>11009.43</v>
      </c>
      <c r="K277">
        <v>10629.89</v>
      </c>
      <c r="L277" s="40">
        <f t="shared" si="48"/>
        <v>113.88527311149031</v>
      </c>
      <c r="M277" s="40">
        <f t="shared" si="49"/>
        <v>102.81035447355703</v>
      </c>
      <c r="O277" s="34">
        <v>42962.998576388891</v>
      </c>
      <c r="P277" s="40">
        <f t="shared" si="50"/>
        <v>8.815833333414048</v>
      </c>
      <c r="Q277">
        <v>3177</v>
      </c>
      <c r="R277">
        <v>3099.68</v>
      </c>
      <c r="S277" s="40">
        <f t="shared" si="51"/>
        <v>6.4511132918910876</v>
      </c>
      <c r="T277" s="40">
        <f t="shared" si="52"/>
        <v>5.8849078691006032</v>
      </c>
    </row>
    <row r="278" spans="1:23" x14ac:dyDescent="0.2">
      <c r="A278" s="34">
        <v>42963.010821759257</v>
      </c>
      <c r="B278" s="40">
        <f t="shared" si="44"/>
        <v>9.1097222222015262</v>
      </c>
      <c r="C278">
        <v>3670.6</v>
      </c>
      <c r="D278">
        <v>3623.9</v>
      </c>
      <c r="E278" s="40">
        <f t="shared" si="45"/>
        <v>22.737591806062223</v>
      </c>
      <c r="F278" s="40">
        <f t="shared" si="46"/>
        <v>20.988865441344515</v>
      </c>
      <c r="H278" s="34">
        <v>42963.011678240742</v>
      </c>
      <c r="I278" s="40">
        <f t="shared" si="47"/>
        <v>9.1302777778473683</v>
      </c>
      <c r="J278">
        <v>11116.08</v>
      </c>
      <c r="K278">
        <v>10691.14</v>
      </c>
      <c r="L278" s="40">
        <f t="shared" si="48"/>
        <v>114.98849683672769</v>
      </c>
      <c r="M278" s="40">
        <f t="shared" si="49"/>
        <v>103.40275328591588</v>
      </c>
      <c r="O278" s="34">
        <v>42963.012523148151</v>
      </c>
      <c r="P278" s="40">
        <f t="shared" si="50"/>
        <v>9.1505555556504987</v>
      </c>
      <c r="Q278">
        <v>3155.91</v>
      </c>
      <c r="R278">
        <v>3050.28</v>
      </c>
      <c r="S278" s="40">
        <f t="shared" si="51"/>
        <v>6.4082886210299028</v>
      </c>
      <c r="T278" s="40">
        <f t="shared" si="52"/>
        <v>5.7911193332731727</v>
      </c>
    </row>
    <row r="279" spans="1:23" x14ac:dyDescent="0.2">
      <c r="A279" s="34">
        <v>42963.024768518517</v>
      </c>
      <c r="B279" s="40">
        <f t="shared" si="44"/>
        <v>9.4444444444379769</v>
      </c>
      <c r="C279">
        <v>3713.16</v>
      </c>
      <c r="D279">
        <v>3659.61</v>
      </c>
      <c r="E279" s="40">
        <f t="shared" si="45"/>
        <v>23.001230422982076</v>
      </c>
      <c r="F279" s="40">
        <f t="shared" si="46"/>
        <v>21.195690239189489</v>
      </c>
      <c r="H279" s="34">
        <v>42963.025613425925</v>
      </c>
      <c r="I279" s="40">
        <f t="shared" si="47"/>
        <v>9.4647222222411074</v>
      </c>
      <c r="J279">
        <v>11082.35</v>
      </c>
      <c r="K279">
        <v>10646.46</v>
      </c>
      <c r="L279" s="40">
        <f t="shared" si="48"/>
        <v>114.63958229146509</v>
      </c>
      <c r="M279" s="40">
        <f t="shared" si="49"/>
        <v>102.97061648695761</v>
      </c>
      <c r="O279" s="34">
        <v>42963.026469907411</v>
      </c>
      <c r="P279" s="40">
        <f t="shared" si="50"/>
        <v>9.4852777778869495</v>
      </c>
      <c r="Q279">
        <v>3230.15</v>
      </c>
      <c r="R279">
        <v>3037.64</v>
      </c>
      <c r="S279" s="40">
        <f t="shared" si="51"/>
        <v>6.5590379602776201</v>
      </c>
      <c r="T279" s="40">
        <f t="shared" si="52"/>
        <v>5.7671216188428343</v>
      </c>
      <c r="U279" s="34"/>
      <c r="V279" s="34"/>
      <c r="W279" s="34"/>
    </row>
    <row r="280" spans="1:23" x14ac:dyDescent="0.2">
      <c r="A280" s="34">
        <v>42963.038703703707</v>
      </c>
      <c r="B280" s="40">
        <f t="shared" si="44"/>
        <v>9.778888889006339</v>
      </c>
      <c r="C280">
        <v>3821.63</v>
      </c>
      <c r="D280">
        <v>3564.43</v>
      </c>
      <c r="E280" s="40">
        <f t="shared" si="45"/>
        <v>23.673149614177952</v>
      </c>
      <c r="F280" s="40">
        <f t="shared" si="46"/>
        <v>20.644427728439421</v>
      </c>
      <c r="H280" s="34">
        <v>42963.039560185185</v>
      </c>
      <c r="I280" s="40">
        <f t="shared" si="47"/>
        <v>9.7994444444775581</v>
      </c>
      <c r="J280">
        <v>10965.09</v>
      </c>
      <c r="K280">
        <v>10586.2</v>
      </c>
      <c r="L280" s="40">
        <f t="shared" si="48"/>
        <v>113.42660513233393</v>
      </c>
      <c r="M280" s="40">
        <f t="shared" si="49"/>
        <v>102.38779277376995</v>
      </c>
      <c r="O280" s="34">
        <v>42963.040416666663</v>
      </c>
      <c r="P280" s="40">
        <f t="shared" si="50"/>
        <v>9.8199999999487773</v>
      </c>
      <c r="Q280">
        <v>3172.45</v>
      </c>
      <c r="R280">
        <v>3107.27</v>
      </c>
      <c r="S280" s="40">
        <f t="shared" si="51"/>
        <v>6.4418742092728616</v>
      </c>
      <c r="T280" s="40">
        <f t="shared" si="52"/>
        <v>5.8993178890789473</v>
      </c>
    </row>
    <row r="281" spans="1:23" x14ac:dyDescent="0.2">
      <c r="A281" s="34">
        <v>42963.05265046296</v>
      </c>
      <c r="B281" s="40">
        <f t="shared" si="44"/>
        <v>10.113611111068167</v>
      </c>
      <c r="C281">
        <v>3911.59</v>
      </c>
      <c r="D281">
        <v>3586.19</v>
      </c>
      <c r="E281" s="40">
        <f t="shared" si="45"/>
        <v>24.23040830727264</v>
      </c>
      <c r="F281" s="40">
        <f t="shared" si="46"/>
        <v>20.770457064790772</v>
      </c>
      <c r="H281" s="34">
        <v>42963.053506944445</v>
      </c>
      <c r="I281" s="40">
        <f t="shared" si="47"/>
        <v>10.134166666714009</v>
      </c>
      <c r="J281">
        <v>11240.91</v>
      </c>
      <c r="K281">
        <v>10682.45</v>
      </c>
      <c r="L281" s="40">
        <f t="shared" si="48"/>
        <v>116.27978064002245</v>
      </c>
      <c r="M281" s="40">
        <f t="shared" si="49"/>
        <v>103.31870519319102</v>
      </c>
      <c r="O281" s="34">
        <v>42963.054363425923</v>
      </c>
      <c r="P281" s="40">
        <f t="shared" si="50"/>
        <v>10.154722222185228</v>
      </c>
      <c r="Q281">
        <v>3168.38</v>
      </c>
      <c r="R281">
        <v>3086.53</v>
      </c>
      <c r="S281" s="40">
        <f t="shared" si="51"/>
        <v>6.4336097991066694</v>
      </c>
      <c r="T281" s="40">
        <f t="shared" si="52"/>
        <v>5.8599418924582816</v>
      </c>
    </row>
    <row r="282" spans="1:23" x14ac:dyDescent="0.2">
      <c r="A282" s="34">
        <v>42963.06659722222</v>
      </c>
      <c r="B282" s="40">
        <f t="shared" si="44"/>
        <v>10.448333333304618</v>
      </c>
      <c r="C282">
        <v>3760.01</v>
      </c>
      <c r="D282">
        <v>3583.95</v>
      </c>
      <c r="E282" s="40">
        <f t="shared" si="45"/>
        <v>23.291443515150668</v>
      </c>
      <c r="F282" s="40">
        <f t="shared" si="46"/>
        <v>20.757483456636955</v>
      </c>
      <c r="H282" s="34">
        <v>42963.067453703705</v>
      </c>
      <c r="I282" s="40">
        <f t="shared" si="47"/>
        <v>10.46888888895046</v>
      </c>
      <c r="J282">
        <v>10910.99</v>
      </c>
      <c r="K282">
        <v>10877.16</v>
      </c>
      <c r="L282" s="40">
        <f t="shared" si="48"/>
        <v>112.86697640720178</v>
      </c>
      <c r="M282" s="40">
        <f t="shared" si="49"/>
        <v>105.2019047483648</v>
      </c>
      <c r="O282" s="34">
        <v>42963.068310185183</v>
      </c>
      <c r="P282" s="40">
        <f t="shared" si="50"/>
        <v>10.489444444421679</v>
      </c>
      <c r="Q282">
        <v>3274.53</v>
      </c>
      <c r="R282">
        <v>3094.74</v>
      </c>
      <c r="S282" s="40">
        <f t="shared" si="51"/>
        <v>6.6491545507384719</v>
      </c>
      <c r="T282" s="40">
        <f t="shared" si="52"/>
        <v>5.8755290155178601</v>
      </c>
      <c r="U282" s="34"/>
      <c r="V282" s="34"/>
      <c r="W282" s="34"/>
    </row>
    <row r="283" spans="1:23" x14ac:dyDescent="0.2">
      <c r="A283" s="34">
        <v>42963.080543981479</v>
      </c>
      <c r="B283" s="40">
        <f t="shared" si="44"/>
        <v>10.783055555541068</v>
      </c>
      <c r="C283">
        <v>3652</v>
      </c>
      <c r="D283">
        <v>3604.04</v>
      </c>
      <c r="E283" s="40">
        <f t="shared" si="45"/>
        <v>22.622373801487289</v>
      </c>
      <c r="F283" s="40">
        <f t="shared" si="46"/>
        <v>20.873840504766488</v>
      </c>
      <c r="H283" s="34">
        <v>42963.081400462965</v>
      </c>
      <c r="I283" s="40">
        <f t="shared" si="47"/>
        <v>10.80361111118691</v>
      </c>
      <c r="J283">
        <v>10953.15</v>
      </c>
      <c r="K283">
        <v>10687.73</v>
      </c>
      <c r="L283" s="40">
        <f t="shared" si="48"/>
        <v>113.30309372793323</v>
      </c>
      <c r="M283" s="40">
        <f t="shared" si="49"/>
        <v>103.36977238877068</v>
      </c>
      <c r="O283" s="34">
        <v>42963.082245370373</v>
      </c>
      <c r="P283" s="40">
        <f t="shared" si="50"/>
        <v>10.823888888990041</v>
      </c>
      <c r="Q283">
        <v>3167.38</v>
      </c>
      <c r="R283">
        <v>3048.77</v>
      </c>
      <c r="S283" s="40">
        <f t="shared" si="51"/>
        <v>6.4315792314982669</v>
      </c>
      <c r="T283" s="40">
        <f t="shared" si="52"/>
        <v>5.7882525177043584</v>
      </c>
    </row>
    <row r="284" spans="1:23" x14ac:dyDescent="0.2">
      <c r="A284" s="34">
        <v>42963.094421296293</v>
      </c>
      <c r="B284" s="40">
        <f t="shared" si="44"/>
        <v>11.116111111070495</v>
      </c>
      <c r="C284">
        <v>3701.72</v>
      </c>
      <c r="D284">
        <v>3566.75</v>
      </c>
      <c r="E284" s="40">
        <f t="shared" si="45"/>
        <v>22.930365155652115</v>
      </c>
      <c r="F284" s="40">
        <f t="shared" si="46"/>
        <v>20.657864679741586</v>
      </c>
      <c r="H284" s="34">
        <v>42963.095277777778</v>
      </c>
      <c r="I284" s="40">
        <f t="shared" si="47"/>
        <v>11.136666666716337</v>
      </c>
      <c r="J284">
        <v>10962.52</v>
      </c>
      <c r="K284">
        <v>10644.09</v>
      </c>
      <c r="L284" s="40">
        <f t="shared" si="48"/>
        <v>113.40002018180547</v>
      </c>
      <c r="M284" s="40">
        <f t="shared" si="49"/>
        <v>102.94769427985084</v>
      </c>
      <c r="O284" s="34">
        <v>42963.096122685187</v>
      </c>
      <c r="P284" s="40">
        <f t="shared" si="50"/>
        <v>11.156944444519468</v>
      </c>
      <c r="Q284">
        <v>3082.88</v>
      </c>
      <c r="R284">
        <v>3079.43</v>
      </c>
      <c r="S284" s="40">
        <f t="shared" si="51"/>
        <v>6.2599962685883526</v>
      </c>
      <c r="T284" s="40">
        <f t="shared" si="52"/>
        <v>5.8464621636247838</v>
      </c>
    </row>
    <row r="285" spans="1:23" x14ac:dyDescent="0.2">
      <c r="A285" s="34">
        <v>42963.10837962963</v>
      </c>
      <c r="B285" s="40">
        <f t="shared" si="44"/>
        <v>11.451111111149658</v>
      </c>
      <c r="C285">
        <v>3664.02</v>
      </c>
      <c r="D285">
        <v>3408.09</v>
      </c>
      <c r="E285" s="40">
        <f t="shared" si="45"/>
        <v>22.696831888314748</v>
      </c>
      <c r="F285" s="40">
        <f t="shared" si="46"/>
        <v>19.73893938077536</v>
      </c>
      <c r="H285" s="34">
        <v>42963.109236111108</v>
      </c>
      <c r="I285" s="40">
        <f t="shared" si="47"/>
        <v>11.471666666620877</v>
      </c>
      <c r="J285">
        <v>10960.97</v>
      </c>
      <c r="K285">
        <v>10558.96</v>
      </c>
      <c r="L285" s="40">
        <f t="shared" si="48"/>
        <v>113.38398645677857</v>
      </c>
      <c r="M285" s="40">
        <f t="shared" si="49"/>
        <v>102.12433246930209</v>
      </c>
      <c r="O285" s="34">
        <v>42963.110081018516</v>
      </c>
      <c r="P285" s="40">
        <f t="shared" si="50"/>
        <v>11.491944444424007</v>
      </c>
      <c r="Q285">
        <v>3243.33</v>
      </c>
      <c r="R285">
        <v>2874.64</v>
      </c>
      <c r="S285" s="40">
        <f t="shared" si="51"/>
        <v>6.5858008413563489</v>
      </c>
      <c r="T285" s="40">
        <f t="shared" si="52"/>
        <v>5.4576574216794498</v>
      </c>
      <c r="U285" s="34"/>
      <c r="V285" s="34"/>
      <c r="W285" s="34"/>
    </row>
    <row r="286" spans="1:23" x14ac:dyDescent="0.2">
      <c r="A286" s="34">
        <v>42963.122337962966</v>
      </c>
      <c r="B286" s="40">
        <f t="shared" si="44"/>
        <v>11.78611111122882</v>
      </c>
      <c r="C286">
        <v>3815.16</v>
      </c>
      <c r="D286">
        <v>3566.85</v>
      </c>
      <c r="E286" s="40">
        <f t="shared" si="45"/>
        <v>23.63307109323172</v>
      </c>
      <c r="F286" s="40">
        <f t="shared" si="46"/>
        <v>20.658443858677025</v>
      </c>
      <c r="H286" s="34">
        <v>42963.123194444444</v>
      </c>
      <c r="I286" s="40">
        <f t="shared" si="47"/>
        <v>11.806666666700039</v>
      </c>
      <c r="J286">
        <v>11010.4</v>
      </c>
      <c r="K286">
        <v>10483.32</v>
      </c>
      <c r="L286" s="40">
        <f t="shared" si="48"/>
        <v>113.89530712005549</v>
      </c>
      <c r="M286" s="40">
        <f t="shared" si="49"/>
        <v>101.39275620535393</v>
      </c>
      <c r="O286" s="34">
        <v>42963.124050925922</v>
      </c>
      <c r="P286" s="40">
        <f t="shared" si="50"/>
        <v>11.827222222171258</v>
      </c>
      <c r="Q286">
        <v>3224.42</v>
      </c>
      <c r="R286">
        <v>3065.22</v>
      </c>
      <c r="S286" s="40">
        <f t="shared" si="51"/>
        <v>6.5474028078814808</v>
      </c>
      <c r="T286" s="40">
        <f t="shared" si="52"/>
        <v>5.8194837204242216</v>
      </c>
    </row>
    <row r="287" spans="1:23" x14ac:dyDescent="0.2">
      <c r="A287" s="34">
        <v>42963.136365740742</v>
      </c>
      <c r="B287" s="40">
        <f t="shared" si="44"/>
        <v>12.122777777840383</v>
      </c>
      <c r="C287">
        <v>3706.92</v>
      </c>
      <c r="D287">
        <v>3595.79</v>
      </c>
      <c r="E287" s="40">
        <f t="shared" si="45"/>
        <v>22.962576640802098</v>
      </c>
      <c r="F287" s="40">
        <f t="shared" si="46"/>
        <v>20.82605824259284</v>
      </c>
      <c r="H287" s="34">
        <v>42963.13722222222</v>
      </c>
      <c r="I287" s="40">
        <f t="shared" si="47"/>
        <v>12.143333333311602</v>
      </c>
      <c r="J287">
        <v>10940.86</v>
      </c>
      <c r="K287">
        <v>10693.35</v>
      </c>
      <c r="L287" s="40">
        <f t="shared" si="48"/>
        <v>113.17596180497807</v>
      </c>
      <c r="M287" s="40">
        <f t="shared" si="49"/>
        <v>103.42412800224753</v>
      </c>
      <c r="O287" s="34">
        <v>42963.138067129628</v>
      </c>
      <c r="P287" s="40">
        <f t="shared" si="50"/>
        <v>12.163611111114733</v>
      </c>
      <c r="Q287">
        <v>3076.41</v>
      </c>
      <c r="R287">
        <v>2957.38</v>
      </c>
      <c r="S287" s="40">
        <f t="shared" si="51"/>
        <v>6.2468584961619955</v>
      </c>
      <c r="T287" s="40">
        <f t="shared" si="52"/>
        <v>5.6147437264236126</v>
      </c>
    </row>
    <row r="288" spans="1:23" x14ac:dyDescent="0.2">
      <c r="A288" s="34">
        <v>42963.150173611109</v>
      </c>
      <c r="B288" s="40">
        <f t="shared" si="44"/>
        <v>12.454166666662786</v>
      </c>
      <c r="C288">
        <v>3642.45</v>
      </c>
      <c r="D288">
        <v>3548.37</v>
      </c>
      <c r="E288" s="40">
        <f t="shared" si="45"/>
        <v>22.563216170106074</v>
      </c>
      <c r="F288" s="40">
        <f t="shared" si="46"/>
        <v>20.551411591408051</v>
      </c>
      <c r="H288" s="34">
        <v>42963.151030092595</v>
      </c>
      <c r="I288" s="40">
        <f t="shared" si="47"/>
        <v>12.474722222308628</v>
      </c>
      <c r="J288">
        <v>10815.17</v>
      </c>
      <c r="K288">
        <v>10667.17</v>
      </c>
      <c r="L288" s="40">
        <f t="shared" si="48"/>
        <v>111.87578187037806</v>
      </c>
      <c r="M288" s="40">
        <f t="shared" si="49"/>
        <v>103.170919824165</v>
      </c>
      <c r="O288" s="34">
        <v>42963.151875000003</v>
      </c>
      <c r="P288" s="40">
        <f t="shared" si="50"/>
        <v>12.495000000111759</v>
      </c>
      <c r="Q288">
        <v>3109.88</v>
      </c>
      <c r="R288">
        <v>3069.35</v>
      </c>
      <c r="S288" s="40">
        <f t="shared" si="51"/>
        <v>6.3148215940151893</v>
      </c>
      <c r="T288" s="40">
        <f t="shared" si="52"/>
        <v>5.8273247457879318</v>
      </c>
      <c r="U288" s="34"/>
      <c r="V288" s="34"/>
      <c r="W288" s="34"/>
    </row>
    <row r="289" spans="1:23" x14ac:dyDescent="0.2">
      <c r="A289" s="34">
        <v>42963.1641087963</v>
      </c>
      <c r="B289" s="40">
        <f t="shared" si="44"/>
        <v>12.788611111231148</v>
      </c>
      <c r="C289">
        <v>3799.45</v>
      </c>
      <c r="D289">
        <v>3624.27</v>
      </c>
      <c r="E289" s="40">
        <f t="shared" si="45"/>
        <v>23.535755240980528</v>
      </c>
      <c r="F289" s="40">
        <f t="shared" si="46"/>
        <v>20.991008403405633</v>
      </c>
      <c r="H289" s="34">
        <v>42963.164965277778</v>
      </c>
      <c r="I289" s="40">
        <f t="shared" si="47"/>
        <v>12.809166666702367</v>
      </c>
      <c r="J289">
        <v>11010.56</v>
      </c>
      <c r="K289">
        <v>10471</v>
      </c>
      <c r="L289" s="40">
        <f t="shared" si="48"/>
        <v>113.89696221425183</v>
      </c>
      <c r="M289" s="40">
        <f t="shared" si="49"/>
        <v>101.27359941566804</v>
      </c>
      <c r="O289" s="34">
        <v>42963.165821759256</v>
      </c>
      <c r="P289" s="40">
        <f t="shared" si="50"/>
        <v>12.829722222173586</v>
      </c>
      <c r="Q289">
        <v>3121.43</v>
      </c>
      <c r="R289">
        <v>3028.98</v>
      </c>
      <c r="S289" s="40">
        <f t="shared" si="51"/>
        <v>6.3382746498922247</v>
      </c>
      <c r="T289" s="40">
        <f t="shared" si="52"/>
        <v>5.750680146772682</v>
      </c>
    </row>
    <row r="290" spans="1:23" x14ac:dyDescent="0.2">
      <c r="A290" s="34">
        <v>42963.178055555552</v>
      </c>
      <c r="B290" s="40">
        <f t="shared" si="44"/>
        <v>13.123333333292976</v>
      </c>
      <c r="C290">
        <v>3668.52</v>
      </c>
      <c r="D290">
        <v>3589.21</v>
      </c>
      <c r="E290" s="40">
        <f t="shared" si="45"/>
        <v>22.72470721200223</v>
      </c>
      <c r="F290" s="40">
        <f t="shared" si="46"/>
        <v>20.787948268641003</v>
      </c>
      <c r="H290" s="34">
        <v>42963.178912037038</v>
      </c>
      <c r="I290" s="40">
        <f t="shared" si="47"/>
        <v>13.143888888938818</v>
      </c>
      <c r="J290">
        <v>10985.14</v>
      </c>
      <c r="K290">
        <v>10734.45</v>
      </c>
      <c r="L290" s="40">
        <f t="shared" si="48"/>
        <v>113.6340091238108</v>
      </c>
      <c r="M290" s="40">
        <f t="shared" si="49"/>
        <v>103.82163969511201</v>
      </c>
      <c r="O290" s="34">
        <v>42963.179768518516</v>
      </c>
      <c r="P290" s="40">
        <f t="shared" si="50"/>
        <v>13.164444444410037</v>
      </c>
      <c r="Q290">
        <v>3031.18</v>
      </c>
      <c r="R290">
        <v>2955.42</v>
      </c>
      <c r="S290" s="40">
        <f t="shared" si="51"/>
        <v>6.1550159232340027</v>
      </c>
      <c r="T290" s="40">
        <f t="shared" si="52"/>
        <v>5.6110225618442247</v>
      </c>
    </row>
    <row r="291" spans="1:23" x14ac:dyDescent="0.2">
      <c r="A291" s="34">
        <v>42963.192002314812</v>
      </c>
      <c r="B291" s="40">
        <f t="shared" si="44"/>
        <v>13.458055555529427</v>
      </c>
      <c r="C291">
        <v>3779.04</v>
      </c>
      <c r="D291">
        <v>3582.07</v>
      </c>
      <c r="E291" s="40">
        <f t="shared" si="45"/>
        <v>23.409325161766848</v>
      </c>
      <c r="F291" s="40">
        <f t="shared" si="46"/>
        <v>20.74659489265072</v>
      </c>
      <c r="H291" s="34">
        <v>42963.192858796298</v>
      </c>
      <c r="I291" s="40">
        <f t="shared" si="47"/>
        <v>13.478611111175269</v>
      </c>
      <c r="J291">
        <v>10862.39</v>
      </c>
      <c r="K291">
        <v>10777.7</v>
      </c>
      <c r="L291" s="40">
        <f t="shared" si="48"/>
        <v>112.36424154506827</v>
      </c>
      <c r="M291" s="40">
        <f t="shared" si="49"/>
        <v>104.23994579526746</v>
      </c>
      <c r="O291" s="34">
        <v>42963.193703703706</v>
      </c>
      <c r="P291" s="40">
        <f t="shared" si="50"/>
        <v>13.498888888978399</v>
      </c>
      <c r="Q291">
        <v>2943.23</v>
      </c>
      <c r="R291">
        <v>2954.76</v>
      </c>
      <c r="S291" s="40">
        <f t="shared" si="51"/>
        <v>5.9764275020751043</v>
      </c>
      <c r="T291" s="40">
        <f t="shared" si="52"/>
        <v>5.6097695166287167</v>
      </c>
      <c r="U291" s="34"/>
      <c r="V291" s="34"/>
      <c r="W291" s="34"/>
    </row>
    <row r="292" spans="1:23" x14ac:dyDescent="0.2">
      <c r="A292" s="34">
        <v>42963.205937500003</v>
      </c>
      <c r="B292" s="40">
        <f t="shared" si="44"/>
        <v>13.792500000097789</v>
      </c>
      <c r="C292">
        <v>3700.53</v>
      </c>
      <c r="D292">
        <v>3566.5</v>
      </c>
      <c r="E292" s="40">
        <f t="shared" si="45"/>
        <v>22.922993681165874</v>
      </c>
      <c r="F292" s="40">
        <f t="shared" si="46"/>
        <v>20.656416732402992</v>
      </c>
      <c r="H292" s="34">
        <v>42963.206793981481</v>
      </c>
      <c r="I292" s="40">
        <f t="shared" si="47"/>
        <v>13.813055555569008</v>
      </c>
      <c r="J292">
        <v>10879.84</v>
      </c>
      <c r="K292">
        <v>10444.44</v>
      </c>
      <c r="L292" s="40">
        <f t="shared" si="48"/>
        <v>112.54475025585489</v>
      </c>
      <c r="M292" s="40">
        <f t="shared" si="49"/>
        <v>101.01671594699455</v>
      </c>
      <c r="O292" s="34">
        <v>42963.207650462966</v>
      </c>
      <c r="P292" s="40">
        <f t="shared" si="50"/>
        <v>13.83361111121485</v>
      </c>
      <c r="Q292">
        <v>3144.89</v>
      </c>
      <c r="R292">
        <v>3104.75</v>
      </c>
      <c r="S292" s="40">
        <f t="shared" si="51"/>
        <v>6.3859117659853206</v>
      </c>
      <c r="T292" s="40">
        <f t="shared" si="52"/>
        <v>5.8945335346197343</v>
      </c>
    </row>
    <row r="293" spans="1:23" x14ac:dyDescent="0.2">
      <c r="A293" s="34">
        <v>42963.219884259262</v>
      </c>
      <c r="B293" s="40">
        <f t="shared" si="44"/>
        <v>14.12722222233424</v>
      </c>
      <c r="C293">
        <v>3702.65</v>
      </c>
      <c r="D293">
        <v>3527.38</v>
      </c>
      <c r="E293" s="40">
        <f t="shared" si="45"/>
        <v>22.936126055880866</v>
      </c>
      <c r="F293" s="40">
        <f t="shared" si="46"/>
        <v>20.429841932859574</v>
      </c>
      <c r="H293" s="34">
        <v>42963.22074074074</v>
      </c>
      <c r="I293" s="40">
        <f t="shared" si="47"/>
        <v>14.147777777805459</v>
      </c>
      <c r="J293">
        <v>10859.97</v>
      </c>
      <c r="K293">
        <v>10573.58</v>
      </c>
      <c r="L293" s="40">
        <f t="shared" si="48"/>
        <v>112.33920824534887</v>
      </c>
      <c r="M293" s="40">
        <f t="shared" si="49"/>
        <v>102.26573443888066</v>
      </c>
      <c r="O293" s="34">
        <v>42963.221597222226</v>
      </c>
      <c r="P293" s="40">
        <f t="shared" si="50"/>
        <v>14.168333333451301</v>
      </c>
      <c r="Q293">
        <v>3153.89</v>
      </c>
      <c r="R293">
        <v>3062.85</v>
      </c>
      <c r="S293" s="40">
        <f t="shared" si="51"/>
        <v>6.4041868744609332</v>
      </c>
      <c r="T293" s="40">
        <f t="shared" si="52"/>
        <v>5.8149841489685334</v>
      </c>
    </row>
    <row r="294" spans="1:23" x14ac:dyDescent="0.2">
      <c r="A294" s="34">
        <v>42963.233842592592</v>
      </c>
      <c r="B294" s="40">
        <f t="shared" si="44"/>
        <v>14.462222222238779</v>
      </c>
      <c r="C294">
        <v>3691.98</v>
      </c>
      <c r="D294">
        <v>3496.14</v>
      </c>
      <c r="E294" s="40">
        <f t="shared" si="45"/>
        <v>22.870030566159652</v>
      </c>
      <c r="F294" s="40">
        <f t="shared" si="46"/>
        <v>20.248906433428683</v>
      </c>
      <c r="H294" s="34">
        <v>42963.234699074077</v>
      </c>
      <c r="I294" s="40">
        <f t="shared" si="47"/>
        <v>14.482777777884621</v>
      </c>
      <c r="J294">
        <v>10917.34</v>
      </c>
      <c r="K294">
        <v>10453.42</v>
      </c>
      <c r="L294" s="40">
        <f t="shared" si="48"/>
        <v>112.93266295811839</v>
      </c>
      <c r="M294" s="40">
        <f t="shared" si="49"/>
        <v>101.10356886674937</v>
      </c>
      <c r="O294" s="34">
        <v>42963.235555555555</v>
      </c>
      <c r="P294" s="40">
        <f t="shared" si="50"/>
        <v>14.50333333335584</v>
      </c>
      <c r="Q294">
        <v>3100.39</v>
      </c>
      <c r="R294">
        <v>3080.59</v>
      </c>
      <c r="S294" s="40">
        <f t="shared" si="51"/>
        <v>6.2955515074114601</v>
      </c>
      <c r="T294" s="40">
        <f t="shared" si="52"/>
        <v>5.8486644855187082</v>
      </c>
      <c r="U294" s="34"/>
      <c r="V294" s="34"/>
      <c r="W294" s="34"/>
    </row>
    <row r="295" spans="1:23" x14ac:dyDescent="0.2">
      <c r="A295" s="34">
        <v>42963.247800925928</v>
      </c>
      <c r="B295" s="40">
        <f t="shared" si="44"/>
        <v>14.797222222317941</v>
      </c>
      <c r="C295">
        <v>3837.65</v>
      </c>
      <c r="D295">
        <v>3546</v>
      </c>
      <c r="E295" s="40">
        <f t="shared" si="45"/>
        <v>23.772385766505398</v>
      </c>
      <c r="F295" s="40">
        <f t="shared" si="46"/>
        <v>20.537685050638167</v>
      </c>
      <c r="H295" s="34">
        <v>42963.248657407406</v>
      </c>
      <c r="I295" s="40">
        <f t="shared" si="47"/>
        <v>14.817777777789161</v>
      </c>
      <c r="J295">
        <v>10823.45</v>
      </c>
      <c r="K295">
        <v>10550.91</v>
      </c>
      <c r="L295" s="40">
        <f t="shared" si="48"/>
        <v>111.96143299503787</v>
      </c>
      <c r="M295" s="40">
        <f t="shared" si="49"/>
        <v>102.04647433967779</v>
      </c>
      <c r="O295" s="34">
        <v>42963.249502314815</v>
      </c>
      <c r="P295" s="40">
        <f t="shared" si="50"/>
        <v>14.838055555592291</v>
      </c>
      <c r="Q295">
        <v>3098.46</v>
      </c>
      <c r="R295">
        <v>2985.59</v>
      </c>
      <c r="S295" s="40">
        <f t="shared" si="51"/>
        <v>6.2916325119272463</v>
      </c>
      <c r="T295" s="40">
        <f t="shared" si="52"/>
        <v>5.6683019166198028</v>
      </c>
    </row>
    <row r="296" spans="1:23" x14ac:dyDescent="0.2">
      <c r="A296" s="34">
        <v>42963.261736111112</v>
      </c>
      <c r="B296" s="40">
        <f t="shared" si="44"/>
        <v>15.131666666711681</v>
      </c>
      <c r="C296">
        <v>3687.08</v>
      </c>
      <c r="D296">
        <v>3616.44</v>
      </c>
      <c r="E296" s="40">
        <f t="shared" si="45"/>
        <v>22.839677435922169</v>
      </c>
      <c r="F296" s="40">
        <f t="shared" si="46"/>
        <v>20.945658692760823</v>
      </c>
      <c r="H296" s="34">
        <v>42963.262592592589</v>
      </c>
      <c r="I296" s="40">
        <f t="shared" si="47"/>
        <v>15.1522222221829</v>
      </c>
      <c r="J296">
        <v>10850.86</v>
      </c>
      <c r="K296">
        <v>10451.32</v>
      </c>
      <c r="L296" s="40">
        <f t="shared" si="48"/>
        <v>112.24497131954567</v>
      </c>
      <c r="M296" s="40">
        <f t="shared" si="49"/>
        <v>101.08325805032564</v>
      </c>
      <c r="O296" s="34">
        <v>42963.263449074075</v>
      </c>
      <c r="P296" s="40">
        <f t="shared" si="50"/>
        <v>15.172777777828742</v>
      </c>
      <c r="Q296">
        <v>3053.4</v>
      </c>
      <c r="R296">
        <v>3024.56</v>
      </c>
      <c r="S296" s="40">
        <f t="shared" si="51"/>
        <v>6.2001351354926815</v>
      </c>
      <c r="T296" s="40">
        <f t="shared" si="52"/>
        <v>5.7422885409354905</v>
      </c>
    </row>
    <row r="297" spans="1:23" x14ac:dyDescent="0.2">
      <c r="A297" s="34">
        <v>42963.275682870371</v>
      </c>
      <c r="B297" s="40">
        <f t="shared" si="44"/>
        <v>15.466388888948131</v>
      </c>
      <c r="C297">
        <v>3708.4</v>
      </c>
      <c r="D297">
        <v>3559.75</v>
      </c>
      <c r="E297" s="40">
        <f t="shared" si="45"/>
        <v>22.971744525037096</v>
      </c>
      <c r="F297" s="40">
        <f t="shared" si="46"/>
        <v>20.617322154260915</v>
      </c>
      <c r="H297" s="34">
        <v>42963.276539351849</v>
      </c>
      <c r="I297" s="40">
        <f t="shared" si="47"/>
        <v>15.48694444441935</v>
      </c>
      <c r="J297">
        <v>11025.35</v>
      </c>
      <c r="K297">
        <v>10453.41</v>
      </c>
      <c r="L297" s="40">
        <f t="shared" si="48"/>
        <v>114.04995498402457</v>
      </c>
      <c r="M297" s="40">
        <f t="shared" si="49"/>
        <v>101.10347214857592</v>
      </c>
      <c r="O297" s="34">
        <v>42963.277395833335</v>
      </c>
      <c r="P297" s="40">
        <f t="shared" si="50"/>
        <v>15.507500000065193</v>
      </c>
      <c r="Q297">
        <v>3096.84</v>
      </c>
      <c r="R297">
        <v>3029.22</v>
      </c>
      <c r="S297" s="40">
        <f t="shared" si="51"/>
        <v>6.2883429924016356</v>
      </c>
      <c r="T297" s="40">
        <f t="shared" si="52"/>
        <v>5.7511357995783206</v>
      </c>
      <c r="U297" s="34"/>
      <c r="V297" s="34"/>
      <c r="W297" s="34"/>
    </row>
    <row r="298" spans="1:23" x14ac:dyDescent="0.2">
      <c r="A298" s="34">
        <v>42963.289652777778</v>
      </c>
      <c r="B298" s="40">
        <f t="shared" si="44"/>
        <v>15.801666666695382</v>
      </c>
      <c r="C298">
        <v>3871.61</v>
      </c>
      <c r="D298">
        <v>3481.2</v>
      </c>
      <c r="E298" s="40">
        <f t="shared" si="45"/>
        <v>23.982751542600276</v>
      </c>
      <c r="F298" s="40">
        <f t="shared" si="46"/>
        <v>20.162377100474217</v>
      </c>
      <c r="H298" s="34">
        <v>42963.290509259263</v>
      </c>
      <c r="I298" s="40">
        <f t="shared" si="47"/>
        <v>15.822222222341225</v>
      </c>
      <c r="J298">
        <v>10711.72</v>
      </c>
      <c r="K298">
        <v>10495.62</v>
      </c>
      <c r="L298" s="40">
        <f t="shared" si="48"/>
        <v>110.80566002906714</v>
      </c>
      <c r="M298" s="40">
        <f t="shared" si="49"/>
        <v>101.51171955869295</v>
      </c>
      <c r="O298" s="34">
        <v>42963.291365740741</v>
      </c>
      <c r="P298" s="40">
        <f t="shared" si="50"/>
        <v>15.842777777812444</v>
      </c>
      <c r="Q298">
        <v>3114.22</v>
      </c>
      <c r="R298">
        <v>3094.15</v>
      </c>
      <c r="S298" s="40">
        <f t="shared" si="51"/>
        <v>6.3236342574356508</v>
      </c>
      <c r="T298" s="40">
        <f t="shared" si="52"/>
        <v>5.8744088690373308</v>
      </c>
    </row>
    <row r="299" spans="1:23" x14ac:dyDescent="0.2">
      <c r="A299" s="34">
        <v>42963.303599537037</v>
      </c>
      <c r="B299" s="40">
        <f t="shared" si="44"/>
        <v>16.136388888931833</v>
      </c>
      <c r="C299">
        <v>3727.47</v>
      </c>
      <c r="D299">
        <v>3470.24</v>
      </c>
      <c r="E299" s="40">
        <f t="shared" si="45"/>
        <v>23.089873952308274</v>
      </c>
      <c r="F299" s="40">
        <f t="shared" si="46"/>
        <v>20.098899089150194</v>
      </c>
      <c r="H299" s="34">
        <v>42963.304456018515</v>
      </c>
      <c r="I299" s="40">
        <f t="shared" si="47"/>
        <v>16.156944444403052</v>
      </c>
      <c r="J299">
        <v>10852.17</v>
      </c>
      <c r="K299">
        <v>10409.42</v>
      </c>
      <c r="L299" s="40">
        <f t="shared" si="48"/>
        <v>112.25852240327806</v>
      </c>
      <c r="M299" s="40">
        <f t="shared" si="49"/>
        <v>100.67800890358545</v>
      </c>
      <c r="O299" s="34">
        <v>42963.305312500001</v>
      </c>
      <c r="P299" s="40">
        <f t="shared" si="50"/>
        <v>16.177500000048894</v>
      </c>
      <c r="Q299">
        <v>3086.86</v>
      </c>
      <c r="R299">
        <v>2861.95</v>
      </c>
      <c r="S299" s="40">
        <f t="shared" si="51"/>
        <v>6.2680779276697907</v>
      </c>
      <c r="T299" s="40">
        <f t="shared" si="52"/>
        <v>5.4335647795812703</v>
      </c>
    </row>
    <row r="300" spans="1:23" x14ac:dyDescent="0.2">
      <c r="A300" s="34">
        <v>42963.317546296297</v>
      </c>
      <c r="B300" s="40">
        <f t="shared" si="44"/>
        <v>16.471111111168284</v>
      </c>
      <c r="C300">
        <v>3736.54</v>
      </c>
      <c r="D300">
        <v>3627.1</v>
      </c>
      <c r="E300" s="40">
        <f t="shared" si="45"/>
        <v>23.146058215829495</v>
      </c>
      <c r="F300" s="40">
        <f t="shared" si="46"/>
        <v>21.007399167278535</v>
      </c>
      <c r="H300" s="34">
        <v>42963.318402777775</v>
      </c>
      <c r="I300" s="40">
        <f t="shared" si="47"/>
        <v>16.491666666639503</v>
      </c>
      <c r="J300">
        <v>10829.59</v>
      </c>
      <c r="K300">
        <v>10677.33</v>
      </c>
      <c r="L300" s="40">
        <f t="shared" si="48"/>
        <v>112.02494723482179</v>
      </c>
      <c r="M300" s="40">
        <f t="shared" si="49"/>
        <v>103.26918548838648</v>
      </c>
      <c r="O300" s="34">
        <v>42963.319247685184</v>
      </c>
      <c r="P300" s="40">
        <f t="shared" si="50"/>
        <v>16.511944444442634</v>
      </c>
      <c r="Q300">
        <v>3060.38</v>
      </c>
      <c r="R300">
        <v>3064.52</v>
      </c>
      <c r="S300" s="40">
        <f t="shared" si="51"/>
        <v>6.2143084973993226</v>
      </c>
      <c r="T300" s="40">
        <f t="shared" si="52"/>
        <v>5.8181547330744401</v>
      </c>
      <c r="U300" s="34"/>
      <c r="V300" s="34"/>
      <c r="W300" s="34"/>
    </row>
    <row r="301" spans="1:23" x14ac:dyDescent="0.2">
      <c r="A301" s="34">
        <v>42963.33148148148</v>
      </c>
      <c r="B301" s="40">
        <f t="shared" si="44"/>
        <v>16.805555555562023</v>
      </c>
      <c r="C301">
        <v>3559.59</v>
      </c>
      <c r="D301">
        <v>3525.29</v>
      </c>
      <c r="E301" s="40">
        <f t="shared" si="45"/>
        <v>22.049938543273861</v>
      </c>
      <c r="F301" s="40">
        <f t="shared" si="46"/>
        <v>20.417737093108915</v>
      </c>
      <c r="H301" s="34">
        <v>42963.332337962966</v>
      </c>
      <c r="I301" s="40">
        <f t="shared" si="47"/>
        <v>16.826111111207865</v>
      </c>
      <c r="J301">
        <v>10729.61</v>
      </c>
      <c r="K301">
        <v>10579.29</v>
      </c>
      <c r="L301" s="40">
        <f t="shared" si="48"/>
        <v>110.99072024889367</v>
      </c>
      <c r="M301" s="40">
        <f t="shared" si="49"/>
        <v>102.32096051591853</v>
      </c>
      <c r="O301" s="34">
        <v>42963.333194444444</v>
      </c>
      <c r="P301" s="40">
        <f t="shared" si="50"/>
        <v>16.846666666679084</v>
      </c>
      <c r="Q301">
        <v>3163.43</v>
      </c>
      <c r="R301">
        <v>3049.75</v>
      </c>
      <c r="S301" s="40">
        <f t="shared" si="51"/>
        <v>6.4235584894450817</v>
      </c>
      <c r="T301" s="40">
        <f t="shared" si="52"/>
        <v>5.7901130999940529</v>
      </c>
    </row>
    <row r="302" spans="1:23" x14ac:dyDescent="0.2">
      <c r="A302" s="34">
        <v>42963.34542824074</v>
      </c>
      <c r="B302" s="40">
        <f t="shared" si="44"/>
        <v>17.140277777798474</v>
      </c>
      <c r="C302">
        <v>3766.95</v>
      </c>
      <c r="D302">
        <v>3521.31</v>
      </c>
      <c r="E302" s="40">
        <f t="shared" si="45"/>
        <v>23.334433458793139</v>
      </c>
      <c r="F302" s="40">
        <f t="shared" si="46"/>
        <v>20.394685771478475</v>
      </c>
      <c r="H302" s="34">
        <v>42963.346284722225</v>
      </c>
      <c r="I302" s="40">
        <f t="shared" si="47"/>
        <v>17.160833333444316</v>
      </c>
      <c r="J302">
        <v>10808.12</v>
      </c>
      <c r="K302">
        <v>10592.6</v>
      </c>
      <c r="L302" s="40">
        <f t="shared" si="48"/>
        <v>111.80285428235254</v>
      </c>
      <c r="M302" s="40">
        <f t="shared" si="49"/>
        <v>102.4496924047756</v>
      </c>
      <c r="O302" s="34">
        <v>42963.347141203703</v>
      </c>
      <c r="P302" s="40">
        <f t="shared" si="50"/>
        <v>17.181388888915535</v>
      </c>
      <c r="Q302">
        <v>3058.97</v>
      </c>
      <c r="R302">
        <v>3002.49</v>
      </c>
      <c r="S302" s="40">
        <f t="shared" si="51"/>
        <v>6.2114453970714765</v>
      </c>
      <c r="T302" s="40">
        <f t="shared" si="52"/>
        <v>5.7003874683502396</v>
      </c>
    </row>
    <row r="303" spans="1:23" x14ac:dyDescent="0.2">
      <c r="A303" s="34">
        <v>42963.359375</v>
      </c>
      <c r="B303" s="40">
        <f t="shared" si="44"/>
        <v>17.475000000034925</v>
      </c>
      <c r="C303">
        <v>3661.13</v>
      </c>
      <c r="D303">
        <v>3523.41</v>
      </c>
      <c r="E303" s="40">
        <f t="shared" si="45"/>
        <v>22.678929735991009</v>
      </c>
      <c r="F303" s="40">
        <f t="shared" si="46"/>
        <v>20.406848529122676</v>
      </c>
      <c r="H303" s="34">
        <v>42963.360219907408</v>
      </c>
      <c r="I303" s="40">
        <f t="shared" si="47"/>
        <v>17.495277777838055</v>
      </c>
      <c r="J303">
        <v>11057.51</v>
      </c>
      <c r="K303">
        <v>10482.950000000001</v>
      </c>
      <c r="L303" s="40">
        <f t="shared" si="48"/>
        <v>114.38262891748575</v>
      </c>
      <c r="M303" s="40">
        <f t="shared" si="49"/>
        <v>101.38917763293644</v>
      </c>
      <c r="O303" s="34">
        <v>42963.361076388886</v>
      </c>
      <c r="P303" s="40">
        <f t="shared" si="50"/>
        <v>17.515833333309274</v>
      </c>
      <c r="Q303">
        <v>3101.81</v>
      </c>
      <c r="R303">
        <v>2987.43</v>
      </c>
      <c r="S303" s="40">
        <f t="shared" si="51"/>
        <v>6.2984349134153899</v>
      </c>
      <c r="T303" s="40">
        <f t="shared" si="52"/>
        <v>5.6717952547963701</v>
      </c>
      <c r="U303" s="34"/>
      <c r="V303" s="34"/>
      <c r="W303" s="34"/>
    </row>
    <row r="306" spans="21:23" x14ac:dyDescent="0.2">
      <c r="U306" s="34"/>
      <c r="V306" s="34"/>
      <c r="W306" s="34"/>
    </row>
    <row r="309" spans="21:23" x14ac:dyDescent="0.2">
      <c r="U309" s="34"/>
      <c r="V309" s="34"/>
      <c r="W309" s="34"/>
    </row>
    <row r="312" spans="21:23" x14ac:dyDescent="0.2">
      <c r="U312" s="34"/>
      <c r="V312" s="34"/>
      <c r="W312" s="34"/>
    </row>
    <row r="315" spans="21:23" x14ac:dyDescent="0.2">
      <c r="U315" s="34"/>
      <c r="V315" s="34"/>
      <c r="W315" s="34"/>
    </row>
    <row r="318" spans="21:23" x14ac:dyDescent="0.2">
      <c r="U318" s="34"/>
      <c r="V318" s="34"/>
      <c r="W318" s="34"/>
    </row>
    <row r="321" spans="21:23" x14ac:dyDescent="0.2">
      <c r="U321" s="34"/>
      <c r="V321" s="34"/>
      <c r="W321" s="34"/>
    </row>
    <row r="324" spans="21:23" x14ac:dyDescent="0.2">
      <c r="U324" s="34"/>
      <c r="V324" s="34"/>
      <c r="W324" s="34"/>
    </row>
    <row r="327" spans="21:23" x14ac:dyDescent="0.2">
      <c r="U327" s="34"/>
      <c r="V327" s="34"/>
      <c r="W327" s="34"/>
    </row>
    <row r="330" spans="21:23" x14ac:dyDescent="0.2">
      <c r="U330" s="34"/>
      <c r="V330" s="34"/>
      <c r="W330" s="34"/>
    </row>
    <row r="333" spans="21:23" x14ac:dyDescent="0.2">
      <c r="U333" s="34"/>
      <c r="V333" s="34"/>
      <c r="W333" s="34"/>
    </row>
    <row r="336" spans="21:23" x14ac:dyDescent="0.2">
      <c r="U336" s="34"/>
      <c r="V336" s="34"/>
      <c r="W336" s="34"/>
    </row>
    <row r="339" spans="21:23" x14ac:dyDescent="0.2">
      <c r="U339" s="34"/>
      <c r="V339" s="34"/>
      <c r="W339" s="34"/>
    </row>
    <row r="342" spans="21:23" x14ac:dyDescent="0.2">
      <c r="U342" s="34"/>
      <c r="V342" s="34"/>
      <c r="W342" s="34"/>
    </row>
    <row r="345" spans="21:23" x14ac:dyDescent="0.2">
      <c r="U345" s="34"/>
      <c r="V345" s="34"/>
      <c r="W345" s="34"/>
    </row>
    <row r="348" spans="21:23" x14ac:dyDescent="0.2">
      <c r="U348" s="34"/>
      <c r="V348" s="34"/>
      <c r="W348" s="34"/>
    </row>
    <row r="351" spans="21:23" x14ac:dyDescent="0.2">
      <c r="U351" s="34"/>
      <c r="V351" s="34"/>
      <c r="W351" s="34"/>
    </row>
    <row r="354" spans="21:23" x14ac:dyDescent="0.2">
      <c r="U354" s="34"/>
      <c r="V354" s="34"/>
      <c r="W354" s="34"/>
    </row>
    <row r="357" spans="21:23" x14ac:dyDescent="0.2">
      <c r="U357" s="34"/>
      <c r="V357" s="34"/>
      <c r="W357" s="34"/>
    </row>
    <row r="360" spans="21:23" x14ac:dyDescent="0.2">
      <c r="U360" s="34"/>
      <c r="V360" s="34"/>
      <c r="W360" s="34"/>
    </row>
    <row r="363" spans="21:23" x14ac:dyDescent="0.2">
      <c r="U363" s="34"/>
      <c r="V363" s="34"/>
      <c r="W363" s="34"/>
    </row>
    <row r="366" spans="21:23" x14ac:dyDescent="0.2">
      <c r="U366" s="34"/>
      <c r="V366" s="34"/>
      <c r="W366" s="34"/>
    </row>
    <row r="369" spans="21:23" x14ac:dyDescent="0.2">
      <c r="U369" s="34"/>
      <c r="V369" s="34"/>
      <c r="W369" s="34"/>
    </row>
    <row r="372" spans="21:23" x14ac:dyDescent="0.2">
      <c r="U372" s="34"/>
      <c r="V372" s="34"/>
      <c r="W372" s="34"/>
    </row>
    <row r="375" spans="21:23" x14ac:dyDescent="0.2">
      <c r="U375" s="34"/>
      <c r="V375" s="34"/>
      <c r="W375" s="34"/>
    </row>
    <row r="378" spans="21:23" x14ac:dyDescent="0.2">
      <c r="U378" s="34"/>
      <c r="V378" s="34"/>
      <c r="W378" s="34"/>
    </row>
    <row r="381" spans="21:23" x14ac:dyDescent="0.2">
      <c r="U381" s="34"/>
      <c r="V381" s="34"/>
      <c r="W381" s="34"/>
    </row>
    <row r="384" spans="21:23" x14ac:dyDescent="0.2">
      <c r="U384" s="34"/>
      <c r="V384" s="34"/>
      <c r="W384" s="34"/>
    </row>
    <row r="387" spans="21:23" x14ac:dyDescent="0.2">
      <c r="U387" s="34"/>
      <c r="V387" s="34"/>
      <c r="W387" s="34"/>
    </row>
    <row r="390" spans="21:23" x14ac:dyDescent="0.2">
      <c r="U390" s="34"/>
      <c r="V390" s="34"/>
      <c r="W390" s="34"/>
    </row>
    <row r="393" spans="21:23" x14ac:dyDescent="0.2">
      <c r="U393" s="34"/>
      <c r="V393" s="34"/>
      <c r="W393" s="34"/>
    </row>
    <row r="396" spans="21:23" x14ac:dyDescent="0.2">
      <c r="U396" s="34"/>
      <c r="V396" s="34"/>
      <c r="W396" s="34"/>
    </row>
    <row r="399" spans="21:23" x14ac:dyDescent="0.2">
      <c r="U399" s="34"/>
      <c r="V399" s="34"/>
      <c r="W399" s="34"/>
    </row>
    <row r="402" spans="21:23" x14ac:dyDescent="0.2">
      <c r="U402" s="34"/>
      <c r="V402" s="34"/>
      <c r="W402" s="34"/>
    </row>
    <row r="405" spans="21:23" x14ac:dyDescent="0.2">
      <c r="U405" s="34"/>
      <c r="V405" s="34"/>
      <c r="W405" s="34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E317"/>
  <sheetViews>
    <sheetView topLeftCell="K1" workbookViewId="0">
      <selection activeCell="U13" sqref="U9:U13"/>
    </sheetView>
  </sheetViews>
  <sheetFormatPr baseColWidth="10" defaultRowHeight="15" x14ac:dyDescent="0.2"/>
  <cols>
    <col min="2" max="2" width="14.5" bestFit="1" customWidth="1"/>
    <col min="5" max="5" width="12.33203125" bestFit="1" customWidth="1"/>
  </cols>
  <sheetData>
    <row r="2" spans="1:161" x14ac:dyDescent="0.2">
      <c r="Q2" s="34"/>
      <c r="T2" s="34"/>
      <c r="W2" s="34"/>
      <c r="Z2" s="34"/>
      <c r="AC2" s="34"/>
      <c r="AF2" s="34"/>
      <c r="AI2" s="34"/>
      <c r="AL2" s="34"/>
      <c r="AO2" s="34"/>
      <c r="AR2" s="34"/>
      <c r="AU2" s="34"/>
      <c r="AX2" s="34"/>
      <c r="BA2" s="34"/>
      <c r="BD2" s="34"/>
      <c r="BG2" s="34"/>
      <c r="BJ2" s="34"/>
      <c r="BM2" s="34"/>
      <c r="BP2" s="34"/>
      <c r="BS2" s="34"/>
      <c r="BV2" s="34"/>
      <c r="BY2" s="34"/>
      <c r="CB2" s="34"/>
      <c r="CE2" s="34"/>
      <c r="CH2" s="34"/>
      <c r="CK2" s="34"/>
      <c r="CN2" s="34"/>
      <c r="CQ2" s="34"/>
      <c r="CT2" s="34"/>
      <c r="CW2" s="34"/>
      <c r="CZ2" s="34"/>
      <c r="DC2" s="34"/>
      <c r="DF2" s="34"/>
      <c r="DI2" s="34"/>
      <c r="DL2" s="34"/>
      <c r="DO2" s="34"/>
      <c r="DR2" s="34"/>
      <c r="DU2" s="34"/>
      <c r="DX2" s="34"/>
      <c r="EA2" s="34"/>
      <c r="ED2" s="34"/>
      <c r="EG2" s="34"/>
      <c r="EJ2" s="34"/>
      <c r="EM2" s="34"/>
      <c r="EP2" s="34"/>
      <c r="ES2" s="34"/>
      <c r="EV2" s="34"/>
      <c r="EY2" s="34"/>
      <c r="FB2" s="34"/>
      <c r="FE2" s="34"/>
    </row>
    <row r="3" spans="1:161" x14ac:dyDescent="0.2">
      <c r="O3" t="s">
        <v>156</v>
      </c>
      <c r="P3" t="s">
        <v>159</v>
      </c>
      <c r="R3" t="s">
        <v>37</v>
      </c>
      <c r="T3" t="s">
        <v>38</v>
      </c>
      <c r="W3" s="34"/>
      <c r="Z3" s="34"/>
      <c r="AC3" s="34"/>
      <c r="AF3" s="34"/>
      <c r="AI3" s="34"/>
      <c r="AL3" s="34"/>
      <c r="AO3" s="34"/>
      <c r="AR3" s="34"/>
      <c r="AU3" s="34"/>
      <c r="AX3" s="34"/>
      <c r="BA3" s="34"/>
      <c r="BD3" s="34"/>
      <c r="BG3" s="34"/>
      <c r="BJ3" s="34"/>
      <c r="BM3" s="34"/>
      <c r="BP3" s="34"/>
      <c r="BS3" s="34"/>
      <c r="BV3" s="34"/>
      <c r="BY3" s="34"/>
      <c r="CB3" s="34"/>
      <c r="CE3" s="34"/>
      <c r="CH3" s="34"/>
      <c r="CK3" s="34"/>
      <c r="CN3" s="34"/>
      <c r="CQ3" s="34"/>
      <c r="CT3" s="34"/>
      <c r="CW3" s="34"/>
      <c r="CZ3" s="34"/>
      <c r="DC3" s="34"/>
      <c r="DF3" s="34"/>
      <c r="DI3" s="34"/>
      <c r="DL3" s="34"/>
      <c r="DO3" s="34"/>
      <c r="DR3" s="34"/>
      <c r="DU3" s="34"/>
      <c r="DX3" s="34"/>
      <c r="EA3" s="34"/>
      <c r="ED3" s="34"/>
      <c r="EG3" s="34"/>
      <c r="EJ3" s="34"/>
      <c r="EM3" s="34"/>
      <c r="EP3" s="34"/>
      <c r="ES3" s="34"/>
      <c r="EV3" s="34"/>
      <c r="EY3" s="34"/>
      <c r="FB3" s="34"/>
      <c r="FE3" s="34"/>
    </row>
    <row r="4" spans="1:161" x14ac:dyDescent="0.2">
      <c r="A4" s="34"/>
      <c r="B4" s="34"/>
      <c r="G4" s="44"/>
      <c r="H4" s="44"/>
      <c r="I4" s="44"/>
      <c r="J4" s="44"/>
      <c r="K4" s="34"/>
      <c r="L4" s="44"/>
      <c r="M4" s="44"/>
      <c r="O4" t="s">
        <v>157</v>
      </c>
      <c r="P4" s="56">
        <f>AVERAGE(F21,F78,F135,F192,F249)</f>
        <v>1.0669919999999999</v>
      </c>
      <c r="Q4" s="56">
        <f>STDEV(F21,F78,F135,F192,F249)</f>
        <v>0.43121160184995022</v>
      </c>
      <c r="R4" s="56">
        <f>AVERAGE(M21,M78,M135,M192,M249)</f>
        <v>43.959887999999999</v>
      </c>
      <c r="S4" s="56">
        <f>STDEV(M21,M78,M135,M192,M249)</f>
        <v>12.231917223100002</v>
      </c>
      <c r="T4" s="56">
        <f>AVERAGE(T21,T78,T135,T192,T249)</f>
        <v>24.736591999999998</v>
      </c>
      <c r="U4" s="40">
        <f>STDEV(T21,T78,T135,T192,T249)</f>
        <v>6.7508534942864866</v>
      </c>
      <c r="W4" s="34"/>
      <c r="Z4" s="34"/>
      <c r="AC4" s="34"/>
      <c r="AF4" s="34"/>
      <c r="AI4" s="34"/>
      <c r="AL4" s="34"/>
      <c r="AO4" s="34"/>
      <c r="AR4" s="34"/>
      <c r="AU4" s="34"/>
      <c r="AX4" s="34"/>
      <c r="BA4" s="34"/>
      <c r="BD4" s="34"/>
      <c r="BG4" s="34"/>
      <c r="BJ4" s="34"/>
      <c r="BM4" s="34"/>
      <c r="BP4" s="34"/>
      <c r="BS4" s="34"/>
      <c r="BV4" s="34"/>
      <c r="BY4" s="34"/>
      <c r="CB4" s="34"/>
      <c r="CE4" s="34"/>
      <c r="CH4" s="34"/>
      <c r="CK4" s="34"/>
      <c r="CN4" s="34"/>
      <c r="CQ4" s="34"/>
      <c r="CT4" s="34"/>
      <c r="CW4" s="34"/>
      <c r="CZ4" s="34"/>
      <c r="DC4" s="34"/>
      <c r="DF4" s="34"/>
      <c r="DI4" s="34"/>
      <c r="DL4" s="34"/>
      <c r="DO4" s="34"/>
      <c r="DR4" s="34"/>
      <c r="DU4" s="34"/>
      <c r="DX4" s="34"/>
      <c r="EA4" s="34"/>
      <c r="ED4" s="34"/>
      <c r="EG4" s="34"/>
      <c r="EJ4" s="34"/>
      <c r="EM4" s="34"/>
      <c r="EP4" s="34"/>
      <c r="ES4" s="34"/>
      <c r="EV4" s="34"/>
      <c r="EY4" s="34"/>
      <c r="FB4" s="34"/>
      <c r="FE4" s="34"/>
    </row>
    <row r="5" spans="1:161" x14ac:dyDescent="0.2">
      <c r="A5" s="34"/>
      <c r="B5" s="34"/>
      <c r="G5" s="44"/>
      <c r="H5" s="44"/>
      <c r="I5" s="44"/>
      <c r="J5" s="44"/>
      <c r="K5" s="34"/>
      <c r="L5" s="44"/>
      <c r="M5" s="44"/>
      <c r="O5" t="s">
        <v>158</v>
      </c>
      <c r="P5" s="56">
        <f>(AVERAGE(F44:F53)+AVERAGE(F101:F111)+AVERAGE(F159:F169)+AVERAGE(F215:F228)+AVERAGE(F272:F284))/5</f>
        <v>8.8476819694527595</v>
      </c>
      <c r="Q5" s="56">
        <f>STDEV(AVERAGE(F44:F53),AVERAGE(F101:F111),AVERAGE(F159:F169),AVERAGE(F215:F228),AVERAGE(F272:F284))</f>
        <v>4.5281340636676255</v>
      </c>
      <c r="R5" s="56">
        <f>(AVERAGE(M45:M54)+AVERAGE(M102:M112)+AVERAGE(M161:M171)+AVERAGE(M217:M230)+AVERAGE(M274:M286))/5</f>
        <v>68.422463998578309</v>
      </c>
      <c r="S5" s="56">
        <f>STDEV(AVERAGE(M44:M53),AVERAGE(M101:M111),AVERAGE(M159:M169),AVERAGE(M215:M228),AVERAGE(M272:M284))</f>
        <v>14.514339858462522</v>
      </c>
      <c r="T5" s="56">
        <f>(AVERAGE(T44:T53)+AVERAGE(T101:T111)+AVERAGE(T159:T169)+AVERAGE(T215:T228)+AVERAGE(T267:T277))/5</f>
        <v>2.6418429514955144</v>
      </c>
      <c r="U5" s="56">
        <f>STDEV(AVERAGE(T44:T53),AVERAGE(T101:T111),AVERAGE(T159:T169),AVERAGE(T215:T228),AVERAGE(T267:T277))</f>
        <v>1.089898792197769</v>
      </c>
      <c r="W5" s="34"/>
      <c r="Z5" s="34"/>
      <c r="AC5" s="34"/>
      <c r="AF5" s="34"/>
      <c r="AI5" s="34"/>
      <c r="AL5" s="34"/>
      <c r="AO5" s="34"/>
      <c r="AR5" s="34"/>
      <c r="AU5" s="34"/>
      <c r="AX5" s="34"/>
      <c r="BA5" s="34"/>
      <c r="BD5" s="34"/>
      <c r="BG5" s="34"/>
      <c r="BJ5" s="34"/>
      <c r="BM5" s="34"/>
      <c r="BP5" s="34"/>
      <c r="BS5" s="34"/>
      <c r="BV5" s="34"/>
      <c r="BY5" s="34"/>
      <c r="CB5" s="34"/>
      <c r="CE5" s="34"/>
      <c r="CH5" s="34"/>
      <c r="CK5" s="34"/>
      <c r="CN5" s="34"/>
      <c r="CQ5" s="34"/>
      <c r="CT5" s="34"/>
      <c r="CW5" s="34"/>
      <c r="CZ5" s="34"/>
      <c r="DC5" s="34"/>
      <c r="DF5" s="34"/>
      <c r="DI5" s="34"/>
      <c r="DL5" s="34"/>
      <c r="DO5" s="34"/>
      <c r="DR5" s="34"/>
      <c r="DU5" s="34"/>
      <c r="DX5" s="34"/>
      <c r="EA5" s="34"/>
      <c r="ED5" s="34"/>
      <c r="EG5" s="34"/>
      <c r="EJ5" s="34"/>
      <c r="EM5" s="34"/>
      <c r="EP5" s="34"/>
      <c r="ES5" s="34"/>
      <c r="EV5" s="34"/>
      <c r="EY5" s="34"/>
      <c r="FB5" s="34"/>
      <c r="FE5" s="34"/>
    </row>
    <row r="6" spans="1:161" x14ac:dyDescent="0.2">
      <c r="A6" t="s">
        <v>5</v>
      </c>
      <c r="B6" t="s">
        <v>52</v>
      </c>
      <c r="C6" s="34" t="s">
        <v>53</v>
      </c>
      <c r="G6" s="44"/>
      <c r="H6" s="44"/>
      <c r="I6" s="44"/>
      <c r="J6" s="44"/>
      <c r="K6" s="34"/>
      <c r="L6" s="44"/>
      <c r="M6" s="44"/>
      <c r="O6" t="s">
        <v>160</v>
      </c>
      <c r="P6">
        <f>P4/P5</f>
        <v>0.12059565473576744</v>
      </c>
      <c r="R6">
        <f>R4/R5</f>
        <v>0.64247741795608826</v>
      </c>
      <c r="T6">
        <f>T4/T5</f>
        <v>9.3633847485131252</v>
      </c>
      <c r="W6" s="34"/>
      <c r="Z6" s="34"/>
      <c r="AC6" s="34"/>
      <c r="AF6" s="34"/>
      <c r="AI6" s="34"/>
      <c r="AL6" s="34"/>
      <c r="AO6" s="34"/>
      <c r="AR6" s="34"/>
      <c r="AU6" s="34"/>
      <c r="AX6" s="34"/>
      <c r="BA6" s="34"/>
      <c r="BD6" s="34"/>
      <c r="BG6" s="34"/>
      <c r="BJ6" s="34"/>
      <c r="BM6" s="34"/>
      <c r="BP6" s="34"/>
      <c r="BS6" s="34"/>
      <c r="BV6" s="34"/>
      <c r="BY6" s="34"/>
      <c r="CB6" s="34"/>
      <c r="CE6" s="34"/>
      <c r="CH6" s="34"/>
      <c r="CK6" s="34"/>
      <c r="CN6" s="34"/>
      <c r="CQ6" s="34"/>
      <c r="CT6" s="34"/>
      <c r="CW6" s="34"/>
      <c r="CZ6" s="34"/>
      <c r="DC6" s="34"/>
      <c r="DF6" s="34"/>
      <c r="DI6" s="34"/>
      <c r="DL6" s="34"/>
      <c r="DO6" s="34"/>
      <c r="DR6" s="34"/>
      <c r="DU6" s="34"/>
      <c r="DX6" s="34"/>
      <c r="EA6" s="34"/>
      <c r="ED6" s="34"/>
      <c r="EG6" s="34"/>
      <c r="EJ6" s="34"/>
      <c r="EM6" s="34"/>
      <c r="EP6" s="34"/>
      <c r="ES6" s="34"/>
      <c r="EV6" s="34"/>
      <c r="EY6" s="34"/>
      <c r="FB6" s="34"/>
      <c r="FE6" s="34"/>
    </row>
    <row r="7" spans="1:161" x14ac:dyDescent="0.2">
      <c r="A7" t="s">
        <v>105</v>
      </c>
      <c r="B7" s="46">
        <v>2436.4166666666665</v>
      </c>
      <c r="C7" s="46">
        <v>3958.8866666666668</v>
      </c>
      <c r="T7" s="34"/>
      <c r="W7" s="34"/>
      <c r="Z7" s="34"/>
      <c r="AC7" s="34"/>
      <c r="AF7" s="34"/>
      <c r="AI7" s="34"/>
      <c r="AL7" s="34"/>
      <c r="AO7" s="34"/>
      <c r="AR7" s="34"/>
      <c r="AU7" s="34"/>
      <c r="AX7" s="34"/>
      <c r="BA7" s="34"/>
      <c r="BD7" s="34"/>
      <c r="BG7" s="34"/>
      <c r="BJ7" s="34"/>
      <c r="BM7" s="34"/>
      <c r="BP7" s="34"/>
      <c r="BS7" s="34"/>
      <c r="BV7" s="34"/>
      <c r="BY7" s="34"/>
      <c r="CB7" s="34"/>
      <c r="CE7" s="34"/>
      <c r="CH7" s="34"/>
      <c r="CK7" s="34"/>
      <c r="CN7" s="34"/>
      <c r="CQ7" s="34"/>
      <c r="CT7" s="34"/>
      <c r="CW7" s="34"/>
      <c r="CZ7" s="34"/>
      <c r="DC7" s="34"/>
      <c r="DF7" s="34"/>
      <c r="DI7" s="34"/>
      <c r="DL7" s="34"/>
      <c r="DO7" s="34"/>
      <c r="DR7" s="34"/>
      <c r="DU7" s="34"/>
      <c r="DX7" s="34"/>
      <c r="EA7" s="34"/>
      <c r="ED7" s="34"/>
      <c r="EG7" s="34"/>
      <c r="EJ7" s="34"/>
      <c r="EM7" s="34"/>
      <c r="EP7" s="34"/>
      <c r="ES7" s="34"/>
      <c r="EV7" s="34"/>
      <c r="EY7" s="34"/>
      <c r="FB7" s="34"/>
      <c r="FE7" s="34"/>
    </row>
    <row r="8" spans="1:161" x14ac:dyDescent="0.2">
      <c r="A8" t="s">
        <v>106</v>
      </c>
      <c r="B8" s="46">
        <v>48.854930491541303</v>
      </c>
      <c r="C8" s="46">
        <v>75.604106590405166</v>
      </c>
      <c r="G8" t="s">
        <v>54</v>
      </c>
      <c r="H8" s="34"/>
      <c r="K8" s="34"/>
      <c r="T8" s="34"/>
      <c r="W8" s="34"/>
      <c r="Z8" s="34"/>
      <c r="AC8" s="34"/>
      <c r="AF8" s="34"/>
      <c r="AI8" s="34"/>
      <c r="AL8" s="34"/>
      <c r="AO8" s="34"/>
      <c r="AR8" s="34"/>
      <c r="AU8" s="34"/>
      <c r="AX8" s="34"/>
      <c r="BA8" s="34"/>
      <c r="BD8" s="34"/>
      <c r="BG8" s="34"/>
      <c r="BJ8" s="34"/>
      <c r="BM8" s="34"/>
      <c r="BP8" s="34"/>
      <c r="BS8" s="34"/>
      <c r="BV8" s="34"/>
      <c r="BY8" s="34"/>
      <c r="CB8" s="34"/>
      <c r="CE8" s="34"/>
      <c r="CH8" s="34"/>
      <c r="CK8" s="34"/>
      <c r="CN8" s="34"/>
      <c r="CQ8" s="34"/>
      <c r="CT8" s="34"/>
      <c r="CW8" s="34"/>
      <c r="CZ8" s="34"/>
      <c r="DC8" s="34"/>
      <c r="DF8" s="34"/>
      <c r="DI8" s="34"/>
      <c r="DL8" s="34"/>
      <c r="DO8" s="34"/>
      <c r="DR8" s="34"/>
      <c r="DU8" s="34"/>
      <c r="DX8" s="34"/>
      <c r="EA8" s="34"/>
      <c r="ED8" s="34"/>
      <c r="EG8" s="34"/>
      <c r="EJ8" s="34"/>
      <c r="EM8" s="34"/>
      <c r="EP8" s="34"/>
      <c r="ES8" s="34"/>
      <c r="EV8" s="34"/>
      <c r="EY8" s="34"/>
      <c r="FB8" s="34"/>
      <c r="FE8" s="34"/>
    </row>
    <row r="9" spans="1:161" x14ac:dyDescent="0.2">
      <c r="A9" t="s">
        <v>107</v>
      </c>
      <c r="B9" s="46">
        <v>2221.6799999999998</v>
      </c>
      <c r="C9" s="46">
        <v>1929.6866666666665</v>
      </c>
      <c r="G9" t="s">
        <v>17</v>
      </c>
      <c r="H9" s="34" t="s">
        <v>20</v>
      </c>
      <c r="I9" t="s">
        <v>22</v>
      </c>
      <c r="K9" s="44"/>
      <c r="L9" s="44" t="s">
        <v>55</v>
      </c>
      <c r="M9" s="44" t="s">
        <v>56</v>
      </c>
      <c r="P9" s="58">
        <v>0.11622942163244628</v>
      </c>
      <c r="Q9" s="56">
        <f>F21/P9</f>
        <v>7.3767036603807155</v>
      </c>
      <c r="R9" s="56">
        <f>F21</f>
        <v>0.85738999999999999</v>
      </c>
      <c r="T9" s="34"/>
      <c r="U9">
        <f>T21</f>
        <v>21.945789999999999</v>
      </c>
      <c r="W9" s="34"/>
      <c r="Z9" s="34"/>
      <c r="AC9" s="34"/>
      <c r="AF9" s="34"/>
      <c r="AI9" s="34"/>
      <c r="AL9" s="34"/>
      <c r="AO9" s="34"/>
      <c r="AR9" s="34"/>
      <c r="AU9" s="34"/>
      <c r="AX9" s="34"/>
      <c r="BA9" s="34"/>
      <c r="BD9" s="34"/>
      <c r="BG9" s="34"/>
      <c r="BJ9" s="34"/>
      <c r="BM9" s="34"/>
      <c r="BP9" s="34"/>
      <c r="BS9" s="34"/>
      <c r="BV9" s="34"/>
      <c r="BY9" s="34"/>
      <c r="CB9" s="34"/>
      <c r="CE9" s="34"/>
      <c r="CH9" s="34"/>
      <c r="CK9" s="34"/>
      <c r="CN9" s="34"/>
      <c r="CQ9" s="34"/>
      <c r="CT9" s="34"/>
      <c r="CW9" s="34"/>
      <c r="CZ9" s="34"/>
      <c r="DC9" s="34"/>
      <c r="DF9" s="34"/>
      <c r="DI9" s="34"/>
      <c r="DL9" s="34"/>
      <c r="DO9" s="34"/>
      <c r="DR9" s="34"/>
      <c r="DU9" s="34"/>
      <c r="DX9" s="34"/>
      <c r="EA9" s="34"/>
      <c r="ED9" s="34"/>
      <c r="EG9" s="34"/>
      <c r="EJ9" s="34"/>
      <c r="EM9" s="34"/>
      <c r="EP9" s="34"/>
      <c r="ES9" s="34"/>
      <c r="EV9" s="34"/>
      <c r="EY9" s="34"/>
      <c r="FB9" s="34"/>
      <c r="FE9" s="34"/>
    </row>
    <row r="10" spans="1:161" x14ac:dyDescent="0.2">
      <c r="A10" t="s">
        <v>108</v>
      </c>
      <c r="B10" s="46">
        <v>101.18265809910318</v>
      </c>
      <c r="C10" s="46">
        <v>144.30025721852797</v>
      </c>
      <c r="F10" t="s">
        <v>59</v>
      </c>
      <c r="G10" s="44">
        <f>F21/AVERAGE(F44:F53)</f>
        <v>0.11622942163244628</v>
      </c>
      <c r="H10" s="44">
        <f>M21/AVERAGE(M45:M54)</f>
        <v>0.70964469710544364</v>
      </c>
      <c r="I10" s="44">
        <f>T21/AVERAGE(T45:T54)</f>
        <v>9.2549655608722805</v>
      </c>
      <c r="J10" s="44"/>
      <c r="K10" s="44" t="s">
        <v>17</v>
      </c>
      <c r="L10" s="60">
        <f>AVERAGE(G10:G14)</f>
        <v>0.14356648330345784</v>
      </c>
      <c r="M10" s="56">
        <f>STDEV(G10:G14)</f>
        <v>6.885388750348001E-2</v>
      </c>
      <c r="P10" s="58">
        <v>9.5484980411346967E-2</v>
      </c>
      <c r="Q10" s="56">
        <f>F78/P10</f>
        <v>9.8394532412592088</v>
      </c>
      <c r="R10" s="56">
        <f>F78</f>
        <v>0.93952000000000002</v>
      </c>
      <c r="T10" s="34"/>
      <c r="U10">
        <f>T78</f>
        <v>28.512350000000001</v>
      </c>
      <c r="W10" s="34"/>
      <c r="Z10" s="34"/>
      <c r="AC10" s="34"/>
      <c r="AF10" s="34"/>
      <c r="AI10" s="34"/>
      <c r="AL10" s="34"/>
      <c r="AO10" s="34"/>
      <c r="AR10" s="34"/>
      <c r="AU10" s="34"/>
      <c r="AX10" s="34"/>
      <c r="BA10" s="34"/>
      <c r="BD10" s="34"/>
      <c r="BG10" s="34"/>
      <c r="BJ10" s="34"/>
      <c r="BM10" s="34"/>
      <c r="BP10" s="34"/>
      <c r="BS10" s="34"/>
      <c r="BV10" s="34"/>
      <c r="BY10" s="34"/>
      <c r="CB10" s="34"/>
      <c r="CE10" s="34"/>
      <c r="CH10" s="34"/>
      <c r="CK10" s="34"/>
      <c r="CN10" s="34"/>
      <c r="CQ10" s="34"/>
      <c r="CT10" s="34"/>
      <c r="CW10" s="34"/>
      <c r="CZ10" s="34"/>
      <c r="DC10" s="34"/>
      <c r="DF10" s="34"/>
      <c r="DI10" s="34"/>
      <c r="DL10" s="34"/>
      <c r="DO10" s="34"/>
      <c r="DR10" s="34"/>
      <c r="DU10" s="34"/>
      <c r="DX10" s="34"/>
      <c r="EA10" s="34"/>
      <c r="ED10" s="34"/>
      <c r="EG10" s="34"/>
      <c r="EJ10" s="34"/>
      <c r="EM10" s="34"/>
      <c r="EP10" s="34"/>
      <c r="ES10" s="34"/>
      <c r="EV10" s="34"/>
      <c r="EY10" s="34"/>
      <c r="FB10" s="34"/>
      <c r="FE10" s="34"/>
    </row>
    <row r="11" spans="1:161" x14ac:dyDescent="0.2">
      <c r="F11" t="s">
        <v>118</v>
      </c>
      <c r="G11" s="44">
        <f>F78/AVERAGE(F101:F111)</f>
        <v>9.5484980411346967E-2</v>
      </c>
      <c r="H11" s="44">
        <f>M78/AVERAGE(M102:M112)</f>
        <v>0.55261720679296533</v>
      </c>
      <c r="I11" s="44">
        <f>T78/AVERAGE(T102:T112)</f>
        <v>8.7803192213584058</v>
      </c>
      <c r="J11" s="44"/>
      <c r="K11" s="44" t="s">
        <v>20</v>
      </c>
      <c r="L11" s="56">
        <f>AVERAGE(H10:H14)</f>
        <v>0.63607087321142064</v>
      </c>
      <c r="M11" s="56">
        <f>STDEV(H10:H14)</f>
        <v>6.4361124715831802E-2</v>
      </c>
      <c r="P11" s="58">
        <v>0.26518731340920015</v>
      </c>
      <c r="Q11" s="56">
        <f>F135/P11</f>
        <v>2.0744959211194089</v>
      </c>
      <c r="R11" s="56">
        <f>F135</f>
        <v>0.55013000000000001</v>
      </c>
      <c r="T11" s="34"/>
      <c r="U11">
        <f>T135</f>
        <v>14.480029999999999</v>
      </c>
      <c r="W11" s="34"/>
      <c r="Z11" s="34"/>
      <c r="AC11" s="34"/>
      <c r="AF11" s="34"/>
      <c r="AI11" s="34"/>
      <c r="AL11" s="34"/>
      <c r="AO11" s="34"/>
      <c r="AR11" s="34"/>
      <c r="AU11" s="34"/>
      <c r="AX11" s="34"/>
      <c r="BA11" s="34"/>
      <c r="BD11" s="34"/>
      <c r="BG11" s="34"/>
      <c r="BJ11" s="34"/>
      <c r="BM11" s="34"/>
      <c r="BP11" s="34"/>
      <c r="BS11" s="34"/>
      <c r="BV11" s="34"/>
      <c r="BY11" s="34"/>
      <c r="CB11" s="34"/>
      <c r="CE11" s="34"/>
      <c r="CH11" s="34"/>
      <c r="CK11" s="34"/>
      <c r="CN11" s="34"/>
      <c r="CQ11" s="34"/>
      <c r="CT11" s="34"/>
      <c r="CW11" s="34"/>
      <c r="CZ11" s="34"/>
      <c r="DC11" s="34"/>
      <c r="DF11" s="34"/>
      <c r="DI11" s="34"/>
      <c r="DL11" s="34"/>
      <c r="DO11" s="34"/>
      <c r="DR11" s="34"/>
      <c r="DU11" s="34"/>
      <c r="DX11" s="34"/>
      <c r="EA11" s="34"/>
      <c r="ED11" s="34"/>
      <c r="EG11" s="34"/>
      <c r="EJ11" s="34"/>
      <c r="EM11" s="34"/>
      <c r="EP11" s="34"/>
      <c r="ES11" s="34"/>
      <c r="EV11" s="34"/>
      <c r="EY11" s="34"/>
      <c r="FB11" s="34"/>
      <c r="FE11" s="34"/>
    </row>
    <row r="12" spans="1:161" x14ac:dyDescent="0.2">
      <c r="F12" t="s">
        <v>119</v>
      </c>
      <c r="G12" s="44">
        <f>F135/AVERAGE(F159:F169)</f>
        <v>0.26518731340920015</v>
      </c>
      <c r="H12" s="44">
        <f>M135/AVERAGE(M161:M171)</f>
        <v>0.69036155248692299</v>
      </c>
      <c r="I12" s="44">
        <f>T135/AVERAGE(T159:T169)</f>
        <v>16.978920653845496</v>
      </c>
      <c r="J12" s="44"/>
      <c r="K12" s="44" t="s">
        <v>22</v>
      </c>
      <c r="L12" s="60">
        <f>AVERAGE(I10:I14)</f>
        <v>10.526977123929976</v>
      </c>
      <c r="M12" s="56">
        <f>STDEV(I10:I14)</f>
        <v>3.6252773758740666</v>
      </c>
      <c r="P12" s="58">
        <v>0.12522636145176994</v>
      </c>
      <c r="Q12" s="56">
        <f>F192/P12</f>
        <v>10.644404137809117</v>
      </c>
      <c r="R12" s="56">
        <f>F192</f>
        <v>1.3329599999999999</v>
      </c>
      <c r="T12" s="34"/>
      <c r="U12">
        <f>T192</f>
        <v>26.915489999999998</v>
      </c>
      <c r="W12" s="34"/>
      <c r="Z12" s="34"/>
      <c r="AC12" s="34"/>
      <c r="AF12" s="34"/>
      <c r="AI12" s="34"/>
      <c r="AL12" s="34"/>
      <c r="AO12" s="34"/>
      <c r="AR12" s="34"/>
      <c r="AU12" s="34"/>
      <c r="AX12" s="34"/>
      <c r="BA12" s="34"/>
      <c r="BD12" s="34"/>
      <c r="BG12" s="34"/>
      <c r="BJ12" s="34"/>
      <c r="BM12" s="34"/>
      <c r="BP12" s="34"/>
      <c r="BS12" s="34"/>
      <c r="BV12" s="34"/>
      <c r="BY12" s="34"/>
      <c r="CB12" s="34"/>
      <c r="CE12" s="34"/>
      <c r="CH12" s="34"/>
      <c r="CK12" s="34"/>
      <c r="CN12" s="34"/>
      <c r="CQ12" s="34"/>
      <c r="CT12" s="34"/>
      <c r="CW12" s="34"/>
      <c r="CZ12" s="34"/>
      <c r="DC12" s="34"/>
      <c r="DF12" s="34"/>
      <c r="DI12" s="34"/>
      <c r="DL12" s="34"/>
      <c r="DO12" s="34"/>
      <c r="DR12" s="34"/>
      <c r="DU12" s="34"/>
      <c r="DX12" s="34"/>
      <c r="EA12" s="34"/>
      <c r="ED12" s="34"/>
      <c r="EG12" s="34"/>
      <c r="EJ12" s="34"/>
      <c r="EM12" s="34"/>
      <c r="EP12" s="34"/>
      <c r="ES12" s="34"/>
      <c r="EV12" s="34"/>
      <c r="EY12" s="34"/>
      <c r="FB12" s="34"/>
      <c r="FE12" s="34"/>
    </row>
    <row r="13" spans="1:161" x14ac:dyDescent="0.2">
      <c r="A13" t="s">
        <v>109</v>
      </c>
      <c r="B13" s="34">
        <v>42961.46875</v>
      </c>
      <c r="F13" t="s">
        <v>120</v>
      </c>
      <c r="G13" s="44">
        <f>F192/AVERAGE(F215:F228)</f>
        <v>0.12522636145176994</v>
      </c>
      <c r="H13" s="44">
        <f>M192/AVERAGE(M217:M230)</f>
        <v>0.62522671425144616</v>
      </c>
      <c r="I13" s="44">
        <f>T192/AVERAGE(T217:T230)</f>
        <v>8.3741885989198952</v>
      </c>
      <c r="K13" s="34"/>
      <c r="L13" s="34"/>
      <c r="M13" s="34"/>
      <c r="P13" s="58">
        <v>0.11570433961252584</v>
      </c>
      <c r="Q13" s="56">
        <f>F249/P13</f>
        <v>14.303352886695345</v>
      </c>
      <c r="R13" s="56">
        <f>F249</f>
        <v>1.65496</v>
      </c>
      <c r="T13" s="34"/>
      <c r="U13">
        <f>T249</f>
        <v>31.8293</v>
      </c>
      <c r="W13" s="34"/>
      <c r="Z13" s="34"/>
      <c r="AC13" s="34"/>
      <c r="AF13" s="34"/>
      <c r="AI13" s="34"/>
      <c r="AL13" s="34"/>
      <c r="AO13" s="34"/>
      <c r="AR13" s="34"/>
      <c r="AU13" s="34"/>
      <c r="AX13" s="34"/>
      <c r="BA13" s="34"/>
      <c r="BD13" s="34"/>
      <c r="BG13" s="34"/>
      <c r="BJ13" s="34"/>
      <c r="BM13" s="34"/>
      <c r="BP13" s="34"/>
      <c r="BS13" s="34"/>
      <c r="BV13" s="34"/>
      <c r="BY13" s="34"/>
      <c r="CB13" s="34"/>
      <c r="CE13" s="34"/>
      <c r="CH13" s="34"/>
      <c r="CK13" s="34"/>
      <c r="CN13" s="34"/>
      <c r="CQ13" s="34"/>
      <c r="CT13" s="34"/>
      <c r="CW13" s="34"/>
      <c r="CZ13" s="34"/>
      <c r="DC13" s="34"/>
      <c r="DF13" s="34"/>
      <c r="DI13" s="34"/>
      <c r="DL13" s="34"/>
      <c r="DO13" s="34"/>
      <c r="DR13" s="34"/>
      <c r="DU13" s="34"/>
      <c r="DX13" s="34"/>
      <c r="EA13" s="34"/>
      <c r="ED13" s="34"/>
      <c r="EG13" s="34"/>
      <c r="EJ13" s="34"/>
      <c r="EM13" s="34"/>
      <c r="EP13" s="34"/>
      <c r="ES13" s="34"/>
      <c r="EV13" s="34"/>
      <c r="EY13" s="34"/>
      <c r="FB13" s="34"/>
      <c r="FE13" s="34"/>
    </row>
    <row r="14" spans="1:161" x14ac:dyDescent="0.2">
      <c r="A14" t="s">
        <v>110</v>
      </c>
      <c r="B14" s="34">
        <v>42961.644444444442</v>
      </c>
      <c r="F14" t="s">
        <v>121</v>
      </c>
      <c r="G14" s="44">
        <f>F249/AVERAGE(F272:F284)</f>
        <v>0.11570433961252584</v>
      </c>
      <c r="H14" s="44">
        <f>M249/AVERAGE(M274:M286)</f>
        <v>0.60250419542032496</v>
      </c>
      <c r="I14" s="44">
        <f>T249/AVERAGE(T274:T286)</f>
        <v>9.2464915846538016</v>
      </c>
      <c r="K14" s="34"/>
      <c r="L14" s="34"/>
      <c r="M14" s="34"/>
      <c r="Q14" s="34"/>
      <c r="T14" s="34"/>
      <c r="W14" s="34"/>
      <c r="Z14" s="34"/>
      <c r="AC14" s="34"/>
      <c r="AF14" s="34"/>
      <c r="AI14" s="34"/>
      <c r="AL14" s="34"/>
      <c r="AO14" s="34"/>
      <c r="AR14" s="34"/>
      <c r="AU14" s="34"/>
      <c r="AX14" s="34"/>
      <c r="BA14" s="34"/>
      <c r="BD14" s="34"/>
      <c r="BG14" s="34"/>
      <c r="BJ14" s="34"/>
      <c r="BM14" s="34"/>
      <c r="BP14" s="34"/>
      <c r="BS14" s="34"/>
      <c r="BV14" s="34"/>
      <c r="BY14" s="34"/>
      <c r="CB14" s="34"/>
      <c r="CE14" s="34"/>
      <c r="CH14" s="34"/>
      <c r="CK14" s="34"/>
      <c r="CN14" s="34"/>
      <c r="CQ14" s="34"/>
      <c r="CT14" s="34"/>
      <c r="CW14" s="34"/>
      <c r="CZ14" s="34"/>
      <c r="DC14" s="34"/>
      <c r="DF14" s="34"/>
      <c r="DI14" s="34"/>
      <c r="DL14" s="34"/>
      <c r="DO14" s="34"/>
      <c r="DR14" s="34"/>
      <c r="DU14" s="34"/>
      <c r="DX14" s="34"/>
      <c r="EA14" s="34"/>
      <c r="ED14" s="34"/>
      <c r="EG14" s="34"/>
      <c r="EJ14" s="34"/>
      <c r="EM14" s="34"/>
      <c r="EP14" s="34"/>
      <c r="ES14" s="34"/>
      <c r="EV14" s="34"/>
      <c r="EY14" s="34"/>
      <c r="FB14" s="34"/>
      <c r="FE14" s="34"/>
    </row>
    <row r="15" spans="1:161" x14ac:dyDescent="0.2">
      <c r="A15" t="s">
        <v>111</v>
      </c>
      <c r="B15" s="34">
        <v>42962.461805555555</v>
      </c>
      <c r="G15" s="34"/>
      <c r="K15" s="34"/>
      <c r="L15" s="34"/>
      <c r="M15" s="34"/>
      <c r="Q15" s="34"/>
      <c r="T15" s="34"/>
      <c r="W15" s="34"/>
      <c r="Z15" s="34"/>
      <c r="AC15" s="34"/>
      <c r="AF15" s="34"/>
      <c r="AI15" s="34"/>
      <c r="AL15" s="34"/>
      <c r="AO15" s="34"/>
      <c r="AR15" s="34"/>
      <c r="AU15" s="34"/>
      <c r="AX15" s="34"/>
      <c r="BA15" s="34"/>
      <c r="BD15" s="34"/>
      <c r="BG15" s="34"/>
      <c r="BJ15" s="34"/>
      <c r="BM15" s="34"/>
      <c r="BP15" s="34"/>
      <c r="BS15" s="34"/>
      <c r="BV15" s="34"/>
      <c r="BY15" s="34"/>
      <c r="CB15" s="34"/>
      <c r="CE15" s="34"/>
      <c r="CH15" s="34"/>
      <c r="CK15" s="34"/>
      <c r="CN15" s="34"/>
      <c r="CQ15" s="34"/>
      <c r="CT15" s="34"/>
      <c r="CW15" s="34"/>
      <c r="CZ15" s="34"/>
      <c r="DC15" s="34"/>
      <c r="DF15" s="34"/>
      <c r="DI15" s="34"/>
      <c r="DL15" s="34"/>
      <c r="DO15" s="34"/>
      <c r="DR15" s="34"/>
      <c r="DU15" s="34"/>
      <c r="DX15" s="34"/>
      <c r="EA15" s="34"/>
      <c r="ED15" s="34"/>
      <c r="EG15" s="34"/>
      <c r="EJ15" s="34"/>
      <c r="EM15" s="34"/>
      <c r="EP15" s="34"/>
      <c r="ES15" s="34"/>
      <c r="EV15" s="34"/>
      <c r="EY15" s="34"/>
      <c r="FB15" s="34"/>
      <c r="FE15" s="34"/>
    </row>
    <row r="16" spans="1:161" x14ac:dyDescent="0.2">
      <c r="A16" t="s">
        <v>112</v>
      </c>
      <c r="B16" s="34">
        <v>42962.631249999999</v>
      </c>
      <c r="E16" s="34"/>
      <c r="G16" s="34"/>
      <c r="K16" s="34"/>
      <c r="L16" s="34"/>
      <c r="M16" s="34"/>
      <c r="Q16" s="34"/>
      <c r="T16" s="34"/>
      <c r="W16" s="34"/>
      <c r="Z16" s="34"/>
      <c r="AC16" s="34"/>
      <c r="AF16" s="34"/>
      <c r="AI16" s="34"/>
      <c r="AL16" s="34"/>
      <c r="AO16" s="34"/>
      <c r="AR16" s="34"/>
      <c r="AU16" s="34"/>
      <c r="AX16" s="34"/>
      <c r="BA16" s="34"/>
      <c r="BD16" s="34"/>
      <c r="BG16" s="34"/>
      <c r="BJ16" s="34"/>
      <c r="BM16" s="34"/>
      <c r="BP16" s="34"/>
      <c r="BS16" s="34"/>
      <c r="BV16" s="34"/>
      <c r="BY16" s="34"/>
      <c r="CB16" s="34"/>
      <c r="CE16" s="34"/>
      <c r="CH16" s="34"/>
      <c r="CK16" s="34"/>
      <c r="CN16" s="34"/>
      <c r="CQ16" s="34"/>
      <c r="CT16" s="34"/>
      <c r="CW16" s="34"/>
      <c r="CZ16" s="34"/>
      <c r="DC16" s="34"/>
      <c r="DF16" s="34"/>
      <c r="DI16" s="34"/>
      <c r="DL16" s="34"/>
      <c r="DO16" s="34"/>
      <c r="DR16" s="34"/>
      <c r="DU16" s="34"/>
      <c r="DX16" s="34"/>
      <c r="EA16" s="34"/>
      <c r="ED16" s="34"/>
      <c r="EG16" s="34"/>
      <c r="EJ16" s="34"/>
      <c r="EM16" s="34"/>
      <c r="EP16" s="34"/>
      <c r="ES16" s="34"/>
      <c r="EV16" s="34"/>
      <c r="EY16" s="34"/>
      <c r="FB16" s="34"/>
      <c r="FE16" s="34"/>
    </row>
    <row r="17" spans="1:161" x14ac:dyDescent="0.2">
      <c r="B17" s="34"/>
      <c r="E17" s="34"/>
      <c r="G17" s="34"/>
      <c r="K17" s="34"/>
      <c r="L17" s="34"/>
      <c r="M17" s="34"/>
      <c r="Q17" s="34"/>
      <c r="T17" s="34"/>
      <c r="W17" s="34"/>
      <c r="Z17" s="34"/>
      <c r="AC17" s="34"/>
      <c r="AF17" s="34"/>
      <c r="AI17" s="34"/>
      <c r="AL17" s="34"/>
      <c r="AO17" s="34"/>
      <c r="AR17" s="34"/>
      <c r="AU17" s="34"/>
      <c r="AX17" s="34"/>
      <c r="BA17" s="34"/>
      <c r="BD17" s="34"/>
      <c r="BG17" s="34"/>
      <c r="BJ17" s="34"/>
      <c r="BM17" s="34"/>
      <c r="BP17" s="34"/>
      <c r="BS17" s="34"/>
      <c r="BV17" s="34"/>
      <c r="BY17" s="34"/>
      <c r="CB17" s="34"/>
      <c r="CE17" s="34"/>
      <c r="CH17" s="34"/>
      <c r="CK17" s="34"/>
      <c r="CN17" s="34"/>
      <c r="CQ17" s="34"/>
      <c r="CT17" s="34"/>
      <c r="CW17" s="34"/>
      <c r="CZ17" s="34"/>
      <c r="DC17" s="34"/>
      <c r="DF17" s="34"/>
      <c r="DI17" s="34"/>
      <c r="DL17" s="34"/>
      <c r="DO17" s="34"/>
      <c r="DR17" s="34"/>
      <c r="DU17" s="34"/>
      <c r="DX17" s="34"/>
      <c r="EA17" s="34"/>
      <c r="ED17" s="34"/>
      <c r="EG17" s="34"/>
      <c r="EJ17" s="34"/>
      <c r="EM17" s="34"/>
      <c r="EP17" s="34"/>
      <c r="ES17" s="34"/>
      <c r="EV17" s="34"/>
      <c r="EY17" s="34"/>
      <c r="FB17" s="34"/>
      <c r="FE17" s="34"/>
    </row>
    <row r="18" spans="1:161" x14ac:dyDescent="0.2">
      <c r="B18" s="34"/>
      <c r="E18" s="34"/>
      <c r="G18" s="34"/>
      <c r="K18" s="34"/>
      <c r="L18" s="34"/>
      <c r="M18" s="34"/>
      <c r="Q18" s="34"/>
      <c r="T18" s="34"/>
      <c r="W18" s="34"/>
      <c r="Z18" s="34"/>
      <c r="AC18" s="34"/>
      <c r="AF18" s="34"/>
      <c r="AI18" s="34"/>
      <c r="AL18" s="34"/>
      <c r="AO18" s="34"/>
      <c r="AR18" s="34"/>
      <c r="AU18" s="34"/>
      <c r="AX18" s="34"/>
      <c r="BA18" s="34"/>
      <c r="BD18" s="34"/>
      <c r="BG18" s="34"/>
      <c r="BJ18" s="34"/>
      <c r="BM18" s="34"/>
      <c r="BP18" s="34"/>
      <c r="BS18" s="34"/>
      <c r="BV18" s="34"/>
      <c r="BY18" s="34"/>
      <c r="CB18" s="34"/>
      <c r="CE18" s="34"/>
      <c r="CH18" s="34"/>
      <c r="CK18" s="34"/>
      <c r="CN18" s="34"/>
      <c r="CQ18" s="34"/>
      <c r="CT18" s="34"/>
      <c r="CW18" s="34"/>
      <c r="CZ18" s="34"/>
      <c r="DC18" s="34"/>
      <c r="DF18" s="34"/>
      <c r="DI18" s="34"/>
      <c r="DL18" s="34"/>
      <c r="DO18" s="34"/>
      <c r="DR18" s="34"/>
      <c r="DU18" s="34"/>
      <c r="DX18" s="34"/>
      <c r="EA18" s="34"/>
      <c r="ED18" s="34"/>
      <c r="EG18" s="34"/>
      <c r="EJ18" s="34"/>
      <c r="EM18" s="34"/>
      <c r="EP18" s="34"/>
      <c r="ES18" s="34"/>
      <c r="EV18" s="34"/>
      <c r="EY18" s="34"/>
      <c r="FB18" s="34"/>
      <c r="FE18" s="34"/>
    </row>
    <row r="19" spans="1:161" x14ac:dyDescent="0.2">
      <c r="A19" t="s">
        <v>71</v>
      </c>
      <c r="E19" s="34"/>
      <c r="H19" t="s">
        <v>72</v>
      </c>
      <c r="O19" t="s">
        <v>73</v>
      </c>
      <c r="Q19" s="34"/>
    </row>
    <row r="20" spans="1:161" x14ac:dyDescent="0.2">
      <c r="A20" s="37" t="s">
        <v>17</v>
      </c>
      <c r="B20" t="s">
        <v>60</v>
      </c>
      <c r="C20">
        <f>'full exp'!D48</f>
        <v>0.21619999999999973</v>
      </c>
      <c r="H20" s="37" t="s">
        <v>20</v>
      </c>
      <c r="I20" t="s">
        <v>60</v>
      </c>
      <c r="J20">
        <f>'full exp'!D49</f>
        <v>8.7499999999999911E-2</v>
      </c>
      <c r="O20" s="45" t="s">
        <v>95</v>
      </c>
      <c r="P20" s="43" t="s">
        <v>60</v>
      </c>
      <c r="Q20" s="43">
        <f>'full exp'!D50</f>
        <v>0.34539999999999971</v>
      </c>
      <c r="R20" s="43"/>
      <c r="S20" s="43"/>
      <c r="T20" s="43"/>
    </row>
    <row r="21" spans="1:161" x14ac:dyDescent="0.2">
      <c r="A21" t="s">
        <v>61</v>
      </c>
      <c r="F21">
        <v>0.85738999999999999</v>
      </c>
      <c r="H21" t="s">
        <v>61</v>
      </c>
      <c r="M21">
        <v>46.800350000000002</v>
      </c>
      <c r="O21" s="43" t="s">
        <v>61</v>
      </c>
      <c r="P21" s="43"/>
      <c r="Q21" s="43"/>
      <c r="R21" s="43"/>
      <c r="S21" s="43"/>
      <c r="T21" s="43">
        <v>21.945789999999999</v>
      </c>
    </row>
    <row r="22" spans="1:161" x14ac:dyDescent="0.2">
      <c r="A22" t="s">
        <v>62</v>
      </c>
      <c r="B22" t="s">
        <v>63</v>
      </c>
      <c r="C22" t="s">
        <v>64</v>
      </c>
      <c r="D22" t="s">
        <v>43</v>
      </c>
      <c r="E22" t="s">
        <v>44</v>
      </c>
      <c r="F22" t="s">
        <v>45</v>
      </c>
      <c r="H22" t="s">
        <v>62</v>
      </c>
      <c r="I22" t="s">
        <v>63</v>
      </c>
      <c r="J22" t="s">
        <v>64</v>
      </c>
      <c r="K22" t="s">
        <v>43</v>
      </c>
      <c r="L22" t="s">
        <v>44</v>
      </c>
      <c r="M22" t="s">
        <v>45</v>
      </c>
      <c r="O22" s="43" t="s">
        <v>62</v>
      </c>
      <c r="P22" s="43" t="s">
        <v>63</v>
      </c>
      <c r="Q22" s="43" t="s">
        <v>64</v>
      </c>
      <c r="R22" t="s">
        <v>43</v>
      </c>
      <c r="S22" s="43" t="s">
        <v>44</v>
      </c>
      <c r="T22" s="43" t="s">
        <v>45</v>
      </c>
    </row>
    <row r="23" spans="1:161" x14ac:dyDescent="0.2">
      <c r="A23" s="34">
        <v>42961.668078703704</v>
      </c>
      <c r="B23" s="40">
        <f>(A23-$B$14)*24</f>
        <v>0.56722222227836028</v>
      </c>
      <c r="C23">
        <v>6321.65</v>
      </c>
      <c r="D23">
        <v>3028.89</v>
      </c>
      <c r="E23" s="40">
        <f>(C23/$B$7)/$C$20</f>
        <v>12.001159176448118</v>
      </c>
      <c r="F23" s="40">
        <f>(D23/$C$7)/$C$20</f>
        <v>3.5387896028908319</v>
      </c>
      <c r="H23" s="34">
        <v>42961.668935185182</v>
      </c>
      <c r="I23" s="40">
        <f>(H23-$B$14)*24</f>
        <v>0.5877777777495794</v>
      </c>
      <c r="J23">
        <v>23711.58</v>
      </c>
      <c r="K23">
        <v>19335.93</v>
      </c>
      <c r="L23" s="40">
        <f>(J23/$B$7)/$J$20</f>
        <v>111.22460678494484</v>
      </c>
      <c r="M23" s="40">
        <f>(K23/$C$7)/$J$20</f>
        <v>55.819243072427099</v>
      </c>
      <c r="O23" s="34">
        <v>42961.66978009259</v>
      </c>
      <c r="P23" s="40">
        <f>(O23-$B$14)*24</f>
        <v>0.60805555555270985</v>
      </c>
      <c r="Q23">
        <v>5971.55</v>
      </c>
      <c r="R23">
        <v>18596.41</v>
      </c>
      <c r="S23" s="40">
        <f>(Q23/$B$7)/$Q$20</f>
        <v>7.0959929948921587</v>
      </c>
      <c r="T23" s="40">
        <f>(R23/$C$7)/$Q$20</f>
        <v>13.599837221328492</v>
      </c>
    </row>
    <row r="24" spans="1:161" x14ac:dyDescent="0.2">
      <c r="A24" s="34">
        <v>42961.681863425925</v>
      </c>
      <c r="B24" s="40">
        <f t="shared" ref="B24:B74" si="0">(A24-$B$14)*24</f>
        <v>0.89805555558996275</v>
      </c>
      <c r="C24">
        <v>6317.94</v>
      </c>
      <c r="D24">
        <v>4083.65</v>
      </c>
      <c r="E24" s="40">
        <f t="shared" ref="E24:E74" si="1">(C24/$B$7)/$C$20</f>
        <v>11.994116030980617</v>
      </c>
      <c r="F24" s="40">
        <f t="shared" ref="F24:F74" si="2">(D24/$C$7)/$C$20</f>
        <v>4.7711135636636355</v>
      </c>
      <c r="H24" s="34">
        <v>42961.682719907411</v>
      </c>
      <c r="I24" s="40">
        <f t="shared" ref="I24:I74" si="3">(H24-$B$14)*24</f>
        <v>0.91861111123580486</v>
      </c>
      <c r="J24">
        <v>23709.919999999998</v>
      </c>
      <c r="K24">
        <v>20293.330000000002</v>
      </c>
      <c r="L24" s="40">
        <f t="shared" ref="L24:L74" si="4">(J24/$B$7)/$J$20</f>
        <v>111.21682017404572</v>
      </c>
      <c r="M24" s="40">
        <f t="shared" ref="M24:M74" si="5">(K24/$C$7)/$J$20</f>
        <v>58.583079273610181</v>
      </c>
      <c r="O24" s="34">
        <v>42961.683576388888</v>
      </c>
      <c r="P24" s="40">
        <f t="shared" ref="P24:P74" si="6">(O24-$B$14)*24</f>
        <v>0.93916666670702398</v>
      </c>
      <c r="Q24">
        <v>5207.93</v>
      </c>
      <c r="R24">
        <v>14645.37</v>
      </c>
      <c r="S24" s="40">
        <f t="shared" ref="S24:S74" si="7">(Q24/$B$7)/$Q$20</f>
        <v>6.1885833322820236</v>
      </c>
      <c r="T24" s="40">
        <f t="shared" ref="T24:T74" si="8">(R24/$C$7)/$Q$20</f>
        <v>10.710381629902097</v>
      </c>
      <c r="AE24" s="34"/>
      <c r="AF24" s="34"/>
      <c r="AG24" s="34"/>
      <c r="AH24" s="34"/>
    </row>
    <row r="25" spans="1:161" x14ac:dyDescent="0.2">
      <c r="A25" s="34">
        <v>42961.695752314816</v>
      </c>
      <c r="B25" s="40">
        <f t="shared" si="0"/>
        <v>1.2313888889621012</v>
      </c>
      <c r="C25">
        <v>6419.62</v>
      </c>
      <c r="D25">
        <v>4612.28</v>
      </c>
      <c r="E25" s="40">
        <f t="shared" si="1"/>
        <v>12.187147575761053</v>
      </c>
      <c r="F25" s="40">
        <f t="shared" si="2"/>
        <v>5.3887359757605342</v>
      </c>
      <c r="H25" s="34">
        <v>42961.696597222224</v>
      </c>
      <c r="I25" s="40">
        <f t="shared" si="3"/>
        <v>1.2516666667652316</v>
      </c>
      <c r="J25">
        <v>23654.77</v>
      </c>
      <c r="K25">
        <v>21153.08</v>
      </c>
      <c r="L25" s="40">
        <f t="shared" si="4"/>
        <v>110.95812644447606</v>
      </c>
      <c r="M25" s="40">
        <f t="shared" si="5"/>
        <v>61.065018038982167</v>
      </c>
      <c r="O25" s="34">
        <v>42961.697453703702</v>
      </c>
      <c r="P25" s="40">
        <f t="shared" si="6"/>
        <v>1.2722222222364508</v>
      </c>
      <c r="Q25">
        <v>4801.21</v>
      </c>
      <c r="R25">
        <v>11562.3</v>
      </c>
      <c r="S25" s="40">
        <f t="shared" si="7"/>
        <v>5.7052779474351185</v>
      </c>
      <c r="T25" s="40">
        <f t="shared" si="8"/>
        <v>8.4556856890209673</v>
      </c>
    </row>
    <row r="26" spans="1:161" x14ac:dyDescent="0.2">
      <c r="A26" s="34">
        <v>42961.709479166668</v>
      </c>
      <c r="B26" s="40">
        <f t="shared" si="0"/>
        <v>1.5608333334093913</v>
      </c>
      <c r="C26">
        <v>6449.72</v>
      </c>
      <c r="D26">
        <v>5122.1000000000004</v>
      </c>
      <c r="E26" s="40">
        <f t="shared" si="1"/>
        <v>12.244290076723791</v>
      </c>
      <c r="F26" s="40">
        <f t="shared" si="2"/>
        <v>5.9843818114778458</v>
      </c>
      <c r="H26" s="34">
        <v>42961.710335648146</v>
      </c>
      <c r="I26" s="40">
        <f t="shared" si="3"/>
        <v>1.5813888888806105</v>
      </c>
      <c r="J26">
        <v>23626.5</v>
      </c>
      <c r="K26">
        <v>21533.53</v>
      </c>
      <c r="L26" s="40">
        <f t="shared" si="4"/>
        <v>110.82551952271839</v>
      </c>
      <c r="M26" s="40">
        <f t="shared" si="5"/>
        <v>62.163306615063313</v>
      </c>
      <c r="O26" s="34">
        <v>42961.711192129631</v>
      </c>
      <c r="P26" s="40">
        <f t="shared" si="6"/>
        <v>1.6019444445264526</v>
      </c>
      <c r="Q26">
        <v>4481.2299999999996</v>
      </c>
      <c r="R26">
        <v>9505.77</v>
      </c>
      <c r="S26" s="40">
        <f t="shared" si="7"/>
        <v>5.3250457064749659</v>
      </c>
      <c r="T26" s="40">
        <f t="shared" si="8"/>
        <v>6.9517140492916507</v>
      </c>
    </row>
    <row r="27" spans="1:161" x14ac:dyDescent="0.2">
      <c r="A27" s="34">
        <v>42961.723379629628</v>
      </c>
      <c r="B27" s="40">
        <f t="shared" si="0"/>
        <v>1.8944444444496185</v>
      </c>
      <c r="C27">
        <v>6636.74</v>
      </c>
      <c r="D27">
        <v>5360.73</v>
      </c>
      <c r="E27" s="40">
        <f t="shared" si="1"/>
        <v>12.59933295147632</v>
      </c>
      <c r="F27" s="40">
        <f t="shared" si="2"/>
        <v>6.2631840667389609</v>
      </c>
      <c r="H27" s="34">
        <v>42961.724224537036</v>
      </c>
      <c r="I27" s="40">
        <f t="shared" si="3"/>
        <v>1.9147222222527489</v>
      </c>
      <c r="J27">
        <v>23889.99</v>
      </c>
      <c r="K27">
        <v>22270.68</v>
      </c>
      <c r="L27" s="40">
        <f t="shared" si="4"/>
        <v>112.06147982742037</v>
      </c>
      <c r="M27" s="40">
        <f t="shared" si="5"/>
        <v>64.291321922878339</v>
      </c>
      <c r="O27" s="34">
        <v>42961.725081018521</v>
      </c>
      <c r="P27" s="40">
        <f t="shared" si="6"/>
        <v>1.935277777898591</v>
      </c>
      <c r="Q27">
        <v>4154.2700000000004</v>
      </c>
      <c r="R27">
        <v>7751.08</v>
      </c>
      <c r="S27" s="40">
        <f t="shared" si="7"/>
        <v>4.9365191313629877</v>
      </c>
      <c r="T27" s="40">
        <f t="shared" si="8"/>
        <v>5.6684825882788585</v>
      </c>
      <c r="AE27" s="34"/>
      <c r="AF27" s="34"/>
      <c r="AG27" s="34"/>
      <c r="AH27" s="34"/>
    </row>
    <row r="28" spans="1:161" x14ac:dyDescent="0.2">
      <c r="A28" s="34">
        <v>42961.737268518518</v>
      </c>
      <c r="B28" s="40">
        <f t="shared" si="0"/>
        <v>2.2277777778217569</v>
      </c>
      <c r="C28">
        <v>6430.87</v>
      </c>
      <c r="D28">
        <v>5653.6</v>
      </c>
      <c r="E28" s="40">
        <f t="shared" si="1"/>
        <v>12.208504822798622</v>
      </c>
      <c r="F28" s="40">
        <f t="shared" si="2"/>
        <v>6.6053573747820531</v>
      </c>
      <c r="H28" s="34">
        <v>42961.738125000003</v>
      </c>
      <c r="I28" s="40">
        <f t="shared" si="3"/>
        <v>2.248333333467599</v>
      </c>
      <c r="J28">
        <v>24307.27</v>
      </c>
      <c r="K28">
        <v>22175.9</v>
      </c>
      <c r="L28" s="40">
        <f t="shared" si="4"/>
        <v>114.01882741535934</v>
      </c>
      <c r="M28" s="40">
        <f t="shared" si="5"/>
        <v>64.017709644678916</v>
      </c>
      <c r="O28" s="34">
        <v>42961.738969907405</v>
      </c>
      <c r="P28" s="40">
        <f t="shared" si="6"/>
        <v>2.2686111110961065</v>
      </c>
      <c r="Q28">
        <v>4109.2</v>
      </c>
      <c r="R28">
        <v>6573.2</v>
      </c>
      <c r="S28" s="40">
        <f t="shared" si="7"/>
        <v>4.8829624493826316</v>
      </c>
      <c r="T28" s="40">
        <f t="shared" si="8"/>
        <v>4.8070810453865258</v>
      </c>
    </row>
    <row r="29" spans="1:161" x14ac:dyDescent="0.2">
      <c r="A29" s="34">
        <v>42961.751296296294</v>
      </c>
      <c r="B29" s="40">
        <f t="shared" si="0"/>
        <v>2.5644444444333203</v>
      </c>
      <c r="C29">
        <v>6680.13</v>
      </c>
      <c r="D29">
        <v>5817.52</v>
      </c>
      <c r="E29" s="40">
        <f t="shared" si="1"/>
        <v>12.681705480272772</v>
      </c>
      <c r="F29" s="40">
        <f t="shared" si="2"/>
        <v>6.7968725475700591</v>
      </c>
      <c r="H29" s="34">
        <v>42961.752141203702</v>
      </c>
      <c r="I29" s="40">
        <f t="shared" si="3"/>
        <v>2.5847222222364508</v>
      </c>
      <c r="J29">
        <v>23841.82</v>
      </c>
      <c r="K29">
        <v>22682.19</v>
      </c>
      <c r="L29" s="40">
        <f t="shared" si="4"/>
        <v>111.83552738946258</v>
      </c>
      <c r="M29" s="40">
        <f t="shared" si="5"/>
        <v>65.479274957293256</v>
      </c>
      <c r="O29" s="34">
        <v>42961.752997685187</v>
      </c>
      <c r="P29" s="40">
        <f t="shared" si="6"/>
        <v>2.6052777778822929</v>
      </c>
      <c r="Q29">
        <v>3983.51</v>
      </c>
      <c r="R29">
        <v>5729.12</v>
      </c>
      <c r="S29" s="40">
        <f t="shared" si="7"/>
        <v>4.7336050196486443</v>
      </c>
      <c r="T29" s="40">
        <f t="shared" si="8"/>
        <v>4.1897925148702075</v>
      </c>
    </row>
    <row r="30" spans="1:161" x14ac:dyDescent="0.2">
      <c r="A30" s="34">
        <v>42961.765196759261</v>
      </c>
      <c r="B30" s="40">
        <f t="shared" si="0"/>
        <v>2.8980555556481704</v>
      </c>
      <c r="C30">
        <v>6714.1</v>
      </c>
      <c r="D30">
        <v>6041.45</v>
      </c>
      <c r="E30" s="40">
        <f t="shared" si="1"/>
        <v>12.746194874216432</v>
      </c>
      <c r="F30" s="40">
        <f t="shared" si="2"/>
        <v>7.0585001259157041</v>
      </c>
      <c r="H30" s="34">
        <v>42961.766053240739</v>
      </c>
      <c r="I30" s="40">
        <f t="shared" si="3"/>
        <v>2.9186111111193895</v>
      </c>
      <c r="J30">
        <v>23746.04</v>
      </c>
      <c r="K30">
        <v>22822.87</v>
      </c>
      <c r="L30" s="40">
        <f t="shared" si="4"/>
        <v>111.38624932204314</v>
      </c>
      <c r="M30" s="40">
        <f t="shared" si="5"/>
        <v>65.88539202098913</v>
      </c>
      <c r="O30" s="34">
        <v>42961.766898148147</v>
      </c>
      <c r="P30" s="40">
        <f t="shared" si="6"/>
        <v>2.93888888892252</v>
      </c>
      <c r="Q30">
        <v>3697.53</v>
      </c>
      <c r="R30">
        <v>5139.04</v>
      </c>
      <c r="S30" s="40">
        <f t="shared" si="7"/>
        <v>4.3937749794280547</v>
      </c>
      <c r="T30" s="40">
        <f t="shared" si="8"/>
        <v>3.758258044100768</v>
      </c>
      <c r="AE30" s="34"/>
      <c r="AF30" s="34"/>
      <c r="AG30" s="34"/>
      <c r="AH30" s="34"/>
    </row>
    <row r="31" spans="1:161" x14ac:dyDescent="0.2">
      <c r="A31" s="34">
        <v>42961.779085648152</v>
      </c>
      <c r="B31" s="40">
        <f t="shared" si="0"/>
        <v>3.2313888890203089</v>
      </c>
      <c r="C31">
        <v>6664.94</v>
      </c>
      <c r="D31">
        <v>6158.79</v>
      </c>
      <c r="E31" s="40">
        <f t="shared" si="1"/>
        <v>12.652868450717156</v>
      </c>
      <c r="F31" s="40">
        <f t="shared" si="2"/>
        <v>7.195593771443674</v>
      </c>
      <c r="H31" s="34">
        <v>42961.779942129629</v>
      </c>
      <c r="I31" s="40">
        <f t="shared" si="3"/>
        <v>3.251944444491528</v>
      </c>
      <c r="J31">
        <v>24087.279999999999</v>
      </c>
      <c r="K31">
        <v>22895.5</v>
      </c>
      <c r="L31" s="40">
        <f t="shared" si="4"/>
        <v>112.98691384204956</v>
      </c>
      <c r="M31" s="40">
        <f t="shared" si="5"/>
        <v>66.095061358039402</v>
      </c>
      <c r="O31" s="34">
        <v>42961.780798611115</v>
      </c>
      <c r="P31" s="40">
        <f t="shared" si="6"/>
        <v>3.2725000001373701</v>
      </c>
      <c r="Q31">
        <v>3600.85</v>
      </c>
      <c r="R31">
        <v>4615.53</v>
      </c>
      <c r="S31" s="40">
        <f t="shared" si="7"/>
        <v>4.2788901333250875</v>
      </c>
      <c r="T31" s="40">
        <f t="shared" si="8"/>
        <v>3.3754072259193197</v>
      </c>
    </row>
    <row r="32" spans="1:161" x14ac:dyDescent="0.2">
      <c r="A32" s="34">
        <v>42961.792824074073</v>
      </c>
      <c r="B32" s="40">
        <f t="shared" si="0"/>
        <v>3.5611111111356877</v>
      </c>
      <c r="C32">
        <v>6523.25</v>
      </c>
      <c r="D32">
        <v>6122.88</v>
      </c>
      <c r="E32" s="40">
        <f t="shared" si="1"/>
        <v>12.383881043361333</v>
      </c>
      <c r="F32" s="40">
        <f t="shared" si="2"/>
        <v>7.1536384892644564</v>
      </c>
      <c r="H32" s="34">
        <v>42961.793680555558</v>
      </c>
      <c r="I32" s="40">
        <f t="shared" si="3"/>
        <v>3.5816666667815298</v>
      </c>
      <c r="J32">
        <v>23887.53</v>
      </c>
      <c r="K32">
        <v>23321.8</v>
      </c>
      <c r="L32" s="40">
        <f t="shared" si="4"/>
        <v>112.04994063295541</v>
      </c>
      <c r="M32" s="40">
        <f t="shared" si="5"/>
        <v>67.325710378892055</v>
      </c>
      <c r="O32" s="34">
        <v>42961.794537037036</v>
      </c>
      <c r="P32" s="40">
        <f t="shared" si="6"/>
        <v>3.6022222222527489</v>
      </c>
      <c r="Q32">
        <v>3477.5</v>
      </c>
      <c r="R32">
        <v>4286.79</v>
      </c>
      <c r="S32" s="40">
        <f t="shared" si="7"/>
        <v>4.1323133256419995</v>
      </c>
      <c r="T32" s="40">
        <f t="shared" si="8"/>
        <v>3.1349946684343251</v>
      </c>
    </row>
    <row r="33" spans="1:34" x14ac:dyDescent="0.2">
      <c r="A33" s="34">
        <v>42961.80673611111</v>
      </c>
      <c r="B33" s="40">
        <f t="shared" si="0"/>
        <v>3.8950000000186265</v>
      </c>
      <c r="C33">
        <v>6526.7</v>
      </c>
      <c r="D33">
        <v>6263.93</v>
      </c>
      <c r="E33" s="40">
        <f t="shared" si="1"/>
        <v>12.390430599119522</v>
      </c>
      <c r="F33" s="40">
        <f t="shared" si="2"/>
        <v>7.318433603477172</v>
      </c>
      <c r="H33" s="34">
        <v>42961.807581018518</v>
      </c>
      <c r="I33" s="40">
        <f t="shared" si="3"/>
        <v>3.9152777778217569</v>
      </c>
      <c r="J33">
        <v>23794.47</v>
      </c>
      <c r="K33">
        <v>22835.83</v>
      </c>
      <c r="L33" s="40">
        <f t="shared" si="4"/>
        <v>111.6134213496598</v>
      </c>
      <c r="M33" s="40">
        <f t="shared" si="5"/>
        <v>65.922805136894013</v>
      </c>
      <c r="O33" s="34">
        <v>42961.808437500003</v>
      </c>
      <c r="P33" s="40">
        <f t="shared" si="6"/>
        <v>3.935833333467599</v>
      </c>
      <c r="Q33">
        <v>3561.41</v>
      </c>
      <c r="R33">
        <v>4001.66</v>
      </c>
      <c r="S33" s="40">
        <f t="shared" si="7"/>
        <v>4.2320235804671951</v>
      </c>
      <c r="T33" s="40">
        <f t="shared" si="8"/>
        <v>2.9264747666405166</v>
      </c>
      <c r="AE33" s="34"/>
      <c r="AF33" s="34"/>
      <c r="AG33" s="34"/>
      <c r="AH33" s="34"/>
    </row>
    <row r="34" spans="1:34" x14ac:dyDescent="0.2">
      <c r="A34" s="34">
        <v>42961.820740740739</v>
      </c>
      <c r="B34" s="40">
        <f t="shared" si="0"/>
        <v>4.2311111111193895</v>
      </c>
      <c r="C34">
        <v>6679.04</v>
      </c>
      <c r="D34">
        <v>6175.18</v>
      </c>
      <c r="E34" s="40">
        <f t="shared" si="1"/>
        <v>12.679636200337574</v>
      </c>
      <c r="F34" s="40">
        <f t="shared" si="2"/>
        <v>7.2147429520317381</v>
      </c>
      <c r="H34" s="34">
        <v>42961.821597222224</v>
      </c>
      <c r="I34" s="40">
        <f t="shared" si="3"/>
        <v>4.2516666667652316</v>
      </c>
      <c r="J34">
        <v>24172.77</v>
      </c>
      <c r="K34">
        <v>23018.73</v>
      </c>
      <c r="L34" s="40">
        <f t="shared" si="4"/>
        <v>113.38792430335351</v>
      </c>
      <c r="M34" s="40">
        <f t="shared" si="5"/>
        <v>66.45080350873063</v>
      </c>
      <c r="O34" s="34">
        <v>42961.822453703702</v>
      </c>
      <c r="P34" s="40">
        <f t="shared" si="6"/>
        <v>4.2722222222364508</v>
      </c>
      <c r="Q34">
        <v>3380.38</v>
      </c>
      <c r="R34">
        <v>3845.66</v>
      </c>
      <c r="S34" s="40">
        <f t="shared" si="7"/>
        <v>4.0169056275294608</v>
      </c>
      <c r="T34" s="40">
        <f t="shared" si="8"/>
        <v>2.812389596087316</v>
      </c>
    </row>
    <row r="35" spans="1:34" x14ac:dyDescent="0.2">
      <c r="A35" s="34">
        <v>42961.834618055553</v>
      </c>
      <c r="B35" s="40">
        <f t="shared" si="0"/>
        <v>4.5641666666488163</v>
      </c>
      <c r="C35">
        <v>6834.89</v>
      </c>
      <c r="D35">
        <v>6278.37</v>
      </c>
      <c r="E35" s="40">
        <f t="shared" si="1"/>
        <v>12.975505262631351</v>
      </c>
      <c r="F35" s="40">
        <f t="shared" si="2"/>
        <v>7.3353045105968571</v>
      </c>
      <c r="H35" s="34">
        <v>42961.835462962961</v>
      </c>
      <c r="I35" s="40">
        <f t="shared" si="3"/>
        <v>4.5844444444519468</v>
      </c>
      <c r="J35">
        <v>23924.83</v>
      </c>
      <c r="K35">
        <v>23217.98</v>
      </c>
      <c r="L35" s="40">
        <f t="shared" si="4"/>
        <v>112.22490484171244</v>
      </c>
      <c r="M35" s="40">
        <f t="shared" si="5"/>
        <v>67.026001297623182</v>
      </c>
      <c r="O35" s="34">
        <v>42961.836319444446</v>
      </c>
      <c r="P35" s="40">
        <f t="shared" si="6"/>
        <v>4.6050000000977889</v>
      </c>
      <c r="Q35">
        <v>3420.78</v>
      </c>
      <c r="R35">
        <v>3636.38</v>
      </c>
      <c r="S35" s="40">
        <f t="shared" si="7"/>
        <v>4.0649129484082351</v>
      </c>
      <c r="T35" s="40">
        <f t="shared" si="8"/>
        <v>2.6593399518990228</v>
      </c>
    </row>
    <row r="36" spans="1:34" x14ac:dyDescent="0.2">
      <c r="A36" s="34">
        <v>42961.848495370374</v>
      </c>
      <c r="B36" s="40">
        <f t="shared" si="0"/>
        <v>4.8972222223528661</v>
      </c>
      <c r="C36">
        <v>6682.11</v>
      </c>
      <c r="D36">
        <v>6345.03</v>
      </c>
      <c r="E36" s="40">
        <f t="shared" si="1"/>
        <v>12.685464355751382</v>
      </c>
      <c r="F36" s="40">
        <f t="shared" si="2"/>
        <v>7.4131864128543512</v>
      </c>
      <c r="H36" s="34">
        <v>42961.849351851852</v>
      </c>
      <c r="I36" s="40">
        <f t="shared" si="3"/>
        <v>4.9177777778240852</v>
      </c>
      <c r="J36">
        <v>24045.72</v>
      </c>
      <c r="K36">
        <v>23064.35</v>
      </c>
      <c r="L36" s="40">
        <f t="shared" si="4"/>
        <v>112.7919671258045</v>
      </c>
      <c r="M36" s="40">
        <f t="shared" si="5"/>
        <v>66.582499986167406</v>
      </c>
      <c r="O36" s="34">
        <v>42961.85019675926</v>
      </c>
      <c r="P36" s="40">
        <f t="shared" si="6"/>
        <v>4.9380555556272157</v>
      </c>
      <c r="Q36">
        <v>3350.98</v>
      </c>
      <c r="R36">
        <v>3467.83</v>
      </c>
      <c r="S36" s="40">
        <f t="shared" si="7"/>
        <v>3.9819696068899573</v>
      </c>
      <c r="T36" s="40">
        <f t="shared" si="8"/>
        <v>2.5360767756378562</v>
      </c>
      <c r="AE36" s="34"/>
      <c r="AF36" s="34"/>
      <c r="AG36" s="34"/>
      <c r="AH36" s="34"/>
    </row>
    <row r="37" spans="1:34" x14ac:dyDescent="0.2">
      <c r="A37" s="34">
        <v>42961.862372685187</v>
      </c>
      <c r="B37" s="40">
        <f t="shared" si="0"/>
        <v>5.2302777778822929</v>
      </c>
      <c r="C37">
        <v>6729.02</v>
      </c>
      <c r="D37">
        <v>6332.09</v>
      </c>
      <c r="E37" s="40">
        <f t="shared" si="1"/>
        <v>12.774519329843145</v>
      </c>
      <c r="F37" s="40">
        <f t="shared" si="2"/>
        <v>7.3980680237872658</v>
      </c>
      <c r="H37" s="34">
        <v>42961.863229166665</v>
      </c>
      <c r="I37" s="40">
        <f t="shared" si="3"/>
        <v>5.250833333353512</v>
      </c>
      <c r="J37">
        <v>23707.25</v>
      </c>
      <c r="K37">
        <v>23195.67</v>
      </c>
      <c r="L37" s="40">
        <f t="shared" si="4"/>
        <v>111.20429592639475</v>
      </c>
      <c r="M37" s="40">
        <f t="shared" si="5"/>
        <v>66.961596466154205</v>
      </c>
      <c r="O37" s="34">
        <v>42961.864085648151</v>
      </c>
      <c r="P37" s="40">
        <f t="shared" si="6"/>
        <v>5.2713888889993541</v>
      </c>
      <c r="Q37">
        <v>3339.26</v>
      </c>
      <c r="R37">
        <v>3518.22</v>
      </c>
      <c r="S37" s="40">
        <f t="shared" si="7"/>
        <v>3.9680427306350263</v>
      </c>
      <c r="T37" s="40">
        <f t="shared" si="8"/>
        <v>2.5729277483569315</v>
      </c>
    </row>
    <row r="38" spans="1:34" x14ac:dyDescent="0.2">
      <c r="A38" s="34">
        <v>42961.876111111109</v>
      </c>
      <c r="B38" s="40">
        <f t="shared" si="0"/>
        <v>5.5599999999976717</v>
      </c>
      <c r="C38">
        <v>6658.43</v>
      </c>
      <c r="D38">
        <v>6441.58</v>
      </c>
      <c r="E38" s="40">
        <f t="shared" si="1"/>
        <v>12.640509723764751</v>
      </c>
      <c r="F38" s="40">
        <f t="shared" si="2"/>
        <v>7.5259901581733004</v>
      </c>
      <c r="H38" s="34">
        <v>42961.876967592594</v>
      </c>
      <c r="I38" s="40">
        <f t="shared" si="3"/>
        <v>5.5805555556435138</v>
      </c>
      <c r="J38">
        <v>23943.49</v>
      </c>
      <c r="K38">
        <v>23329.97</v>
      </c>
      <c r="L38" s="40">
        <f t="shared" si="4"/>
        <v>112.31243385338551</v>
      </c>
      <c r="M38" s="40">
        <f t="shared" si="5"/>
        <v>67.349295653347539</v>
      </c>
      <c r="O38" s="34">
        <v>42961.877812500003</v>
      </c>
      <c r="P38" s="40">
        <f t="shared" si="6"/>
        <v>5.6008333334466442</v>
      </c>
      <c r="Q38">
        <v>3471.82</v>
      </c>
      <c r="R38">
        <v>3390.87</v>
      </c>
      <c r="S38" s="40">
        <f t="shared" si="7"/>
        <v>4.1255637815184487</v>
      </c>
      <c r="T38" s="40">
        <f t="shared" si="8"/>
        <v>2.4797947581649438</v>
      </c>
    </row>
    <row r="39" spans="1:34" x14ac:dyDescent="0.2">
      <c r="A39" s="34">
        <v>42961.890138888892</v>
      </c>
      <c r="B39" s="40">
        <f t="shared" si="0"/>
        <v>5.8966666667838581</v>
      </c>
      <c r="C39">
        <v>6621.37</v>
      </c>
      <c r="D39">
        <v>6358.85</v>
      </c>
      <c r="E39" s="40">
        <f t="shared" si="1"/>
        <v>12.570154205968105</v>
      </c>
      <c r="F39" s="40">
        <f t="shared" si="2"/>
        <v>7.4293329458456308</v>
      </c>
      <c r="H39" s="34">
        <v>42961.89099537037</v>
      </c>
      <c r="I39" s="40">
        <f t="shared" si="3"/>
        <v>5.9172222222550772</v>
      </c>
      <c r="J39">
        <v>24280.15</v>
      </c>
      <c r="K39">
        <v>23119.71</v>
      </c>
      <c r="L39" s="40">
        <f t="shared" si="4"/>
        <v>113.89161483247757</v>
      </c>
      <c r="M39" s="40">
        <f t="shared" si="5"/>
        <v>66.742314036822819</v>
      </c>
      <c r="O39" s="34">
        <v>42961.891840277778</v>
      </c>
      <c r="P39" s="40">
        <f t="shared" si="6"/>
        <v>5.9375000000582077</v>
      </c>
      <c r="Q39">
        <v>3395.68</v>
      </c>
      <c r="R39">
        <v>3309.58</v>
      </c>
      <c r="S39" s="40">
        <f t="shared" si="7"/>
        <v>4.0350866178622642</v>
      </c>
      <c r="T39" s="40">
        <f t="shared" si="8"/>
        <v>2.4203461458939843</v>
      </c>
      <c r="AE39" s="34"/>
      <c r="AF39" s="34"/>
      <c r="AG39" s="34"/>
      <c r="AH39" s="34"/>
    </row>
    <row r="40" spans="1:34" x14ac:dyDescent="0.2">
      <c r="A40" s="34">
        <v>42961.903877314813</v>
      </c>
      <c r="B40" s="40">
        <f t="shared" si="0"/>
        <v>6.2263888888992369</v>
      </c>
      <c r="C40">
        <v>6700</v>
      </c>
      <c r="D40">
        <v>6337.82</v>
      </c>
      <c r="E40" s="40">
        <f t="shared" si="1"/>
        <v>12.719427124596011</v>
      </c>
      <c r="F40" s="40">
        <f t="shared" si="2"/>
        <v>7.4047626427481923</v>
      </c>
      <c r="H40" s="34">
        <v>42961.904733796298</v>
      </c>
      <c r="I40" s="40">
        <f t="shared" si="3"/>
        <v>6.246944444545079</v>
      </c>
      <c r="J40">
        <v>23942.61</v>
      </c>
      <c r="K40">
        <v>22939.16</v>
      </c>
      <c r="L40" s="40">
        <f t="shared" si="4"/>
        <v>112.3083060114631</v>
      </c>
      <c r="M40" s="40">
        <f t="shared" si="5"/>
        <v>66.221099679058469</v>
      </c>
      <c r="O40" s="34">
        <v>42961.905578703707</v>
      </c>
      <c r="P40" s="40">
        <f t="shared" si="6"/>
        <v>6.2672222223482095</v>
      </c>
      <c r="Q40">
        <v>3385.84</v>
      </c>
      <c r="R40">
        <v>3428.63</v>
      </c>
      <c r="S40" s="40">
        <f t="shared" si="7"/>
        <v>4.0233937456482263</v>
      </c>
      <c r="T40" s="40">
        <f t="shared" si="8"/>
        <v>2.507409219960385</v>
      </c>
    </row>
    <row r="41" spans="1:34" x14ac:dyDescent="0.2">
      <c r="A41" s="34">
        <v>42961.917893518519</v>
      </c>
      <c r="B41" s="40">
        <f t="shared" si="0"/>
        <v>6.5627777778427117</v>
      </c>
      <c r="C41">
        <v>6688.44</v>
      </c>
      <c r="D41">
        <v>6263.45</v>
      </c>
      <c r="E41" s="40">
        <f t="shared" si="1"/>
        <v>12.697481366751186</v>
      </c>
      <c r="F41" s="40">
        <f t="shared" si="2"/>
        <v>7.3178727977003399</v>
      </c>
      <c r="H41" s="34">
        <v>42961.918749999997</v>
      </c>
      <c r="I41" s="40">
        <f t="shared" si="3"/>
        <v>6.5833333333139308</v>
      </c>
      <c r="J41">
        <v>23945.98</v>
      </c>
      <c r="K41">
        <v>22782.68</v>
      </c>
      <c r="L41" s="40">
        <f t="shared" si="4"/>
        <v>112.32411376973415</v>
      </c>
      <c r="M41" s="40">
        <f t="shared" si="5"/>
        <v>65.769370946281015</v>
      </c>
      <c r="O41" s="34">
        <v>42961.919594907406</v>
      </c>
      <c r="P41" s="40">
        <f t="shared" si="6"/>
        <v>6.6036111111170612</v>
      </c>
      <c r="Q41">
        <v>3379.56</v>
      </c>
      <c r="R41">
        <v>3345.24</v>
      </c>
      <c r="S41" s="40">
        <f t="shared" si="7"/>
        <v>4.0159312215116243</v>
      </c>
      <c r="T41" s="40">
        <f t="shared" si="8"/>
        <v>2.4464248457781324</v>
      </c>
    </row>
    <row r="42" spans="1:34" x14ac:dyDescent="0.2">
      <c r="A42" s="34">
        <v>42961.931759259256</v>
      </c>
      <c r="B42" s="40">
        <f t="shared" si="0"/>
        <v>6.8955555555294268</v>
      </c>
      <c r="C42">
        <v>6612.13</v>
      </c>
      <c r="D42">
        <v>6303.49</v>
      </c>
      <c r="E42" s="40">
        <f t="shared" si="1"/>
        <v>12.552612787067915</v>
      </c>
      <c r="F42" s="40">
        <f t="shared" si="2"/>
        <v>7.3646533462510462</v>
      </c>
      <c r="H42" s="34">
        <v>42961.932615740741</v>
      </c>
      <c r="I42" s="40">
        <f t="shared" si="3"/>
        <v>6.9161111111752689</v>
      </c>
      <c r="J42">
        <v>24078.02</v>
      </c>
      <c r="K42">
        <v>23054.78</v>
      </c>
      <c r="L42" s="40">
        <f t="shared" si="4"/>
        <v>112.94347768727506</v>
      </c>
      <c r="M42" s="40">
        <f t="shared" si="5"/>
        <v>66.554873171413576</v>
      </c>
      <c r="O42" s="34">
        <v>42961.933472222219</v>
      </c>
      <c r="P42" s="40">
        <f t="shared" si="6"/>
        <v>6.936666666646488</v>
      </c>
      <c r="Q42">
        <v>3300.25</v>
      </c>
      <c r="R42">
        <v>3353.45</v>
      </c>
      <c r="S42" s="40">
        <f t="shared" si="7"/>
        <v>3.9216871467864869</v>
      </c>
      <c r="T42" s="40">
        <f t="shared" si="8"/>
        <v>2.4524289435360926</v>
      </c>
      <c r="AE42" s="34"/>
      <c r="AF42" s="34"/>
      <c r="AG42" s="34"/>
      <c r="AH42" s="34"/>
    </row>
    <row r="43" spans="1:34" x14ac:dyDescent="0.2">
      <c r="A43" s="34">
        <v>42961.945636574077</v>
      </c>
      <c r="B43" s="40">
        <f t="shared" si="0"/>
        <v>7.2286111112334765</v>
      </c>
      <c r="C43">
        <v>6743.66</v>
      </c>
      <c r="D43">
        <v>6481.1</v>
      </c>
      <c r="E43" s="40">
        <f t="shared" si="1"/>
        <v>12.802312227321366</v>
      </c>
      <c r="F43" s="40">
        <f t="shared" si="2"/>
        <v>7.5721631671324401</v>
      </c>
      <c r="H43" s="34">
        <v>42961.946493055555</v>
      </c>
      <c r="I43" s="40">
        <f t="shared" si="3"/>
        <v>7.2491666667046957</v>
      </c>
      <c r="J43">
        <v>23570.53</v>
      </c>
      <c r="K43">
        <v>23243.79</v>
      </c>
      <c r="L43" s="40">
        <f t="shared" si="4"/>
        <v>110.56297939499375</v>
      </c>
      <c r="M43" s="40">
        <f t="shared" si="5"/>
        <v>67.10050997983808</v>
      </c>
      <c r="O43" s="34">
        <v>42961.94734953704</v>
      </c>
      <c r="P43" s="40">
        <f t="shared" si="6"/>
        <v>7.2697222223505378</v>
      </c>
      <c r="Q43">
        <v>3493.26</v>
      </c>
      <c r="R43">
        <v>3244.06</v>
      </c>
      <c r="S43" s="40">
        <f t="shared" si="7"/>
        <v>4.1510409339848078</v>
      </c>
      <c r="T43" s="40">
        <f t="shared" si="8"/>
        <v>2.3724303742616399</v>
      </c>
    </row>
    <row r="44" spans="1:34" x14ac:dyDescent="0.2">
      <c r="A44" s="34">
        <v>42961.95952546296</v>
      </c>
      <c r="B44" s="40">
        <f t="shared" si="0"/>
        <v>7.561944444430992</v>
      </c>
      <c r="C44">
        <v>6667.34</v>
      </c>
      <c r="D44">
        <v>6424.98</v>
      </c>
      <c r="E44" s="40">
        <f t="shared" si="1"/>
        <v>12.657424663418505</v>
      </c>
      <c r="F44" s="40">
        <f t="shared" si="2"/>
        <v>7.506595625057872</v>
      </c>
      <c r="H44" s="34">
        <v>42961.960381944446</v>
      </c>
      <c r="I44" s="40">
        <f t="shared" si="3"/>
        <v>7.5825000000768341</v>
      </c>
      <c r="J44">
        <v>23567.16</v>
      </c>
      <c r="K44">
        <v>22774.7</v>
      </c>
      <c r="L44" s="40">
        <f t="shared" si="4"/>
        <v>110.54717163672267</v>
      </c>
      <c r="M44" s="40">
        <f t="shared" si="5"/>
        <v>65.746334166580326</v>
      </c>
      <c r="O44" s="34">
        <v>42961.961238425924</v>
      </c>
      <c r="P44" s="40">
        <f t="shared" si="6"/>
        <v>7.6030555555480532</v>
      </c>
      <c r="Q44">
        <v>3330.76</v>
      </c>
      <c r="R44">
        <v>3191.36</v>
      </c>
      <c r="S44" s="40">
        <f t="shared" si="7"/>
        <v>3.9579421804501353</v>
      </c>
      <c r="T44" s="40">
        <f t="shared" si="8"/>
        <v>2.3338900634401423</v>
      </c>
    </row>
    <row r="45" spans="1:34" x14ac:dyDescent="0.2">
      <c r="A45" s="34">
        <v>42961.973263888889</v>
      </c>
      <c r="B45" s="40">
        <f t="shared" si="0"/>
        <v>7.8916666667209938</v>
      </c>
      <c r="C45">
        <v>6658.05</v>
      </c>
      <c r="D45">
        <v>6345.57</v>
      </c>
      <c r="E45" s="40">
        <f t="shared" si="1"/>
        <v>12.639788323420371</v>
      </c>
      <c r="F45" s="40">
        <f t="shared" si="2"/>
        <v>7.4138173193532868</v>
      </c>
      <c r="H45" s="34">
        <v>42961.974120370367</v>
      </c>
      <c r="I45" s="40">
        <f t="shared" si="3"/>
        <v>7.9122222221922129</v>
      </c>
      <c r="J45">
        <v>23854.85</v>
      </c>
      <c r="K45">
        <v>22792.33</v>
      </c>
      <c r="L45" s="40">
        <f t="shared" si="4"/>
        <v>111.8966475942911</v>
      </c>
      <c r="M45" s="40">
        <f t="shared" si="5"/>
        <v>65.797228706194772</v>
      </c>
      <c r="O45" s="34">
        <v>42961.974976851852</v>
      </c>
      <c r="P45" s="40">
        <f t="shared" si="6"/>
        <v>7.932777777838055</v>
      </c>
      <c r="Q45">
        <v>3392.68</v>
      </c>
      <c r="R45">
        <v>3362.11</v>
      </c>
      <c r="S45" s="40">
        <f t="shared" si="7"/>
        <v>4.0315217177970082</v>
      </c>
      <c r="T45" s="40">
        <f t="shared" si="8"/>
        <v>2.4587621331321872</v>
      </c>
      <c r="AE45" s="34"/>
      <c r="AF45" s="34"/>
      <c r="AG45" s="34"/>
      <c r="AH45" s="34"/>
    </row>
    <row r="46" spans="1:34" x14ac:dyDescent="0.2">
      <c r="A46" s="34">
        <v>42961.987291666665</v>
      </c>
      <c r="B46" s="40">
        <f t="shared" si="0"/>
        <v>8.2283333333325572</v>
      </c>
      <c r="C46">
        <v>6545.69</v>
      </c>
      <c r="D46">
        <v>6303.35</v>
      </c>
      <c r="E46" s="40">
        <f t="shared" si="1"/>
        <v>12.426481632118938</v>
      </c>
      <c r="F46" s="40">
        <f t="shared" si="2"/>
        <v>7.3644897778994709</v>
      </c>
      <c r="H46" s="34">
        <v>42961.98814814815</v>
      </c>
      <c r="I46" s="40">
        <f t="shared" si="3"/>
        <v>8.2488888889783993</v>
      </c>
      <c r="J46">
        <v>23731.03</v>
      </c>
      <c r="K46">
        <v>22945.87</v>
      </c>
      <c r="L46" s="40">
        <f t="shared" si="4"/>
        <v>111.31584147288916</v>
      </c>
      <c r="M46" s="40">
        <f t="shared" si="5"/>
        <v>66.240470204345641</v>
      </c>
      <c r="O46" s="34">
        <v>42961.989004629628</v>
      </c>
      <c r="P46" s="40">
        <f t="shared" si="6"/>
        <v>8.2694444444496185</v>
      </c>
      <c r="Q46">
        <v>3372.17</v>
      </c>
      <c r="R46">
        <v>3154.46</v>
      </c>
      <c r="S46" s="40">
        <f t="shared" si="7"/>
        <v>4.0071496843508783</v>
      </c>
      <c r="T46" s="40">
        <f t="shared" si="8"/>
        <v>2.3069045327131352</v>
      </c>
    </row>
    <row r="47" spans="1:34" x14ac:dyDescent="0.2">
      <c r="A47" s="34">
        <v>42962.001180555555</v>
      </c>
      <c r="B47" s="40">
        <f t="shared" si="0"/>
        <v>8.5616666667046957</v>
      </c>
      <c r="C47">
        <v>6692.63</v>
      </c>
      <c r="D47">
        <v>6284.14</v>
      </c>
      <c r="E47" s="40">
        <f t="shared" si="1"/>
        <v>12.705435754758957</v>
      </c>
      <c r="F47" s="40">
        <f t="shared" si="2"/>
        <v>7.3420458633725207</v>
      </c>
      <c r="H47" s="34">
        <v>42962.002025462964</v>
      </c>
      <c r="I47" s="40">
        <f t="shared" si="3"/>
        <v>8.5819444445078261</v>
      </c>
      <c r="J47">
        <v>23852.74</v>
      </c>
      <c r="K47">
        <v>22725.95</v>
      </c>
      <c r="L47" s="40">
        <f t="shared" si="4"/>
        <v>111.88675015513623</v>
      </c>
      <c r="M47" s="40">
        <f t="shared" si="5"/>
        <v>65.605601959762197</v>
      </c>
      <c r="O47" s="34">
        <v>42962.002881944441</v>
      </c>
      <c r="P47" s="40">
        <f t="shared" si="6"/>
        <v>8.6024999999790452</v>
      </c>
      <c r="Q47">
        <v>3306.72</v>
      </c>
      <c r="R47">
        <v>3277.21</v>
      </c>
      <c r="S47" s="40">
        <f t="shared" si="7"/>
        <v>3.9293754479272209</v>
      </c>
      <c r="T47" s="40">
        <f t="shared" si="8"/>
        <v>2.3966734730041952</v>
      </c>
    </row>
    <row r="48" spans="1:34" x14ac:dyDescent="0.2">
      <c r="A48" s="34">
        <v>42962.014953703707</v>
      </c>
      <c r="B48" s="40">
        <f t="shared" si="0"/>
        <v>8.8922222223482095</v>
      </c>
      <c r="C48">
        <v>6561.22</v>
      </c>
      <c r="D48">
        <v>6164.68</v>
      </c>
      <c r="E48" s="40">
        <f t="shared" si="1"/>
        <v>12.455964125140577</v>
      </c>
      <c r="F48" s="40">
        <f t="shared" si="2"/>
        <v>7.2024753256635456</v>
      </c>
      <c r="H48" s="34">
        <v>42962.015798611108</v>
      </c>
      <c r="I48" s="40">
        <f t="shared" si="3"/>
        <v>8.9124999999767169</v>
      </c>
      <c r="J48">
        <v>23521.73</v>
      </c>
      <c r="K48">
        <v>23173.61</v>
      </c>
      <c r="L48" s="40">
        <f t="shared" si="4"/>
        <v>110.33407179747786</v>
      </c>
      <c r="M48" s="40">
        <f t="shared" si="5"/>
        <v>66.897913338309948</v>
      </c>
      <c r="O48" s="34">
        <v>42962.016655092593</v>
      </c>
      <c r="P48" s="40">
        <f t="shared" si="6"/>
        <v>8.933055555622559</v>
      </c>
      <c r="Q48">
        <v>3371.12</v>
      </c>
      <c r="R48">
        <v>3349.57</v>
      </c>
      <c r="S48" s="40">
        <f t="shared" si="7"/>
        <v>4.0059019693280389</v>
      </c>
      <c r="T48" s="40">
        <f t="shared" si="8"/>
        <v>2.4495914405761803</v>
      </c>
      <c r="AE48" s="34"/>
      <c r="AF48" s="34"/>
      <c r="AG48" s="34"/>
      <c r="AH48" s="34"/>
    </row>
    <row r="49" spans="1:34" x14ac:dyDescent="0.2">
      <c r="A49" s="34">
        <v>42962.02884259259</v>
      </c>
      <c r="B49" s="40">
        <f t="shared" si="0"/>
        <v>9.2255555555457249</v>
      </c>
      <c r="C49">
        <v>6748.53</v>
      </c>
      <c r="D49">
        <v>6271.12</v>
      </c>
      <c r="E49" s="40">
        <f t="shared" si="1"/>
        <v>12.811557542261184</v>
      </c>
      <c r="F49" s="40">
        <f t="shared" si="2"/>
        <v>7.3268340066759619</v>
      </c>
      <c r="H49" s="34">
        <v>42962.029699074075</v>
      </c>
      <c r="I49" s="40">
        <f t="shared" si="3"/>
        <v>9.246111111191567</v>
      </c>
      <c r="J49">
        <v>23985.73</v>
      </c>
      <c r="K49">
        <v>22836.43</v>
      </c>
      <c r="L49" s="40">
        <f t="shared" si="4"/>
        <v>112.51057026566154</v>
      </c>
      <c r="M49" s="40">
        <f t="shared" si="5"/>
        <v>65.924537225593312</v>
      </c>
      <c r="O49" s="34">
        <v>42962.030543981484</v>
      </c>
      <c r="P49" s="40">
        <f t="shared" si="6"/>
        <v>9.2663888889946975</v>
      </c>
      <c r="Q49">
        <v>3292.06</v>
      </c>
      <c r="R49">
        <v>3259.75</v>
      </c>
      <c r="S49" s="40">
        <f t="shared" si="7"/>
        <v>3.9119549696083395</v>
      </c>
      <c r="T49" s="40">
        <f t="shared" si="8"/>
        <v>2.3839047096845873</v>
      </c>
    </row>
    <row r="50" spans="1:34" x14ac:dyDescent="0.2">
      <c r="A50" s="34">
        <v>42962.042719907404</v>
      </c>
      <c r="B50" s="40">
        <f t="shared" si="0"/>
        <v>9.5586111110751517</v>
      </c>
      <c r="C50">
        <v>6694.36</v>
      </c>
      <c r="D50">
        <v>6322.58</v>
      </c>
      <c r="E50" s="40">
        <f t="shared" si="1"/>
        <v>12.708720024747846</v>
      </c>
      <c r="F50" s="40">
        <f t="shared" si="2"/>
        <v>7.3869570593337883</v>
      </c>
      <c r="H50" s="34">
        <v>42962.043576388889</v>
      </c>
      <c r="I50" s="40">
        <f t="shared" si="3"/>
        <v>9.5791666667209938</v>
      </c>
      <c r="J50">
        <v>24076.66</v>
      </c>
      <c r="K50">
        <v>22729.39</v>
      </c>
      <c r="L50" s="40">
        <f t="shared" si="4"/>
        <v>112.93709829521315</v>
      </c>
      <c r="M50" s="40">
        <f t="shared" si="5"/>
        <v>65.615532601638193</v>
      </c>
      <c r="O50" s="34">
        <v>42962.044432870367</v>
      </c>
      <c r="P50" s="40">
        <f t="shared" si="6"/>
        <v>9.5997222221922129</v>
      </c>
      <c r="Q50">
        <v>3410.1</v>
      </c>
      <c r="R50">
        <v>3184.75</v>
      </c>
      <c r="S50" s="40">
        <f t="shared" si="7"/>
        <v>4.0522219041759255</v>
      </c>
      <c r="T50" s="40">
        <f t="shared" si="8"/>
        <v>2.329056069995548</v>
      </c>
    </row>
    <row r="51" spans="1:34" x14ac:dyDescent="0.2">
      <c r="A51" s="34">
        <v>42962.056643518517</v>
      </c>
      <c r="B51" s="40">
        <f t="shared" si="0"/>
        <v>9.8927777778008021</v>
      </c>
      <c r="C51">
        <v>6629.92</v>
      </c>
      <c r="D51">
        <v>6322.24</v>
      </c>
      <c r="E51" s="40">
        <f t="shared" si="1"/>
        <v>12.586385713716657</v>
      </c>
      <c r="F51" s="40">
        <f t="shared" si="2"/>
        <v>7.3865598219085324</v>
      </c>
      <c r="H51" s="34">
        <v>42962.057488425926</v>
      </c>
      <c r="I51" s="40">
        <f t="shared" si="3"/>
        <v>9.9130555556039326</v>
      </c>
      <c r="J51">
        <v>23741.53</v>
      </c>
      <c r="K51">
        <v>23049.13</v>
      </c>
      <c r="L51" s="40">
        <f t="shared" si="4"/>
        <v>111.36509413219072</v>
      </c>
      <c r="M51" s="40">
        <f t="shared" si="5"/>
        <v>66.538562669495178</v>
      </c>
      <c r="O51" s="34">
        <v>42962.058344907404</v>
      </c>
      <c r="P51" s="40">
        <f t="shared" si="6"/>
        <v>9.9336111110751517</v>
      </c>
      <c r="Q51">
        <v>3202.6</v>
      </c>
      <c r="R51">
        <v>3173.02</v>
      </c>
      <c r="S51" s="40">
        <f t="shared" si="7"/>
        <v>3.8056496496624201</v>
      </c>
      <c r="T51" s="40">
        <f t="shared" si="8"/>
        <v>2.3204777427481829</v>
      </c>
      <c r="AE51" s="34"/>
      <c r="AF51" s="34"/>
      <c r="AG51" s="34"/>
      <c r="AH51" s="34"/>
    </row>
    <row r="52" spans="1:34" x14ac:dyDescent="0.2">
      <c r="A52" s="34">
        <v>42962.070659722223</v>
      </c>
      <c r="B52" s="40">
        <f t="shared" si="0"/>
        <v>10.229166666744277</v>
      </c>
      <c r="C52">
        <v>6610.59</v>
      </c>
      <c r="D52">
        <v>6411.79</v>
      </c>
      <c r="E52" s="40">
        <f t="shared" si="1"/>
        <v>12.549689217251219</v>
      </c>
      <c r="F52" s="40">
        <f t="shared" si="2"/>
        <v>7.4911851496486861</v>
      </c>
      <c r="H52" s="34">
        <v>42962.071504629632</v>
      </c>
      <c r="I52" s="40">
        <f t="shared" si="3"/>
        <v>10.249444444547407</v>
      </c>
      <c r="J52">
        <v>23441.49</v>
      </c>
      <c r="K52">
        <v>22642.560000000001</v>
      </c>
      <c r="L52" s="40">
        <f t="shared" si="4"/>
        <v>109.95768766582474</v>
      </c>
      <c r="M52" s="40">
        <f t="shared" si="5"/>
        <v>65.364870498704491</v>
      </c>
      <c r="O52" s="34">
        <v>42962.07236111111</v>
      </c>
      <c r="P52" s="40">
        <f t="shared" si="6"/>
        <v>10.270000000018626</v>
      </c>
      <c r="Q52">
        <v>3403.72</v>
      </c>
      <c r="R52">
        <v>3187.46</v>
      </c>
      <c r="S52" s="40">
        <f t="shared" si="7"/>
        <v>4.0446405500371485</v>
      </c>
      <c r="T52" s="40">
        <f t="shared" si="8"/>
        <v>2.3310379341763121</v>
      </c>
    </row>
    <row r="53" spans="1:34" x14ac:dyDescent="0.2">
      <c r="A53" s="34">
        <v>42962.084398148145</v>
      </c>
      <c r="B53" s="40">
        <f t="shared" si="0"/>
        <v>10.558888888859656</v>
      </c>
      <c r="C53">
        <v>6624.9</v>
      </c>
      <c r="D53">
        <v>6287.59</v>
      </c>
      <c r="E53" s="40">
        <f t="shared" si="1"/>
        <v>12.576855635483003</v>
      </c>
      <c r="F53" s="40">
        <f t="shared" si="2"/>
        <v>7.3460766548934986</v>
      </c>
      <c r="H53" s="34">
        <v>42962.085243055553</v>
      </c>
      <c r="I53" s="40">
        <f t="shared" si="3"/>
        <v>10.579166666662786</v>
      </c>
      <c r="J53">
        <v>23885.5</v>
      </c>
      <c r="K53">
        <v>22885.38</v>
      </c>
      <c r="L53" s="40">
        <f t="shared" si="4"/>
        <v>112.04041845215711</v>
      </c>
      <c r="M53" s="40">
        <f t="shared" si="5"/>
        <v>66.065846795311217</v>
      </c>
      <c r="O53" s="34">
        <v>42962.086099537039</v>
      </c>
      <c r="P53" s="40">
        <f t="shared" si="6"/>
        <v>10.599722222308628</v>
      </c>
      <c r="Q53">
        <v>3283.04</v>
      </c>
      <c r="R53">
        <v>3193.51</v>
      </c>
      <c r="S53" s="40">
        <f t="shared" si="7"/>
        <v>3.9012365034121377</v>
      </c>
      <c r="T53" s="40">
        <f t="shared" si="8"/>
        <v>2.335462391111228</v>
      </c>
    </row>
    <row r="54" spans="1:34" x14ac:dyDescent="0.2">
      <c r="A54" s="34">
        <v>42962.098414351851</v>
      </c>
      <c r="B54" s="40">
        <f t="shared" si="0"/>
        <v>10.89527777780313</v>
      </c>
      <c r="C54">
        <v>6503.28</v>
      </c>
      <c r="D54">
        <v>6262.84</v>
      </c>
      <c r="E54" s="40">
        <f t="shared" si="1"/>
        <v>12.345969556842203</v>
      </c>
      <c r="F54" s="40">
        <f t="shared" si="2"/>
        <v>7.3171601070256171</v>
      </c>
      <c r="H54" s="34">
        <v>42962.099270833336</v>
      </c>
      <c r="I54" s="40">
        <f t="shared" si="3"/>
        <v>10.915833333448973</v>
      </c>
      <c r="J54">
        <v>23427.85</v>
      </c>
      <c r="K54">
        <v>22668.35</v>
      </c>
      <c r="L54" s="40">
        <f t="shared" si="4"/>
        <v>109.89370611602726</v>
      </c>
      <c r="M54" s="40">
        <f t="shared" si="5"/>
        <v>65.4393214446294</v>
      </c>
      <c r="O54" s="34">
        <v>42962.100127314814</v>
      </c>
      <c r="P54" s="40">
        <f t="shared" si="6"/>
        <v>10.936388888920192</v>
      </c>
      <c r="Q54">
        <v>3418.12</v>
      </c>
      <c r="R54">
        <v>3282.55</v>
      </c>
      <c r="S54" s="40">
        <f t="shared" si="7"/>
        <v>4.0617520703503747</v>
      </c>
      <c r="T54" s="40">
        <f t="shared" si="8"/>
        <v>2.4005786961500548</v>
      </c>
      <c r="AE54" s="34"/>
      <c r="AF54" s="34"/>
      <c r="AG54" s="34"/>
      <c r="AH54" s="34"/>
    </row>
    <row r="55" spans="1:34" x14ac:dyDescent="0.2">
      <c r="A55" s="34">
        <v>42962.11215277778</v>
      </c>
      <c r="B55" s="40">
        <f t="shared" si="0"/>
        <v>11.225000000093132</v>
      </c>
      <c r="C55">
        <v>6476.7</v>
      </c>
      <c r="D55">
        <v>6268.87</v>
      </c>
      <c r="E55" s="40">
        <f t="shared" si="1"/>
        <v>12.295509501174775</v>
      </c>
      <c r="F55" s="40">
        <f t="shared" si="2"/>
        <v>7.3242052295970641</v>
      </c>
      <c r="H55" s="34">
        <v>42962.113009259258</v>
      </c>
      <c r="I55" s="40">
        <f t="shared" si="3"/>
        <v>11.245555555564351</v>
      </c>
      <c r="J55">
        <v>23424.58</v>
      </c>
      <c r="K55">
        <v>23025.01</v>
      </c>
      <c r="L55" s="40">
        <f t="shared" si="4"/>
        <v>109.87836743070193</v>
      </c>
      <c r="M55" s="40">
        <f t="shared" si="5"/>
        <v>66.46893270378331</v>
      </c>
      <c r="O55" s="34">
        <v>42962.113865740743</v>
      </c>
      <c r="P55" s="40">
        <f t="shared" si="6"/>
        <v>11.266111111210193</v>
      </c>
      <c r="Q55">
        <v>3130.93</v>
      </c>
      <c r="R55">
        <v>3230.44</v>
      </c>
      <c r="S55" s="40">
        <f t="shared" si="7"/>
        <v>3.7204841871034664</v>
      </c>
      <c r="T55" s="40">
        <f t="shared" si="8"/>
        <v>2.3624698612941111</v>
      </c>
    </row>
    <row r="56" spans="1:34" x14ac:dyDescent="0.2">
      <c r="A56" s="34">
        <v>42962.126168981478</v>
      </c>
      <c r="B56" s="40">
        <f t="shared" si="0"/>
        <v>11.561388888861984</v>
      </c>
      <c r="C56">
        <v>6647.43</v>
      </c>
      <c r="D56">
        <v>6316.97</v>
      </c>
      <c r="E56" s="40">
        <f t="shared" si="1"/>
        <v>12.619627082216908</v>
      </c>
      <c r="F56" s="40">
        <f t="shared" si="2"/>
        <v>7.380402641817069</v>
      </c>
      <c r="H56" s="34">
        <v>42962.127025462964</v>
      </c>
      <c r="I56" s="40">
        <f t="shared" si="3"/>
        <v>11.581944444507826</v>
      </c>
      <c r="J56">
        <v>23516.21</v>
      </c>
      <c r="K56">
        <v>22698.77</v>
      </c>
      <c r="L56" s="40">
        <f t="shared" si="4"/>
        <v>110.30817897087361</v>
      </c>
      <c r="M56" s="40">
        <f t="shared" si="5"/>
        <v>65.527138341683909</v>
      </c>
      <c r="O56" s="34">
        <v>42962.127881944441</v>
      </c>
      <c r="P56" s="40">
        <f t="shared" si="6"/>
        <v>11.602499999979045</v>
      </c>
      <c r="Q56">
        <v>3195.52</v>
      </c>
      <c r="R56">
        <v>3253.65</v>
      </c>
      <c r="S56" s="40">
        <f t="shared" si="7"/>
        <v>3.7972364855084177</v>
      </c>
      <c r="T56" s="40">
        <f t="shared" si="8"/>
        <v>2.3794436869898785</v>
      </c>
    </row>
    <row r="57" spans="1:34" x14ac:dyDescent="0.2">
      <c r="A57" s="34">
        <v>42962.140046296299</v>
      </c>
      <c r="B57" s="40">
        <f t="shared" si="0"/>
        <v>11.894444444566034</v>
      </c>
      <c r="C57">
        <v>6623.32</v>
      </c>
      <c r="D57">
        <v>6163.73</v>
      </c>
      <c r="E57" s="40">
        <f t="shared" si="1"/>
        <v>12.57385612878795</v>
      </c>
      <c r="F57" s="40">
        <f t="shared" si="2"/>
        <v>7.2013653975635661</v>
      </c>
      <c r="H57" s="34">
        <v>42962.140902777777</v>
      </c>
      <c r="I57" s="40">
        <f t="shared" si="3"/>
        <v>11.915000000037253</v>
      </c>
      <c r="J57">
        <v>23669.75</v>
      </c>
      <c r="K57">
        <v>22521.439999999999</v>
      </c>
      <c r="L57" s="40">
        <f t="shared" si="4"/>
        <v>111.02839357174629</v>
      </c>
      <c r="M57" s="40">
        <f t="shared" si="5"/>
        <v>65.01521952660579</v>
      </c>
      <c r="O57" s="34">
        <v>42962.141747685186</v>
      </c>
      <c r="P57" s="40">
        <f t="shared" si="6"/>
        <v>11.935277777840383</v>
      </c>
      <c r="Q57">
        <v>3230.63</v>
      </c>
      <c r="R57">
        <v>3196.59</v>
      </c>
      <c r="S57" s="40">
        <f t="shared" si="7"/>
        <v>3.8389576992721239</v>
      </c>
      <c r="T57" s="40">
        <f t="shared" si="8"/>
        <v>2.3377148419144582</v>
      </c>
      <c r="AE57" s="34"/>
      <c r="AF57" s="34"/>
      <c r="AG57" s="34"/>
      <c r="AH57" s="34"/>
    </row>
    <row r="58" spans="1:34" x14ac:dyDescent="0.2">
      <c r="A58" s="34">
        <v>42962.153935185182</v>
      </c>
      <c r="B58" s="40">
        <f t="shared" si="0"/>
        <v>12.227777777763549</v>
      </c>
      <c r="C58">
        <v>6518.14</v>
      </c>
      <c r="D58">
        <v>6247.19</v>
      </c>
      <c r="E58" s="40">
        <f t="shared" si="1"/>
        <v>12.374180107151382</v>
      </c>
      <c r="F58" s="40">
        <f t="shared" si="2"/>
        <v>7.2988755020101674</v>
      </c>
      <c r="H58" s="34">
        <v>42962.154791666668</v>
      </c>
      <c r="I58" s="40">
        <f t="shared" si="3"/>
        <v>12.248333333409391</v>
      </c>
      <c r="J58">
        <v>23392.26</v>
      </c>
      <c r="K58">
        <v>22753.49</v>
      </c>
      <c r="L58" s="40">
        <f t="shared" si="4"/>
        <v>109.72676305464222</v>
      </c>
      <c r="M58" s="40">
        <f t="shared" si="5"/>
        <v>65.685104831060073</v>
      </c>
      <c r="O58" s="34">
        <v>42962.155648148146</v>
      </c>
      <c r="P58" s="40">
        <f t="shared" si="6"/>
        <v>12.26888888888061</v>
      </c>
      <c r="Q58">
        <v>3359.62</v>
      </c>
      <c r="R58">
        <v>3161.49</v>
      </c>
      <c r="S58" s="40">
        <f t="shared" si="7"/>
        <v>3.9922365190778932</v>
      </c>
      <c r="T58" s="40">
        <f t="shared" si="8"/>
        <v>2.3120456785399877</v>
      </c>
    </row>
    <row r="59" spans="1:34" x14ac:dyDescent="0.2">
      <c r="A59" s="34">
        <v>42962.167685185188</v>
      </c>
      <c r="B59" s="40">
        <f t="shared" si="0"/>
        <v>12.557777777896263</v>
      </c>
      <c r="C59">
        <v>6587.85</v>
      </c>
      <c r="D59">
        <v>6273.83</v>
      </c>
      <c r="E59" s="40">
        <f t="shared" si="1"/>
        <v>12.506519101905948</v>
      </c>
      <c r="F59" s="40">
        <f t="shared" si="2"/>
        <v>7.3300002226243244</v>
      </c>
      <c r="H59" s="34">
        <v>42962.168541666666</v>
      </c>
      <c r="I59" s="40">
        <f t="shared" si="3"/>
        <v>12.578333333367482</v>
      </c>
      <c r="J59">
        <v>23408.85</v>
      </c>
      <c r="K59">
        <v>22393.87</v>
      </c>
      <c r="L59" s="40">
        <f t="shared" si="4"/>
        <v>109.8045822563387</v>
      </c>
      <c r="M59" s="40">
        <f t="shared" si="5"/>
        <v>64.646948600989617</v>
      </c>
      <c r="O59" s="34">
        <v>42962.169398148151</v>
      </c>
      <c r="P59" s="40">
        <f t="shared" si="6"/>
        <v>12.598888889013324</v>
      </c>
      <c r="Q59">
        <v>3360.05</v>
      </c>
      <c r="R59">
        <v>3195.32</v>
      </c>
      <c r="S59" s="40">
        <f t="shared" si="7"/>
        <v>3.9927474880872467</v>
      </c>
      <c r="T59" s="40">
        <f t="shared" si="8"/>
        <v>2.3367860716157236</v>
      </c>
    </row>
    <row r="60" spans="1:34" x14ac:dyDescent="0.2">
      <c r="A60" s="34">
        <v>42962.18172453704</v>
      </c>
      <c r="B60" s="40">
        <f t="shared" si="0"/>
        <v>12.894722222350538</v>
      </c>
      <c r="C60">
        <v>6488.33</v>
      </c>
      <c r="D60">
        <v>6311.27</v>
      </c>
      <c r="E60" s="40">
        <f t="shared" si="1"/>
        <v>12.317588148556723</v>
      </c>
      <c r="F60" s="40">
        <f t="shared" si="2"/>
        <v>7.3737430732171925</v>
      </c>
      <c r="H60" s="34">
        <v>42962.182581018518</v>
      </c>
      <c r="I60" s="40">
        <f t="shared" si="3"/>
        <v>12.915277777821757</v>
      </c>
      <c r="J60">
        <v>23732.53</v>
      </c>
      <c r="K60">
        <v>22717.65</v>
      </c>
      <c r="L60" s="40">
        <f t="shared" si="4"/>
        <v>111.3228775670751</v>
      </c>
      <c r="M60" s="40">
        <f t="shared" si="5"/>
        <v>65.581641399421898</v>
      </c>
      <c r="O60" s="34">
        <v>42962.183437500003</v>
      </c>
      <c r="P60" s="40">
        <f t="shared" si="6"/>
        <v>12.935833333467599</v>
      </c>
      <c r="Q60">
        <v>3277.1</v>
      </c>
      <c r="R60">
        <v>3213.51</v>
      </c>
      <c r="S60" s="40">
        <f t="shared" si="7"/>
        <v>3.8941780012829317</v>
      </c>
      <c r="T60" s="40">
        <f t="shared" si="8"/>
        <v>2.3500886950283051</v>
      </c>
      <c r="AE60" s="34"/>
      <c r="AF60" s="34"/>
      <c r="AG60" s="34"/>
      <c r="AH60" s="34"/>
    </row>
    <row r="61" spans="1:34" x14ac:dyDescent="0.2">
      <c r="A61" s="34">
        <v>42962.195590277777</v>
      </c>
      <c r="B61" s="40">
        <f t="shared" si="0"/>
        <v>13.227500000037253</v>
      </c>
      <c r="C61">
        <v>6497.54</v>
      </c>
      <c r="D61">
        <v>6384.28</v>
      </c>
      <c r="E61" s="40">
        <f t="shared" si="1"/>
        <v>12.335072614798145</v>
      </c>
      <c r="F61" s="40">
        <f t="shared" si="2"/>
        <v>7.4590439685640222</v>
      </c>
      <c r="H61" s="34">
        <v>42962.196446759262</v>
      </c>
      <c r="I61" s="40">
        <f t="shared" si="3"/>
        <v>13.248055555683095</v>
      </c>
      <c r="J61">
        <v>23613.63</v>
      </c>
      <c r="K61">
        <v>22677.47</v>
      </c>
      <c r="L61" s="40">
        <f t="shared" si="4"/>
        <v>110.76514983460305</v>
      </c>
      <c r="M61" s="40">
        <f t="shared" si="5"/>
        <v>65.465649192858763</v>
      </c>
      <c r="O61" s="34">
        <v>42962.19730324074</v>
      </c>
      <c r="P61" s="40">
        <f t="shared" si="6"/>
        <v>13.268611111154314</v>
      </c>
      <c r="Q61">
        <v>3309.04</v>
      </c>
      <c r="R61">
        <v>3067.83</v>
      </c>
      <c r="S61" s="40">
        <f t="shared" si="7"/>
        <v>3.9321323039776854</v>
      </c>
      <c r="T61" s="40">
        <f t="shared" si="8"/>
        <v>2.2435506972963162</v>
      </c>
    </row>
    <row r="62" spans="1:34" x14ac:dyDescent="0.2">
      <c r="A62" s="34">
        <v>42962.209467592591</v>
      </c>
      <c r="B62" s="40">
        <f t="shared" si="0"/>
        <v>13.56055555556668</v>
      </c>
      <c r="C62">
        <v>6585.3</v>
      </c>
      <c r="D62">
        <v>6206.17</v>
      </c>
      <c r="E62" s="40">
        <f t="shared" si="1"/>
        <v>12.501678125910765</v>
      </c>
      <c r="F62" s="40">
        <f t="shared" si="2"/>
        <v>7.2509499749984307</v>
      </c>
      <c r="H62" s="34">
        <v>42962.210324074076</v>
      </c>
      <c r="I62" s="40">
        <f t="shared" si="3"/>
        <v>13.581111111212522</v>
      </c>
      <c r="J62">
        <v>23670.73</v>
      </c>
      <c r="K62">
        <v>22620.21</v>
      </c>
      <c r="L62" s="40">
        <f t="shared" si="4"/>
        <v>111.03299048661444</v>
      </c>
      <c r="M62" s="40">
        <f t="shared" si="5"/>
        <v>65.30035019465555</v>
      </c>
      <c r="O62" s="34">
        <v>42962.211168981485</v>
      </c>
      <c r="P62" s="40">
        <f t="shared" si="6"/>
        <v>13.601388889015652</v>
      </c>
      <c r="Q62">
        <v>3285.55</v>
      </c>
      <c r="R62">
        <v>3297.98</v>
      </c>
      <c r="S62" s="40">
        <f t="shared" si="7"/>
        <v>3.9042191364667356</v>
      </c>
      <c r="T62" s="40">
        <f t="shared" si="8"/>
        <v>2.4118628896220797</v>
      </c>
    </row>
    <row r="63" spans="1:34" x14ac:dyDescent="0.2">
      <c r="A63" s="34">
        <v>42962.223368055558</v>
      </c>
      <c r="B63" s="40">
        <f t="shared" si="0"/>
        <v>13.89416666678153</v>
      </c>
      <c r="C63">
        <v>6717.91</v>
      </c>
      <c r="D63">
        <v>6095.98</v>
      </c>
      <c r="E63" s="40">
        <f t="shared" si="1"/>
        <v>12.753427861879821</v>
      </c>
      <c r="F63" s="40">
        <f t="shared" si="2"/>
        <v>7.1222099988545162</v>
      </c>
      <c r="H63" s="34">
        <v>42962.224224537036</v>
      </c>
      <c r="I63" s="40">
        <f t="shared" si="3"/>
        <v>13.914722222252749</v>
      </c>
      <c r="J63">
        <v>23366.65</v>
      </c>
      <c r="K63">
        <v>22391.79</v>
      </c>
      <c r="L63" s="40">
        <f t="shared" si="4"/>
        <v>109.60663347324098</v>
      </c>
      <c r="M63" s="40">
        <f t="shared" si="5"/>
        <v>64.640944026832045</v>
      </c>
      <c r="O63" s="34">
        <v>42962.225081018521</v>
      </c>
      <c r="P63" s="40">
        <f t="shared" si="6"/>
        <v>13.935277777898591</v>
      </c>
      <c r="Q63">
        <v>3200.64</v>
      </c>
      <c r="R63">
        <v>3262.38</v>
      </c>
      <c r="S63" s="40">
        <f t="shared" si="7"/>
        <v>3.8033205816197864</v>
      </c>
      <c r="T63" s="40">
        <f t="shared" si="8"/>
        <v>2.3858280686496829</v>
      </c>
      <c r="AE63" s="34"/>
      <c r="AF63" s="34"/>
      <c r="AG63" s="34"/>
      <c r="AH63" s="34"/>
    </row>
    <row r="64" spans="1:34" x14ac:dyDescent="0.2">
      <c r="A64" s="34">
        <v>42962.237256944441</v>
      </c>
      <c r="B64" s="40">
        <f t="shared" si="0"/>
        <v>14.227499999979045</v>
      </c>
      <c r="C64">
        <v>6623.78</v>
      </c>
      <c r="D64">
        <v>6200.32</v>
      </c>
      <c r="E64" s="40">
        <f t="shared" si="1"/>
        <v>12.574729402889043</v>
      </c>
      <c r="F64" s="40">
        <f t="shared" si="2"/>
        <v>7.2441151545932945</v>
      </c>
      <c r="H64" s="34">
        <v>42962.23810185185</v>
      </c>
      <c r="I64" s="40">
        <f t="shared" si="3"/>
        <v>14.247777777782176</v>
      </c>
      <c r="J64">
        <v>22981.89</v>
      </c>
      <c r="K64">
        <v>22647.47</v>
      </c>
      <c r="L64" s="40">
        <f t="shared" si="4"/>
        <v>107.80182840725315</v>
      </c>
      <c r="M64" s="40">
        <f t="shared" si="5"/>
        <v>65.379044757893752</v>
      </c>
      <c r="O64" s="34">
        <v>42962.238958333335</v>
      </c>
      <c r="P64" s="40">
        <f t="shared" si="6"/>
        <v>14.268333333428018</v>
      </c>
      <c r="Q64">
        <v>3269.07</v>
      </c>
      <c r="R64">
        <v>3108.97</v>
      </c>
      <c r="S64" s="40">
        <f t="shared" si="7"/>
        <v>3.8846359521082645</v>
      </c>
      <c r="T64" s="40">
        <f t="shared" si="8"/>
        <v>2.2736370044537435</v>
      </c>
    </row>
    <row r="65" spans="1:34" x14ac:dyDescent="0.2">
      <c r="A65" s="34">
        <v>42962.251134259262</v>
      </c>
      <c r="B65" s="40">
        <f t="shared" si="0"/>
        <v>14.560555555683095</v>
      </c>
      <c r="C65">
        <v>6629.43</v>
      </c>
      <c r="D65">
        <v>6277.79</v>
      </c>
      <c r="E65" s="40">
        <f t="shared" si="1"/>
        <v>12.585455486956798</v>
      </c>
      <c r="F65" s="40">
        <f t="shared" si="2"/>
        <v>7.3346268702831861</v>
      </c>
      <c r="H65" s="34">
        <v>42962.251979166664</v>
      </c>
      <c r="I65" s="40">
        <f t="shared" si="3"/>
        <v>14.580833333311602</v>
      </c>
      <c r="J65">
        <v>23320.32</v>
      </c>
      <c r="K65">
        <v>22468.84</v>
      </c>
      <c r="L65" s="40">
        <f t="shared" si="4"/>
        <v>109.38931197748461</v>
      </c>
      <c r="M65" s="40">
        <f t="shared" si="5"/>
        <v>64.863373083967161</v>
      </c>
      <c r="O65" s="34">
        <v>42962.252835648149</v>
      </c>
      <c r="P65" s="40">
        <f t="shared" si="6"/>
        <v>14.601388888957445</v>
      </c>
      <c r="Q65">
        <v>3263.61</v>
      </c>
      <c r="R65">
        <v>3148.69</v>
      </c>
      <c r="S65" s="40">
        <f t="shared" si="7"/>
        <v>3.8781478339894999</v>
      </c>
      <c r="T65" s="40">
        <f t="shared" si="8"/>
        <v>2.3026848440330583</v>
      </c>
    </row>
    <row r="66" spans="1:34" x14ac:dyDescent="0.2">
      <c r="A66" s="34">
        <v>42962.265011574076</v>
      </c>
      <c r="B66" s="40">
        <f t="shared" si="0"/>
        <v>14.893611111212522</v>
      </c>
      <c r="C66">
        <v>6551.79</v>
      </c>
      <c r="D66">
        <v>6364.06</v>
      </c>
      <c r="E66" s="40">
        <f t="shared" si="1"/>
        <v>12.438062006068195</v>
      </c>
      <c r="F66" s="40">
        <f t="shared" si="2"/>
        <v>7.4354200252149907</v>
      </c>
      <c r="H66" s="34">
        <v>42962.265868055554</v>
      </c>
      <c r="I66" s="40">
        <f t="shared" si="3"/>
        <v>14.914166666683741</v>
      </c>
      <c r="J66">
        <v>23241.66</v>
      </c>
      <c r="K66">
        <v>22885.4</v>
      </c>
      <c r="L66" s="40">
        <f t="shared" si="4"/>
        <v>109.020339198374</v>
      </c>
      <c r="M66" s="40">
        <f t="shared" si="5"/>
        <v>66.065904531601191</v>
      </c>
      <c r="O66" s="34">
        <v>42962.266712962963</v>
      </c>
      <c r="P66" s="40">
        <f t="shared" si="6"/>
        <v>14.934444444486871</v>
      </c>
      <c r="Q66">
        <v>3226.65</v>
      </c>
      <c r="R66">
        <v>3250.69</v>
      </c>
      <c r="S66" s="40">
        <f t="shared" si="7"/>
        <v>3.8342282651855517</v>
      </c>
      <c r="T66" s="40">
        <f t="shared" si="8"/>
        <v>2.3772789940101515</v>
      </c>
      <c r="AE66" s="34"/>
      <c r="AF66" s="34"/>
      <c r="AG66" s="34"/>
      <c r="AH66" s="34"/>
    </row>
    <row r="67" spans="1:34" x14ac:dyDescent="0.2">
      <c r="A67" s="34">
        <v>42962.278761574074</v>
      </c>
      <c r="B67" s="40">
        <f t="shared" si="0"/>
        <v>15.223611111170612</v>
      </c>
      <c r="C67">
        <v>6406.2</v>
      </c>
      <c r="D67">
        <v>6321.52</v>
      </c>
      <c r="E67" s="40">
        <f t="shared" si="1"/>
        <v>12.161670753072682</v>
      </c>
      <c r="F67" s="40">
        <f t="shared" si="2"/>
        <v>7.3857186132432853</v>
      </c>
      <c r="H67" s="34">
        <v>42962.279618055552</v>
      </c>
      <c r="I67" s="40">
        <f t="shared" si="3"/>
        <v>15.244166666641831</v>
      </c>
      <c r="J67">
        <v>23417.02</v>
      </c>
      <c r="K67">
        <v>22619.11</v>
      </c>
      <c r="L67" s="40">
        <f t="shared" si="4"/>
        <v>109.84290551600479</v>
      </c>
      <c r="M67" s="40">
        <f t="shared" si="5"/>
        <v>65.29717469870684</v>
      </c>
      <c r="O67" s="34">
        <v>42962.280462962961</v>
      </c>
      <c r="P67" s="40">
        <f t="shared" si="6"/>
        <v>15.264444444444962</v>
      </c>
      <c r="Q67">
        <v>3262.92</v>
      </c>
      <c r="R67">
        <v>3127.35</v>
      </c>
      <c r="S67" s="40">
        <f t="shared" si="7"/>
        <v>3.8773279069744913</v>
      </c>
      <c r="T67" s="40">
        <f t="shared" si="8"/>
        <v>2.2870785777535372</v>
      </c>
    </row>
    <row r="68" spans="1:34" ht="14" customHeight="1" x14ac:dyDescent="0.2">
      <c r="A68" s="34">
        <v>42962.29278935185</v>
      </c>
      <c r="B68" s="40">
        <f t="shared" si="0"/>
        <v>15.560277777782176</v>
      </c>
      <c r="C68">
        <v>6417.33</v>
      </c>
      <c r="D68">
        <v>6295.31</v>
      </c>
      <c r="E68" s="40">
        <f t="shared" si="1"/>
        <v>12.182800189475184</v>
      </c>
      <c r="F68" s="40">
        <f t="shared" si="2"/>
        <v>7.3550962811375413</v>
      </c>
      <c r="H68" s="34">
        <v>42962.293645833335</v>
      </c>
      <c r="I68" s="40">
        <f t="shared" si="3"/>
        <v>15.580833333428018</v>
      </c>
      <c r="J68">
        <v>23082.18</v>
      </c>
      <c r="K68">
        <v>22824.85</v>
      </c>
      <c r="L68" s="40">
        <f t="shared" si="4"/>
        <v>108.27226166452502</v>
      </c>
      <c r="M68" s="40">
        <f t="shared" si="5"/>
        <v>65.891107913696814</v>
      </c>
      <c r="O68" s="34">
        <v>42962.294502314813</v>
      </c>
      <c r="P68" s="40">
        <f t="shared" si="6"/>
        <v>15.601388888899237</v>
      </c>
      <c r="Q68">
        <v>3242.58</v>
      </c>
      <c r="R68">
        <v>3098.97</v>
      </c>
      <c r="S68" s="40">
        <f t="shared" si="7"/>
        <v>3.8531578845320582</v>
      </c>
      <c r="T68" s="40">
        <f t="shared" si="8"/>
        <v>2.266323852495205</v>
      </c>
    </row>
    <row r="69" spans="1:34" x14ac:dyDescent="0.2">
      <c r="A69" s="34">
        <v>42962.306539351855</v>
      </c>
      <c r="B69" s="40">
        <f t="shared" si="0"/>
        <v>15.890277777914889</v>
      </c>
      <c r="C69">
        <v>6491.13</v>
      </c>
      <c r="D69">
        <v>6177.58</v>
      </c>
      <c r="E69" s="40">
        <f t="shared" si="1"/>
        <v>12.322903730041629</v>
      </c>
      <c r="F69" s="40">
        <f t="shared" si="2"/>
        <v>7.2175469809158956</v>
      </c>
      <c r="H69" s="34">
        <v>42962.307384259257</v>
      </c>
      <c r="I69" s="40">
        <f t="shared" si="3"/>
        <v>15.910555555543397</v>
      </c>
      <c r="J69">
        <v>23235.759999999998</v>
      </c>
      <c r="K69">
        <v>22415.53</v>
      </c>
      <c r="L69" s="40">
        <f t="shared" si="4"/>
        <v>108.99266389457597</v>
      </c>
      <c r="M69" s="40">
        <f t="shared" si="5"/>
        <v>64.709477003034337</v>
      </c>
      <c r="O69" s="34">
        <v>42962.308240740742</v>
      </c>
      <c r="P69" s="40">
        <f t="shared" si="6"/>
        <v>15.931111111189239</v>
      </c>
      <c r="Q69">
        <v>3295.65</v>
      </c>
      <c r="R69">
        <v>3116.45</v>
      </c>
      <c r="S69" s="40">
        <f t="shared" si="7"/>
        <v>3.9162209666864283</v>
      </c>
      <c r="T69" s="40">
        <f t="shared" si="8"/>
        <v>2.2791072421187302</v>
      </c>
      <c r="AE69" s="34"/>
      <c r="AF69" s="34"/>
      <c r="AG69" s="34"/>
      <c r="AH69" s="34"/>
    </row>
    <row r="70" spans="1:34" x14ac:dyDescent="0.2">
      <c r="A70" s="34">
        <v>42962.319849537038</v>
      </c>
      <c r="B70" s="40">
        <f t="shared" si="0"/>
        <v>16.209722222294658</v>
      </c>
      <c r="C70">
        <v>6605.41</v>
      </c>
      <c r="D70">
        <v>6127.39</v>
      </c>
      <c r="E70" s="40">
        <f t="shared" si="1"/>
        <v>12.53985539150414</v>
      </c>
      <c r="F70" s="40">
        <f t="shared" si="2"/>
        <v>7.1589077268759373</v>
      </c>
      <c r="H70" s="34">
        <v>42962.320706018516</v>
      </c>
      <c r="I70" s="40">
        <f t="shared" si="3"/>
        <v>16.230277777765878</v>
      </c>
      <c r="J70">
        <v>23149.34</v>
      </c>
      <c r="K70">
        <v>22024.32</v>
      </c>
      <c r="L70" s="40">
        <f t="shared" si="4"/>
        <v>108.58729105487676</v>
      </c>
      <c r="M70" s="40">
        <f t="shared" si="5"/>
        <v>63.58012630294575</v>
      </c>
      <c r="O70" s="34">
        <v>42962.321562500001</v>
      </c>
      <c r="P70" s="40">
        <f t="shared" si="6"/>
        <v>16.25083333341172</v>
      </c>
      <c r="Q70">
        <v>3334.88</v>
      </c>
      <c r="R70">
        <v>3105.28</v>
      </c>
      <c r="S70" s="40">
        <f t="shared" si="7"/>
        <v>3.962837976539753</v>
      </c>
      <c r="T70" s="40">
        <f t="shared" si="8"/>
        <v>2.2709384513810429</v>
      </c>
    </row>
    <row r="71" spans="1:34" x14ac:dyDescent="0.2">
      <c r="A71" s="34">
        <v>42962.333738425928</v>
      </c>
      <c r="B71" s="40">
        <f t="shared" si="0"/>
        <v>16.543055555666797</v>
      </c>
      <c r="C71">
        <v>6507.11</v>
      </c>
      <c r="D71">
        <v>6158.19</v>
      </c>
      <c r="E71" s="40">
        <f t="shared" si="1"/>
        <v>12.353240512944769</v>
      </c>
      <c r="F71" s="40">
        <f t="shared" si="2"/>
        <v>7.1948927642226339</v>
      </c>
      <c r="H71" s="34">
        <v>42962.334594907406</v>
      </c>
      <c r="I71" s="40">
        <f t="shared" si="3"/>
        <v>16.563611111138016</v>
      </c>
      <c r="J71">
        <v>23247.87</v>
      </c>
      <c r="K71">
        <v>22772.06</v>
      </c>
      <c r="L71" s="40">
        <f t="shared" si="4"/>
        <v>109.04946862830379</v>
      </c>
      <c r="M71" s="40">
        <f t="shared" si="5"/>
        <v>65.738712976303404</v>
      </c>
      <c r="O71" s="34">
        <v>42962.335451388892</v>
      </c>
      <c r="P71" s="40">
        <f t="shared" si="6"/>
        <v>16.584166666783858</v>
      </c>
      <c r="Q71">
        <v>3280.16</v>
      </c>
      <c r="R71">
        <v>3147.12</v>
      </c>
      <c r="S71" s="40">
        <f t="shared" si="7"/>
        <v>3.8978141993494919</v>
      </c>
      <c r="T71" s="40">
        <f t="shared" si="8"/>
        <v>2.3015366791755678</v>
      </c>
    </row>
    <row r="72" spans="1:34" x14ac:dyDescent="0.2">
      <c r="A72" s="34">
        <v>42962.347627314812</v>
      </c>
      <c r="B72" s="40">
        <f t="shared" si="0"/>
        <v>16.876388888864312</v>
      </c>
      <c r="C72">
        <v>6458.11</v>
      </c>
      <c r="D72">
        <v>6275.44</v>
      </c>
      <c r="E72" s="40">
        <f t="shared" si="1"/>
        <v>12.260217836958919</v>
      </c>
      <c r="F72" s="40">
        <f t="shared" si="2"/>
        <v>7.3318812586674467</v>
      </c>
      <c r="H72" s="34">
        <v>42962.34847222222</v>
      </c>
      <c r="I72" s="40">
        <f t="shared" si="3"/>
        <v>16.896666666667443</v>
      </c>
      <c r="J72">
        <v>23274.32</v>
      </c>
      <c r="K72">
        <v>22817.71</v>
      </c>
      <c r="L72" s="40">
        <f t="shared" si="4"/>
        <v>109.17353842244916</v>
      </c>
      <c r="M72" s="40">
        <f t="shared" si="5"/>
        <v>65.870496058175149</v>
      </c>
      <c r="O72" s="34">
        <v>42962.349328703705</v>
      </c>
      <c r="P72" s="40">
        <f t="shared" si="6"/>
        <v>16.917222222313285</v>
      </c>
      <c r="Q72">
        <v>3209.18</v>
      </c>
      <c r="R72">
        <v>3116.4</v>
      </c>
      <c r="S72" s="40">
        <f t="shared" si="7"/>
        <v>3.8134686638055473</v>
      </c>
      <c r="T72" s="40">
        <f t="shared" si="8"/>
        <v>2.2790706763589377</v>
      </c>
      <c r="AE72" s="34"/>
      <c r="AF72" s="34"/>
      <c r="AG72" s="34"/>
      <c r="AH72" s="34"/>
    </row>
    <row r="73" spans="1:34" x14ac:dyDescent="0.2">
      <c r="A73" s="34">
        <v>42962.361354166664</v>
      </c>
      <c r="B73" s="40">
        <f t="shared" si="0"/>
        <v>17.205833333311602</v>
      </c>
      <c r="C73">
        <v>6301.88</v>
      </c>
      <c r="D73">
        <v>6145.6</v>
      </c>
      <c r="E73" s="40">
        <f t="shared" si="1"/>
        <v>11.963627374320764</v>
      </c>
      <c r="F73" s="40">
        <f t="shared" si="2"/>
        <v>7.180183296034488</v>
      </c>
      <c r="H73" s="34">
        <v>42962.362210648149</v>
      </c>
      <c r="I73" s="40">
        <f t="shared" si="3"/>
        <v>17.226388888957445</v>
      </c>
      <c r="J73">
        <v>23366.33</v>
      </c>
      <c r="K73">
        <v>22294.02</v>
      </c>
      <c r="L73" s="40">
        <f t="shared" si="4"/>
        <v>109.60513243981465</v>
      </c>
      <c r="M73" s="40">
        <f t="shared" si="5"/>
        <v>64.358700173281107</v>
      </c>
      <c r="O73" s="34">
        <v>42962.363067129627</v>
      </c>
      <c r="P73" s="40">
        <f t="shared" si="6"/>
        <v>17.246944444428664</v>
      </c>
      <c r="Q73">
        <v>3233.41</v>
      </c>
      <c r="R73">
        <v>3099.82</v>
      </c>
      <c r="S73" s="40">
        <f t="shared" si="7"/>
        <v>3.8422611733325942</v>
      </c>
      <c r="T73" s="40">
        <f t="shared" si="8"/>
        <v>2.2669454704116809</v>
      </c>
    </row>
    <row r="74" spans="1:34" x14ac:dyDescent="0.2">
      <c r="A74" s="34">
        <v>42962.375243055554</v>
      </c>
      <c r="B74" s="40">
        <f t="shared" si="0"/>
        <v>17.539166666683741</v>
      </c>
      <c r="C74">
        <v>6482.26</v>
      </c>
      <c r="D74">
        <v>6016.78</v>
      </c>
      <c r="E74" s="40">
        <f t="shared" si="1"/>
        <v>12.306064727266232</v>
      </c>
      <c r="F74" s="40">
        <f t="shared" si="2"/>
        <v>7.0296770456772952</v>
      </c>
      <c r="H74" s="34">
        <v>42962.376099537039</v>
      </c>
      <c r="I74" s="40">
        <f t="shared" si="3"/>
        <v>17.559722222329583</v>
      </c>
      <c r="J74">
        <v>23146.71</v>
      </c>
      <c r="K74">
        <v>22219.58</v>
      </c>
      <c r="L74" s="40">
        <f t="shared" si="4"/>
        <v>108.57495443640407</v>
      </c>
      <c r="M74" s="40">
        <f t="shared" si="5"/>
        <v>64.143805701987944</v>
      </c>
      <c r="O74" s="34">
        <v>42962.376944444448</v>
      </c>
      <c r="P74" s="40">
        <f t="shared" si="6"/>
        <v>17.580000000132713</v>
      </c>
      <c r="Q74">
        <v>3185.5</v>
      </c>
      <c r="R74">
        <v>3227.07</v>
      </c>
      <c r="S74" s="40">
        <f t="shared" si="7"/>
        <v>3.785329719290464</v>
      </c>
      <c r="T74" s="40">
        <f t="shared" si="8"/>
        <v>2.3600053290840832</v>
      </c>
    </row>
    <row r="75" spans="1:34" x14ac:dyDescent="0.2">
      <c r="AE75" s="34"/>
      <c r="AF75" s="34"/>
      <c r="AG75" s="34"/>
      <c r="AH75" s="34"/>
    </row>
    <row r="76" spans="1:34" x14ac:dyDescent="0.2">
      <c r="A76" t="s">
        <v>74</v>
      </c>
      <c r="H76" t="s">
        <v>75</v>
      </c>
      <c r="O76" t="s">
        <v>76</v>
      </c>
      <c r="R76" s="34"/>
    </row>
    <row r="77" spans="1:34" x14ac:dyDescent="0.2">
      <c r="A77" s="37" t="s">
        <v>17</v>
      </c>
      <c r="B77" t="s">
        <v>60</v>
      </c>
      <c r="C77">
        <f>'full exp'!D62</f>
        <v>0.24429999999999996</v>
      </c>
      <c r="H77" s="37" t="s">
        <v>20</v>
      </c>
      <c r="I77" t="s">
        <v>60</v>
      </c>
      <c r="J77">
        <f>'full exp'!D63</f>
        <v>9.0700000000000003E-2</v>
      </c>
      <c r="O77" s="45" t="s">
        <v>95</v>
      </c>
      <c r="P77" s="43" t="s">
        <v>60</v>
      </c>
      <c r="Q77" s="43">
        <f>'full exp'!D64</f>
        <v>0.34210000000000029</v>
      </c>
      <c r="R77" s="43"/>
      <c r="S77" s="43"/>
      <c r="T77" s="43"/>
    </row>
    <row r="78" spans="1:34" x14ac:dyDescent="0.2">
      <c r="A78" t="s">
        <v>61</v>
      </c>
      <c r="F78">
        <v>0.93952000000000002</v>
      </c>
      <c r="H78" t="s">
        <v>61</v>
      </c>
      <c r="M78">
        <v>28.558489999999999</v>
      </c>
      <c r="O78" s="43" t="s">
        <v>61</v>
      </c>
      <c r="P78" s="43"/>
      <c r="Q78" s="43"/>
      <c r="R78" s="43"/>
      <c r="S78" s="43"/>
      <c r="T78" s="43">
        <v>28.512350000000001</v>
      </c>
    </row>
    <row r="79" spans="1:34" x14ac:dyDescent="0.2">
      <c r="A79" t="s">
        <v>62</v>
      </c>
      <c r="B79" t="s">
        <v>63</v>
      </c>
      <c r="C79" t="s">
        <v>64</v>
      </c>
      <c r="D79" t="s">
        <v>43</v>
      </c>
      <c r="E79" t="s">
        <v>44</v>
      </c>
      <c r="F79" t="s">
        <v>45</v>
      </c>
      <c r="H79" t="s">
        <v>62</v>
      </c>
      <c r="I79" t="s">
        <v>63</v>
      </c>
      <c r="J79" t="s">
        <v>64</v>
      </c>
      <c r="K79" t="s">
        <v>43</v>
      </c>
      <c r="L79" t="s">
        <v>44</v>
      </c>
      <c r="M79" t="s">
        <v>45</v>
      </c>
      <c r="O79" s="43" t="s">
        <v>62</v>
      </c>
      <c r="P79" s="43" t="s">
        <v>63</v>
      </c>
      <c r="Q79" s="43" t="s">
        <v>64</v>
      </c>
      <c r="R79" t="s">
        <v>43</v>
      </c>
      <c r="S79" s="43" t="s">
        <v>44</v>
      </c>
      <c r="T79" s="43" t="s">
        <v>45</v>
      </c>
    </row>
    <row r="80" spans="1:34" x14ac:dyDescent="0.2">
      <c r="A80" s="34">
        <v>42961.670636574076</v>
      </c>
      <c r="B80" s="40">
        <f>(A80-$B$14)*24</f>
        <v>0.62861111119855195</v>
      </c>
      <c r="C80">
        <v>8953.4699999999993</v>
      </c>
      <c r="D80">
        <v>4773.29</v>
      </c>
      <c r="E80" s="40">
        <f>(C80/$B$7)/$C$77</f>
        <v>15.042373020767752</v>
      </c>
      <c r="F80" s="40">
        <f>(D80/$C$7)/$C$77</f>
        <v>4.935387814876905</v>
      </c>
      <c r="H80" s="34">
        <v>42961.671747685185</v>
      </c>
      <c r="I80" s="40">
        <f>(H80-$B$14)*24</f>
        <v>0.65527777781244367</v>
      </c>
      <c r="J80">
        <v>17934.95</v>
      </c>
      <c r="K80">
        <v>15199.06</v>
      </c>
      <c r="L80" s="40">
        <f>(J80/$B$7)/$J$77</f>
        <v>81.159866036447227</v>
      </c>
      <c r="M80" s="40">
        <f>(K80/$C$7)/$J$77</f>
        <v>42.328840605907914</v>
      </c>
      <c r="O80" s="34">
        <v>42961.672592592593</v>
      </c>
      <c r="P80" s="40">
        <f>(O80-$B$14)*24</f>
        <v>0.67555555561557412</v>
      </c>
      <c r="Q80">
        <v>7276.75</v>
      </c>
      <c r="R80">
        <v>23203.27</v>
      </c>
      <c r="S80" s="40">
        <f>(Q80/$B$7)/$Q$77</f>
        <v>8.730373394053851</v>
      </c>
      <c r="T80" s="40">
        <f>(R80/$C$7)/$Q$77</f>
        <v>17.132591120813231</v>
      </c>
    </row>
    <row r="81" spans="1:34" x14ac:dyDescent="0.2">
      <c r="A81" s="34">
        <v>42961.684421296297</v>
      </c>
      <c r="B81" s="40">
        <f t="shared" ref="B81:B131" si="9">(A81-$B$14)*24</f>
        <v>0.95944444451015443</v>
      </c>
      <c r="C81">
        <v>9230.66</v>
      </c>
      <c r="D81">
        <v>6208.94</v>
      </c>
      <c r="E81" s="40">
        <f t="shared" ref="E81:E131" si="10">(C81/$B$7)/$C$77</f>
        <v>15.508069044502305</v>
      </c>
      <c r="F81" s="40">
        <f t="shared" ref="F81:F131" si="11">(D81/$C$7)/$C$77</f>
        <v>6.4197915524306737</v>
      </c>
      <c r="H81" s="34">
        <v>42961.685671296298</v>
      </c>
      <c r="I81" s="40">
        <f t="shared" ref="I81:I131" si="12">(H81-$B$14)*24</f>
        <v>0.9894444445380941</v>
      </c>
      <c r="J81">
        <v>18000.650000000001</v>
      </c>
      <c r="K81">
        <v>16387.41</v>
      </c>
      <c r="L81" s="40">
        <f t="shared" ref="L81:L131" si="13">(J81/$B$7)/$J$77</f>
        <v>81.457173985373458</v>
      </c>
      <c r="M81" s="40">
        <f t="shared" ref="M81:M131" si="14">(K81/$C$7)/$J$77</f>
        <v>45.63835301878283</v>
      </c>
      <c r="O81" s="34">
        <v>42961.686527777776</v>
      </c>
      <c r="P81" s="40">
        <f t="shared" ref="P81:P131" si="15">(O81-$B$14)*24</f>
        <v>1.0100000000093132</v>
      </c>
      <c r="Q81">
        <v>6577.73</v>
      </c>
      <c r="R81">
        <v>17834.79</v>
      </c>
      <c r="S81" s="40">
        <f t="shared" ref="S81:S131" si="16">(Q81/$B$7)/$Q$77</f>
        <v>7.8917152554739181</v>
      </c>
      <c r="T81" s="40">
        <f t="shared" ref="T81:T131" si="17">(R81/$C$7)/$Q$77</f>
        <v>13.168668243552251</v>
      </c>
      <c r="AE81" s="34"/>
      <c r="AF81" s="34"/>
      <c r="AG81" s="34"/>
      <c r="AH81" s="34"/>
    </row>
    <row r="82" spans="1:34" x14ac:dyDescent="0.2">
      <c r="A82" s="34">
        <v>42961.698310185187</v>
      </c>
      <c r="B82" s="40">
        <f t="shared" si="9"/>
        <v>1.2927777778822929</v>
      </c>
      <c r="C82">
        <v>9439.42</v>
      </c>
      <c r="D82">
        <v>7230.96</v>
      </c>
      <c r="E82" s="40">
        <f t="shared" si="10"/>
        <v>15.858798514955154</v>
      </c>
      <c r="F82" s="40">
        <f t="shared" si="11"/>
        <v>7.4765186849871483</v>
      </c>
      <c r="H82" s="34">
        <v>42961.699687499997</v>
      </c>
      <c r="I82" s="40">
        <f t="shared" si="12"/>
        <v>1.3258333333069459</v>
      </c>
      <c r="J82">
        <v>18092.93</v>
      </c>
      <c r="K82">
        <v>17161.189999999999</v>
      </c>
      <c r="L82" s="40">
        <f t="shared" si="13"/>
        <v>81.874762684413241</v>
      </c>
      <c r="M82" s="40">
        <f t="shared" si="14"/>
        <v>47.793302751466257</v>
      </c>
      <c r="O82" s="34">
        <v>42961.700532407405</v>
      </c>
      <c r="P82" s="40">
        <f t="shared" si="15"/>
        <v>1.3461111111100763</v>
      </c>
      <c r="Q82">
        <v>5800.81</v>
      </c>
      <c r="R82">
        <v>14577.58</v>
      </c>
      <c r="S82" s="40">
        <f t="shared" si="16"/>
        <v>6.9595956007780284</v>
      </c>
      <c r="T82" s="40">
        <f t="shared" si="17"/>
        <v>10.763643127496449</v>
      </c>
    </row>
    <row r="83" spans="1:34" x14ac:dyDescent="0.2">
      <c r="A83" s="34">
        <v>42961.712048611109</v>
      </c>
      <c r="B83" s="40">
        <f t="shared" si="9"/>
        <v>1.6224999999976717</v>
      </c>
      <c r="C83">
        <v>9422.39</v>
      </c>
      <c r="D83">
        <v>7653.41</v>
      </c>
      <c r="E83" s="40">
        <f t="shared" si="10"/>
        <v>15.830187081338503</v>
      </c>
      <c r="F83" s="40">
        <f t="shared" si="11"/>
        <v>7.9133148114313299</v>
      </c>
      <c r="H83" s="34">
        <v>42961.713576388887</v>
      </c>
      <c r="I83" s="40">
        <f t="shared" si="12"/>
        <v>1.6591666666790843</v>
      </c>
      <c r="J83">
        <v>18268.36</v>
      </c>
      <c r="K83">
        <v>17832.7</v>
      </c>
      <c r="L83" s="40">
        <f t="shared" si="13"/>
        <v>82.668624685632864</v>
      </c>
      <c r="M83" s="40">
        <f t="shared" si="14"/>
        <v>49.663434177704019</v>
      </c>
      <c r="O83" s="34">
        <v>42961.714432870373</v>
      </c>
      <c r="P83" s="40">
        <f t="shared" si="15"/>
        <v>1.6797222223249264</v>
      </c>
      <c r="Q83">
        <v>5461.74</v>
      </c>
      <c r="R83">
        <v>12007.83</v>
      </c>
      <c r="S83" s="40">
        <f t="shared" si="16"/>
        <v>6.5527920543154128</v>
      </c>
      <c r="T83" s="40">
        <f t="shared" si="17"/>
        <v>8.8662176339039611</v>
      </c>
    </row>
    <row r="84" spans="1:34" x14ac:dyDescent="0.2">
      <c r="A84" s="34">
        <v>42961.725937499999</v>
      </c>
      <c r="B84" s="40">
        <f t="shared" si="9"/>
        <v>1.9558333333698101</v>
      </c>
      <c r="C84">
        <v>9376.2800000000007</v>
      </c>
      <c r="D84">
        <v>8247.67</v>
      </c>
      <c r="E84" s="40">
        <f t="shared" si="10"/>
        <v>15.752719482744039</v>
      </c>
      <c r="F84" s="40">
        <f t="shared" si="11"/>
        <v>8.5277554934072324</v>
      </c>
      <c r="H84" s="34">
        <v>42961.727465277778</v>
      </c>
      <c r="I84" s="40">
        <f t="shared" si="12"/>
        <v>1.9925000000512227</v>
      </c>
      <c r="J84">
        <v>18310.68</v>
      </c>
      <c r="K84">
        <v>18231.419999999998</v>
      </c>
      <c r="L84" s="40">
        <f t="shared" si="13"/>
        <v>82.86013263690468</v>
      </c>
      <c r="M84" s="40">
        <f t="shared" si="14"/>
        <v>50.773855172580511</v>
      </c>
      <c r="O84" s="34">
        <v>42961.728321759256</v>
      </c>
      <c r="P84" s="40">
        <f t="shared" si="15"/>
        <v>2.0130555555224419</v>
      </c>
      <c r="Q84">
        <v>5188.16</v>
      </c>
      <c r="R84">
        <v>10225.93</v>
      </c>
      <c r="S84" s="40">
        <f t="shared" si="16"/>
        <v>6.2245609685772392</v>
      </c>
      <c r="T84" s="40">
        <f t="shared" si="17"/>
        <v>7.5505166952786249</v>
      </c>
      <c r="AE84" s="34"/>
      <c r="AF84" s="34"/>
      <c r="AG84" s="34"/>
      <c r="AH84" s="34"/>
    </row>
    <row r="85" spans="1:34" x14ac:dyDescent="0.2">
      <c r="A85" s="34">
        <v>42961.73982638889</v>
      </c>
      <c r="B85" s="40">
        <f t="shared" si="9"/>
        <v>2.2891666667419486</v>
      </c>
      <c r="C85">
        <v>9544.32</v>
      </c>
      <c r="D85">
        <v>8660.9599999999991</v>
      </c>
      <c r="E85" s="40">
        <f t="shared" si="10"/>
        <v>16.035036881742393</v>
      </c>
      <c r="F85" s="40">
        <f t="shared" si="11"/>
        <v>8.9550805522263008</v>
      </c>
      <c r="H85" s="34">
        <v>42961.741342592592</v>
      </c>
      <c r="I85" s="40">
        <f t="shared" si="12"/>
        <v>2.3255555555806495</v>
      </c>
      <c r="J85">
        <v>18139.75</v>
      </c>
      <c r="K85">
        <v>18452.68</v>
      </c>
      <c r="L85" s="40">
        <f t="shared" si="13"/>
        <v>82.086634193830676</v>
      </c>
      <c r="M85" s="40">
        <f t="shared" si="14"/>
        <v>51.390056389791525</v>
      </c>
      <c r="O85" s="34">
        <v>42961.742199074077</v>
      </c>
      <c r="P85" s="40">
        <f t="shared" si="15"/>
        <v>2.3461111112264916</v>
      </c>
      <c r="Q85">
        <v>4970.0200000000004</v>
      </c>
      <c r="R85">
        <v>8487.16</v>
      </c>
      <c r="S85" s="40">
        <f t="shared" si="16"/>
        <v>5.9628447281980996</v>
      </c>
      <c r="T85" s="40">
        <f t="shared" si="17"/>
        <v>6.266661641092881</v>
      </c>
    </row>
    <row r="86" spans="1:34" x14ac:dyDescent="0.2">
      <c r="A86" s="34">
        <v>42961.753854166665</v>
      </c>
      <c r="B86" s="40">
        <f t="shared" si="9"/>
        <v>2.625833333353512</v>
      </c>
      <c r="C86">
        <v>9615.3700000000008</v>
      </c>
      <c r="D86">
        <v>8773.2999999999993</v>
      </c>
      <c r="E86" s="40">
        <f t="shared" si="10"/>
        <v>16.154405194042045</v>
      </c>
      <c r="F86" s="40">
        <f t="shared" si="11"/>
        <v>9.0712355453491309</v>
      </c>
      <c r="H86" s="34">
        <v>42961.755115740743</v>
      </c>
      <c r="I86" s="40">
        <f t="shared" si="12"/>
        <v>2.6561111112241633</v>
      </c>
      <c r="J86">
        <v>18074.810000000001</v>
      </c>
      <c r="K86">
        <v>18361.2</v>
      </c>
      <c r="L86" s="40">
        <f t="shared" si="13"/>
        <v>81.792765423613488</v>
      </c>
      <c r="M86" s="40">
        <f t="shared" si="14"/>
        <v>51.135287848932521</v>
      </c>
      <c r="O86" s="34">
        <v>42961.755972222221</v>
      </c>
      <c r="P86" s="40">
        <f t="shared" si="15"/>
        <v>2.6766666666953824</v>
      </c>
      <c r="Q86">
        <v>4676.8599999999997</v>
      </c>
      <c r="R86">
        <v>7418.53</v>
      </c>
      <c r="S86" s="40">
        <f t="shared" si="16"/>
        <v>5.6111222883450287</v>
      </c>
      <c r="T86" s="40">
        <f t="shared" si="17"/>
        <v>5.4776176464561495</v>
      </c>
    </row>
    <row r="87" spans="1:34" x14ac:dyDescent="0.2">
      <c r="A87" s="34">
        <v>42961.767754629633</v>
      </c>
      <c r="B87" s="40">
        <f t="shared" si="9"/>
        <v>2.9594444445683621</v>
      </c>
      <c r="C87">
        <v>9573.82</v>
      </c>
      <c r="D87">
        <v>9026.52</v>
      </c>
      <c r="E87" s="40">
        <f t="shared" si="10"/>
        <v>16.084598672211634</v>
      </c>
      <c r="F87" s="40">
        <f t="shared" si="11"/>
        <v>9.3330547313787111</v>
      </c>
      <c r="H87" s="34">
        <v>42961.769004629627</v>
      </c>
      <c r="I87" s="40">
        <f t="shared" si="12"/>
        <v>2.9894444444216788</v>
      </c>
      <c r="J87">
        <v>18311.8</v>
      </c>
      <c r="K87">
        <v>18433.400000000001</v>
      </c>
      <c r="L87" s="40">
        <f t="shared" si="13"/>
        <v>82.865200900265364</v>
      </c>
      <c r="M87" s="40">
        <f t="shared" si="14"/>
        <v>51.33636227667651</v>
      </c>
      <c r="O87" s="34">
        <v>42961.769849537035</v>
      </c>
      <c r="P87" s="40">
        <f t="shared" si="15"/>
        <v>3.0097222222248092</v>
      </c>
      <c r="Q87">
        <v>4725.9799999999996</v>
      </c>
      <c r="R87">
        <v>6747.87</v>
      </c>
      <c r="S87" s="40">
        <f t="shared" si="16"/>
        <v>5.6700546332951678</v>
      </c>
      <c r="T87" s="40">
        <f t="shared" si="17"/>
        <v>4.9824226346718365</v>
      </c>
      <c r="AE87" s="34"/>
      <c r="AF87" s="34"/>
      <c r="AG87" s="34"/>
      <c r="AH87" s="34"/>
    </row>
    <row r="88" spans="1:34" x14ac:dyDescent="0.2">
      <c r="A88" s="34">
        <v>42961.781655092593</v>
      </c>
      <c r="B88" s="40">
        <f t="shared" si="9"/>
        <v>3.2930555556085892</v>
      </c>
      <c r="C88">
        <v>9641.4500000000007</v>
      </c>
      <c r="D88">
        <v>9351.48</v>
      </c>
      <c r="E88" s="40">
        <f t="shared" si="10"/>
        <v>16.198221176938244</v>
      </c>
      <c r="F88" s="40">
        <f t="shared" si="11"/>
        <v>9.6690501610136987</v>
      </c>
      <c r="H88" s="34">
        <v>42961.783020833333</v>
      </c>
      <c r="I88" s="40">
        <f t="shared" si="12"/>
        <v>3.3258333333651535</v>
      </c>
      <c r="J88">
        <v>18145.5</v>
      </c>
      <c r="K88">
        <v>18512.48</v>
      </c>
      <c r="L88" s="40">
        <f t="shared" si="13"/>
        <v>82.112654295905656</v>
      </c>
      <c r="M88" s="40">
        <f t="shared" si="14"/>
        <v>51.55659725930802</v>
      </c>
      <c r="O88" s="34">
        <v>42961.783877314818</v>
      </c>
      <c r="P88" s="40">
        <f t="shared" si="15"/>
        <v>3.3463888890109956</v>
      </c>
      <c r="Q88">
        <v>4615.29</v>
      </c>
      <c r="R88">
        <v>6106.66</v>
      </c>
      <c r="S88" s="40">
        <f t="shared" si="16"/>
        <v>5.5372528974944579</v>
      </c>
      <c r="T88" s="40">
        <f t="shared" si="17"/>
        <v>4.5089726100599323</v>
      </c>
    </row>
    <row r="89" spans="1:34" x14ac:dyDescent="0.2">
      <c r="A89" s="34">
        <v>42961.795393518521</v>
      </c>
      <c r="B89" s="40">
        <f t="shared" si="9"/>
        <v>3.622777777898591</v>
      </c>
      <c r="C89">
        <v>9551.5499999999993</v>
      </c>
      <c r="D89">
        <v>9323.18</v>
      </c>
      <c r="E89" s="40">
        <f t="shared" si="10"/>
        <v>16.04718372055909</v>
      </c>
      <c r="F89" s="40">
        <f t="shared" si="11"/>
        <v>9.6397891114732328</v>
      </c>
      <c r="H89" s="34">
        <v>42961.7969212963</v>
      </c>
      <c r="I89" s="40">
        <f t="shared" si="12"/>
        <v>3.6594444445800036</v>
      </c>
      <c r="J89">
        <v>18264.080000000002</v>
      </c>
      <c r="K89">
        <v>18755.599999999999</v>
      </c>
      <c r="L89" s="40">
        <f t="shared" si="13"/>
        <v>82.649256679218794</v>
      </c>
      <c r="M89" s="40">
        <f t="shared" si="14"/>
        <v>52.233677797716851</v>
      </c>
      <c r="O89" s="34">
        <v>42961.797777777778</v>
      </c>
      <c r="P89" s="40">
        <f t="shared" si="15"/>
        <v>3.6800000000512227</v>
      </c>
      <c r="Q89">
        <v>4499.55</v>
      </c>
      <c r="R89">
        <v>5832.13</v>
      </c>
      <c r="S89" s="40">
        <f t="shared" si="16"/>
        <v>5.39839235994297</v>
      </c>
      <c r="T89" s="40">
        <f t="shared" si="17"/>
        <v>4.3062679809108149</v>
      </c>
    </row>
    <row r="90" spans="1:34" x14ac:dyDescent="0.2">
      <c r="A90" s="34">
        <v>42961.809293981481</v>
      </c>
      <c r="B90" s="40">
        <f t="shared" si="9"/>
        <v>3.9563888889388181</v>
      </c>
      <c r="C90">
        <v>9650.09</v>
      </c>
      <c r="D90">
        <v>9366.83</v>
      </c>
      <c r="E90" s="40">
        <f t="shared" si="10"/>
        <v>16.212736901333301</v>
      </c>
      <c r="F90" s="40">
        <f t="shared" si="11"/>
        <v>9.6849214370011971</v>
      </c>
      <c r="H90" s="34">
        <v>42961.810810185183</v>
      </c>
      <c r="I90" s="40">
        <f t="shared" si="12"/>
        <v>3.9927777777775191</v>
      </c>
      <c r="J90">
        <v>18050.05</v>
      </c>
      <c r="K90">
        <v>18552.03</v>
      </c>
      <c r="L90" s="40">
        <f t="shared" si="13"/>
        <v>81.680720601461061</v>
      </c>
      <c r="M90" s="40">
        <f t="shared" si="14"/>
        <v>51.666742600267497</v>
      </c>
      <c r="O90" s="34">
        <v>42961.811666666668</v>
      </c>
      <c r="P90" s="40">
        <f t="shared" si="15"/>
        <v>4.0133333334233612</v>
      </c>
      <c r="Q90">
        <v>4419.46</v>
      </c>
      <c r="R90">
        <v>5415.78</v>
      </c>
      <c r="S90" s="40">
        <f t="shared" si="16"/>
        <v>5.3023033634638042</v>
      </c>
      <c r="T90" s="40">
        <f t="shared" si="17"/>
        <v>3.9988477632798261</v>
      </c>
      <c r="AE90" s="34"/>
      <c r="AF90" s="34"/>
      <c r="AG90" s="34"/>
      <c r="AH90" s="34"/>
    </row>
    <row r="91" spans="1:34" x14ac:dyDescent="0.2">
      <c r="A91" s="34">
        <v>42961.823310185187</v>
      </c>
      <c r="B91" s="40">
        <f t="shared" si="9"/>
        <v>4.2927777778822929</v>
      </c>
      <c r="C91">
        <v>9676.3700000000008</v>
      </c>
      <c r="D91">
        <v>9557.32</v>
      </c>
      <c r="E91" s="40">
        <f t="shared" si="10"/>
        <v>16.256888896368274</v>
      </c>
      <c r="F91" s="40">
        <f t="shared" si="11"/>
        <v>9.8818803531483201</v>
      </c>
      <c r="H91" s="34">
        <v>42961.824675925927</v>
      </c>
      <c r="I91" s="40">
        <f t="shared" si="12"/>
        <v>4.3255555556388572</v>
      </c>
      <c r="J91">
        <v>18261.72</v>
      </c>
      <c r="K91">
        <v>18748.439999999999</v>
      </c>
      <c r="L91" s="40">
        <f t="shared" si="13"/>
        <v>82.638577124280204</v>
      </c>
      <c r="M91" s="40">
        <f t="shared" si="14"/>
        <v>52.213737452804857</v>
      </c>
      <c r="O91" s="34">
        <v>42961.825532407405</v>
      </c>
      <c r="P91" s="40">
        <f t="shared" si="15"/>
        <v>4.3461111111100763</v>
      </c>
      <c r="Q91">
        <v>4381.62</v>
      </c>
      <c r="R91">
        <v>5207.47</v>
      </c>
      <c r="S91" s="40">
        <f t="shared" si="16"/>
        <v>5.2569043420282728</v>
      </c>
      <c r="T91" s="40">
        <f t="shared" si="17"/>
        <v>3.8450379745570897</v>
      </c>
    </row>
    <row r="92" spans="1:34" x14ac:dyDescent="0.2">
      <c r="A92" s="34">
        <v>42961.837175925924</v>
      </c>
      <c r="B92" s="40">
        <f t="shared" si="9"/>
        <v>4.625555555569008</v>
      </c>
      <c r="C92">
        <v>9568.01</v>
      </c>
      <c r="D92">
        <v>9691.56</v>
      </c>
      <c r="E92" s="40">
        <f t="shared" si="10"/>
        <v>16.074837519580235</v>
      </c>
      <c r="F92" s="40">
        <f t="shared" si="11"/>
        <v>10.020679055986211</v>
      </c>
      <c r="H92" s="34">
        <v>42961.838414351849</v>
      </c>
      <c r="I92" s="40">
        <f t="shared" si="12"/>
        <v>4.655277777754236</v>
      </c>
      <c r="J92">
        <v>18226.45</v>
      </c>
      <c r="K92">
        <v>18529.91</v>
      </c>
      <c r="L92" s="40">
        <f t="shared" si="13"/>
        <v>82.478972080769879</v>
      </c>
      <c r="M92" s="40">
        <f t="shared" si="14"/>
        <v>51.605139188332643</v>
      </c>
      <c r="O92" s="34">
        <v>42961.839270833334</v>
      </c>
      <c r="P92" s="40">
        <f t="shared" si="15"/>
        <v>4.6758333334000781</v>
      </c>
      <c r="Q92">
        <v>4280.3599999999997</v>
      </c>
      <c r="R92">
        <v>4828.01</v>
      </c>
      <c r="S92" s="40">
        <f t="shared" si="16"/>
        <v>5.1354163687047567</v>
      </c>
      <c r="T92" s="40">
        <f t="shared" si="17"/>
        <v>3.5648562145420666</v>
      </c>
    </row>
    <row r="93" spans="1:34" x14ac:dyDescent="0.2">
      <c r="A93" s="34">
        <v>42961.851053240738</v>
      </c>
      <c r="B93" s="40">
        <f t="shared" si="9"/>
        <v>4.9586111110984348</v>
      </c>
      <c r="C93">
        <v>9673.41</v>
      </c>
      <c r="D93">
        <v>9465.09</v>
      </c>
      <c r="E93" s="40">
        <f t="shared" si="10"/>
        <v>16.25191591671441</v>
      </c>
      <c r="F93" s="40">
        <f t="shared" si="11"/>
        <v>9.7865182825081334</v>
      </c>
      <c r="H93" s="34">
        <v>42961.852442129632</v>
      </c>
      <c r="I93" s="40">
        <f t="shared" si="12"/>
        <v>4.9919444445404224</v>
      </c>
      <c r="J93">
        <v>18073.810000000001</v>
      </c>
      <c r="K93">
        <v>18841.91</v>
      </c>
      <c r="L93" s="40">
        <f t="shared" si="13"/>
        <v>81.788240188470013</v>
      </c>
      <c r="M93" s="40">
        <f t="shared" si="14"/>
        <v>52.4740480727665</v>
      </c>
      <c r="O93" s="34">
        <v>42961.853298611109</v>
      </c>
      <c r="P93" s="40">
        <f t="shared" si="15"/>
        <v>5.0125000000116415</v>
      </c>
      <c r="Q93">
        <v>4330.2700000000004</v>
      </c>
      <c r="R93">
        <v>4874.9399999999996</v>
      </c>
      <c r="S93" s="40">
        <f t="shared" si="16"/>
        <v>5.1952965262060085</v>
      </c>
      <c r="T93" s="40">
        <f t="shared" si="17"/>
        <v>3.599507903778099</v>
      </c>
      <c r="AE93" s="34"/>
      <c r="AF93" s="34"/>
      <c r="AG93" s="34"/>
      <c r="AH93" s="34"/>
    </row>
    <row r="94" spans="1:34" x14ac:dyDescent="0.2">
      <c r="A94" s="34">
        <v>42961.864930555559</v>
      </c>
      <c r="B94" s="40">
        <f t="shared" si="9"/>
        <v>5.2916666668024845</v>
      </c>
      <c r="C94">
        <v>9765.99</v>
      </c>
      <c r="D94">
        <v>9655.7800000000007</v>
      </c>
      <c r="E94" s="40">
        <f t="shared" si="10"/>
        <v>16.407455935753141</v>
      </c>
      <c r="F94" s="40">
        <f t="shared" si="11"/>
        <v>9.9836839905248009</v>
      </c>
      <c r="H94" s="34">
        <v>42961.866307870368</v>
      </c>
      <c r="I94" s="40">
        <f t="shared" si="12"/>
        <v>5.3247222222271375</v>
      </c>
      <c r="J94">
        <v>18273.3</v>
      </c>
      <c r="K94">
        <v>18805.080000000002</v>
      </c>
      <c r="L94" s="40">
        <f t="shared" si="13"/>
        <v>82.690979347241623</v>
      </c>
      <c r="M94" s="40">
        <f t="shared" si="14"/>
        <v>52.37147783490208</v>
      </c>
      <c r="O94" s="34">
        <v>42961.867164351854</v>
      </c>
      <c r="P94" s="40">
        <f t="shared" si="15"/>
        <v>5.3452777778729796</v>
      </c>
      <c r="Q94">
        <v>4411.3500000000004</v>
      </c>
      <c r="R94">
        <v>4858.71</v>
      </c>
      <c r="S94" s="40">
        <f t="shared" si="16"/>
        <v>5.292573287780872</v>
      </c>
      <c r="T94" s="40">
        <f t="shared" si="17"/>
        <v>3.5875241638185678</v>
      </c>
    </row>
    <row r="95" spans="1:34" x14ac:dyDescent="0.2">
      <c r="A95" s="34">
        <v>42961.878668981481</v>
      </c>
      <c r="B95" s="40">
        <f t="shared" si="9"/>
        <v>5.6213888889178634</v>
      </c>
      <c r="C95">
        <v>9721.23</v>
      </c>
      <c r="D95">
        <v>9461.9</v>
      </c>
      <c r="E95" s="40">
        <f t="shared" si="10"/>
        <v>16.332256419095401</v>
      </c>
      <c r="F95" s="40">
        <f t="shared" si="11"/>
        <v>9.7832199521889063</v>
      </c>
      <c r="H95" s="34">
        <v>42961.880208333336</v>
      </c>
      <c r="I95" s="40">
        <f t="shared" si="12"/>
        <v>5.6583333334419876</v>
      </c>
      <c r="J95">
        <v>18179.009999999998</v>
      </c>
      <c r="K95">
        <v>18674.7</v>
      </c>
      <c r="L95" s="40">
        <f t="shared" si="13"/>
        <v>82.264294925563462</v>
      </c>
      <c r="M95" s="40">
        <f t="shared" si="14"/>
        <v>52.008374179926157</v>
      </c>
      <c r="O95" s="34">
        <v>42961.881053240744</v>
      </c>
      <c r="P95" s="40">
        <f t="shared" si="15"/>
        <v>5.6786111112451181</v>
      </c>
      <c r="Q95">
        <v>4468.54</v>
      </c>
      <c r="R95">
        <v>4609.5</v>
      </c>
      <c r="S95" s="40">
        <f t="shared" si="16"/>
        <v>5.3611877179050254</v>
      </c>
      <c r="T95" s="40">
        <f t="shared" si="17"/>
        <v>3.4035150550499389</v>
      </c>
    </row>
    <row r="96" spans="1:34" x14ac:dyDescent="0.2">
      <c r="A96" s="34">
        <v>42961.892696759256</v>
      </c>
      <c r="B96" s="40">
        <f t="shared" si="9"/>
        <v>5.9580555555294268</v>
      </c>
      <c r="C96">
        <v>9450.76</v>
      </c>
      <c r="D96">
        <v>9534.2900000000009</v>
      </c>
      <c r="E96" s="40">
        <f t="shared" si="10"/>
        <v>15.877850403223672</v>
      </c>
      <c r="F96" s="40">
        <f t="shared" si="11"/>
        <v>9.858068269370337</v>
      </c>
      <c r="H96" s="34">
        <v>42961.894074074073</v>
      </c>
      <c r="I96" s="40">
        <f t="shared" si="12"/>
        <v>5.9911111111287028</v>
      </c>
      <c r="J96">
        <v>18234.02</v>
      </c>
      <c r="K96">
        <v>18608.919999999998</v>
      </c>
      <c r="L96" s="40">
        <f t="shared" si="13"/>
        <v>82.513228110805969</v>
      </c>
      <c r="M96" s="40">
        <f t="shared" si="14"/>
        <v>51.825179223458015</v>
      </c>
      <c r="O96" s="34">
        <v>42961.894930555558</v>
      </c>
      <c r="P96" s="40">
        <f t="shared" si="15"/>
        <v>6.0116666667745449</v>
      </c>
      <c r="Q96">
        <v>4327.6499999999996</v>
      </c>
      <c r="R96">
        <v>4513.2299999999996</v>
      </c>
      <c r="S96" s="40">
        <f t="shared" si="16"/>
        <v>5.1921531478719407</v>
      </c>
      <c r="T96" s="40">
        <f t="shared" si="17"/>
        <v>3.3324322056411835</v>
      </c>
      <c r="AE96" s="34"/>
      <c r="AF96" s="34"/>
      <c r="AG96" s="34"/>
      <c r="AH96" s="34"/>
    </row>
    <row r="97" spans="1:34" x14ac:dyDescent="0.2">
      <c r="A97" s="34">
        <v>42961.906435185185</v>
      </c>
      <c r="B97" s="40">
        <f t="shared" si="9"/>
        <v>6.2877777778194286</v>
      </c>
      <c r="C97">
        <v>9693.5300000000007</v>
      </c>
      <c r="D97">
        <v>9495.75</v>
      </c>
      <c r="E97" s="40">
        <f t="shared" si="10"/>
        <v>16.285718737875129</v>
      </c>
      <c r="F97" s="40">
        <f t="shared" si="11"/>
        <v>9.8182194761092187</v>
      </c>
      <c r="H97" s="34">
        <v>42961.907951388886</v>
      </c>
      <c r="I97" s="40">
        <f t="shared" si="12"/>
        <v>6.3241666666581295</v>
      </c>
      <c r="J97">
        <v>18195.73</v>
      </c>
      <c r="K97">
        <v>18729.46</v>
      </c>
      <c r="L97" s="40">
        <f t="shared" si="13"/>
        <v>82.339956857162349</v>
      </c>
      <c r="M97" s="40">
        <f t="shared" si="14"/>
        <v>52.160878829001788</v>
      </c>
      <c r="O97" s="34">
        <v>42961.908807870372</v>
      </c>
      <c r="P97" s="40">
        <f t="shared" si="15"/>
        <v>6.3447222223039716</v>
      </c>
      <c r="Q97">
        <v>4403.8599999999997</v>
      </c>
      <c r="R97">
        <v>4572.16</v>
      </c>
      <c r="S97" s="40">
        <f t="shared" si="16"/>
        <v>5.2835870649861532</v>
      </c>
      <c r="T97" s="40">
        <f t="shared" si="17"/>
        <v>3.3759443310765005</v>
      </c>
    </row>
    <row r="98" spans="1:34" x14ac:dyDescent="0.2">
      <c r="A98" s="34">
        <v>42961.920451388891</v>
      </c>
      <c r="B98" s="40">
        <f t="shared" si="9"/>
        <v>6.6241666667629033</v>
      </c>
      <c r="C98">
        <v>9688.51</v>
      </c>
      <c r="D98">
        <v>9719.43</v>
      </c>
      <c r="E98" s="40">
        <f t="shared" si="10"/>
        <v>16.277284833191889</v>
      </c>
      <c r="F98" s="40">
        <f t="shared" si="11"/>
        <v>10.04949550300716</v>
      </c>
      <c r="H98" s="34">
        <v>42961.9218287037</v>
      </c>
      <c r="I98" s="40">
        <f t="shared" si="12"/>
        <v>6.6572222221875563</v>
      </c>
      <c r="J98">
        <v>18310.04</v>
      </c>
      <c r="K98">
        <v>18549.759999999998</v>
      </c>
      <c r="L98" s="40">
        <f t="shared" si="13"/>
        <v>82.857236486412859</v>
      </c>
      <c r="M98" s="40">
        <f t="shared" si="14"/>
        <v>51.660420731140363</v>
      </c>
      <c r="O98" s="34">
        <v>42961.922685185185</v>
      </c>
      <c r="P98" s="40">
        <f t="shared" si="15"/>
        <v>6.6777777778333984</v>
      </c>
      <c r="Q98">
        <v>4379.22</v>
      </c>
      <c r="R98">
        <v>4602.8599999999997</v>
      </c>
      <c r="S98" s="40">
        <f t="shared" si="16"/>
        <v>5.25402491149325</v>
      </c>
      <c r="T98" s="40">
        <f t="shared" si="17"/>
        <v>3.3986122803530017</v>
      </c>
    </row>
    <row r="99" spans="1:34" x14ac:dyDescent="0.2">
      <c r="A99" s="34">
        <v>42961.934317129628</v>
      </c>
      <c r="B99" s="40">
        <f t="shared" si="9"/>
        <v>6.9569444444496185</v>
      </c>
      <c r="C99">
        <v>9655.42</v>
      </c>
      <c r="D99">
        <v>9727.7199999999993</v>
      </c>
      <c r="E99" s="40">
        <f t="shared" si="10"/>
        <v>16.221691624831642</v>
      </c>
      <c r="F99" s="40">
        <f t="shared" si="11"/>
        <v>10.058067025999755</v>
      </c>
      <c r="H99" s="34">
        <v>42961.935567129629</v>
      </c>
      <c r="I99" s="40">
        <f t="shared" si="12"/>
        <v>6.9869444444775581</v>
      </c>
      <c r="J99">
        <v>17816.060000000001</v>
      </c>
      <c r="K99">
        <v>18979.89</v>
      </c>
      <c r="L99" s="40">
        <f t="shared" si="13"/>
        <v>80.621860830239626</v>
      </c>
      <c r="M99" s="40">
        <f t="shared" si="14"/>
        <v>52.858317456978618</v>
      </c>
      <c r="O99" s="34">
        <v>42961.936412037037</v>
      </c>
      <c r="P99" s="40">
        <f t="shared" si="15"/>
        <v>7.0072222222806886</v>
      </c>
      <c r="Q99">
        <v>4335.1400000000003</v>
      </c>
      <c r="R99">
        <v>4449.99</v>
      </c>
      <c r="S99" s="40">
        <f t="shared" si="16"/>
        <v>5.2011393706666595</v>
      </c>
      <c r="T99" s="40">
        <f t="shared" si="17"/>
        <v>3.285737706870957</v>
      </c>
      <c r="AE99" s="34"/>
      <c r="AF99" s="34"/>
      <c r="AG99" s="34"/>
      <c r="AH99" s="34"/>
    </row>
    <row r="100" spans="1:34" x14ac:dyDescent="0.2">
      <c r="A100" s="34">
        <v>42961.948194444441</v>
      </c>
      <c r="B100" s="40">
        <f t="shared" si="9"/>
        <v>7.2899999999790452</v>
      </c>
      <c r="C100">
        <v>9704.01</v>
      </c>
      <c r="D100">
        <v>9578.01</v>
      </c>
      <c r="E100" s="40">
        <f t="shared" si="10"/>
        <v>16.303325773946913</v>
      </c>
      <c r="F100" s="40">
        <f t="shared" si="11"/>
        <v>9.9032729720526405</v>
      </c>
      <c r="H100" s="34">
        <v>42961.949444444443</v>
      </c>
      <c r="I100" s="40">
        <f t="shared" si="12"/>
        <v>7.3200000000069849</v>
      </c>
      <c r="J100">
        <v>18090.71</v>
      </c>
      <c r="K100">
        <v>18662.22</v>
      </c>
      <c r="L100" s="40">
        <f t="shared" si="13"/>
        <v>81.864716662394713</v>
      </c>
      <c r="M100" s="40">
        <f t="shared" si="14"/>
        <v>51.973617824548811</v>
      </c>
      <c r="O100" s="34">
        <v>42961.950300925928</v>
      </c>
      <c r="P100" s="40">
        <f t="shared" si="15"/>
        <v>7.340555555652827</v>
      </c>
      <c r="Q100">
        <v>4412.1400000000003</v>
      </c>
      <c r="R100">
        <v>4468.34</v>
      </c>
      <c r="S100" s="40">
        <f t="shared" si="16"/>
        <v>5.2935211003319838</v>
      </c>
      <c r="T100" s="40">
        <f t="shared" si="17"/>
        <v>3.2992867905590288</v>
      </c>
    </row>
    <row r="101" spans="1:34" x14ac:dyDescent="0.2">
      <c r="A101" s="34">
        <v>42961.962094907409</v>
      </c>
      <c r="B101" s="40">
        <f t="shared" si="9"/>
        <v>7.6236111111938953</v>
      </c>
      <c r="C101">
        <v>9621.56</v>
      </c>
      <c r="D101">
        <v>9467.73</v>
      </c>
      <c r="E101" s="40">
        <f t="shared" si="10"/>
        <v>16.164804769737113</v>
      </c>
      <c r="F101" s="40">
        <f t="shared" si="11"/>
        <v>9.789247935186113</v>
      </c>
      <c r="H101" s="34">
        <v>42961.963472222225</v>
      </c>
      <c r="I101" s="40">
        <f t="shared" si="12"/>
        <v>7.6566666667931713</v>
      </c>
      <c r="J101">
        <v>17872.66</v>
      </c>
      <c r="K101">
        <v>18577.47</v>
      </c>
      <c r="L101" s="40">
        <f t="shared" si="13"/>
        <v>80.877989139360238</v>
      </c>
      <c r="M101" s="40">
        <f t="shared" si="14"/>
        <v>51.737592093921336</v>
      </c>
      <c r="O101" s="34">
        <v>42961.964317129627</v>
      </c>
      <c r="P101" s="40">
        <f t="shared" si="15"/>
        <v>7.6769444444216788</v>
      </c>
      <c r="Q101">
        <v>4403.8</v>
      </c>
      <c r="R101">
        <v>4465.9799999999996</v>
      </c>
      <c r="S101" s="40">
        <f t="shared" si="16"/>
        <v>5.2835150792227781</v>
      </c>
      <c r="T101" s="40">
        <f t="shared" si="17"/>
        <v>3.2975442381065023</v>
      </c>
    </row>
    <row r="102" spans="1:34" x14ac:dyDescent="0.2">
      <c r="A102" s="34">
        <v>42961.97583333333</v>
      </c>
      <c r="B102" s="40">
        <f t="shared" si="9"/>
        <v>7.9533333333092742</v>
      </c>
      <c r="C102">
        <v>9595.84</v>
      </c>
      <c r="D102">
        <v>9585.48</v>
      </c>
      <c r="E102" s="40">
        <f t="shared" si="10"/>
        <v>16.121593608690709</v>
      </c>
      <c r="F102" s="40">
        <f t="shared" si="11"/>
        <v>9.910996648380106</v>
      </c>
      <c r="H102" s="34">
        <v>42961.977361111109</v>
      </c>
      <c r="I102" s="40">
        <f t="shared" si="12"/>
        <v>7.9899999999906868</v>
      </c>
      <c r="J102">
        <v>18063.669999999998</v>
      </c>
      <c r="K102">
        <v>18983.34</v>
      </c>
      <c r="L102" s="40">
        <f t="shared" si="13"/>
        <v>81.742354304115182</v>
      </c>
      <c r="M102" s="40">
        <f t="shared" si="14"/>
        <v>52.867925584066121</v>
      </c>
      <c r="O102" s="34">
        <v>42961.978217592594</v>
      </c>
      <c r="P102" s="40">
        <f t="shared" si="15"/>
        <v>8.0105555556365289</v>
      </c>
      <c r="Q102">
        <v>4321.9399999999996</v>
      </c>
      <c r="R102">
        <v>4426.66</v>
      </c>
      <c r="S102" s="40">
        <f t="shared" si="16"/>
        <v>5.1853025027240314</v>
      </c>
      <c r="T102" s="40">
        <f t="shared" si="17"/>
        <v>3.2685115421601822</v>
      </c>
      <c r="AE102" s="34"/>
      <c r="AF102" s="34"/>
      <c r="AG102" s="34"/>
      <c r="AH102" s="34"/>
    </row>
    <row r="103" spans="1:34" x14ac:dyDescent="0.2">
      <c r="A103" s="34">
        <v>42961.989849537036</v>
      </c>
      <c r="B103" s="40">
        <f t="shared" si="9"/>
        <v>8.2897222222527489</v>
      </c>
      <c r="C103">
        <v>9523.98</v>
      </c>
      <c r="D103">
        <v>9459.7199999999993</v>
      </c>
      <c r="E103" s="40">
        <f t="shared" si="10"/>
        <v>16.000864447229024</v>
      </c>
      <c r="F103" s="40">
        <f t="shared" si="11"/>
        <v>9.7809659208108783</v>
      </c>
      <c r="H103" s="34">
        <v>42961.991238425922</v>
      </c>
      <c r="I103" s="40">
        <f t="shared" si="12"/>
        <v>8.3230555555201136</v>
      </c>
      <c r="J103">
        <v>17989.330000000002</v>
      </c>
      <c r="K103">
        <v>18766.990000000002</v>
      </c>
      <c r="L103" s="40">
        <f t="shared" si="13"/>
        <v>81.405948323549339</v>
      </c>
      <c r="M103" s="40">
        <f t="shared" si="14"/>
        <v>52.265398541927446</v>
      </c>
      <c r="O103" s="34">
        <v>42961.992094907408</v>
      </c>
      <c r="P103" s="40">
        <f t="shared" si="15"/>
        <v>8.3436111111659557</v>
      </c>
      <c r="Q103">
        <v>4308.1899999999996</v>
      </c>
      <c r="R103">
        <v>4361.93</v>
      </c>
      <c r="S103" s="40">
        <f t="shared" si="16"/>
        <v>5.1688057652837953</v>
      </c>
      <c r="T103" s="40">
        <f t="shared" si="17"/>
        <v>3.2207168725618791</v>
      </c>
    </row>
    <row r="104" spans="1:34" x14ac:dyDescent="0.2">
      <c r="A104" s="34">
        <v>42962.003738425927</v>
      </c>
      <c r="B104" s="40">
        <f t="shared" si="9"/>
        <v>8.6230555556248873</v>
      </c>
      <c r="C104">
        <v>9688.68</v>
      </c>
      <c r="D104">
        <v>9650.8799999999992</v>
      </c>
      <c r="E104" s="40">
        <f t="shared" si="10"/>
        <v>16.277570443509848</v>
      </c>
      <c r="F104" s="40">
        <f t="shared" si="11"/>
        <v>9.9786175897209741</v>
      </c>
      <c r="H104" s="34">
        <v>42962.005115740743</v>
      </c>
      <c r="I104" s="40">
        <f t="shared" si="12"/>
        <v>8.6561111112241633</v>
      </c>
      <c r="J104">
        <v>17873.2</v>
      </c>
      <c r="K104">
        <v>18472.48</v>
      </c>
      <c r="L104" s="40">
        <f t="shared" si="13"/>
        <v>80.880432766337719</v>
      </c>
      <c r="M104" s="40">
        <f t="shared" si="14"/>
        <v>51.4451986843806</v>
      </c>
      <c r="O104" s="34">
        <v>42962.005960648145</v>
      </c>
      <c r="P104" s="40">
        <f t="shared" si="15"/>
        <v>8.6763888888526708</v>
      </c>
      <c r="Q104">
        <v>4263.3500000000004</v>
      </c>
      <c r="R104">
        <v>4510.2299999999996</v>
      </c>
      <c r="S104" s="40">
        <f t="shared" si="16"/>
        <v>5.1150084047877815</v>
      </c>
      <c r="T104" s="40">
        <f t="shared" si="17"/>
        <v>3.3302170965913622</v>
      </c>
    </row>
    <row r="105" spans="1:34" x14ac:dyDescent="0.2">
      <c r="A105" s="34">
        <v>42962.017511574071</v>
      </c>
      <c r="B105" s="40">
        <f t="shared" si="9"/>
        <v>8.9536111110937782</v>
      </c>
      <c r="C105">
        <v>9702.2999999999993</v>
      </c>
      <c r="D105">
        <v>9582.4</v>
      </c>
      <c r="E105" s="40">
        <f t="shared" si="10"/>
        <v>16.300452870160388</v>
      </c>
      <c r="F105" s="40">
        <f t="shared" si="11"/>
        <v>9.9078120535891294</v>
      </c>
      <c r="H105" s="34">
        <v>42962.01903935185</v>
      </c>
      <c r="I105" s="40">
        <f t="shared" si="12"/>
        <v>8.9902777777751908</v>
      </c>
      <c r="J105">
        <v>18248.95</v>
      </c>
      <c r="K105">
        <v>18707.57</v>
      </c>
      <c r="L105" s="40">
        <f t="shared" si="13"/>
        <v>82.580789871498027</v>
      </c>
      <c r="M105" s="40">
        <f t="shared" si="14"/>
        <v>52.099915958872764</v>
      </c>
      <c r="O105" s="34">
        <v>42962.019895833335</v>
      </c>
      <c r="P105" s="40">
        <f t="shared" si="15"/>
        <v>9.0108333334210329</v>
      </c>
      <c r="Q105">
        <v>4260.2299999999996</v>
      </c>
      <c r="R105">
        <v>4424.1400000000003</v>
      </c>
      <c r="S105" s="40">
        <f t="shared" si="16"/>
        <v>5.1112651450922506</v>
      </c>
      <c r="T105" s="40">
        <f t="shared" si="17"/>
        <v>3.2666508505583334</v>
      </c>
      <c r="AE105" s="34"/>
      <c r="AF105" s="34"/>
      <c r="AG105" s="34"/>
      <c r="AH105" s="34"/>
    </row>
    <row r="106" spans="1:34" x14ac:dyDescent="0.2">
      <c r="A106" s="34">
        <v>42962.031400462962</v>
      </c>
      <c r="B106" s="40">
        <f t="shared" si="9"/>
        <v>9.2869444444659166</v>
      </c>
      <c r="C106">
        <v>9683.2199999999993</v>
      </c>
      <c r="D106">
        <v>9519.4699999999993</v>
      </c>
      <c r="E106" s="40">
        <f t="shared" si="10"/>
        <v>16.268397312121301</v>
      </c>
      <c r="F106" s="40">
        <f t="shared" si="11"/>
        <v>9.8427449918371295</v>
      </c>
      <c r="H106" s="34">
        <v>42962.032916666663</v>
      </c>
      <c r="I106" s="40">
        <f t="shared" si="12"/>
        <v>9.3233333333046176</v>
      </c>
      <c r="J106">
        <v>18036.11</v>
      </c>
      <c r="K106">
        <v>18627.8</v>
      </c>
      <c r="L106" s="40">
        <f t="shared" si="13"/>
        <v>81.617638823561052</v>
      </c>
      <c r="M106" s="40">
        <f t="shared" si="14"/>
        <v>51.877759350823759</v>
      </c>
      <c r="O106" s="34">
        <v>42962.033773148149</v>
      </c>
      <c r="P106" s="40">
        <f t="shared" si="15"/>
        <v>9.3438888889504597</v>
      </c>
      <c r="Q106">
        <v>4169.24</v>
      </c>
      <c r="R106">
        <v>4383.8100000000004</v>
      </c>
      <c r="S106" s="40">
        <f t="shared" si="16"/>
        <v>5.0020987349331882</v>
      </c>
      <c r="T106" s="40">
        <f t="shared" si="17"/>
        <v>3.2368724012319068</v>
      </c>
    </row>
    <row r="107" spans="1:34" x14ac:dyDescent="0.2">
      <c r="A107" s="34">
        <v>42962.045277777775</v>
      </c>
      <c r="B107" s="40">
        <f t="shared" si="9"/>
        <v>9.6199999999953434</v>
      </c>
      <c r="C107">
        <v>9657.89</v>
      </c>
      <c r="D107">
        <v>9461.36</v>
      </c>
      <c r="E107" s="40">
        <f t="shared" si="10"/>
        <v>16.225841374745507</v>
      </c>
      <c r="F107" s="40">
        <f t="shared" si="11"/>
        <v>9.7826616141411389</v>
      </c>
      <c r="H107" s="34">
        <v>42962.046689814815</v>
      </c>
      <c r="I107" s="40">
        <f t="shared" si="12"/>
        <v>9.6538888889481314</v>
      </c>
      <c r="J107">
        <v>17634.54</v>
      </c>
      <c r="K107">
        <v>18427.14</v>
      </c>
      <c r="L107" s="40">
        <f t="shared" si="13"/>
        <v>79.800440146996237</v>
      </c>
      <c r="M107" s="40">
        <f t="shared" si="14"/>
        <v>51.318928399700376</v>
      </c>
      <c r="O107" s="34">
        <v>42962.047534722224</v>
      </c>
      <c r="P107" s="40">
        <f t="shared" si="15"/>
        <v>9.6741666667512618</v>
      </c>
      <c r="Q107">
        <v>4263.5600000000004</v>
      </c>
      <c r="R107">
        <v>4363.0600000000004</v>
      </c>
      <c r="S107" s="40">
        <f t="shared" si="16"/>
        <v>5.1152603549595961</v>
      </c>
      <c r="T107" s="40">
        <f t="shared" si="17"/>
        <v>3.2215512303039779</v>
      </c>
    </row>
    <row r="108" spans="1:34" x14ac:dyDescent="0.2">
      <c r="A108" s="34">
        <v>42962.059201388889</v>
      </c>
      <c r="B108" s="40">
        <f t="shared" si="9"/>
        <v>9.9541666667209938</v>
      </c>
      <c r="C108">
        <v>9610.7099999999991</v>
      </c>
      <c r="D108">
        <v>9471.26</v>
      </c>
      <c r="E108" s="40">
        <f t="shared" si="10"/>
        <v>16.146576111208596</v>
      </c>
      <c r="F108" s="40">
        <f t="shared" si="11"/>
        <v>9.7928978116835648</v>
      </c>
      <c r="H108" s="34">
        <v>42962.060717592591</v>
      </c>
      <c r="I108" s="40">
        <f t="shared" si="12"/>
        <v>9.9905555555596948</v>
      </c>
      <c r="J108">
        <v>17621.57</v>
      </c>
      <c r="K108">
        <v>18371.419999999998</v>
      </c>
      <c r="L108" s="40">
        <f t="shared" si="13"/>
        <v>79.741747847185366</v>
      </c>
      <c r="M108" s="40">
        <f t="shared" si="14"/>
        <v>51.163750184826469</v>
      </c>
      <c r="O108" s="34">
        <v>42962.061574074076</v>
      </c>
      <c r="P108" s="40">
        <f t="shared" si="15"/>
        <v>10.011111111205537</v>
      </c>
      <c r="Q108">
        <v>4055.05</v>
      </c>
      <c r="R108">
        <v>4432.68</v>
      </c>
      <c r="S108" s="40">
        <f t="shared" si="16"/>
        <v>4.8650978296022362</v>
      </c>
      <c r="T108" s="40">
        <f t="shared" si="17"/>
        <v>3.2729565276534904</v>
      </c>
      <c r="AE108" s="34"/>
      <c r="AF108" s="34"/>
      <c r="AG108" s="34"/>
      <c r="AH108" s="34"/>
    </row>
    <row r="109" spans="1:34" x14ac:dyDescent="0.2">
      <c r="A109" s="34">
        <v>42962.073217592595</v>
      </c>
      <c r="B109" s="40">
        <f t="shared" si="9"/>
        <v>10.290555555664469</v>
      </c>
      <c r="C109">
        <v>9444.9699999999993</v>
      </c>
      <c r="D109">
        <v>9691.4699999999993</v>
      </c>
      <c r="E109" s="40">
        <f t="shared" si="10"/>
        <v>15.868122851806147</v>
      </c>
      <c r="F109" s="40">
        <f t="shared" si="11"/>
        <v>10.020585999644915</v>
      </c>
      <c r="H109" s="34">
        <v>42962.074594907404</v>
      </c>
      <c r="I109" s="40">
        <f t="shared" si="12"/>
        <v>10.323611111089122</v>
      </c>
      <c r="J109">
        <v>18032.650000000001</v>
      </c>
      <c r="K109">
        <v>18460.189999999999</v>
      </c>
      <c r="L109" s="40">
        <f t="shared" si="13"/>
        <v>81.601981509964631</v>
      </c>
      <c r="M109" s="40">
        <f t="shared" si="14"/>
        <v>51.410971472234152</v>
      </c>
      <c r="O109" s="34">
        <v>42962.07545138889</v>
      </c>
      <c r="P109" s="40">
        <f t="shared" si="15"/>
        <v>10.344166666734964</v>
      </c>
      <c r="Q109">
        <v>4253.5</v>
      </c>
      <c r="R109">
        <v>4342.93</v>
      </c>
      <c r="S109" s="40">
        <f t="shared" si="16"/>
        <v>5.1031907419669569</v>
      </c>
      <c r="T109" s="40">
        <f t="shared" si="17"/>
        <v>3.2066878485796795</v>
      </c>
    </row>
    <row r="110" spans="1:34" x14ac:dyDescent="0.2">
      <c r="A110" s="34">
        <v>42962.086956018517</v>
      </c>
      <c r="B110" s="40">
        <f t="shared" si="9"/>
        <v>10.620277777779847</v>
      </c>
      <c r="C110">
        <v>9424.85</v>
      </c>
      <c r="D110">
        <v>9266.25</v>
      </c>
      <c r="E110" s="40">
        <f t="shared" si="10"/>
        <v>15.834320030645431</v>
      </c>
      <c r="F110" s="40">
        <f t="shared" si="11"/>
        <v>9.580925805807551</v>
      </c>
      <c r="H110" s="34">
        <v>42962.088356481479</v>
      </c>
      <c r="I110" s="40">
        <f t="shared" si="12"/>
        <v>10.653888888889924</v>
      </c>
      <c r="J110">
        <v>17776.150000000001</v>
      </c>
      <c r="K110">
        <v>18518.27</v>
      </c>
      <c r="L110" s="40">
        <f t="shared" si="13"/>
        <v>80.441258695663578</v>
      </c>
      <c r="M110" s="40">
        <f t="shared" si="14"/>
        <v>51.572722203028761</v>
      </c>
      <c r="O110" s="34">
        <v>42962.089201388888</v>
      </c>
      <c r="P110" s="40">
        <f t="shared" si="15"/>
        <v>10.674166666693054</v>
      </c>
      <c r="Q110">
        <v>4205.67</v>
      </c>
      <c r="R110">
        <v>4384.0600000000004</v>
      </c>
      <c r="S110" s="40">
        <f t="shared" si="16"/>
        <v>5.0458060909293927</v>
      </c>
      <c r="T110" s="40">
        <f t="shared" si="17"/>
        <v>3.2370569936527249</v>
      </c>
    </row>
    <row r="111" spans="1:34" x14ac:dyDescent="0.2">
      <c r="A111" s="34">
        <v>42962.100983796299</v>
      </c>
      <c r="B111" s="40">
        <f t="shared" si="9"/>
        <v>10.956944444566034</v>
      </c>
      <c r="C111">
        <v>9529.51</v>
      </c>
      <c r="D111">
        <v>9523.1299999999992</v>
      </c>
      <c r="E111" s="40">
        <f t="shared" si="10"/>
        <v>16.010155182866139</v>
      </c>
      <c r="F111" s="40">
        <f t="shared" si="11"/>
        <v>9.8465292830497848</v>
      </c>
      <c r="H111" s="34">
        <v>42962.102349537039</v>
      </c>
      <c r="I111" s="40">
        <f t="shared" si="12"/>
        <v>10.989722222322598</v>
      </c>
      <c r="J111">
        <v>17813.02</v>
      </c>
      <c r="K111">
        <v>18502.5</v>
      </c>
      <c r="L111" s="40">
        <f t="shared" si="13"/>
        <v>80.608104115403449</v>
      </c>
      <c r="M111" s="40">
        <f t="shared" si="14"/>
        <v>51.52880331486363</v>
      </c>
      <c r="O111" s="34">
        <v>42962.103206018517</v>
      </c>
      <c r="P111" s="40">
        <f t="shared" si="15"/>
        <v>11.010277777793817</v>
      </c>
      <c r="Q111">
        <v>4289.53</v>
      </c>
      <c r="R111">
        <v>4328.96</v>
      </c>
      <c r="S111" s="40">
        <f t="shared" si="16"/>
        <v>5.1464181928739912</v>
      </c>
      <c r="T111" s="40">
        <f t="shared" si="17"/>
        <v>3.1963728241043459</v>
      </c>
      <c r="AE111" s="34"/>
      <c r="AF111" s="34"/>
      <c r="AG111" s="34"/>
      <c r="AH111" s="34"/>
    </row>
    <row r="112" spans="1:34" x14ac:dyDescent="0.2">
      <c r="A112" s="34">
        <v>42962.114722222221</v>
      </c>
      <c r="B112" s="40">
        <f t="shared" si="9"/>
        <v>11.286666666681413</v>
      </c>
      <c r="C112">
        <v>9540.5499999999993</v>
      </c>
      <c r="D112">
        <v>9557.0300000000007</v>
      </c>
      <c r="E112" s="40">
        <f t="shared" si="10"/>
        <v>16.028703052926492</v>
      </c>
      <c r="F112" s="40">
        <f t="shared" si="11"/>
        <v>9.8815805049374834</v>
      </c>
      <c r="H112" s="34">
        <v>42962.116238425922</v>
      </c>
      <c r="I112" s="40">
        <f t="shared" si="12"/>
        <v>11.323055555520114</v>
      </c>
      <c r="J112">
        <v>17946.53</v>
      </c>
      <c r="K112">
        <v>18281.509999999998</v>
      </c>
      <c r="L112" s="40">
        <f t="shared" si="13"/>
        <v>81.212268259408646</v>
      </c>
      <c r="M112" s="40">
        <f t="shared" si="14"/>
        <v>50.913354038033376</v>
      </c>
      <c r="O112" s="34">
        <v>42962.117094907408</v>
      </c>
      <c r="P112" s="40">
        <f t="shared" si="15"/>
        <v>11.343611111165956</v>
      </c>
      <c r="Q112">
        <v>4220.84</v>
      </c>
      <c r="R112">
        <v>4418.83</v>
      </c>
      <c r="S112" s="40">
        <f t="shared" si="16"/>
        <v>5.0640064914361851</v>
      </c>
      <c r="T112" s="40">
        <f t="shared" si="17"/>
        <v>3.26273010754015</v>
      </c>
    </row>
    <row r="113" spans="1:34" x14ac:dyDescent="0.2">
      <c r="A113" s="34">
        <v>42962.128738425927</v>
      </c>
      <c r="B113" s="40">
        <f t="shared" si="9"/>
        <v>11.623055555624887</v>
      </c>
      <c r="C113">
        <v>9550.75</v>
      </c>
      <c r="D113">
        <v>9367.2199999999993</v>
      </c>
      <c r="E113" s="40">
        <f t="shared" si="10"/>
        <v>16.045839672003993</v>
      </c>
      <c r="F113" s="40">
        <f t="shared" si="11"/>
        <v>9.6853246811468079</v>
      </c>
      <c r="H113" s="34">
        <v>42962.130104166667</v>
      </c>
      <c r="I113" s="40">
        <f t="shared" si="12"/>
        <v>11.655833333381452</v>
      </c>
      <c r="J113">
        <v>17767.97</v>
      </c>
      <c r="K113">
        <v>18362.28</v>
      </c>
      <c r="L113" s="40">
        <f t="shared" si="13"/>
        <v>80.404242272189961</v>
      </c>
      <c r="M113" s="40">
        <f t="shared" si="14"/>
        <v>51.138295610455557</v>
      </c>
      <c r="O113" s="34">
        <v>42962.130960648145</v>
      </c>
      <c r="P113" s="40">
        <f t="shared" si="15"/>
        <v>11.676388888852671</v>
      </c>
      <c r="Q113">
        <v>4230.5600000000004</v>
      </c>
      <c r="R113">
        <v>4346.38</v>
      </c>
      <c r="S113" s="40">
        <f t="shared" si="16"/>
        <v>5.0756681851030292</v>
      </c>
      <c r="T113" s="40">
        <f t="shared" si="17"/>
        <v>3.2092352239869735</v>
      </c>
    </row>
    <row r="114" spans="1:34" x14ac:dyDescent="0.2">
      <c r="A114" s="34">
        <v>42962.142604166664</v>
      </c>
      <c r="B114" s="40">
        <f t="shared" si="9"/>
        <v>11.955833333311602</v>
      </c>
      <c r="C114">
        <v>9546.06</v>
      </c>
      <c r="D114">
        <v>9434.1299999999992</v>
      </c>
      <c r="E114" s="40">
        <f t="shared" si="10"/>
        <v>16.037960187349732</v>
      </c>
      <c r="F114" s="40">
        <f t="shared" si="11"/>
        <v>9.7545069011027312</v>
      </c>
      <c r="H114" s="34">
        <v>42962.143854166665</v>
      </c>
      <c r="I114" s="40">
        <f t="shared" si="12"/>
        <v>11.985833333339542</v>
      </c>
      <c r="J114">
        <v>17871.400000000001</v>
      </c>
      <c r="K114">
        <v>18494.52</v>
      </c>
      <c r="L114" s="40">
        <f t="shared" si="13"/>
        <v>80.872287343079464</v>
      </c>
      <c r="M114" s="40">
        <f t="shared" si="14"/>
        <v>51.506579299165608</v>
      </c>
      <c r="O114" s="34">
        <v>42962.14471064815</v>
      </c>
      <c r="P114" s="40">
        <f t="shared" si="15"/>
        <v>12.006388888985384</v>
      </c>
      <c r="Q114">
        <v>4169.8</v>
      </c>
      <c r="R114">
        <v>4288.3</v>
      </c>
      <c r="S114" s="40">
        <f t="shared" si="16"/>
        <v>5.0027706020580274</v>
      </c>
      <c r="T114" s="40">
        <f t="shared" si="17"/>
        <v>3.1663507127824393</v>
      </c>
      <c r="AE114" s="34"/>
      <c r="AF114" s="34"/>
      <c r="AG114" s="34"/>
      <c r="AH114" s="34"/>
    </row>
    <row r="115" spans="1:34" x14ac:dyDescent="0.2">
      <c r="A115" s="34">
        <v>42962.156504629631</v>
      </c>
      <c r="B115" s="40">
        <f t="shared" si="9"/>
        <v>12.289444444526453</v>
      </c>
      <c r="C115">
        <v>9635.6</v>
      </c>
      <c r="D115">
        <v>9497.8700000000008</v>
      </c>
      <c r="E115" s="40">
        <f t="shared" si="10"/>
        <v>16.188392821879088</v>
      </c>
      <c r="F115" s="40">
        <f t="shared" si="11"/>
        <v>9.8204114699263858</v>
      </c>
      <c r="H115" s="34">
        <v>42962.157881944448</v>
      </c>
      <c r="I115" s="40">
        <f t="shared" si="12"/>
        <v>12.322500000125729</v>
      </c>
      <c r="J115">
        <v>17705.400000000001</v>
      </c>
      <c r="K115">
        <v>18182.12</v>
      </c>
      <c r="L115" s="40">
        <f t="shared" si="13"/>
        <v>80.121098309262791</v>
      </c>
      <c r="M115" s="40">
        <f t="shared" si="14"/>
        <v>50.636556428982466</v>
      </c>
      <c r="O115" s="34">
        <v>42962.158738425926</v>
      </c>
      <c r="P115" s="40">
        <f t="shared" si="15"/>
        <v>12.343055555596948</v>
      </c>
      <c r="Q115">
        <v>4218.5200000000004</v>
      </c>
      <c r="R115">
        <v>4344.18</v>
      </c>
      <c r="S115" s="40">
        <f t="shared" si="16"/>
        <v>5.0612230419189963</v>
      </c>
      <c r="T115" s="40">
        <f t="shared" si="17"/>
        <v>3.2076108106837711</v>
      </c>
    </row>
    <row r="116" spans="1:34" x14ac:dyDescent="0.2">
      <c r="A116" s="34">
        <v>42962.170254629629</v>
      </c>
      <c r="B116" s="40">
        <f t="shared" si="9"/>
        <v>12.619444444484543</v>
      </c>
      <c r="C116">
        <v>9541.84</v>
      </c>
      <c r="D116">
        <v>9364.0499999999993</v>
      </c>
      <c r="E116" s="40">
        <f t="shared" si="10"/>
        <v>16.030870331221589</v>
      </c>
      <c r="F116" s="40">
        <f t="shared" si="11"/>
        <v>9.6820470300145356</v>
      </c>
      <c r="H116" s="34">
        <v>42962.171643518515</v>
      </c>
      <c r="I116" s="40">
        <f t="shared" si="12"/>
        <v>12.652777777751908</v>
      </c>
      <c r="J116">
        <v>17684.73</v>
      </c>
      <c r="K116">
        <v>18414.240000000002</v>
      </c>
      <c r="L116" s="40">
        <f t="shared" si="13"/>
        <v>80.02756169884718</v>
      </c>
      <c r="M116" s="40">
        <f t="shared" si="14"/>
        <v>51.283002359286286</v>
      </c>
      <c r="O116" s="34">
        <v>42962.172500000001</v>
      </c>
      <c r="P116" s="40">
        <f t="shared" si="15"/>
        <v>12.67333333339775</v>
      </c>
      <c r="Q116">
        <v>4159.46</v>
      </c>
      <c r="R116">
        <v>4298.74</v>
      </c>
      <c r="S116" s="40">
        <f t="shared" si="16"/>
        <v>4.990365055502969</v>
      </c>
      <c r="T116" s="40">
        <f t="shared" si="17"/>
        <v>3.1740592922758157</v>
      </c>
    </row>
    <row r="117" spans="1:34" x14ac:dyDescent="0.2">
      <c r="A117" s="34">
        <v>42962.184282407405</v>
      </c>
      <c r="B117" s="40">
        <f t="shared" si="9"/>
        <v>12.956111111096106</v>
      </c>
      <c r="C117">
        <v>9436.91</v>
      </c>
      <c r="D117">
        <v>9556.34</v>
      </c>
      <c r="E117" s="40">
        <f t="shared" si="10"/>
        <v>15.854581562613536</v>
      </c>
      <c r="F117" s="40">
        <f t="shared" si="11"/>
        <v>9.8808670729875558</v>
      </c>
      <c r="H117" s="34">
        <v>42962.185659722221</v>
      </c>
      <c r="I117" s="40">
        <f t="shared" si="12"/>
        <v>12.989166666695382</v>
      </c>
      <c r="J117">
        <v>17628.080000000002</v>
      </c>
      <c r="K117">
        <v>18449.37</v>
      </c>
      <c r="L117" s="40">
        <f t="shared" si="13"/>
        <v>79.77120712796939</v>
      </c>
      <c r="M117" s="40">
        <f t="shared" si="14"/>
        <v>51.380838157716276</v>
      </c>
      <c r="O117" s="34">
        <v>42962.186516203707</v>
      </c>
      <c r="P117" s="40">
        <f t="shared" si="15"/>
        <v>13.009722222341225</v>
      </c>
      <c r="Q117">
        <v>4201.4399999999996</v>
      </c>
      <c r="R117">
        <v>4334.2299999999996</v>
      </c>
      <c r="S117" s="40">
        <f t="shared" si="16"/>
        <v>5.0407310946114148</v>
      </c>
      <c r="T117" s="40">
        <f t="shared" si="17"/>
        <v>3.2002640323351979</v>
      </c>
      <c r="AE117" s="34"/>
      <c r="AF117" s="34"/>
      <c r="AG117" s="34"/>
      <c r="AH117" s="34"/>
    </row>
    <row r="118" spans="1:34" x14ac:dyDescent="0.2">
      <c r="A118" s="34">
        <v>42962.198159722226</v>
      </c>
      <c r="B118" s="40">
        <f t="shared" si="9"/>
        <v>13.289166666800156</v>
      </c>
      <c r="C118">
        <v>9327.57</v>
      </c>
      <c r="D118">
        <v>9456.5</v>
      </c>
      <c r="E118" s="40">
        <f t="shared" si="10"/>
        <v>15.670883726345501</v>
      </c>
      <c r="F118" s="40">
        <f t="shared" si="11"/>
        <v>9.7776365717112217</v>
      </c>
      <c r="H118" s="34">
        <v>42962.199537037035</v>
      </c>
      <c r="I118" s="40">
        <f t="shared" si="12"/>
        <v>13.322222222224809</v>
      </c>
      <c r="J118">
        <v>17776.86</v>
      </c>
      <c r="K118">
        <v>18433.400000000001</v>
      </c>
      <c r="L118" s="40">
        <f t="shared" si="13"/>
        <v>80.444471612615445</v>
      </c>
      <c r="M118" s="40">
        <f t="shared" si="14"/>
        <v>51.33636227667651</v>
      </c>
      <c r="O118" s="34">
        <v>42962.200381944444</v>
      </c>
      <c r="P118" s="40">
        <f t="shared" si="15"/>
        <v>13.34250000002794</v>
      </c>
      <c r="Q118">
        <v>4299.17</v>
      </c>
      <c r="R118">
        <v>4136.4399999999996</v>
      </c>
      <c r="S118" s="40">
        <f t="shared" si="16"/>
        <v>5.1579839055230012</v>
      </c>
      <c r="T118" s="40">
        <f t="shared" si="17"/>
        <v>3.0542218926805003</v>
      </c>
    </row>
    <row r="119" spans="1:34" x14ac:dyDescent="0.2">
      <c r="A119" s="34">
        <v>42962.212025462963</v>
      </c>
      <c r="B119" s="40">
        <f t="shared" si="9"/>
        <v>13.621944444486871</v>
      </c>
      <c r="C119">
        <v>9408.7800000000007</v>
      </c>
      <c r="D119">
        <v>9339.8700000000008</v>
      </c>
      <c r="E119" s="40">
        <f t="shared" si="10"/>
        <v>15.807321455294899</v>
      </c>
      <c r="F119" s="40">
        <f t="shared" si="11"/>
        <v>9.6570458929866749</v>
      </c>
      <c r="H119" s="34">
        <v>42962.213275462964</v>
      </c>
      <c r="I119" s="40">
        <f t="shared" si="12"/>
        <v>13.651944444514811</v>
      </c>
      <c r="J119">
        <v>17691.7</v>
      </c>
      <c r="K119">
        <v>18267.27</v>
      </c>
      <c r="L119" s="40">
        <f t="shared" si="13"/>
        <v>80.059102587797199</v>
      </c>
      <c r="M119" s="40">
        <f t="shared" si="14"/>
        <v>50.873696145359212</v>
      </c>
      <c r="O119" s="34">
        <v>42962.214131944442</v>
      </c>
      <c r="P119" s="40">
        <f t="shared" si="15"/>
        <v>13.67249999998603</v>
      </c>
      <c r="Q119">
        <v>4201.8900000000003</v>
      </c>
      <c r="R119">
        <v>4330.57</v>
      </c>
      <c r="S119" s="40">
        <f t="shared" si="16"/>
        <v>5.0412709878367323</v>
      </c>
      <c r="T119" s="40">
        <f t="shared" si="17"/>
        <v>3.1975615992944166</v>
      </c>
    </row>
    <row r="120" spans="1:34" x14ac:dyDescent="0.2">
      <c r="A120" s="34">
        <v>42962.225937499999</v>
      </c>
      <c r="B120" s="40">
        <f t="shared" si="9"/>
        <v>13.95583333336981</v>
      </c>
      <c r="C120">
        <v>9339.64</v>
      </c>
      <c r="D120">
        <v>9361.4</v>
      </c>
      <c r="E120" s="40">
        <f t="shared" si="10"/>
        <v>15.691162058920543</v>
      </c>
      <c r="F120" s="40">
        <f t="shared" si="11"/>
        <v>9.6793070377430777</v>
      </c>
      <c r="H120" s="34">
        <v>42962.227175925924</v>
      </c>
      <c r="I120" s="40">
        <f t="shared" si="12"/>
        <v>13.985555555555038</v>
      </c>
      <c r="J120">
        <v>17854.150000000001</v>
      </c>
      <c r="K120">
        <v>18223.830000000002</v>
      </c>
      <c r="L120" s="40">
        <f t="shared" si="13"/>
        <v>80.794227036854551</v>
      </c>
      <c r="M120" s="40">
        <f t="shared" si="14"/>
        <v>50.752717292988045</v>
      </c>
      <c r="O120" s="34">
        <v>42962.228032407409</v>
      </c>
      <c r="P120" s="40">
        <f t="shared" si="15"/>
        <v>14.00611111120088</v>
      </c>
      <c r="Q120">
        <v>4141.2</v>
      </c>
      <c r="R120">
        <v>4438.5200000000004</v>
      </c>
      <c r="S120" s="40">
        <f t="shared" si="16"/>
        <v>4.9684573881823351</v>
      </c>
      <c r="T120" s="40">
        <f t="shared" si="17"/>
        <v>3.2772686066038084</v>
      </c>
      <c r="AE120" s="34"/>
      <c r="AF120" s="34"/>
      <c r="AG120" s="34"/>
      <c r="AH120" s="34"/>
    </row>
    <row r="121" spans="1:34" x14ac:dyDescent="0.2">
      <c r="A121" s="34">
        <v>42962.239814814813</v>
      </c>
      <c r="B121" s="40">
        <f t="shared" si="9"/>
        <v>14.288888888899237</v>
      </c>
      <c r="C121">
        <v>9482.2199999999993</v>
      </c>
      <c r="D121">
        <v>9349.66</v>
      </c>
      <c r="E121" s="40">
        <f t="shared" si="10"/>
        <v>15.930705112652902</v>
      </c>
      <c r="F121" s="40">
        <f t="shared" si="11"/>
        <v>9.6671683550008485</v>
      </c>
      <c r="H121" s="34">
        <v>42962.24119212963</v>
      </c>
      <c r="I121" s="40">
        <f t="shared" si="12"/>
        <v>14.321944444498513</v>
      </c>
      <c r="J121">
        <v>17463.39</v>
      </c>
      <c r="K121">
        <v>18379.919999999998</v>
      </c>
      <c r="L121" s="40">
        <f t="shared" si="13"/>
        <v>79.02594615219067</v>
      </c>
      <c r="M121" s="40">
        <f t="shared" si="14"/>
        <v>51.187422381998552</v>
      </c>
      <c r="O121" s="34">
        <v>42962.242048611108</v>
      </c>
      <c r="P121" s="40">
        <f t="shared" si="15"/>
        <v>14.342499999969732</v>
      </c>
      <c r="Q121">
        <v>4058.99</v>
      </c>
      <c r="R121">
        <v>4395.76</v>
      </c>
      <c r="S121" s="40">
        <f t="shared" si="16"/>
        <v>4.8698248947305647</v>
      </c>
      <c r="T121" s="40">
        <f t="shared" si="17"/>
        <v>3.2456959189470265</v>
      </c>
    </row>
    <row r="122" spans="1:34" x14ac:dyDescent="0.2">
      <c r="A122" s="34">
        <v>42962.253692129627</v>
      </c>
      <c r="B122" s="40">
        <f t="shared" si="9"/>
        <v>14.621944444428664</v>
      </c>
      <c r="C122">
        <v>9255.86</v>
      </c>
      <c r="D122">
        <v>9416.7099999999991</v>
      </c>
      <c r="E122" s="40">
        <f t="shared" si="10"/>
        <v>15.550406573987896</v>
      </c>
      <c r="F122" s="40">
        <f t="shared" si="11"/>
        <v>9.7364953292654537</v>
      </c>
      <c r="H122" s="34">
        <v>42962.254930555559</v>
      </c>
      <c r="I122" s="40">
        <f t="shared" si="12"/>
        <v>14.651666666788515</v>
      </c>
      <c r="J122">
        <v>17718.419999999998</v>
      </c>
      <c r="K122">
        <v>18014.509999999998</v>
      </c>
      <c r="L122" s="40">
        <f t="shared" si="13"/>
        <v>80.180016870830812</v>
      </c>
      <c r="M122" s="40">
        <f t="shared" si="14"/>
        <v>50.16976855039286</v>
      </c>
      <c r="O122" s="34">
        <v>42962.255787037036</v>
      </c>
      <c r="P122" s="40">
        <f t="shared" si="15"/>
        <v>14.672222222259734</v>
      </c>
      <c r="Q122">
        <v>4251.57</v>
      </c>
      <c r="R122">
        <v>4339.6000000000004</v>
      </c>
      <c r="S122" s="40">
        <f t="shared" si="16"/>
        <v>5.1008751999117088</v>
      </c>
      <c r="T122" s="40">
        <f t="shared" si="17"/>
        <v>3.2042290775343782</v>
      </c>
    </row>
    <row r="123" spans="1:34" x14ac:dyDescent="0.2">
      <c r="A123" s="34">
        <v>42962.267569444448</v>
      </c>
      <c r="B123" s="40">
        <f t="shared" si="9"/>
        <v>14.955000000132713</v>
      </c>
      <c r="C123">
        <v>9493.0300000000007</v>
      </c>
      <c r="D123">
        <v>9077.2800000000007</v>
      </c>
      <c r="E123" s="40">
        <f t="shared" si="10"/>
        <v>15.948866568753669</v>
      </c>
      <c r="F123" s="40">
        <f t="shared" si="11"/>
        <v>9.3855385078689633</v>
      </c>
      <c r="H123" s="34">
        <v>42962.268958333334</v>
      </c>
      <c r="I123" s="40">
        <f t="shared" si="12"/>
        <v>14.988333333400078</v>
      </c>
      <c r="J123">
        <v>17804.09</v>
      </c>
      <c r="K123">
        <v>18174.86</v>
      </c>
      <c r="L123" s="40">
        <f t="shared" si="13"/>
        <v>80.56769376557223</v>
      </c>
      <c r="M123" s="40">
        <f t="shared" si="14"/>
        <v>50.616337587633147</v>
      </c>
      <c r="O123" s="34">
        <v>42962.269814814812</v>
      </c>
      <c r="P123" s="40">
        <f t="shared" si="15"/>
        <v>15.008888888871297</v>
      </c>
      <c r="Q123">
        <v>4124.54</v>
      </c>
      <c r="R123">
        <v>4368.55</v>
      </c>
      <c r="S123" s="40">
        <f t="shared" si="16"/>
        <v>4.9484693412183836</v>
      </c>
      <c r="T123" s="40">
        <f t="shared" si="17"/>
        <v>3.2256048798651502</v>
      </c>
      <c r="AE123" s="34"/>
      <c r="AF123" s="34"/>
      <c r="AG123" s="34"/>
      <c r="AH123" s="34"/>
    </row>
    <row r="124" spans="1:34" x14ac:dyDescent="0.2">
      <c r="A124" s="34">
        <v>42962.281319444446</v>
      </c>
      <c r="B124" s="40">
        <f t="shared" si="9"/>
        <v>15.285000000090804</v>
      </c>
      <c r="C124">
        <v>9298.1</v>
      </c>
      <c r="D124">
        <v>9491.82</v>
      </c>
      <c r="E124" s="40">
        <f t="shared" si="10"/>
        <v>15.621372337697075</v>
      </c>
      <c r="F124" s="40">
        <f t="shared" si="11"/>
        <v>9.8141560158726797</v>
      </c>
      <c r="H124" s="34">
        <v>42962.282847222225</v>
      </c>
      <c r="I124" s="40">
        <f t="shared" si="12"/>
        <v>15.321666666772217</v>
      </c>
      <c r="J124">
        <v>17733.93</v>
      </c>
      <c r="K124">
        <v>18415.16</v>
      </c>
      <c r="L124" s="40">
        <f t="shared" si="13"/>
        <v>80.250203267906102</v>
      </c>
      <c r="M124" s="40">
        <f t="shared" si="14"/>
        <v>51.28556452650961</v>
      </c>
      <c r="O124" s="34">
        <v>42962.283692129633</v>
      </c>
      <c r="P124" s="40">
        <f t="shared" si="15"/>
        <v>15.341944444575347</v>
      </c>
      <c r="Q124">
        <v>4174.32</v>
      </c>
      <c r="R124">
        <v>4323.4799999999996</v>
      </c>
      <c r="S124" s="40">
        <f t="shared" si="16"/>
        <v>5.008193529565653</v>
      </c>
      <c r="T124" s="40">
        <f t="shared" si="17"/>
        <v>3.1923265582400062</v>
      </c>
    </row>
    <row r="125" spans="1:34" x14ac:dyDescent="0.2">
      <c r="A125" s="34">
        <v>42962.295358796298</v>
      </c>
      <c r="B125" s="40">
        <f t="shared" si="9"/>
        <v>15.621944444545079</v>
      </c>
      <c r="C125">
        <v>9445.07</v>
      </c>
      <c r="D125">
        <v>9272.17</v>
      </c>
      <c r="E125" s="40">
        <f t="shared" si="10"/>
        <v>15.868290857875534</v>
      </c>
      <c r="F125" s="40">
        <f t="shared" si="11"/>
        <v>9.5870468451460518</v>
      </c>
      <c r="H125" s="34">
        <v>42962.296736111108</v>
      </c>
      <c r="I125" s="40">
        <f t="shared" si="12"/>
        <v>15.654999999969732</v>
      </c>
      <c r="J125">
        <v>17602.78</v>
      </c>
      <c r="K125">
        <v>18033.36</v>
      </c>
      <c r="L125" s="40">
        <f t="shared" si="13"/>
        <v>79.656718678839496</v>
      </c>
      <c r="M125" s="40">
        <f t="shared" si="14"/>
        <v>50.222265128827409</v>
      </c>
      <c r="O125" s="34">
        <v>42962.297592592593</v>
      </c>
      <c r="P125" s="40">
        <f t="shared" si="15"/>
        <v>15.675555555615574</v>
      </c>
      <c r="Q125">
        <v>4195.8100000000004</v>
      </c>
      <c r="R125">
        <v>4253.82</v>
      </c>
      <c r="S125" s="40">
        <f t="shared" si="16"/>
        <v>5.0339764304813404</v>
      </c>
      <c r="T125" s="40">
        <f t="shared" si="17"/>
        <v>3.1408917261031628</v>
      </c>
    </row>
    <row r="126" spans="1:34" x14ac:dyDescent="0.2">
      <c r="A126" s="34">
        <v>42962.30909722222</v>
      </c>
      <c r="B126" s="40">
        <f t="shared" si="9"/>
        <v>15.951666666660458</v>
      </c>
      <c r="C126">
        <v>9332.1299999999992</v>
      </c>
      <c r="D126">
        <v>9372.09</v>
      </c>
      <c r="E126" s="40">
        <f t="shared" si="10"/>
        <v>15.678544803109558</v>
      </c>
      <c r="F126" s="40">
        <f t="shared" si="11"/>
        <v>9.6903600631702034</v>
      </c>
      <c r="H126" s="34">
        <v>42962.310613425929</v>
      </c>
      <c r="I126" s="40">
        <f t="shared" si="12"/>
        <v>15.988055555673782</v>
      </c>
      <c r="J126">
        <v>17602.060000000001</v>
      </c>
      <c r="K126">
        <v>17996.62</v>
      </c>
      <c r="L126" s="40">
        <f t="shared" si="13"/>
        <v>79.653460509536202</v>
      </c>
      <c r="M126" s="40">
        <f t="shared" si="14"/>
        <v>50.119945537756578</v>
      </c>
      <c r="O126" s="34">
        <v>42962.311469907407</v>
      </c>
      <c r="P126" s="40">
        <f t="shared" si="15"/>
        <v>16.008611111145001</v>
      </c>
      <c r="Q126">
        <v>4127.51</v>
      </c>
      <c r="R126">
        <v>4290.0200000000004</v>
      </c>
      <c r="S126" s="40">
        <f t="shared" si="16"/>
        <v>4.952032636505475</v>
      </c>
      <c r="T126" s="40">
        <f t="shared" si="17"/>
        <v>3.1676207086376702</v>
      </c>
      <c r="AE126" s="34"/>
      <c r="AF126" s="34"/>
      <c r="AG126" s="34"/>
      <c r="AH126" s="34"/>
    </row>
    <row r="127" spans="1:34" x14ac:dyDescent="0.2">
      <c r="A127" s="34">
        <v>42962.32240740741</v>
      </c>
      <c r="B127" s="40">
        <f t="shared" si="9"/>
        <v>16.27111111121485</v>
      </c>
      <c r="C127">
        <v>9471.85</v>
      </c>
      <c r="D127">
        <v>9199.2199999999993</v>
      </c>
      <c r="E127" s="40">
        <f t="shared" si="10"/>
        <v>15.913282883257445</v>
      </c>
      <c r="F127" s="40">
        <f t="shared" si="11"/>
        <v>9.5116195107298989</v>
      </c>
      <c r="H127" s="34">
        <v>42962.32366898148</v>
      </c>
      <c r="I127" s="40">
        <f t="shared" si="12"/>
        <v>16.301388888910878</v>
      </c>
      <c r="J127">
        <v>17437.04</v>
      </c>
      <c r="K127">
        <v>17739.759999999998</v>
      </c>
      <c r="L127" s="40">
        <f t="shared" si="13"/>
        <v>78.906706206160138</v>
      </c>
      <c r="M127" s="40">
        <f t="shared" si="14"/>
        <v>49.404599588860158</v>
      </c>
      <c r="O127" s="34">
        <v>42962.324513888889</v>
      </c>
      <c r="P127" s="40">
        <f t="shared" si="15"/>
        <v>16.321666666714009</v>
      </c>
      <c r="Q127">
        <v>4192.6899999999996</v>
      </c>
      <c r="R127">
        <v>4187.01</v>
      </c>
      <c r="S127" s="40">
        <f t="shared" si="16"/>
        <v>5.0302331707858094</v>
      </c>
      <c r="T127" s="40">
        <f t="shared" si="17"/>
        <v>3.0915612475636496</v>
      </c>
    </row>
    <row r="128" spans="1:34" x14ac:dyDescent="0.2">
      <c r="A128" s="34">
        <v>42962.33630787037</v>
      </c>
      <c r="B128" s="40">
        <f t="shared" si="9"/>
        <v>16.604722222255077</v>
      </c>
      <c r="C128">
        <v>9466.74</v>
      </c>
      <c r="D128">
        <v>9216.2999999999993</v>
      </c>
      <c r="E128" s="40">
        <f t="shared" si="10"/>
        <v>15.904697773111755</v>
      </c>
      <c r="F128" s="40">
        <f t="shared" si="11"/>
        <v>9.5292795363889518</v>
      </c>
      <c r="H128" s="34">
        <v>42962.337546296294</v>
      </c>
      <c r="I128" s="40">
        <f t="shared" si="12"/>
        <v>16.634444444440305</v>
      </c>
      <c r="J128">
        <v>17627.310000000001</v>
      </c>
      <c r="K128">
        <v>18306.73</v>
      </c>
      <c r="L128" s="40">
        <f t="shared" si="13"/>
        <v>79.767722696908919</v>
      </c>
      <c r="M128" s="40">
        <f t="shared" si="14"/>
        <v>50.983590839525107</v>
      </c>
      <c r="O128" s="34">
        <v>42962.338402777779</v>
      </c>
      <c r="P128" s="40">
        <f t="shared" si="15"/>
        <v>16.655000000086147</v>
      </c>
      <c r="Q128">
        <v>4143.82</v>
      </c>
      <c r="R128">
        <v>4322.4399999999996</v>
      </c>
      <c r="S128" s="40">
        <f t="shared" si="16"/>
        <v>4.9716007665164019</v>
      </c>
      <c r="T128" s="40">
        <f t="shared" si="17"/>
        <v>3.1915586537694018</v>
      </c>
    </row>
    <row r="129" spans="1:34" x14ac:dyDescent="0.2">
      <c r="A129" s="34">
        <v>42962.350185185183</v>
      </c>
      <c r="B129" s="40">
        <f t="shared" si="9"/>
        <v>16.937777777784504</v>
      </c>
      <c r="C129">
        <v>9391.18</v>
      </c>
      <c r="D129">
        <v>9330.7000000000007</v>
      </c>
      <c r="E129" s="40">
        <f t="shared" si="10"/>
        <v>15.777752387082739</v>
      </c>
      <c r="F129" s="40">
        <f t="shared" si="11"/>
        <v>9.6475644857680845</v>
      </c>
      <c r="H129" s="34">
        <v>42962.3515625</v>
      </c>
      <c r="I129" s="40">
        <f t="shared" si="12"/>
        <v>16.97083333338378</v>
      </c>
      <c r="J129">
        <v>17568.93</v>
      </c>
      <c r="K129">
        <v>18308.37</v>
      </c>
      <c r="L129" s="40">
        <f t="shared" si="13"/>
        <v>79.503539469232905</v>
      </c>
      <c r="M129" s="40">
        <f t="shared" si="14"/>
        <v>50.988158181097134</v>
      </c>
      <c r="O129" s="34">
        <v>42962.352407407408</v>
      </c>
      <c r="P129" s="40">
        <f t="shared" si="15"/>
        <v>16.99111111118691</v>
      </c>
      <c r="Q129">
        <v>4066.28</v>
      </c>
      <c r="R129">
        <v>4311.1899999999996</v>
      </c>
      <c r="S129" s="40">
        <f t="shared" si="16"/>
        <v>4.8785711649806984</v>
      </c>
      <c r="T129" s="40">
        <f t="shared" si="17"/>
        <v>3.183251994832573</v>
      </c>
      <c r="AE129" s="34"/>
      <c r="AF129" s="34"/>
      <c r="AG129" s="34"/>
      <c r="AH129" s="34"/>
    </row>
    <row r="130" spans="1:34" x14ac:dyDescent="0.2">
      <c r="A130" s="34">
        <v>42962.363923611112</v>
      </c>
      <c r="B130" s="40">
        <f t="shared" si="9"/>
        <v>17.267500000074506</v>
      </c>
      <c r="C130">
        <v>9493.56</v>
      </c>
      <c r="D130">
        <v>9371.8700000000008</v>
      </c>
      <c r="E130" s="40">
        <f t="shared" si="10"/>
        <v>15.949757000921418</v>
      </c>
      <c r="F130" s="40">
        <f t="shared" si="11"/>
        <v>9.6901325921137058</v>
      </c>
      <c r="H130" s="34">
        <v>42962.365439814814</v>
      </c>
      <c r="I130" s="40">
        <f t="shared" si="12"/>
        <v>17.303888888913207</v>
      </c>
      <c r="J130">
        <v>17685.099999999999</v>
      </c>
      <c r="K130">
        <v>18308.14</v>
      </c>
      <c r="L130" s="40">
        <f t="shared" si="13"/>
        <v>80.029236035850275</v>
      </c>
      <c r="M130" s="40">
        <f t="shared" si="14"/>
        <v>50.987517639291305</v>
      </c>
      <c r="O130" s="34">
        <v>42962.366296296299</v>
      </c>
      <c r="P130" s="40">
        <f t="shared" si="15"/>
        <v>17.324444444559049</v>
      </c>
      <c r="Q130">
        <v>4198.47</v>
      </c>
      <c r="R130">
        <v>4442.1400000000003</v>
      </c>
      <c r="S130" s="40">
        <f t="shared" si="16"/>
        <v>5.0371677993243233</v>
      </c>
      <c r="T130" s="40">
        <f t="shared" si="17"/>
        <v>3.2799415048572591</v>
      </c>
    </row>
    <row r="131" spans="1:34" x14ac:dyDescent="0.2">
      <c r="A131" s="34">
        <v>42962.377800925926</v>
      </c>
      <c r="B131" s="40">
        <f t="shared" si="9"/>
        <v>17.600555555603933</v>
      </c>
      <c r="C131">
        <v>9264.26</v>
      </c>
      <c r="D131">
        <v>9397.2800000000007</v>
      </c>
      <c r="E131" s="40">
        <f t="shared" si="10"/>
        <v>15.564519083816426</v>
      </c>
      <c r="F131" s="40">
        <f t="shared" si="11"/>
        <v>9.7164054991392632</v>
      </c>
      <c r="H131" s="34">
        <v>42962.378935185188</v>
      </c>
      <c r="I131" s="40">
        <f t="shared" si="12"/>
        <v>17.627777777903248</v>
      </c>
      <c r="J131">
        <v>17787.169999999998</v>
      </c>
      <c r="K131">
        <v>18308.599999999999</v>
      </c>
      <c r="L131" s="40">
        <f t="shared" si="13"/>
        <v>80.491126786944648</v>
      </c>
      <c r="M131" s="40">
        <f t="shared" si="14"/>
        <v>50.98879872290297</v>
      </c>
      <c r="O131" s="34">
        <v>42962.379791666666</v>
      </c>
      <c r="P131" s="40">
        <f t="shared" si="15"/>
        <v>17.648333333374467</v>
      </c>
      <c r="Q131">
        <v>4166.8599999999997</v>
      </c>
      <c r="R131">
        <v>4312.75</v>
      </c>
      <c r="S131" s="40">
        <f t="shared" si="16"/>
        <v>4.9992432996526235</v>
      </c>
      <c r="T131" s="40">
        <f t="shared" si="17"/>
        <v>3.1844038515384803</v>
      </c>
    </row>
    <row r="132" spans="1:34" x14ac:dyDescent="0.2">
      <c r="AE132" s="34"/>
      <c r="AF132" s="34"/>
      <c r="AG132" s="34"/>
      <c r="AH132" s="34"/>
    </row>
    <row r="133" spans="1:34" x14ac:dyDescent="0.2">
      <c r="A133" t="s">
        <v>77</v>
      </c>
      <c r="H133" t="s">
        <v>78</v>
      </c>
      <c r="O133" t="s">
        <v>79</v>
      </c>
      <c r="R133" s="34"/>
    </row>
    <row r="134" spans="1:34" x14ac:dyDescent="0.2">
      <c r="A134" s="37" t="s">
        <v>17</v>
      </c>
      <c r="B134" t="s">
        <v>60</v>
      </c>
      <c r="C134">
        <f>'full exp'!D76</f>
        <v>0.24219999999999997</v>
      </c>
      <c r="H134" s="37" t="s">
        <v>20</v>
      </c>
      <c r="I134" t="s">
        <v>60</v>
      </c>
      <c r="J134">
        <f>'full exp'!D77</f>
        <v>8.539999999999992E-2</v>
      </c>
      <c r="O134" s="45" t="s">
        <v>95</v>
      </c>
      <c r="P134" s="43" t="s">
        <v>60</v>
      </c>
      <c r="Q134" s="43">
        <f>'full exp'!D78</f>
        <v>0.38090000000000002</v>
      </c>
      <c r="R134" s="43"/>
      <c r="S134" s="43"/>
      <c r="T134" s="43"/>
    </row>
    <row r="135" spans="1:34" x14ac:dyDescent="0.2">
      <c r="A135" t="s">
        <v>61</v>
      </c>
      <c r="F135">
        <v>0.55013000000000001</v>
      </c>
      <c r="H135" t="s">
        <v>61</v>
      </c>
      <c r="M135">
        <v>61.508940000000003</v>
      </c>
      <c r="O135" s="43" t="s">
        <v>61</v>
      </c>
      <c r="P135" s="43"/>
      <c r="Q135" s="43"/>
      <c r="R135" s="43"/>
      <c r="S135" s="43"/>
      <c r="T135" s="43">
        <v>14.480029999999999</v>
      </c>
    </row>
    <row r="136" spans="1:34" x14ac:dyDescent="0.2">
      <c r="A136" t="s">
        <v>62</v>
      </c>
      <c r="B136" t="s">
        <v>63</v>
      </c>
      <c r="C136" t="s">
        <v>64</v>
      </c>
      <c r="D136" t="s">
        <v>43</v>
      </c>
      <c r="E136" t="s">
        <v>44</v>
      </c>
      <c r="F136" t="s">
        <v>45</v>
      </c>
      <c r="H136" t="s">
        <v>62</v>
      </c>
      <c r="I136" t="s">
        <v>63</v>
      </c>
      <c r="J136" t="s">
        <v>64</v>
      </c>
      <c r="K136" t="s">
        <v>43</v>
      </c>
      <c r="L136" t="s">
        <v>44</v>
      </c>
      <c r="M136" t="s">
        <v>45</v>
      </c>
      <c r="O136" s="43" t="s">
        <v>62</v>
      </c>
      <c r="P136" s="43" t="s">
        <v>63</v>
      </c>
      <c r="Q136" s="43" t="s">
        <v>64</v>
      </c>
      <c r="R136" t="s">
        <v>43</v>
      </c>
      <c r="S136" s="43" t="s">
        <v>44</v>
      </c>
      <c r="T136" s="43" t="s">
        <v>45</v>
      </c>
    </row>
    <row r="137" spans="1:34" x14ac:dyDescent="0.2">
      <c r="A137" s="34">
        <v>42961.673449074071</v>
      </c>
      <c r="B137" s="40">
        <f>(A137-$B$14)*24</f>
        <v>0.69611111108679324</v>
      </c>
      <c r="C137">
        <v>1823.79</v>
      </c>
      <c r="D137">
        <v>1287.8800000000001</v>
      </c>
      <c r="E137" s="40">
        <f>(C137/$B$7)/$C$134</f>
        <v>3.0906450422381719</v>
      </c>
      <c r="F137" s="40">
        <f>(D137/$C$7)/$C$134</f>
        <v>1.3431613644355187</v>
      </c>
      <c r="H137" s="34">
        <v>42961.674305555556</v>
      </c>
      <c r="I137" s="40">
        <f>(H137-$B$14)*24</f>
        <v>0.71666666673263535</v>
      </c>
      <c r="J137">
        <v>27653.55</v>
      </c>
      <c r="K137">
        <v>26461.34</v>
      </c>
      <c r="L137" s="40">
        <f>(J137/$B$7)/$J$134</f>
        <v>132.90504260625784</v>
      </c>
      <c r="M137" s="40">
        <f>(K137/$C$7)/$J$134</f>
        <v>78.267397510819038</v>
      </c>
      <c r="O137" s="34">
        <v>42961.675162037034</v>
      </c>
      <c r="P137" s="40">
        <f>(O137-$B$14)*24</f>
        <v>0.73722222220385447</v>
      </c>
      <c r="Q137">
        <v>2783.36</v>
      </c>
      <c r="R137">
        <v>11811.35</v>
      </c>
      <c r="S137" s="40">
        <f>(Q137/$B$7)/$Q$134</f>
        <v>2.9992098055836549</v>
      </c>
      <c r="T137" s="40">
        <f>(R137/$C$7)/$Q$134</f>
        <v>7.8327722176282597</v>
      </c>
    </row>
    <row r="138" spans="1:34" x14ac:dyDescent="0.2">
      <c r="A138" s="34">
        <v>42961.687372685185</v>
      </c>
      <c r="B138" s="40">
        <f t="shared" ref="B138:B188" si="18">(A138-$B$14)*24</f>
        <v>1.0302777778124437</v>
      </c>
      <c r="C138">
        <v>1959.93</v>
      </c>
      <c r="D138">
        <v>1491.21</v>
      </c>
      <c r="E138" s="40">
        <f t="shared" ref="E138:E188" si="19">(C138/$B$7)/$C$134</f>
        <v>3.3213516565141057</v>
      </c>
      <c r="F138" s="40">
        <f t="shared" ref="F138:F188" si="20">(D138/$C$7)/$C$134</f>
        <v>1.555219165030818</v>
      </c>
      <c r="H138" s="34">
        <v>42961.68822916667</v>
      </c>
      <c r="I138" s="40">
        <f t="shared" ref="I138:I188" si="21">(H138-$B$14)*24</f>
        <v>1.0508333334582858</v>
      </c>
      <c r="J138">
        <v>27803.21</v>
      </c>
      <c r="K138">
        <v>27594.76</v>
      </c>
      <c r="L138" s="40">
        <f t="shared" ref="L138:L188" si="22">(J138/$B$7)/$J$134</f>
        <v>133.62431983021111</v>
      </c>
      <c r="M138" s="40">
        <f t="shared" ref="M138:M188" si="23">(K138/$C$7)/$J$134</f>
        <v>81.619829159658892</v>
      </c>
      <c r="O138" s="34">
        <v>42961.689085648148</v>
      </c>
      <c r="P138" s="40">
        <f t="shared" ref="P138:P188" si="24">(O138-$B$14)*24</f>
        <v>1.0713888889295049</v>
      </c>
      <c r="Q138">
        <v>2276.04</v>
      </c>
      <c r="R138">
        <v>9020.2999999999993</v>
      </c>
      <c r="S138" s="40">
        <f t="shared" ref="S138:S188" si="25">(Q138/$B$7)/$Q$134</f>
        <v>2.4525470962795399</v>
      </c>
      <c r="T138" s="40">
        <f t="shared" ref="T138:T188" si="26">(R138/$C$7)/$Q$134</f>
        <v>5.9818695775395856</v>
      </c>
      <c r="AE138" s="34"/>
      <c r="AF138" s="34"/>
      <c r="AG138" s="34"/>
      <c r="AH138" s="34"/>
    </row>
    <row r="139" spans="1:34" x14ac:dyDescent="0.2">
      <c r="A139" s="34">
        <v>42961.701388888891</v>
      </c>
      <c r="B139" s="40">
        <f t="shared" si="18"/>
        <v>1.3666666667559184</v>
      </c>
      <c r="C139">
        <v>1860.33</v>
      </c>
      <c r="D139">
        <v>1675.64</v>
      </c>
      <c r="E139" s="40">
        <f t="shared" si="19"/>
        <v>3.1525667381808975</v>
      </c>
      <c r="F139" s="40">
        <f t="shared" si="20"/>
        <v>1.7475656961073491</v>
      </c>
      <c r="H139" s="34">
        <v>42961.702245370368</v>
      </c>
      <c r="I139" s="40">
        <f t="shared" si="21"/>
        <v>1.3872222222271375</v>
      </c>
      <c r="J139">
        <v>27399.71</v>
      </c>
      <c r="K139">
        <v>28658.93</v>
      </c>
      <c r="L139" s="40">
        <f t="shared" si="22"/>
        <v>131.68506846134073</v>
      </c>
      <c r="M139" s="40">
        <f t="shared" si="23"/>
        <v>84.76743303796168</v>
      </c>
      <c r="O139" s="34">
        <v>42961.703090277777</v>
      </c>
      <c r="P139" s="40">
        <f t="shared" si="24"/>
        <v>1.407500000030268</v>
      </c>
      <c r="Q139">
        <v>1988.49</v>
      </c>
      <c r="R139">
        <v>6947.67</v>
      </c>
      <c r="S139" s="40">
        <f t="shared" si="25"/>
        <v>2.1426975692346808</v>
      </c>
      <c r="T139" s="40">
        <f t="shared" si="26"/>
        <v>4.6073917505830693</v>
      </c>
    </row>
    <row r="140" spans="1:34" x14ac:dyDescent="0.2">
      <c r="A140" s="34">
        <v>42961.715277777781</v>
      </c>
      <c r="B140" s="40">
        <f t="shared" si="18"/>
        <v>1.7000000001280569</v>
      </c>
      <c r="C140">
        <v>1807.38</v>
      </c>
      <c r="D140">
        <v>1717.88</v>
      </c>
      <c r="E140" s="40">
        <f t="shared" si="19"/>
        <v>3.0628362017778517</v>
      </c>
      <c r="F140" s="40">
        <f t="shared" si="20"/>
        <v>1.7916188190953266</v>
      </c>
      <c r="H140" s="34">
        <v>42961.716134259259</v>
      </c>
      <c r="I140" s="40">
        <f t="shared" si="21"/>
        <v>1.720555555599276</v>
      </c>
      <c r="J140">
        <v>27970.6</v>
      </c>
      <c r="K140">
        <v>29203.64</v>
      </c>
      <c r="L140" s="40">
        <f t="shared" si="22"/>
        <v>134.42880876858831</v>
      </c>
      <c r="M140" s="40">
        <f t="shared" si="23"/>
        <v>86.378577224088247</v>
      </c>
      <c r="O140" s="34">
        <v>42961.716990740744</v>
      </c>
      <c r="P140" s="40">
        <f t="shared" si="24"/>
        <v>1.7411111112451181</v>
      </c>
      <c r="Q140">
        <v>1791.76</v>
      </c>
      <c r="R140">
        <v>5555.7</v>
      </c>
      <c r="S140" s="40">
        <f t="shared" si="25"/>
        <v>1.9307111409420876</v>
      </c>
      <c r="T140" s="40">
        <f t="shared" si="26"/>
        <v>3.6842979515023533</v>
      </c>
    </row>
    <row r="141" spans="1:34" x14ac:dyDescent="0.2">
      <c r="A141" s="34">
        <v>42961.729178240741</v>
      </c>
      <c r="B141" s="40">
        <f t="shared" si="18"/>
        <v>2.033611111168284</v>
      </c>
      <c r="C141">
        <v>1829.99</v>
      </c>
      <c r="D141">
        <v>1835.6</v>
      </c>
      <c r="E141" s="40">
        <f t="shared" si="19"/>
        <v>3.101151733941645</v>
      </c>
      <c r="F141" s="40">
        <f t="shared" si="20"/>
        <v>1.9143918692407975</v>
      </c>
      <c r="H141" s="34">
        <v>42961.730023148149</v>
      </c>
      <c r="I141" s="40">
        <f t="shared" si="21"/>
        <v>2.0538888889714144</v>
      </c>
      <c r="J141">
        <v>27893.29</v>
      </c>
      <c r="K141">
        <v>29728.47</v>
      </c>
      <c r="L141" s="40">
        <f t="shared" si="22"/>
        <v>134.05725108995793</v>
      </c>
      <c r="M141" s="40">
        <f t="shared" si="23"/>
        <v>87.930920311611516</v>
      </c>
      <c r="O141" s="34">
        <v>42961.730879629627</v>
      </c>
      <c r="P141" s="40">
        <f t="shared" si="24"/>
        <v>2.0744444444426335</v>
      </c>
      <c r="Q141">
        <v>1677.47</v>
      </c>
      <c r="R141">
        <v>4454.43</v>
      </c>
      <c r="S141" s="40">
        <f t="shared" si="25"/>
        <v>1.8075579416864556</v>
      </c>
      <c r="T141" s="40">
        <f t="shared" si="26"/>
        <v>2.9539837147633294</v>
      </c>
      <c r="AE141" s="34"/>
      <c r="AF141" s="34"/>
      <c r="AG141" s="34"/>
      <c r="AH141" s="34"/>
    </row>
    <row r="142" spans="1:34" x14ac:dyDescent="0.2">
      <c r="A142" s="34">
        <v>42961.743055555555</v>
      </c>
      <c r="B142" s="40">
        <f t="shared" si="18"/>
        <v>2.3666666666977108</v>
      </c>
      <c r="C142">
        <v>1867.48</v>
      </c>
      <c r="D142">
        <v>1839.84</v>
      </c>
      <c r="E142" s="40">
        <f t="shared" si="19"/>
        <v>3.164683326193773</v>
      </c>
      <c r="F142" s="40">
        <f t="shared" si="20"/>
        <v>1.9188138683286056</v>
      </c>
      <c r="H142" s="34">
        <v>42961.74391203704</v>
      </c>
      <c r="I142" s="40">
        <f t="shared" si="21"/>
        <v>2.3872222223435529</v>
      </c>
      <c r="J142">
        <v>27840.85</v>
      </c>
      <c r="K142">
        <v>29908.66</v>
      </c>
      <c r="L142" s="40">
        <f t="shared" si="22"/>
        <v>133.80522050313374</v>
      </c>
      <c r="M142" s="40">
        <f t="shared" si="23"/>
        <v>88.463886607251666</v>
      </c>
      <c r="O142" s="34">
        <v>42961.744756944441</v>
      </c>
      <c r="P142" s="40">
        <f t="shared" si="24"/>
        <v>2.4074999999720603</v>
      </c>
      <c r="Q142">
        <v>1560.38</v>
      </c>
      <c r="R142">
        <v>3445.91</v>
      </c>
      <c r="S142" s="40">
        <f t="shared" si="25"/>
        <v>1.6813876021918195</v>
      </c>
      <c r="T142" s="40">
        <f t="shared" si="26"/>
        <v>2.285177233123004</v>
      </c>
    </row>
    <row r="143" spans="1:34" x14ac:dyDescent="0.2">
      <c r="A143" s="34">
        <v>42961.756828703707</v>
      </c>
      <c r="B143" s="40">
        <f t="shared" si="18"/>
        <v>2.6972222223412246</v>
      </c>
      <c r="C143">
        <v>1913</v>
      </c>
      <c r="D143">
        <v>1834.28</v>
      </c>
      <c r="E143" s="40">
        <f t="shared" si="19"/>
        <v>3.2418227788295932</v>
      </c>
      <c r="F143" s="40">
        <f t="shared" si="20"/>
        <v>1.9130152091474231</v>
      </c>
      <c r="H143" s="34">
        <v>42961.757673611108</v>
      </c>
      <c r="I143" s="40">
        <f t="shared" si="21"/>
        <v>2.717499999969732</v>
      </c>
      <c r="J143">
        <v>27870.86</v>
      </c>
      <c r="K143">
        <v>30091.42</v>
      </c>
      <c r="L143" s="40">
        <f t="shared" si="22"/>
        <v>133.94945082179495</v>
      </c>
      <c r="M143" s="40">
        <f t="shared" si="23"/>
        <v>89.00445445336517</v>
      </c>
      <c r="O143" s="34">
        <v>42961.758530092593</v>
      </c>
      <c r="P143" s="40">
        <f t="shared" si="24"/>
        <v>2.7380555556155741</v>
      </c>
      <c r="Q143">
        <v>1368.38</v>
      </c>
      <c r="R143">
        <v>2916.89</v>
      </c>
      <c r="S143" s="40">
        <f t="shared" si="25"/>
        <v>1.4744979858029725</v>
      </c>
      <c r="T143" s="40">
        <f t="shared" si="26"/>
        <v>1.9343542401061431</v>
      </c>
    </row>
    <row r="144" spans="1:34" x14ac:dyDescent="0.2">
      <c r="A144" s="34">
        <v>42961.77070601852</v>
      </c>
      <c r="B144" s="40">
        <f t="shared" si="18"/>
        <v>3.0302777778706513</v>
      </c>
      <c r="C144">
        <v>1905.36</v>
      </c>
      <c r="D144">
        <v>1976.17</v>
      </c>
      <c r="E144" s="40">
        <f t="shared" si="19"/>
        <v>3.2288758232466037</v>
      </c>
      <c r="F144" s="40">
        <f t="shared" si="20"/>
        <v>2.0609957399420282</v>
      </c>
      <c r="H144" s="34">
        <v>42961.771562499998</v>
      </c>
      <c r="I144" s="40">
        <f t="shared" si="21"/>
        <v>3.0508333333418705</v>
      </c>
      <c r="J144">
        <v>27898.43</v>
      </c>
      <c r="K144">
        <v>30029.81</v>
      </c>
      <c r="L144" s="40">
        <f t="shared" si="22"/>
        <v>134.08195431681293</v>
      </c>
      <c r="M144" s="40">
        <f t="shared" si="23"/>
        <v>88.822224288126321</v>
      </c>
      <c r="O144" s="34">
        <v>42961.772407407407</v>
      </c>
      <c r="P144" s="40">
        <f t="shared" si="24"/>
        <v>3.0711111111450009</v>
      </c>
      <c r="Q144">
        <v>1325.95</v>
      </c>
      <c r="R144">
        <v>2587</v>
      </c>
      <c r="S144" s="40">
        <f t="shared" si="25"/>
        <v>1.428777535681208</v>
      </c>
      <c r="T144" s="40">
        <f t="shared" si="26"/>
        <v>1.7155855788715351</v>
      </c>
      <c r="AE144" s="34"/>
      <c r="AF144" s="34"/>
      <c r="AG144" s="34"/>
      <c r="AH144" s="34"/>
    </row>
    <row r="145" spans="1:34" x14ac:dyDescent="0.2">
      <c r="A145" s="34">
        <v>42961.784733796296</v>
      </c>
      <c r="B145" s="40">
        <f t="shared" si="18"/>
        <v>3.3669444444822147</v>
      </c>
      <c r="C145">
        <v>1868.93</v>
      </c>
      <c r="D145">
        <v>1975.88</v>
      </c>
      <c r="E145" s="40">
        <f t="shared" si="19"/>
        <v>3.1671405363502307</v>
      </c>
      <c r="F145" s="40">
        <f t="shared" si="20"/>
        <v>2.0606932918912109</v>
      </c>
      <c r="H145" s="34">
        <v>42961.785590277781</v>
      </c>
      <c r="I145" s="40">
        <f t="shared" si="21"/>
        <v>3.3875000001280569</v>
      </c>
      <c r="J145">
        <v>27972.05</v>
      </c>
      <c r="K145">
        <v>30701.95</v>
      </c>
      <c r="L145" s="40">
        <f t="shared" si="22"/>
        <v>134.43577757772056</v>
      </c>
      <c r="M145" s="40">
        <f t="shared" si="23"/>
        <v>90.810281150058557</v>
      </c>
      <c r="O145" s="34">
        <v>42961.786435185182</v>
      </c>
      <c r="P145" s="40">
        <f t="shared" si="24"/>
        <v>3.4077777777565643</v>
      </c>
      <c r="Q145">
        <v>1324.32</v>
      </c>
      <c r="R145">
        <v>2205.02</v>
      </c>
      <c r="S145" s="40">
        <f t="shared" si="25"/>
        <v>1.4270211290420731</v>
      </c>
      <c r="T145" s="40">
        <f t="shared" si="26"/>
        <v>1.462273101323275</v>
      </c>
    </row>
    <row r="146" spans="1:34" x14ac:dyDescent="0.2">
      <c r="A146" s="34">
        <v>42961.798622685186</v>
      </c>
      <c r="B146" s="40">
        <f t="shared" si="18"/>
        <v>3.7002777778543532</v>
      </c>
      <c r="C146">
        <v>1892.89</v>
      </c>
      <c r="D146">
        <v>1985.36</v>
      </c>
      <c r="E146" s="40">
        <f t="shared" si="19"/>
        <v>3.2077438159010709</v>
      </c>
      <c r="F146" s="40">
        <f t="shared" si="20"/>
        <v>2.0705802143799898</v>
      </c>
      <c r="H146" s="34">
        <v>42961.799479166664</v>
      </c>
      <c r="I146" s="40">
        <f t="shared" si="21"/>
        <v>3.7208333333255723</v>
      </c>
      <c r="J146">
        <v>27737.57</v>
      </c>
      <c r="K146">
        <v>30477.759999999998</v>
      </c>
      <c r="L146" s="40">
        <f t="shared" si="22"/>
        <v>133.30884904990714</v>
      </c>
      <c r="M146" s="40">
        <f t="shared" si="23"/>
        <v>90.147171577831642</v>
      </c>
      <c r="O146" s="34">
        <v>42961.800335648149</v>
      </c>
      <c r="P146" s="40">
        <f t="shared" si="24"/>
        <v>3.7413888889714144</v>
      </c>
      <c r="Q146">
        <v>1298.78</v>
      </c>
      <c r="R146">
        <v>1969.07</v>
      </c>
      <c r="S146" s="40">
        <f t="shared" si="25"/>
        <v>1.3995004998620151</v>
      </c>
      <c r="T146" s="40">
        <f t="shared" si="26"/>
        <v>1.3058013512905196</v>
      </c>
    </row>
    <row r="147" spans="1:34" x14ac:dyDescent="0.2">
      <c r="A147" s="34">
        <v>42961.812523148146</v>
      </c>
      <c r="B147" s="40">
        <f t="shared" si="18"/>
        <v>4.0338888888945803</v>
      </c>
      <c r="C147">
        <v>1811.96</v>
      </c>
      <c r="D147">
        <v>2018.36</v>
      </c>
      <c r="E147" s="40">
        <f t="shared" si="19"/>
        <v>3.0705975966168686</v>
      </c>
      <c r="F147" s="40">
        <f t="shared" si="20"/>
        <v>2.1049967167143473</v>
      </c>
      <c r="H147" s="34">
        <v>42961.813368055555</v>
      </c>
      <c r="I147" s="40">
        <f t="shared" si="21"/>
        <v>4.0541666666977108</v>
      </c>
      <c r="J147">
        <v>28047.98</v>
      </c>
      <c r="K147">
        <v>30402.85</v>
      </c>
      <c r="L147" s="40">
        <f t="shared" si="22"/>
        <v>134.80070287248719</v>
      </c>
      <c r="M147" s="40">
        <f t="shared" si="23"/>
        <v>89.925602649442709</v>
      </c>
      <c r="O147" s="34">
        <v>42961.81422453704</v>
      </c>
      <c r="P147" s="40">
        <f t="shared" si="24"/>
        <v>4.0747222223435529</v>
      </c>
      <c r="Q147">
        <v>1249.22</v>
      </c>
      <c r="R147">
        <v>1801.47</v>
      </c>
      <c r="S147" s="40">
        <f t="shared" si="25"/>
        <v>1.3460971176316441</v>
      </c>
      <c r="T147" s="40">
        <f t="shared" si="26"/>
        <v>1.194656340459878</v>
      </c>
      <c r="AE147" s="34"/>
      <c r="AF147" s="34"/>
      <c r="AG147" s="34"/>
      <c r="AH147" s="34"/>
    </row>
    <row r="148" spans="1:34" x14ac:dyDescent="0.2">
      <c r="A148" s="34">
        <v>42961.826388888891</v>
      </c>
      <c r="B148" s="40">
        <f t="shared" si="18"/>
        <v>4.3666666667559184</v>
      </c>
      <c r="C148">
        <v>1825.89</v>
      </c>
      <c r="D148">
        <v>1993.16</v>
      </c>
      <c r="E148" s="40">
        <f t="shared" si="19"/>
        <v>3.0942037603958004</v>
      </c>
      <c r="F148" s="40">
        <f t="shared" si="20"/>
        <v>2.0787150240226566</v>
      </c>
      <c r="H148" s="34">
        <v>42961.827245370368</v>
      </c>
      <c r="I148" s="40">
        <f t="shared" si="21"/>
        <v>4.3872222222271375</v>
      </c>
      <c r="J148">
        <v>27794.49</v>
      </c>
      <c r="K148">
        <v>30447.39</v>
      </c>
      <c r="L148" s="40">
        <f t="shared" si="22"/>
        <v>133.58241085391236</v>
      </c>
      <c r="M148" s="40">
        <f t="shared" si="23"/>
        <v>90.057343138969387</v>
      </c>
      <c r="O148" s="34">
        <v>42961.828090277777</v>
      </c>
      <c r="P148" s="40">
        <f t="shared" si="24"/>
        <v>4.407500000030268</v>
      </c>
      <c r="Q148">
        <v>1269.24</v>
      </c>
      <c r="R148">
        <v>1595.44</v>
      </c>
      <c r="S148" s="40">
        <f t="shared" si="25"/>
        <v>1.3676696703405229</v>
      </c>
      <c r="T148" s="40">
        <f t="shared" si="26"/>
        <v>1.0580262295921152</v>
      </c>
    </row>
    <row r="149" spans="1:34" x14ac:dyDescent="0.2">
      <c r="A149" s="34">
        <v>42961.840127314812</v>
      </c>
      <c r="B149" s="40">
        <f t="shared" si="18"/>
        <v>4.6963888888712972</v>
      </c>
      <c r="C149">
        <v>1866.52</v>
      </c>
      <c r="D149">
        <v>2045.64</v>
      </c>
      <c r="E149" s="40">
        <f t="shared" si="19"/>
        <v>3.1630564836074289</v>
      </c>
      <c r="F149" s="40">
        <f t="shared" si="20"/>
        <v>2.1334476919774161</v>
      </c>
      <c r="H149" s="34">
        <v>42961.84097222222</v>
      </c>
      <c r="I149" s="40">
        <f t="shared" si="21"/>
        <v>4.7166666666744277</v>
      </c>
      <c r="J149">
        <v>27842.98</v>
      </c>
      <c r="K149">
        <v>30391.22</v>
      </c>
      <c r="L149" s="40">
        <f t="shared" si="22"/>
        <v>133.81545744344524</v>
      </c>
      <c r="M149" s="40">
        <f t="shared" si="23"/>
        <v>89.891203415199442</v>
      </c>
      <c r="O149" s="34">
        <v>42961.841828703706</v>
      </c>
      <c r="P149" s="40">
        <f t="shared" si="24"/>
        <v>4.7372222223202698</v>
      </c>
      <c r="Q149">
        <v>1207.1099999999999</v>
      </c>
      <c r="R149">
        <v>1526.26</v>
      </c>
      <c r="S149" s="40">
        <f t="shared" si="25"/>
        <v>1.3007214835371943</v>
      </c>
      <c r="T149" s="40">
        <f t="shared" si="26"/>
        <v>1.0121490705869614</v>
      </c>
    </row>
    <row r="150" spans="1:34" x14ac:dyDescent="0.2">
      <c r="A150" s="34">
        <v>42961.854143518518</v>
      </c>
      <c r="B150" s="40">
        <f t="shared" si="18"/>
        <v>5.032777777814772</v>
      </c>
      <c r="C150">
        <v>1826.86</v>
      </c>
      <c r="D150">
        <v>2049.37</v>
      </c>
      <c r="E150" s="40">
        <f t="shared" si="19"/>
        <v>3.0958475492590849</v>
      </c>
      <c r="F150" s="40">
        <f t="shared" si="20"/>
        <v>2.1373377996655116</v>
      </c>
      <c r="H150" s="34">
        <v>42961.855000000003</v>
      </c>
      <c r="I150" s="40">
        <f t="shared" si="21"/>
        <v>5.0533333334606141</v>
      </c>
      <c r="J150">
        <v>27906.77</v>
      </c>
      <c r="K150">
        <v>30194.26</v>
      </c>
      <c r="L150" s="40">
        <f t="shared" si="22"/>
        <v>134.12203698451154</v>
      </c>
      <c r="M150" s="40">
        <f t="shared" si="23"/>
        <v>89.308634784369289</v>
      </c>
      <c r="O150" s="34">
        <v>42961.855856481481</v>
      </c>
      <c r="P150" s="40">
        <f t="shared" si="24"/>
        <v>5.0738888889318332</v>
      </c>
      <c r="Q150">
        <v>1210.1500000000001</v>
      </c>
      <c r="R150">
        <v>1466.77</v>
      </c>
      <c r="S150" s="40">
        <f t="shared" si="25"/>
        <v>1.3039972357966845</v>
      </c>
      <c r="T150" s="40">
        <f t="shared" si="26"/>
        <v>0.97269789699319742</v>
      </c>
      <c r="AE150" s="34"/>
      <c r="AF150" s="34"/>
      <c r="AG150" s="34"/>
      <c r="AH150" s="34"/>
    </row>
    <row r="151" spans="1:34" x14ac:dyDescent="0.2">
      <c r="A151" s="34">
        <v>42961.868020833332</v>
      </c>
      <c r="B151" s="40">
        <f t="shared" si="18"/>
        <v>5.3658333333441988</v>
      </c>
      <c r="C151">
        <v>1906.47</v>
      </c>
      <c r="D151">
        <v>1987.83</v>
      </c>
      <c r="E151" s="40">
        <f t="shared" si="19"/>
        <v>3.2307568599870646</v>
      </c>
      <c r="F151" s="40">
        <f t="shared" si="20"/>
        <v>2.0731562374335009</v>
      </c>
      <c r="H151" s="34">
        <v>42961.86886574074</v>
      </c>
      <c r="I151" s="40">
        <f t="shared" si="21"/>
        <v>5.3861111111473292</v>
      </c>
      <c r="J151">
        <v>27814.92</v>
      </c>
      <c r="K151">
        <v>30444.5</v>
      </c>
      <c r="L151" s="40">
        <f t="shared" si="22"/>
        <v>133.68059897154808</v>
      </c>
      <c r="M151" s="40">
        <f t="shared" si="23"/>
        <v>90.048795091939041</v>
      </c>
      <c r="O151" s="34">
        <v>42961.869722222225</v>
      </c>
      <c r="P151" s="40">
        <f t="shared" si="24"/>
        <v>5.4066666667931713</v>
      </c>
      <c r="Q151">
        <v>1242.1500000000001</v>
      </c>
      <c r="R151">
        <v>1434.42</v>
      </c>
      <c r="S151" s="40">
        <f t="shared" si="25"/>
        <v>1.338478838528159</v>
      </c>
      <c r="T151" s="40">
        <f t="shared" si="26"/>
        <v>0.95124478780243826</v>
      </c>
    </row>
    <row r="152" spans="1:34" x14ac:dyDescent="0.2">
      <c r="A152" s="34">
        <v>42961.881909722222</v>
      </c>
      <c r="B152" s="40">
        <f t="shared" si="18"/>
        <v>5.6991666667163372</v>
      </c>
      <c r="C152">
        <v>1871.04</v>
      </c>
      <c r="D152">
        <v>1921.76</v>
      </c>
      <c r="E152" s="40">
        <f t="shared" si="19"/>
        <v>3.1707162007847995</v>
      </c>
      <c r="F152" s="40">
        <f t="shared" si="20"/>
        <v>2.0042502280628649</v>
      </c>
      <c r="H152" s="34">
        <v>42961.8827662037</v>
      </c>
      <c r="I152" s="40">
        <f t="shared" si="21"/>
        <v>5.7197222221875563</v>
      </c>
      <c r="J152">
        <v>27760.32</v>
      </c>
      <c r="K152">
        <v>30658.99</v>
      </c>
      <c r="L152" s="40">
        <f t="shared" si="22"/>
        <v>133.41818726215448</v>
      </c>
      <c r="M152" s="40">
        <f t="shared" si="23"/>
        <v>90.683213987282045</v>
      </c>
      <c r="O152" s="34">
        <v>42961.883622685185</v>
      </c>
      <c r="P152" s="40">
        <f t="shared" si="24"/>
        <v>5.7402777778333984</v>
      </c>
      <c r="Q152">
        <v>1135.71</v>
      </c>
      <c r="R152">
        <v>1337.95</v>
      </c>
      <c r="S152" s="40">
        <f t="shared" si="25"/>
        <v>1.2237844074425919</v>
      </c>
      <c r="T152" s="40">
        <f t="shared" si="26"/>
        <v>0.88727009093589904</v>
      </c>
    </row>
    <row r="153" spans="1:34" x14ac:dyDescent="0.2">
      <c r="A153" s="34">
        <v>42961.895787037036</v>
      </c>
      <c r="B153" s="40">
        <f t="shared" si="18"/>
        <v>6.032222222245764</v>
      </c>
      <c r="C153">
        <v>1882.91</v>
      </c>
      <c r="D153">
        <v>1991.39</v>
      </c>
      <c r="E153" s="40">
        <f t="shared" si="19"/>
        <v>3.1908314315138675</v>
      </c>
      <c r="F153" s="40">
        <f t="shared" si="20"/>
        <v>2.0768690479883594</v>
      </c>
      <c r="H153" s="34">
        <v>42961.896631944444</v>
      </c>
      <c r="I153" s="40">
        <f t="shared" si="21"/>
        <v>6.0525000000488944</v>
      </c>
      <c r="J153">
        <v>27541.65</v>
      </c>
      <c r="K153">
        <v>30328.12</v>
      </c>
      <c r="L153" s="40">
        <f t="shared" si="22"/>
        <v>132.36724278425888</v>
      </c>
      <c r="M153" s="40">
        <f t="shared" si="23"/>
        <v>89.70456612536708</v>
      </c>
      <c r="O153" s="34">
        <v>42961.897488425922</v>
      </c>
      <c r="P153" s="40">
        <f t="shared" si="24"/>
        <v>6.0730555555201136</v>
      </c>
      <c r="Q153">
        <v>1183.6600000000001</v>
      </c>
      <c r="R153">
        <v>1319.33</v>
      </c>
      <c r="S153" s="40">
        <f t="shared" si="25"/>
        <v>1.2754529340355358</v>
      </c>
      <c r="T153" s="40">
        <f t="shared" si="26"/>
        <v>0.8749221189689147</v>
      </c>
      <c r="AE153" s="34"/>
      <c r="AF153" s="34"/>
      <c r="AG153" s="34"/>
      <c r="AH153" s="34"/>
    </row>
    <row r="154" spans="1:34" x14ac:dyDescent="0.2">
      <c r="A154" s="34">
        <v>42961.90966435185</v>
      </c>
      <c r="B154" s="40">
        <f t="shared" si="18"/>
        <v>6.3652777777751908</v>
      </c>
      <c r="C154">
        <v>1873.5</v>
      </c>
      <c r="D154">
        <v>2005.1</v>
      </c>
      <c r="E154" s="40">
        <f t="shared" si="19"/>
        <v>3.1748849849123069</v>
      </c>
      <c r="F154" s="40">
        <f t="shared" si="20"/>
        <v>2.0911675403218144</v>
      </c>
      <c r="H154" s="34">
        <v>42961.910520833335</v>
      </c>
      <c r="I154" s="40">
        <f t="shared" si="21"/>
        <v>6.3858333334210329</v>
      </c>
      <c r="J154">
        <v>27540.89</v>
      </c>
      <c r="K154">
        <v>30737.65</v>
      </c>
      <c r="L154" s="40">
        <f t="shared" si="22"/>
        <v>132.3635901670585</v>
      </c>
      <c r="M154" s="40">
        <f t="shared" si="23"/>
        <v>90.915874672198257</v>
      </c>
      <c r="O154" s="34">
        <v>42961.911365740743</v>
      </c>
      <c r="P154" s="40">
        <f t="shared" si="24"/>
        <v>6.4061111112241633</v>
      </c>
      <c r="Q154">
        <v>1230.1500000000001</v>
      </c>
      <c r="R154">
        <v>1314.16</v>
      </c>
      <c r="S154" s="40">
        <f t="shared" si="25"/>
        <v>1.3255482375038561</v>
      </c>
      <c r="T154" s="40">
        <f t="shared" si="26"/>
        <v>0.87149360043672863</v>
      </c>
    </row>
    <row r="155" spans="1:34" x14ac:dyDescent="0.2">
      <c r="A155" s="34">
        <v>42961.923530092594</v>
      </c>
      <c r="B155" s="40">
        <f t="shared" si="18"/>
        <v>6.6980555556365289</v>
      </c>
      <c r="C155">
        <v>1851.9</v>
      </c>
      <c r="D155">
        <v>1992.14</v>
      </c>
      <c r="E155" s="40">
        <f t="shared" si="19"/>
        <v>3.1382810267195631</v>
      </c>
      <c r="F155" s="40">
        <f t="shared" si="20"/>
        <v>2.0776512412232311</v>
      </c>
      <c r="H155" s="34">
        <v>42961.924386574072</v>
      </c>
      <c r="I155" s="40">
        <f t="shared" si="21"/>
        <v>6.718611111107748</v>
      </c>
      <c r="J155">
        <v>27613.7</v>
      </c>
      <c r="K155">
        <v>30299.35</v>
      </c>
      <c r="L155" s="40">
        <f t="shared" si="22"/>
        <v>132.71352050700264</v>
      </c>
      <c r="M155" s="40">
        <f t="shared" si="23"/>
        <v>89.619470169289784</v>
      </c>
      <c r="O155" s="34">
        <v>42961.925243055557</v>
      </c>
      <c r="P155" s="40">
        <f t="shared" si="24"/>
        <v>6.7391666667535901</v>
      </c>
      <c r="Q155">
        <v>1187.6099999999999</v>
      </c>
      <c r="R155">
        <v>1384.99</v>
      </c>
      <c r="S155" s="40">
        <f t="shared" si="25"/>
        <v>1.279709256872702</v>
      </c>
      <c r="T155" s="40">
        <f t="shared" si="26"/>
        <v>0.91846496748406947</v>
      </c>
    </row>
    <row r="156" spans="1:34" x14ac:dyDescent="0.2">
      <c r="A156" s="34">
        <v>42961.937268518515</v>
      </c>
      <c r="B156" s="40">
        <f t="shared" si="18"/>
        <v>7.0277777777519077</v>
      </c>
      <c r="C156">
        <v>1780.8</v>
      </c>
      <c r="D156">
        <v>2015.27</v>
      </c>
      <c r="E156" s="40">
        <f t="shared" si="19"/>
        <v>3.017792997668447</v>
      </c>
      <c r="F156" s="40">
        <f t="shared" si="20"/>
        <v>2.1017740805866758</v>
      </c>
      <c r="H156" s="34">
        <v>42961.938125000001</v>
      </c>
      <c r="I156" s="40">
        <f t="shared" si="21"/>
        <v>7.0483333333977498</v>
      </c>
      <c r="J156">
        <v>27490.400000000001</v>
      </c>
      <c r="K156">
        <v>30055.17</v>
      </c>
      <c r="L156" s="40">
        <f t="shared" si="22"/>
        <v>132.1209314269984</v>
      </c>
      <c r="M156" s="40">
        <f t="shared" si="23"/>
        <v>88.897234140268125</v>
      </c>
      <c r="O156" s="34">
        <v>42961.938981481479</v>
      </c>
      <c r="P156" s="40">
        <f t="shared" si="24"/>
        <v>7.0688888888689689</v>
      </c>
      <c r="Q156">
        <v>1177.1600000000001</v>
      </c>
      <c r="R156">
        <v>1248.46</v>
      </c>
      <c r="S156" s="40">
        <f t="shared" si="25"/>
        <v>1.268448858480705</v>
      </c>
      <c r="T156" s="40">
        <f t="shared" si="26"/>
        <v>0.82792422566600588</v>
      </c>
      <c r="AE156" s="34"/>
      <c r="AF156" s="34"/>
      <c r="AG156" s="34"/>
      <c r="AH156" s="34"/>
    </row>
    <row r="157" spans="1:34" x14ac:dyDescent="0.2">
      <c r="A157" s="34">
        <v>42961.951145833336</v>
      </c>
      <c r="B157" s="40">
        <f t="shared" si="18"/>
        <v>7.3608333334559575</v>
      </c>
      <c r="C157">
        <v>1815.92</v>
      </c>
      <c r="D157">
        <v>1876.1</v>
      </c>
      <c r="E157" s="40">
        <f t="shared" si="19"/>
        <v>3.0773083222855386</v>
      </c>
      <c r="F157" s="40">
        <f t="shared" si="20"/>
        <v>1.9566303039238722</v>
      </c>
      <c r="H157" s="34">
        <v>42961.952002314814</v>
      </c>
      <c r="I157" s="40">
        <f t="shared" si="21"/>
        <v>7.3813888889271766</v>
      </c>
      <c r="J157">
        <v>27489.48</v>
      </c>
      <c r="K157">
        <v>30650.82</v>
      </c>
      <c r="L157" s="40">
        <f t="shared" si="22"/>
        <v>132.11650983775584</v>
      </c>
      <c r="M157" s="40">
        <f t="shared" si="23"/>
        <v>90.659048747061263</v>
      </c>
      <c r="O157" s="34">
        <v>42961.9528587963</v>
      </c>
      <c r="P157" s="40">
        <f t="shared" si="24"/>
        <v>7.4019444445730187</v>
      </c>
      <c r="Q157">
        <v>1144.03</v>
      </c>
      <c r="R157">
        <v>1216.8900000000001</v>
      </c>
      <c r="S157" s="40">
        <f t="shared" si="25"/>
        <v>1.2327496241527751</v>
      </c>
      <c r="T157" s="40">
        <f t="shared" si="26"/>
        <v>0.80698837845882587</v>
      </c>
    </row>
    <row r="158" spans="1:34" x14ac:dyDescent="0.2">
      <c r="A158" s="34">
        <v>42961.965173611112</v>
      </c>
      <c r="B158" s="40">
        <f t="shared" si="18"/>
        <v>7.6975000000675209</v>
      </c>
      <c r="C158">
        <v>1842.92</v>
      </c>
      <c r="D158">
        <v>1996.57</v>
      </c>
      <c r="E158" s="40">
        <f t="shared" si="19"/>
        <v>3.1230632700264684</v>
      </c>
      <c r="F158" s="40">
        <f t="shared" si="20"/>
        <v>2.0822713959305399</v>
      </c>
      <c r="H158" s="34">
        <v>42961.96603009259</v>
      </c>
      <c r="I158" s="40">
        <f t="shared" si="21"/>
        <v>7.71805555553874</v>
      </c>
      <c r="J158">
        <v>27284.28</v>
      </c>
      <c r="K158">
        <v>30185.88</v>
      </c>
      <c r="L158" s="40">
        <f t="shared" si="22"/>
        <v>131.13030319366118</v>
      </c>
      <c r="M158" s="40">
        <f t="shared" si="23"/>
        <v>89.283848405783004</v>
      </c>
      <c r="O158" s="34">
        <v>42961.966874999998</v>
      </c>
      <c r="P158" s="40">
        <f t="shared" si="24"/>
        <v>7.7383333333418705</v>
      </c>
      <c r="Q158">
        <v>1070.53</v>
      </c>
      <c r="R158">
        <v>1303.18</v>
      </c>
      <c r="S158" s="40">
        <f t="shared" si="25"/>
        <v>1.1535496928789195</v>
      </c>
      <c r="T158" s="40">
        <f t="shared" si="26"/>
        <v>0.86421214328326523</v>
      </c>
    </row>
    <row r="159" spans="1:34" x14ac:dyDescent="0.2">
      <c r="A159" s="34">
        <v>42961.979062500002</v>
      </c>
      <c r="B159" s="40">
        <f t="shared" si="18"/>
        <v>8.0308333334396593</v>
      </c>
      <c r="C159">
        <v>1909.56</v>
      </c>
      <c r="D159">
        <v>2061.02</v>
      </c>
      <c r="E159" s="40">
        <f t="shared" si="19"/>
        <v>3.2359932595618597</v>
      </c>
      <c r="F159" s="40">
        <f t="shared" si="20"/>
        <v>2.1494878679138529</v>
      </c>
      <c r="H159" s="34">
        <v>42961.97991898148</v>
      </c>
      <c r="I159" s="40">
        <f t="shared" si="21"/>
        <v>8.0513888889108784</v>
      </c>
      <c r="J159">
        <v>27720.19</v>
      </c>
      <c r="K159">
        <v>30069.59</v>
      </c>
      <c r="L159" s="40">
        <f t="shared" si="22"/>
        <v>133.22531946182542</v>
      </c>
      <c r="M159" s="40">
        <f t="shared" si="23"/>
        <v>88.939885641367709</v>
      </c>
      <c r="O159" s="34">
        <v>42961.980775462966</v>
      </c>
      <c r="P159" s="40">
        <f t="shared" si="24"/>
        <v>8.0719444445567206</v>
      </c>
      <c r="Q159">
        <v>1194.67</v>
      </c>
      <c r="R159">
        <v>1395.51</v>
      </c>
      <c r="S159" s="40">
        <f t="shared" si="25"/>
        <v>1.2873167604753337</v>
      </c>
      <c r="T159" s="40">
        <f t="shared" si="26"/>
        <v>0.92544137269849869</v>
      </c>
      <c r="AE159" s="34"/>
      <c r="AF159" s="34"/>
      <c r="AG159" s="34"/>
      <c r="AH159" s="34"/>
    </row>
    <row r="160" spans="1:34" x14ac:dyDescent="0.2">
      <c r="A160" s="34">
        <v>42961.992951388886</v>
      </c>
      <c r="B160" s="40">
        <f t="shared" si="18"/>
        <v>8.3641666666371748</v>
      </c>
      <c r="C160">
        <v>1741.4</v>
      </c>
      <c r="D160">
        <v>2044.89</v>
      </c>
      <c r="E160" s="40">
        <f t="shared" si="19"/>
        <v>2.9510246665205719</v>
      </c>
      <c r="F160" s="40">
        <f t="shared" si="20"/>
        <v>2.1326654987425444</v>
      </c>
      <c r="H160" s="34">
        <v>42961.993807870371</v>
      </c>
      <c r="I160" s="40">
        <f t="shared" si="21"/>
        <v>8.3847222222830169</v>
      </c>
      <c r="J160">
        <v>27536.52</v>
      </c>
      <c r="K160">
        <v>30332.99</v>
      </c>
      <c r="L160" s="40">
        <f t="shared" si="22"/>
        <v>132.34258761815647</v>
      </c>
      <c r="M160" s="40">
        <f t="shared" si="23"/>
        <v>89.718970619843844</v>
      </c>
      <c r="O160" s="34">
        <v>42961.994652777779</v>
      </c>
      <c r="P160" s="40">
        <f t="shared" si="24"/>
        <v>8.4050000000861473</v>
      </c>
      <c r="Q160">
        <v>1161.6600000000001</v>
      </c>
      <c r="R160">
        <v>1261.01</v>
      </c>
      <c r="S160" s="40">
        <f t="shared" si="25"/>
        <v>1.251746832157647</v>
      </c>
      <c r="T160" s="40">
        <f t="shared" si="26"/>
        <v>0.83624683835051972</v>
      </c>
    </row>
    <row r="161" spans="1:34" x14ac:dyDescent="0.2">
      <c r="A161" s="34">
        <v>42962.00681712963</v>
      </c>
      <c r="B161" s="40">
        <f t="shared" si="18"/>
        <v>8.6969444444985129</v>
      </c>
      <c r="C161">
        <v>1864.49</v>
      </c>
      <c r="D161">
        <v>2061.8000000000002</v>
      </c>
      <c r="E161" s="40">
        <f t="shared" si="19"/>
        <v>3.1596163893883888</v>
      </c>
      <c r="F161" s="40">
        <f t="shared" si="20"/>
        <v>2.1503013488781195</v>
      </c>
      <c r="H161" s="34">
        <v>42962.007673611108</v>
      </c>
      <c r="I161" s="40">
        <f t="shared" si="21"/>
        <v>8.717499999969732</v>
      </c>
      <c r="J161">
        <v>27417.67</v>
      </c>
      <c r="K161">
        <v>30055.24</v>
      </c>
      <c r="L161" s="40">
        <f t="shared" si="22"/>
        <v>131.77138557307535</v>
      </c>
      <c r="M161" s="40">
        <f t="shared" si="23"/>
        <v>88.897441186389983</v>
      </c>
      <c r="O161" s="34">
        <v>42962.008530092593</v>
      </c>
      <c r="P161" s="40">
        <f t="shared" si="24"/>
        <v>8.7380555556155741</v>
      </c>
      <c r="Q161">
        <v>1160.92</v>
      </c>
      <c r="R161">
        <v>1307.04</v>
      </c>
      <c r="S161" s="40">
        <f t="shared" si="25"/>
        <v>1.2509494450944816</v>
      </c>
      <c r="T161" s="40">
        <f t="shared" si="26"/>
        <v>0.86677192694559391</v>
      </c>
    </row>
    <row r="162" spans="1:34" x14ac:dyDescent="0.2">
      <c r="A162" s="34">
        <v>42962.020752314813</v>
      </c>
      <c r="B162" s="40">
        <f t="shared" si="18"/>
        <v>9.031388888892252</v>
      </c>
      <c r="C162">
        <v>1753.47</v>
      </c>
      <c r="D162">
        <v>1883.61</v>
      </c>
      <c r="E162" s="40">
        <f t="shared" si="19"/>
        <v>2.9714788227884612</v>
      </c>
      <c r="F162" s="40">
        <f t="shared" si="20"/>
        <v>1.9644626655157214</v>
      </c>
      <c r="H162" s="34">
        <v>42962.021597222221</v>
      </c>
      <c r="I162" s="40">
        <f t="shared" si="21"/>
        <v>9.0516666666953824</v>
      </c>
      <c r="J162">
        <v>27376.37</v>
      </c>
      <c r="K162">
        <v>30425.16</v>
      </c>
      <c r="L162" s="40">
        <f t="shared" si="22"/>
        <v>131.57289466468785</v>
      </c>
      <c r="M162" s="40">
        <f t="shared" si="23"/>
        <v>89.991591206275672</v>
      </c>
      <c r="O162" s="34">
        <v>42962.022453703707</v>
      </c>
      <c r="P162" s="40">
        <f t="shared" si="24"/>
        <v>9.0722222223412246</v>
      </c>
      <c r="Q162">
        <v>1133.69</v>
      </c>
      <c r="R162">
        <v>1282.3900000000001</v>
      </c>
      <c r="S162" s="40">
        <f t="shared" si="25"/>
        <v>1.2216077562701675</v>
      </c>
      <c r="T162" s="40">
        <f t="shared" si="26"/>
        <v>0.85042512195170794</v>
      </c>
      <c r="AE162" s="34"/>
      <c r="AF162" s="34"/>
      <c r="AG162" s="34"/>
      <c r="AH162" s="34"/>
    </row>
    <row r="163" spans="1:34" x14ac:dyDescent="0.2">
      <c r="A163" s="34">
        <v>42962.034629629627</v>
      </c>
      <c r="B163" s="40">
        <f t="shared" si="18"/>
        <v>9.3644444444216788</v>
      </c>
      <c r="C163">
        <v>1803.42</v>
      </c>
      <c r="D163">
        <v>1931.49</v>
      </c>
      <c r="E163" s="40">
        <f t="shared" si="19"/>
        <v>3.0561254761091816</v>
      </c>
      <c r="F163" s="40">
        <f t="shared" si="20"/>
        <v>2.0143978816299346</v>
      </c>
      <c r="H163" s="34">
        <v>42962.035486111112</v>
      </c>
      <c r="I163" s="40">
        <f t="shared" si="21"/>
        <v>9.3850000000675209</v>
      </c>
      <c r="J163">
        <v>27413.84</v>
      </c>
      <c r="K163">
        <v>30326.49</v>
      </c>
      <c r="L163" s="40">
        <f t="shared" si="22"/>
        <v>131.75297830481568</v>
      </c>
      <c r="M163" s="40">
        <f t="shared" si="23"/>
        <v>89.699744908529894</v>
      </c>
      <c r="O163" s="34">
        <v>42962.03633101852</v>
      </c>
      <c r="P163" s="40">
        <f t="shared" si="24"/>
        <v>9.4052777778706513</v>
      </c>
      <c r="Q163">
        <v>1135.2</v>
      </c>
      <c r="R163">
        <v>1287.8800000000001</v>
      </c>
      <c r="S163" s="40">
        <f t="shared" si="25"/>
        <v>1.223234856899059</v>
      </c>
      <c r="T163" s="40">
        <f t="shared" si="26"/>
        <v>0.85406585052843953</v>
      </c>
    </row>
    <row r="164" spans="1:34" x14ac:dyDescent="0.2">
      <c r="A164" s="34">
        <v>42962.048391203702</v>
      </c>
      <c r="B164" s="40">
        <f t="shared" si="18"/>
        <v>9.6947222222224809</v>
      </c>
      <c r="C164">
        <v>1860.41</v>
      </c>
      <c r="D164">
        <v>2057.0100000000002</v>
      </c>
      <c r="E164" s="40">
        <f t="shared" si="19"/>
        <v>3.1527023083964263</v>
      </c>
      <c r="F164" s="40">
        <f t="shared" si="20"/>
        <v>2.1453057414180723</v>
      </c>
      <c r="H164" s="34">
        <v>42962.049247685187</v>
      </c>
      <c r="I164" s="40">
        <f t="shared" si="21"/>
        <v>9.715277777868323</v>
      </c>
      <c r="J164">
        <v>27464.71</v>
      </c>
      <c r="K164">
        <v>30489.87</v>
      </c>
      <c r="L164" s="40">
        <f t="shared" si="22"/>
        <v>131.99746335347598</v>
      </c>
      <c r="M164" s="40">
        <f t="shared" si="23"/>
        <v>90.182990556910411</v>
      </c>
      <c r="O164" s="34">
        <v>42962.050104166665</v>
      </c>
      <c r="P164" s="40">
        <f t="shared" si="24"/>
        <v>9.7358333333395422</v>
      </c>
      <c r="Q164">
        <v>1183.1500000000001</v>
      </c>
      <c r="R164">
        <v>1196.22</v>
      </c>
      <c r="S164" s="40">
        <f t="shared" si="25"/>
        <v>1.2749033834920027</v>
      </c>
      <c r="T164" s="40">
        <f t="shared" si="26"/>
        <v>0.79328093589397297</v>
      </c>
    </row>
    <row r="165" spans="1:34" x14ac:dyDescent="0.2">
      <c r="A165" s="34">
        <v>42962.062430555554</v>
      </c>
      <c r="B165" s="40">
        <f t="shared" si="18"/>
        <v>10.031666666676756</v>
      </c>
      <c r="C165">
        <v>1890.93</v>
      </c>
      <c r="D165">
        <v>2001.18</v>
      </c>
      <c r="E165" s="40">
        <f t="shared" si="19"/>
        <v>3.204422345620618</v>
      </c>
      <c r="F165" s="40">
        <f t="shared" si="20"/>
        <v>2.0870792770142184</v>
      </c>
      <c r="H165" s="34">
        <v>42962.063287037039</v>
      </c>
      <c r="I165" s="40">
        <f t="shared" si="21"/>
        <v>10.052222222322598</v>
      </c>
      <c r="J165">
        <v>27471.86</v>
      </c>
      <c r="K165">
        <v>30234.73</v>
      </c>
      <c r="L165" s="40">
        <f t="shared" si="22"/>
        <v>132.03182679161088</v>
      </c>
      <c r="M165" s="40">
        <f t="shared" si="23"/>
        <v>89.428337020811696</v>
      </c>
      <c r="O165" s="34">
        <v>42962.064131944448</v>
      </c>
      <c r="P165" s="40">
        <f t="shared" si="24"/>
        <v>10.072500000125729</v>
      </c>
      <c r="Q165">
        <v>1234.2</v>
      </c>
      <c r="R165">
        <v>1339.15</v>
      </c>
      <c r="S165" s="40">
        <f t="shared" si="25"/>
        <v>1.3299123153495582</v>
      </c>
      <c r="T165" s="40">
        <f t="shared" si="26"/>
        <v>0.88806587860294417</v>
      </c>
      <c r="AE165" s="34"/>
      <c r="AF165" s="34"/>
      <c r="AG165" s="34"/>
      <c r="AH165" s="34"/>
    </row>
    <row r="166" spans="1:34" x14ac:dyDescent="0.2">
      <c r="A166" s="34">
        <v>42962.076296296298</v>
      </c>
      <c r="B166" s="40">
        <f t="shared" si="18"/>
        <v>10.364444444538094</v>
      </c>
      <c r="C166">
        <v>1809.39</v>
      </c>
      <c r="D166">
        <v>1894.77</v>
      </c>
      <c r="E166" s="40">
        <f t="shared" si="19"/>
        <v>3.0662424034430096</v>
      </c>
      <c r="F166" s="40">
        <f t="shared" si="20"/>
        <v>1.9761017008506132</v>
      </c>
      <c r="H166" s="34">
        <v>42962.077152777776</v>
      </c>
      <c r="I166" s="40">
        <f t="shared" si="21"/>
        <v>10.385000000009313</v>
      </c>
      <c r="J166">
        <v>27672.22</v>
      </c>
      <c r="K166">
        <v>30057.81</v>
      </c>
      <c r="L166" s="40">
        <f t="shared" si="22"/>
        <v>132.99477203142962</v>
      </c>
      <c r="M166" s="40">
        <f t="shared" si="23"/>
        <v>88.905042736863351</v>
      </c>
      <c r="O166" s="34">
        <v>42962.078009259261</v>
      </c>
      <c r="P166" s="40">
        <f t="shared" si="24"/>
        <v>10.405555555655155</v>
      </c>
      <c r="Q166">
        <v>1166.0899999999999</v>
      </c>
      <c r="R166">
        <v>1318.24</v>
      </c>
      <c r="S166" s="40">
        <f t="shared" si="25"/>
        <v>1.2565203790357853</v>
      </c>
      <c r="T166" s="40">
        <f t="shared" si="26"/>
        <v>0.87419927850468215</v>
      </c>
    </row>
    <row r="167" spans="1:34" x14ac:dyDescent="0.2">
      <c r="A167" s="34">
        <v>42962.090057870373</v>
      </c>
      <c r="B167" s="40">
        <f t="shared" si="18"/>
        <v>10.694722222338896</v>
      </c>
      <c r="C167">
        <v>1901.03</v>
      </c>
      <c r="D167">
        <v>1953.94</v>
      </c>
      <c r="E167" s="40">
        <f t="shared" si="19"/>
        <v>3.221538085331114</v>
      </c>
      <c r="F167" s="40">
        <f t="shared" si="20"/>
        <v>2.0378115324604291</v>
      </c>
      <c r="H167" s="34">
        <v>42962.090914351851</v>
      </c>
      <c r="I167" s="40">
        <f t="shared" si="21"/>
        <v>10.715277777810115</v>
      </c>
      <c r="J167">
        <v>27235.62</v>
      </c>
      <c r="K167">
        <v>30057.5</v>
      </c>
      <c r="L167" s="40">
        <f t="shared" si="22"/>
        <v>130.89643957133345</v>
      </c>
      <c r="M167" s="40">
        <f t="shared" si="23"/>
        <v>88.904125818323749</v>
      </c>
      <c r="O167" s="34">
        <v>42962.091770833336</v>
      </c>
      <c r="P167" s="40">
        <f t="shared" si="24"/>
        <v>10.735833333455957</v>
      </c>
      <c r="Q167">
        <v>1115.29</v>
      </c>
      <c r="R167">
        <v>1224.5899999999999</v>
      </c>
      <c r="S167" s="40">
        <f t="shared" si="25"/>
        <v>1.2017808346995695</v>
      </c>
      <c r="T167" s="40">
        <f t="shared" si="26"/>
        <v>0.81209468265569895</v>
      </c>
    </row>
    <row r="168" spans="1:34" x14ac:dyDescent="0.2">
      <c r="A168" s="34">
        <v>42962.104062500002</v>
      </c>
      <c r="B168" s="40">
        <f t="shared" si="18"/>
        <v>11.030833333439659</v>
      </c>
      <c r="C168">
        <v>1861</v>
      </c>
      <c r="D168">
        <v>2001.79</v>
      </c>
      <c r="E168" s="40">
        <f t="shared" si="19"/>
        <v>3.1537021387359498</v>
      </c>
      <c r="F168" s="40">
        <f t="shared" si="20"/>
        <v>2.0877154608452475</v>
      </c>
      <c r="H168" s="34">
        <v>42962.10491898148</v>
      </c>
      <c r="I168" s="40">
        <f t="shared" si="21"/>
        <v>11.051388888910878</v>
      </c>
      <c r="J168">
        <v>27772.959999999999</v>
      </c>
      <c r="K168">
        <v>30280.5</v>
      </c>
      <c r="L168" s="40">
        <f t="shared" si="22"/>
        <v>133.47893605348662</v>
      </c>
      <c r="M168" s="40">
        <f t="shared" si="23"/>
        <v>89.563715606479334</v>
      </c>
      <c r="O168" s="34">
        <v>42962.105763888889</v>
      </c>
      <c r="P168" s="40">
        <f t="shared" si="24"/>
        <v>11.071666666714009</v>
      </c>
      <c r="Q168">
        <v>1115.33</v>
      </c>
      <c r="R168">
        <v>1318.36</v>
      </c>
      <c r="S168" s="40">
        <f t="shared" si="25"/>
        <v>1.2018239367029839</v>
      </c>
      <c r="T168" s="40">
        <f t="shared" si="26"/>
        <v>0.87427885727138654</v>
      </c>
      <c r="AE168" s="34"/>
      <c r="AF168" s="34"/>
      <c r="AG168" s="34"/>
      <c r="AH168" s="34"/>
    </row>
    <row r="169" spans="1:34" x14ac:dyDescent="0.2">
      <c r="A169" s="34">
        <v>42962.117939814816</v>
      </c>
      <c r="B169" s="40">
        <f t="shared" si="18"/>
        <v>11.363888888969086</v>
      </c>
      <c r="C169">
        <v>1823</v>
      </c>
      <c r="D169">
        <v>1988.76</v>
      </c>
      <c r="E169" s="40">
        <f t="shared" si="19"/>
        <v>3.0893062863598266</v>
      </c>
      <c r="F169" s="40">
        <f t="shared" si="20"/>
        <v>2.0741261570447422</v>
      </c>
      <c r="H169" s="34">
        <v>42962.118796296294</v>
      </c>
      <c r="I169" s="40">
        <f t="shared" si="21"/>
        <v>11.384444444440305</v>
      </c>
      <c r="J169">
        <v>27289.88</v>
      </c>
      <c r="K169">
        <v>29787.200000000001</v>
      </c>
      <c r="L169" s="40">
        <f t="shared" si="22"/>
        <v>131.15721721513745</v>
      </c>
      <c r="M169" s="40">
        <f t="shared" si="23"/>
        <v>88.104632007837424</v>
      </c>
      <c r="O169" s="34">
        <v>42962.119652777779</v>
      </c>
      <c r="P169" s="40">
        <f t="shared" si="24"/>
        <v>11.405000000086147</v>
      </c>
      <c r="Q169">
        <v>1152.1199999999999</v>
      </c>
      <c r="R169">
        <v>1215.69</v>
      </c>
      <c r="S169" s="40">
        <f t="shared" si="25"/>
        <v>1.241467004343326</v>
      </c>
      <c r="T169" s="40">
        <f t="shared" si="26"/>
        <v>0.80619259079178074</v>
      </c>
    </row>
    <row r="170" spans="1:34" x14ac:dyDescent="0.2">
      <c r="A170" s="34">
        <v>42962.13181712963</v>
      </c>
      <c r="B170" s="40">
        <f t="shared" si="18"/>
        <v>11.696944444498513</v>
      </c>
      <c r="C170">
        <v>1866.37</v>
      </c>
      <c r="D170">
        <v>1986.87</v>
      </c>
      <c r="E170" s="40">
        <f t="shared" si="19"/>
        <v>3.1628022894533125</v>
      </c>
      <c r="F170" s="40">
        <f t="shared" si="20"/>
        <v>2.0721550300928646</v>
      </c>
      <c r="H170" s="34">
        <v>42962.132673611108</v>
      </c>
      <c r="I170" s="40">
        <f t="shared" si="21"/>
        <v>11.717499999969732</v>
      </c>
      <c r="J170">
        <v>27293.24</v>
      </c>
      <c r="K170">
        <v>29948.39</v>
      </c>
      <c r="L170" s="40">
        <f t="shared" si="22"/>
        <v>131.17336562802322</v>
      </c>
      <c r="M170" s="40">
        <f t="shared" si="23"/>
        <v>88.581400070406019</v>
      </c>
      <c r="O170" s="34">
        <v>42962.133518518516</v>
      </c>
      <c r="P170" s="40">
        <f t="shared" si="24"/>
        <v>11.737777777772862</v>
      </c>
      <c r="Q170">
        <v>1088.55</v>
      </c>
      <c r="R170">
        <v>1287.0899999999999</v>
      </c>
      <c r="S170" s="40">
        <f t="shared" si="25"/>
        <v>1.1729671454170811</v>
      </c>
      <c r="T170" s="40">
        <f t="shared" si="26"/>
        <v>0.85354195698096791</v>
      </c>
    </row>
    <row r="171" spans="1:34" x14ac:dyDescent="0.2">
      <c r="A171" s="34">
        <v>42962.145567129628</v>
      </c>
      <c r="B171" s="40">
        <f t="shared" si="18"/>
        <v>12.026944444456603</v>
      </c>
      <c r="C171">
        <v>1920.46</v>
      </c>
      <c r="D171">
        <v>1953.39</v>
      </c>
      <c r="E171" s="40">
        <f t="shared" si="19"/>
        <v>3.2544647014276427</v>
      </c>
      <c r="F171" s="40">
        <f t="shared" si="20"/>
        <v>2.0372379240881897</v>
      </c>
      <c r="H171" s="34">
        <v>42962.146423611113</v>
      </c>
      <c r="I171" s="40">
        <f t="shared" si="21"/>
        <v>12.047500000102445</v>
      </c>
      <c r="J171">
        <v>27348.77</v>
      </c>
      <c r="K171">
        <v>29685.81</v>
      </c>
      <c r="L171" s="40">
        <f t="shared" si="22"/>
        <v>131.44024698741197</v>
      </c>
      <c r="M171" s="40">
        <f t="shared" si="23"/>
        <v>87.804740489357187</v>
      </c>
      <c r="O171" s="34">
        <v>42962.147268518522</v>
      </c>
      <c r="P171" s="40">
        <f t="shared" si="24"/>
        <v>12.067777777905576</v>
      </c>
      <c r="Q171">
        <v>1135.04</v>
      </c>
      <c r="R171">
        <v>1279.46</v>
      </c>
      <c r="S171" s="40">
        <f t="shared" si="25"/>
        <v>1.2230624488854014</v>
      </c>
      <c r="T171" s="40">
        <f t="shared" si="26"/>
        <v>0.84848207373133921</v>
      </c>
      <c r="AE171" s="34"/>
      <c r="AF171" s="34"/>
      <c r="AG171" s="34"/>
      <c r="AH171" s="34"/>
    </row>
    <row r="172" spans="1:34" x14ac:dyDescent="0.2">
      <c r="A172" s="34">
        <v>42962.159594907411</v>
      </c>
      <c r="B172" s="40">
        <f t="shared" si="18"/>
        <v>12.36361111124279</v>
      </c>
      <c r="C172">
        <v>1861.99</v>
      </c>
      <c r="D172">
        <v>1940.38</v>
      </c>
      <c r="E172" s="40">
        <f t="shared" si="19"/>
        <v>3.1553798201531178</v>
      </c>
      <c r="F172" s="40">
        <f t="shared" si="20"/>
        <v>2.023669478773948</v>
      </c>
      <c r="H172" s="34">
        <v>42962.160451388889</v>
      </c>
      <c r="I172" s="40">
        <f t="shared" si="21"/>
        <v>12.384166666714009</v>
      </c>
      <c r="J172">
        <v>27414.38</v>
      </c>
      <c r="K172">
        <v>30062.720000000001</v>
      </c>
      <c r="L172" s="40">
        <f t="shared" si="22"/>
        <v>131.75557358545805</v>
      </c>
      <c r="M172" s="40">
        <f t="shared" si="23"/>
        <v>88.919565543409732</v>
      </c>
      <c r="O172" s="34">
        <v>42962.161296296297</v>
      </c>
      <c r="P172" s="40">
        <f t="shared" si="24"/>
        <v>12.404444444517139</v>
      </c>
      <c r="Q172">
        <v>1092.6500000000001</v>
      </c>
      <c r="R172">
        <v>1280.83</v>
      </c>
      <c r="S172" s="40">
        <f t="shared" si="25"/>
        <v>1.1773851007670515</v>
      </c>
      <c r="T172" s="40">
        <f t="shared" si="26"/>
        <v>0.84939059798454897</v>
      </c>
    </row>
    <row r="173" spans="1:34" x14ac:dyDescent="0.2">
      <c r="A173" s="34">
        <v>42962.173356481479</v>
      </c>
      <c r="B173" s="40">
        <f t="shared" si="18"/>
        <v>12.693888888868969</v>
      </c>
      <c r="C173">
        <v>1853.41</v>
      </c>
      <c r="D173">
        <v>1858.72</v>
      </c>
      <c r="E173" s="40">
        <f t="shared" si="19"/>
        <v>3.1408399145376662</v>
      </c>
      <c r="F173" s="40">
        <f t="shared" si="20"/>
        <v>1.9385042793611109</v>
      </c>
      <c r="H173" s="34">
        <v>42962.174212962964</v>
      </c>
      <c r="I173" s="40">
        <f t="shared" si="21"/>
        <v>12.714444444514811</v>
      </c>
      <c r="J173">
        <v>27339.98</v>
      </c>
      <c r="K173">
        <v>29262.240000000002</v>
      </c>
      <c r="L173" s="40">
        <f t="shared" si="22"/>
        <v>131.39800158584475</v>
      </c>
      <c r="M173" s="40">
        <f t="shared" si="23"/>
        <v>86.551904406087871</v>
      </c>
      <c r="O173" s="34">
        <v>42962.175057870372</v>
      </c>
      <c r="P173" s="40">
        <f t="shared" si="24"/>
        <v>12.734722222317941</v>
      </c>
      <c r="Q173">
        <v>1156.1199999999999</v>
      </c>
      <c r="R173">
        <v>1205.1199999999999</v>
      </c>
      <c r="S173" s="40">
        <f t="shared" si="25"/>
        <v>1.2457772046847604</v>
      </c>
      <c r="T173" s="40">
        <f t="shared" si="26"/>
        <v>0.79918302775789118</v>
      </c>
    </row>
    <row r="174" spans="1:34" x14ac:dyDescent="0.2">
      <c r="A174" s="34">
        <v>42962.187372685185</v>
      </c>
      <c r="B174" s="40">
        <f t="shared" si="18"/>
        <v>13.030277777812444</v>
      </c>
      <c r="C174">
        <v>1781.48</v>
      </c>
      <c r="D174">
        <v>1970.84</v>
      </c>
      <c r="E174" s="40">
        <f t="shared" si="19"/>
        <v>3.0189453445004406</v>
      </c>
      <c r="F174" s="40">
        <f t="shared" si="20"/>
        <v>2.0554369533528725</v>
      </c>
      <c r="H174" s="34">
        <v>42962.18822916667</v>
      </c>
      <c r="I174" s="40">
        <f t="shared" si="21"/>
        <v>13.050833333458286</v>
      </c>
      <c r="J174">
        <v>26995.68</v>
      </c>
      <c r="K174">
        <v>30187.48</v>
      </c>
      <c r="L174" s="40">
        <f t="shared" si="22"/>
        <v>129.74326987258067</v>
      </c>
      <c r="M174" s="40">
        <f t="shared" si="23"/>
        <v>89.288580888567978</v>
      </c>
      <c r="O174" s="34">
        <v>42962.189074074071</v>
      </c>
      <c r="P174" s="40">
        <f t="shared" si="24"/>
        <v>13.071111111086793</v>
      </c>
      <c r="Q174">
        <v>1129.5999999999999</v>
      </c>
      <c r="R174">
        <v>1180.6600000000001</v>
      </c>
      <c r="S174" s="40">
        <f t="shared" si="25"/>
        <v>1.2172005764210507</v>
      </c>
      <c r="T174" s="40">
        <f t="shared" si="26"/>
        <v>0.782962222477954</v>
      </c>
      <c r="AE174" s="34"/>
      <c r="AF174" s="34"/>
      <c r="AG174" s="34"/>
      <c r="AH174" s="34"/>
    </row>
    <row r="175" spans="1:34" x14ac:dyDescent="0.2">
      <c r="A175" s="34">
        <v>42962.201238425929</v>
      </c>
      <c r="B175" s="40">
        <f t="shared" si="18"/>
        <v>13.363055555673782</v>
      </c>
      <c r="C175">
        <v>1794.92</v>
      </c>
      <c r="D175">
        <v>1976.73</v>
      </c>
      <c r="E175" s="40">
        <f t="shared" si="19"/>
        <v>3.0417211407092593</v>
      </c>
      <c r="F175" s="40">
        <f t="shared" si="20"/>
        <v>2.061579777557399</v>
      </c>
      <c r="H175" s="34">
        <v>42962.202094907407</v>
      </c>
      <c r="I175" s="40">
        <f t="shared" si="21"/>
        <v>13.383611111145001</v>
      </c>
      <c r="J175">
        <v>27026.400000000001</v>
      </c>
      <c r="K175">
        <v>29915.64</v>
      </c>
      <c r="L175" s="40">
        <f t="shared" si="22"/>
        <v>129.89091250467905</v>
      </c>
      <c r="M175" s="40">
        <f t="shared" si="23"/>
        <v>88.484532063401105</v>
      </c>
      <c r="O175" s="34">
        <v>42962.202939814815</v>
      </c>
      <c r="P175" s="40">
        <f t="shared" si="24"/>
        <v>13.403888888948131</v>
      </c>
      <c r="Q175">
        <v>1157.25</v>
      </c>
      <c r="R175">
        <v>1271.54</v>
      </c>
      <c r="S175" s="40">
        <f t="shared" si="25"/>
        <v>1.2469948362812155</v>
      </c>
      <c r="T175" s="40">
        <f t="shared" si="26"/>
        <v>0.84322987512884107</v>
      </c>
    </row>
    <row r="176" spans="1:34" x14ac:dyDescent="0.2">
      <c r="A176" s="34">
        <v>42962.214988425927</v>
      </c>
      <c r="B176" s="40">
        <f t="shared" si="18"/>
        <v>13.693055555631872</v>
      </c>
      <c r="C176">
        <v>1760.9</v>
      </c>
      <c r="D176">
        <v>1968.86</v>
      </c>
      <c r="E176" s="40">
        <f t="shared" si="19"/>
        <v>2.9840699065556877</v>
      </c>
      <c r="F176" s="40">
        <f t="shared" si="20"/>
        <v>2.0533719632128111</v>
      </c>
      <c r="H176" s="34">
        <v>42962.215844907405</v>
      </c>
      <c r="I176" s="40">
        <f t="shared" si="21"/>
        <v>13.713611111103091</v>
      </c>
      <c r="J176">
        <v>27309.11</v>
      </c>
      <c r="K176">
        <v>29783.29</v>
      </c>
      <c r="L176" s="40">
        <f t="shared" si="22"/>
        <v>131.24963804245684</v>
      </c>
      <c r="M176" s="40">
        <f t="shared" si="23"/>
        <v>88.093067003031649</v>
      </c>
      <c r="O176" s="34">
        <v>42962.216689814813</v>
      </c>
      <c r="P176" s="40">
        <f t="shared" si="24"/>
        <v>13.733888888906222</v>
      </c>
      <c r="Q176">
        <v>1100.3</v>
      </c>
      <c r="R176">
        <v>1233.76</v>
      </c>
      <c r="S176" s="40">
        <f t="shared" si="25"/>
        <v>1.1856283589200445</v>
      </c>
      <c r="T176" s="40">
        <f t="shared" si="26"/>
        <v>0.81817582674470246</v>
      </c>
    </row>
    <row r="177" spans="1:34" x14ac:dyDescent="0.2">
      <c r="A177" s="34">
        <v>42962.228888888887</v>
      </c>
      <c r="B177" s="40">
        <f t="shared" si="18"/>
        <v>14.026666666672099</v>
      </c>
      <c r="C177">
        <v>1849.42</v>
      </c>
      <c r="D177">
        <v>1896.96</v>
      </c>
      <c r="E177" s="40">
        <f t="shared" si="19"/>
        <v>3.1340783500381737</v>
      </c>
      <c r="F177" s="40">
        <f t="shared" si="20"/>
        <v>1.9783857050964389</v>
      </c>
      <c r="H177" s="34">
        <v>42962.229733796295</v>
      </c>
      <c r="I177" s="40">
        <f t="shared" si="21"/>
        <v>14.04694444447523</v>
      </c>
      <c r="J177">
        <v>27264.25</v>
      </c>
      <c r="K177">
        <v>29743.16</v>
      </c>
      <c r="L177" s="40">
        <f t="shared" si="22"/>
        <v>131.03403750613089</v>
      </c>
      <c r="M177" s="40">
        <f t="shared" si="23"/>
        <v>87.974370419181042</v>
      </c>
      <c r="O177" s="34">
        <v>42962.230590277781</v>
      </c>
      <c r="P177" s="40">
        <f t="shared" si="24"/>
        <v>14.067500000121072</v>
      </c>
      <c r="Q177">
        <v>1112.53</v>
      </c>
      <c r="R177">
        <v>1310.24</v>
      </c>
      <c r="S177" s="40">
        <f t="shared" si="25"/>
        <v>1.1988067964639799</v>
      </c>
      <c r="T177" s="40">
        <f t="shared" si="26"/>
        <v>0.86889402739104771</v>
      </c>
      <c r="AE177" s="34"/>
      <c r="AF177" s="34"/>
      <c r="AG177" s="34"/>
      <c r="AH177" s="34"/>
    </row>
    <row r="178" spans="1:34" x14ac:dyDescent="0.2">
      <c r="A178" s="34">
        <v>42962.242893518516</v>
      </c>
      <c r="B178" s="40">
        <f t="shared" si="18"/>
        <v>14.362777777772862</v>
      </c>
      <c r="C178">
        <v>1761.93</v>
      </c>
      <c r="D178">
        <v>1983.81</v>
      </c>
      <c r="E178" s="40">
        <f t="shared" si="19"/>
        <v>2.9858153730806194</v>
      </c>
      <c r="F178" s="40">
        <f t="shared" si="20"/>
        <v>2.0689636816945884</v>
      </c>
      <c r="H178" s="34">
        <v>42962.243750000001</v>
      </c>
      <c r="I178" s="40">
        <f t="shared" si="21"/>
        <v>14.383333333418705</v>
      </c>
      <c r="J178">
        <v>27293.68</v>
      </c>
      <c r="K178">
        <v>29411.78</v>
      </c>
      <c r="L178" s="40">
        <f t="shared" si="22"/>
        <v>131.1754803011392</v>
      </c>
      <c r="M178" s="40">
        <f t="shared" si="23"/>
        <v>86.994214078378377</v>
      </c>
      <c r="O178" s="34">
        <v>42962.244606481479</v>
      </c>
      <c r="P178" s="40">
        <f t="shared" si="24"/>
        <v>14.403888888889924</v>
      </c>
      <c r="Q178">
        <v>1085.73</v>
      </c>
      <c r="R178">
        <v>1293.1300000000001</v>
      </c>
      <c r="S178" s="40">
        <f t="shared" si="25"/>
        <v>1.1699284541763701</v>
      </c>
      <c r="T178" s="40">
        <f t="shared" si="26"/>
        <v>0.85754742157176211</v>
      </c>
    </row>
    <row r="179" spans="1:34" x14ac:dyDescent="0.2">
      <c r="A179" s="34">
        <v>42962.256643518522</v>
      </c>
      <c r="B179" s="40">
        <f t="shared" si="18"/>
        <v>14.692777777905576</v>
      </c>
      <c r="C179">
        <v>1800.88</v>
      </c>
      <c r="D179">
        <v>1953.23</v>
      </c>
      <c r="E179" s="40">
        <f t="shared" si="19"/>
        <v>3.0518211217661464</v>
      </c>
      <c r="F179" s="40">
        <f t="shared" si="20"/>
        <v>2.037071056198084</v>
      </c>
      <c r="H179" s="34">
        <v>42962.257488425923</v>
      </c>
      <c r="I179" s="40">
        <f t="shared" si="21"/>
        <v>14.713055555534083</v>
      </c>
      <c r="J179">
        <v>27166.59</v>
      </c>
      <c r="K179">
        <v>29387.75</v>
      </c>
      <c r="L179" s="40">
        <f t="shared" si="22"/>
        <v>130.56467619588582</v>
      </c>
      <c r="M179" s="40">
        <f t="shared" si="23"/>
        <v>86.923138102551576</v>
      </c>
      <c r="O179" s="34">
        <v>42962.258344907408</v>
      </c>
      <c r="P179" s="40">
        <f t="shared" si="24"/>
        <v>14.733611111179926</v>
      </c>
      <c r="Q179">
        <v>1136.1600000000001</v>
      </c>
      <c r="R179">
        <v>1259.02</v>
      </c>
      <c r="S179" s="40">
        <f t="shared" si="25"/>
        <v>1.2242693049810032</v>
      </c>
      <c r="T179" s="40">
        <f t="shared" si="26"/>
        <v>0.83492715713600318</v>
      </c>
    </row>
    <row r="180" spans="1:34" x14ac:dyDescent="0.2">
      <c r="A180" s="34">
        <v>42962.27065972222</v>
      </c>
      <c r="B180" s="40">
        <f t="shared" si="18"/>
        <v>15.029166666674428</v>
      </c>
      <c r="C180">
        <v>1845.52</v>
      </c>
      <c r="D180">
        <v>2043.54</v>
      </c>
      <c r="E180" s="40">
        <f t="shared" si="19"/>
        <v>3.1274693020311499</v>
      </c>
      <c r="F180" s="40">
        <f t="shared" si="20"/>
        <v>2.1312575509197749</v>
      </c>
      <c r="H180" s="34">
        <v>42962.271516203706</v>
      </c>
      <c r="I180" s="40">
        <f t="shared" si="21"/>
        <v>15.04972222232027</v>
      </c>
      <c r="J180">
        <v>27034.17</v>
      </c>
      <c r="K180">
        <v>29454.18</v>
      </c>
      <c r="L180" s="40">
        <f t="shared" si="22"/>
        <v>129.92825570947736</v>
      </c>
      <c r="M180" s="40">
        <f t="shared" si="23"/>
        <v>87.119624872180154</v>
      </c>
      <c r="O180" s="34">
        <v>42962.272372685184</v>
      </c>
      <c r="P180" s="40">
        <f t="shared" si="24"/>
        <v>15.070277777791489</v>
      </c>
      <c r="Q180">
        <v>1158.0999999999999</v>
      </c>
      <c r="R180">
        <v>1232.04</v>
      </c>
      <c r="S180" s="40">
        <f t="shared" si="25"/>
        <v>1.2479107538537701</v>
      </c>
      <c r="T180" s="40">
        <f t="shared" si="26"/>
        <v>0.817035197755271</v>
      </c>
      <c r="AE180" s="34"/>
      <c r="AF180" s="34"/>
      <c r="AG180" s="34"/>
      <c r="AH180" s="34"/>
    </row>
    <row r="181" spans="1:34" x14ac:dyDescent="0.2">
      <c r="A181" s="34">
        <v>42962.284548611111</v>
      </c>
      <c r="B181" s="40">
        <f t="shared" si="18"/>
        <v>15.362500000046566</v>
      </c>
      <c r="C181">
        <v>1811.01</v>
      </c>
      <c r="D181">
        <v>1990.84</v>
      </c>
      <c r="E181" s="40">
        <f t="shared" si="19"/>
        <v>3.0689877003074653</v>
      </c>
      <c r="F181" s="40">
        <f t="shared" si="20"/>
        <v>2.07629543961612</v>
      </c>
      <c r="H181" s="34">
        <v>42962.285405092596</v>
      </c>
      <c r="I181" s="40">
        <f t="shared" si="21"/>
        <v>15.383055555692408</v>
      </c>
      <c r="J181">
        <v>26953.21</v>
      </c>
      <c r="K181">
        <v>29786.59</v>
      </c>
      <c r="L181" s="40">
        <f t="shared" si="22"/>
        <v>129.53915585613476</v>
      </c>
      <c r="M181" s="40">
        <f t="shared" si="23"/>
        <v>88.102827748775653</v>
      </c>
      <c r="O181" s="34">
        <v>42962.286261574074</v>
      </c>
      <c r="P181" s="40">
        <f t="shared" si="24"/>
        <v>15.403611111163627</v>
      </c>
      <c r="Q181">
        <v>1159.5899999999999</v>
      </c>
      <c r="R181">
        <v>1196.6600000000001</v>
      </c>
      <c r="S181" s="40">
        <f t="shared" si="25"/>
        <v>1.2495163034809547</v>
      </c>
      <c r="T181" s="40">
        <f t="shared" si="26"/>
        <v>0.79357272470522289</v>
      </c>
    </row>
    <row r="182" spans="1:34" x14ac:dyDescent="0.2">
      <c r="A182" s="34">
        <v>42962.298437500001</v>
      </c>
      <c r="B182" s="40">
        <f t="shared" si="18"/>
        <v>15.695833333418705</v>
      </c>
      <c r="C182">
        <v>1901.42</v>
      </c>
      <c r="D182">
        <v>1951.08</v>
      </c>
      <c r="E182" s="40">
        <f t="shared" si="19"/>
        <v>3.2221989901318162</v>
      </c>
      <c r="F182" s="40">
        <f t="shared" si="20"/>
        <v>2.0348287689247848</v>
      </c>
      <c r="H182" s="34">
        <v>42962.299293981479</v>
      </c>
      <c r="I182" s="40">
        <f t="shared" si="21"/>
        <v>15.716388888889924</v>
      </c>
      <c r="J182">
        <v>26686.73</v>
      </c>
      <c r="K182">
        <v>29631.11</v>
      </c>
      <c r="L182" s="40">
        <f t="shared" si="22"/>
        <v>128.25843291988551</v>
      </c>
      <c r="M182" s="40">
        <f t="shared" si="23"/>
        <v>87.642948734145918</v>
      </c>
      <c r="O182" s="34">
        <v>42962.300150462965</v>
      </c>
      <c r="P182" s="40">
        <f t="shared" si="24"/>
        <v>15.736944444535766</v>
      </c>
      <c r="Q182">
        <v>1153.05</v>
      </c>
      <c r="R182">
        <v>1230.81</v>
      </c>
      <c r="S182" s="40">
        <f t="shared" si="25"/>
        <v>1.2424691259227096</v>
      </c>
      <c r="T182" s="40">
        <f t="shared" si="26"/>
        <v>0.8162195153965498</v>
      </c>
    </row>
    <row r="183" spans="1:34" x14ac:dyDescent="0.2">
      <c r="A183" s="34">
        <v>42962.312326388892</v>
      </c>
      <c r="B183" s="40">
        <f t="shared" si="18"/>
        <v>16.029166666790843</v>
      </c>
      <c r="C183">
        <v>1770.92</v>
      </c>
      <c r="D183">
        <v>1933.96</v>
      </c>
      <c r="E183" s="40">
        <f t="shared" si="19"/>
        <v>3.0010500760506549</v>
      </c>
      <c r="F183" s="40">
        <f t="shared" si="20"/>
        <v>2.0169739046834456</v>
      </c>
      <c r="H183" s="34">
        <v>42962.313171296293</v>
      </c>
      <c r="I183" s="40">
        <f t="shared" si="21"/>
        <v>16.04944444441935</v>
      </c>
      <c r="J183">
        <v>26974.22</v>
      </c>
      <c r="K183">
        <v>29672.58</v>
      </c>
      <c r="L183" s="40">
        <f t="shared" si="22"/>
        <v>129.6401314974234</v>
      </c>
      <c r="M183" s="40">
        <f t="shared" si="23"/>
        <v>87.765608772328932</v>
      </c>
      <c r="O183" s="34">
        <v>42962.314027777778</v>
      </c>
      <c r="P183" s="40">
        <f t="shared" si="24"/>
        <v>16.070000000065193</v>
      </c>
      <c r="Q183">
        <v>1137.57</v>
      </c>
      <c r="R183">
        <v>1255.94</v>
      </c>
      <c r="S183" s="40">
        <f t="shared" si="25"/>
        <v>1.2257886506013587</v>
      </c>
      <c r="T183" s="40">
        <f t="shared" si="26"/>
        <v>0.83288463545725389</v>
      </c>
      <c r="AE183" s="34"/>
      <c r="AF183" s="34"/>
      <c r="AG183" s="34"/>
      <c r="AH183" s="34"/>
    </row>
    <row r="184" spans="1:34" x14ac:dyDescent="0.2">
      <c r="A184" s="34">
        <v>42962.325370370374</v>
      </c>
      <c r="B184" s="40">
        <f t="shared" si="18"/>
        <v>16.342222222359851</v>
      </c>
      <c r="C184">
        <v>1845.32</v>
      </c>
      <c r="D184">
        <v>1866.26</v>
      </c>
      <c r="E184" s="40">
        <f t="shared" si="19"/>
        <v>3.1271303764923286</v>
      </c>
      <c r="F184" s="40">
        <f t="shared" si="20"/>
        <v>1.946367928682355</v>
      </c>
      <c r="H184" s="34">
        <v>42962.326226851852</v>
      </c>
      <c r="I184" s="40">
        <f t="shared" si="21"/>
        <v>16.36277777783107</v>
      </c>
      <c r="J184">
        <v>26699.52</v>
      </c>
      <c r="K184">
        <v>28983.03</v>
      </c>
      <c r="L184" s="40">
        <f t="shared" si="22"/>
        <v>128.31990262250719</v>
      </c>
      <c r="M184" s="40">
        <f t="shared" si="23"/>
        <v>85.72605658209271</v>
      </c>
      <c r="O184" s="34">
        <v>42962.32708333333</v>
      </c>
      <c r="P184" s="40">
        <f t="shared" si="24"/>
        <v>16.383333333302289</v>
      </c>
      <c r="Q184">
        <v>1167.72</v>
      </c>
      <c r="R184">
        <v>1183.9100000000001</v>
      </c>
      <c r="S184" s="40">
        <f t="shared" si="25"/>
        <v>1.25827678567492</v>
      </c>
      <c r="T184" s="40">
        <f t="shared" si="26"/>
        <v>0.78511748074286802</v>
      </c>
    </row>
    <row r="185" spans="1:34" x14ac:dyDescent="0.2">
      <c r="A185" s="34">
        <v>42962.339259259257</v>
      </c>
      <c r="B185" s="40">
        <f t="shared" si="18"/>
        <v>16.675555555557366</v>
      </c>
      <c r="C185">
        <v>1863.9</v>
      </c>
      <c r="D185">
        <v>1926</v>
      </c>
      <c r="E185" s="40">
        <f t="shared" si="19"/>
        <v>3.1586165590488648</v>
      </c>
      <c r="F185" s="40">
        <f t="shared" si="20"/>
        <v>2.0086722271506732</v>
      </c>
      <c r="H185" s="34">
        <v>42962.340104166666</v>
      </c>
      <c r="I185" s="40">
        <f t="shared" si="21"/>
        <v>16.695833333360497</v>
      </c>
      <c r="J185">
        <v>27094.58</v>
      </c>
      <c r="K185">
        <v>29342.15</v>
      </c>
      <c r="L185" s="40">
        <f t="shared" si="22"/>
        <v>130.21859071615262</v>
      </c>
      <c r="M185" s="40">
        <f t="shared" si="23"/>
        <v>86.788262343179852</v>
      </c>
      <c r="O185" s="34">
        <v>42962.340960648151</v>
      </c>
      <c r="P185" s="40">
        <f t="shared" si="24"/>
        <v>16.716388889006339</v>
      </c>
      <c r="Q185">
        <v>1144.06</v>
      </c>
      <c r="R185">
        <v>1173.3</v>
      </c>
      <c r="S185" s="40">
        <f t="shared" si="25"/>
        <v>1.2327819506553357</v>
      </c>
      <c r="T185" s="40">
        <f t="shared" si="26"/>
        <v>0.77808139145341026</v>
      </c>
    </row>
    <row r="186" spans="1:34" x14ac:dyDescent="0.2">
      <c r="A186" s="34">
        <v>42962.353263888886</v>
      </c>
      <c r="B186" s="40">
        <f t="shared" si="18"/>
        <v>17.01166666665813</v>
      </c>
      <c r="C186">
        <v>1857.91</v>
      </c>
      <c r="D186">
        <v>1903.64</v>
      </c>
      <c r="E186" s="40">
        <f t="shared" si="19"/>
        <v>3.1484657391611548</v>
      </c>
      <c r="F186" s="40">
        <f t="shared" si="20"/>
        <v>1.9853524395083635</v>
      </c>
      <c r="H186" s="34">
        <v>42962.354120370372</v>
      </c>
      <c r="I186" s="40">
        <f t="shared" si="21"/>
        <v>17.032222222303972</v>
      </c>
      <c r="J186">
        <v>26950.78</v>
      </c>
      <c r="K186">
        <v>29667.08</v>
      </c>
      <c r="L186" s="40">
        <f t="shared" si="22"/>
        <v>129.52747709324413</v>
      </c>
      <c r="M186" s="40">
        <f t="shared" si="23"/>
        <v>87.749340862755588</v>
      </c>
      <c r="O186" s="34">
        <v>42962.35497685185</v>
      </c>
      <c r="P186" s="40">
        <f t="shared" si="24"/>
        <v>17.052777777775191</v>
      </c>
      <c r="Q186">
        <v>1148.58</v>
      </c>
      <c r="R186">
        <v>1227.73</v>
      </c>
      <c r="S186" s="40">
        <f t="shared" si="25"/>
        <v>1.2376524770411566</v>
      </c>
      <c r="T186" s="40">
        <f t="shared" si="26"/>
        <v>0.8141769937178005</v>
      </c>
    </row>
    <row r="187" spans="1:34" x14ac:dyDescent="0.2">
      <c r="A187" s="34">
        <v>42962.3671412037</v>
      </c>
      <c r="B187" s="40">
        <f t="shared" si="18"/>
        <v>17.344722222187556</v>
      </c>
      <c r="C187">
        <v>1786.34</v>
      </c>
      <c r="D187">
        <v>1997.52</v>
      </c>
      <c r="E187" s="40">
        <f t="shared" si="19"/>
        <v>3.0271812350938081</v>
      </c>
      <c r="F187" s="40">
        <f t="shared" si="20"/>
        <v>2.0832621740280439</v>
      </c>
      <c r="H187" s="34">
        <v>42962.367997685185</v>
      </c>
      <c r="I187" s="40">
        <f t="shared" si="21"/>
        <v>17.365277777833398</v>
      </c>
      <c r="J187">
        <v>26832.77</v>
      </c>
      <c r="K187">
        <v>29715.25</v>
      </c>
      <c r="L187" s="40">
        <f t="shared" si="22"/>
        <v>128.96031215138444</v>
      </c>
      <c r="M187" s="40">
        <f t="shared" si="23"/>
        <v>87.891818172600679</v>
      </c>
      <c r="O187" s="34">
        <v>42962.368854166663</v>
      </c>
      <c r="P187" s="40">
        <f t="shared" si="24"/>
        <v>17.385833333304618</v>
      </c>
      <c r="Q187">
        <v>1136.05</v>
      </c>
      <c r="R187">
        <v>1257.03</v>
      </c>
      <c r="S187" s="40">
        <f t="shared" si="25"/>
        <v>1.2241507744716136</v>
      </c>
      <c r="T187" s="40">
        <f t="shared" si="26"/>
        <v>0.83360747592148665</v>
      </c>
    </row>
    <row r="188" spans="1:34" x14ac:dyDescent="0.2">
      <c r="A188" s="34">
        <v>42962.380648148152</v>
      </c>
      <c r="B188" s="40">
        <f t="shared" si="18"/>
        <v>17.668888889020309</v>
      </c>
      <c r="C188">
        <v>1815.86</v>
      </c>
      <c r="D188">
        <v>1925.37</v>
      </c>
      <c r="E188" s="40">
        <f t="shared" si="19"/>
        <v>3.077206644623891</v>
      </c>
      <c r="F188" s="40">
        <f t="shared" si="20"/>
        <v>2.0080151848333809</v>
      </c>
      <c r="H188" s="34">
        <v>42962.381504629629</v>
      </c>
      <c r="I188" s="40">
        <f t="shared" si="21"/>
        <v>17.689444444491528</v>
      </c>
      <c r="J188">
        <v>27118.76</v>
      </c>
      <c r="K188">
        <v>29575.11</v>
      </c>
      <c r="L188" s="40">
        <f t="shared" si="22"/>
        <v>130.33480161602691</v>
      </c>
      <c r="M188" s="40">
        <f t="shared" si="23"/>
        <v>87.477311836671873</v>
      </c>
      <c r="O188" s="34">
        <v>42962.382349537038</v>
      </c>
      <c r="P188" s="40">
        <f t="shared" si="24"/>
        <v>17.709722222294658</v>
      </c>
      <c r="Q188">
        <v>1152.22</v>
      </c>
      <c r="R188">
        <v>1207.22</v>
      </c>
      <c r="S188" s="40">
        <f t="shared" si="25"/>
        <v>1.2415747593518618</v>
      </c>
      <c r="T188" s="40">
        <f t="shared" si="26"/>
        <v>0.8005756561752202</v>
      </c>
    </row>
    <row r="190" spans="1:34" x14ac:dyDescent="0.2">
      <c r="A190" t="s">
        <v>89</v>
      </c>
      <c r="H190" t="s">
        <v>90</v>
      </c>
      <c r="O190" t="s">
        <v>91</v>
      </c>
    </row>
    <row r="191" spans="1:34" x14ac:dyDescent="0.2">
      <c r="A191" s="37" t="s">
        <v>17</v>
      </c>
      <c r="B191" t="s">
        <v>60</v>
      </c>
      <c r="C191">
        <f>'full exp'!N62</f>
        <v>0.48150000000000004</v>
      </c>
      <c r="H191" s="37" t="s">
        <v>20</v>
      </c>
      <c r="I191" t="s">
        <v>60</v>
      </c>
      <c r="J191">
        <f>'full exp'!N63</f>
        <v>8.7499999999999911E-2</v>
      </c>
      <c r="O191" s="45" t="s">
        <v>95</v>
      </c>
      <c r="P191" s="43" t="s">
        <v>60</v>
      </c>
      <c r="Q191" s="43">
        <f>'full exp'!N64</f>
        <v>0.35789999999999988</v>
      </c>
      <c r="R191" s="43"/>
      <c r="S191" s="43"/>
      <c r="T191" s="43"/>
    </row>
    <row r="192" spans="1:34" x14ac:dyDescent="0.2">
      <c r="A192" t="s">
        <v>61</v>
      </c>
      <c r="F192">
        <v>1.3329599999999999</v>
      </c>
      <c r="H192" t="s">
        <v>61</v>
      </c>
      <c r="M192">
        <v>37.416260000000001</v>
      </c>
      <c r="O192" s="43" t="s">
        <v>61</v>
      </c>
      <c r="P192" s="43"/>
      <c r="Q192" s="43"/>
      <c r="R192" s="43"/>
      <c r="S192" s="43"/>
      <c r="T192" s="43">
        <v>26.915489999999998</v>
      </c>
    </row>
    <row r="193" spans="1:20" x14ac:dyDescent="0.2">
      <c r="A193" t="s">
        <v>62</v>
      </c>
      <c r="B193" t="s">
        <v>63</v>
      </c>
      <c r="C193" t="s">
        <v>64</v>
      </c>
      <c r="D193" t="s">
        <v>43</v>
      </c>
      <c r="E193" t="s">
        <v>44</v>
      </c>
      <c r="F193" t="s">
        <v>45</v>
      </c>
      <c r="H193" t="s">
        <v>62</v>
      </c>
      <c r="I193" t="s">
        <v>63</v>
      </c>
      <c r="J193" t="s">
        <v>64</v>
      </c>
      <c r="K193" t="s">
        <v>43</v>
      </c>
      <c r="L193" t="s">
        <v>44</v>
      </c>
      <c r="M193" t="s">
        <v>45</v>
      </c>
      <c r="O193" s="43" t="s">
        <v>62</v>
      </c>
      <c r="P193" s="43" t="s">
        <v>63</v>
      </c>
      <c r="Q193" s="43" t="s">
        <v>64</v>
      </c>
      <c r="R193" t="s">
        <v>43</v>
      </c>
      <c r="S193" s="43" t="s">
        <v>44</v>
      </c>
      <c r="T193" s="43" t="s">
        <v>45</v>
      </c>
    </row>
    <row r="194" spans="1:20" x14ac:dyDescent="0.2">
      <c r="A194" s="34">
        <v>42962.651759259257</v>
      </c>
      <c r="B194" s="40">
        <f>(A194-$B$16)*24</f>
        <v>0.49222222220851108</v>
      </c>
      <c r="C194">
        <v>19209.52</v>
      </c>
      <c r="D194">
        <v>9250.6299999999992</v>
      </c>
      <c r="E194" s="40">
        <f>(C194/$B$7)/$C$191</f>
        <v>16.3745230859587</v>
      </c>
      <c r="F194" s="40">
        <f>(D194/$C$7)/$C$191</f>
        <v>4.8529067926116376</v>
      </c>
      <c r="H194" s="34">
        <v>42962.65289351852</v>
      </c>
      <c r="I194" s="40">
        <f>(H194-$B$16)*24</f>
        <v>0.51944444450782612</v>
      </c>
      <c r="J194">
        <v>20614.580000000002</v>
      </c>
      <c r="K194">
        <v>16594.34</v>
      </c>
      <c r="L194" s="40">
        <f>(J194/$B$7)/$J$191</f>
        <v>96.697417655710339</v>
      </c>
      <c r="M194" s="40">
        <f>(K194/$C$7)/$J$191</f>
        <v>47.904781310570527</v>
      </c>
      <c r="O194" s="34">
        <v>42962.653749999998</v>
      </c>
      <c r="P194" s="40">
        <f>(O194-$B$16)*24</f>
        <v>0.53999999997904524</v>
      </c>
      <c r="Q194">
        <v>8059.34</v>
      </c>
      <c r="R194">
        <v>25279.65</v>
      </c>
      <c r="S194" s="40">
        <f>(Q194/$B$7)/$Q$191</f>
        <v>9.2424310146110358</v>
      </c>
      <c r="T194" s="40">
        <f>(R194/$C$7)/$Q$191</f>
        <v>17.841702326698467</v>
      </c>
    </row>
    <row r="195" spans="1:20" x14ac:dyDescent="0.2">
      <c r="A195" s="34">
        <v>42962.665532407409</v>
      </c>
      <c r="B195" s="40">
        <f t="shared" ref="B195:B245" si="27">(A195-$B$16)*24</f>
        <v>0.82277777785202488</v>
      </c>
      <c r="C195">
        <v>19901.830000000002</v>
      </c>
      <c r="D195">
        <v>12304.76</v>
      </c>
      <c r="E195" s="40">
        <f t="shared" ref="E195:E245" si="28">(C195/$B$7)/$C$191</f>
        <v>16.96465995963592</v>
      </c>
      <c r="F195" s="40">
        <f t="shared" ref="F195:F245" si="29">(D195/$C$7)/$C$191</f>
        <v>6.4551120718757513</v>
      </c>
      <c r="H195" s="34">
        <v>42962.666805555556</v>
      </c>
      <c r="I195" s="40">
        <f t="shared" ref="I195:I245" si="30">(H195-$B$16)*24</f>
        <v>0.85333333339076489</v>
      </c>
      <c r="J195">
        <v>20789.759999999998</v>
      </c>
      <c r="K195">
        <v>17740.07</v>
      </c>
      <c r="L195" s="40">
        <f t="shared" ref="L195:L245" si="31">(J195/$B$7)/$J$191</f>
        <v>97.519139642038809</v>
      </c>
      <c r="M195" s="40">
        <f t="shared" ref="M195:M245" si="32">(K195/$C$7)/$J$191</f>
        <v>51.21229128631888</v>
      </c>
      <c r="O195" s="34">
        <v>42962.667650462965</v>
      </c>
      <c r="P195" s="40">
        <f t="shared" ref="P195:P245" si="33">(O195-$B$16)*24</f>
        <v>0.87361111119389534</v>
      </c>
      <c r="Q195">
        <v>6911.14</v>
      </c>
      <c r="R195">
        <v>20044.59</v>
      </c>
      <c r="S195" s="40">
        <f t="shared" ref="S195:S245" si="34">(Q195/$B$7)/$Q$191</f>
        <v>7.9256781178507065</v>
      </c>
      <c r="T195" s="40">
        <f t="shared" ref="T195:T245" si="35">(R195/$C$7)/$Q$191</f>
        <v>14.14693668783851</v>
      </c>
    </row>
    <row r="196" spans="1:20" x14ac:dyDescent="0.2">
      <c r="A196" s="34">
        <v>42962.679340277777</v>
      </c>
      <c r="B196" s="40">
        <f t="shared" si="27"/>
        <v>1.1541666666744277</v>
      </c>
      <c r="C196">
        <v>20089.150000000001</v>
      </c>
      <c r="D196">
        <v>14443.59</v>
      </c>
      <c r="E196" s="40">
        <f t="shared" si="28"/>
        <v>17.12433472842045</v>
      </c>
      <c r="F196" s="40">
        <f t="shared" si="29"/>
        <v>7.5771483694297066</v>
      </c>
      <c r="H196" s="34">
        <v>42962.680752314816</v>
      </c>
      <c r="I196" s="40">
        <f t="shared" si="30"/>
        <v>1.1880555556272157</v>
      </c>
      <c r="J196">
        <v>20942.349999999999</v>
      </c>
      <c r="K196">
        <v>18756.34</v>
      </c>
      <c r="L196" s="40">
        <f t="shared" si="31"/>
        <v>98.234898049927054</v>
      </c>
      <c r="M196" s="40">
        <f t="shared" si="32"/>
        <v>54.146074257048269</v>
      </c>
      <c r="O196" s="34">
        <v>42962.681608796294</v>
      </c>
      <c r="P196" s="40">
        <f t="shared" si="33"/>
        <v>1.2086111110984348</v>
      </c>
      <c r="Q196">
        <v>6326.26</v>
      </c>
      <c r="R196">
        <v>16124.89</v>
      </c>
      <c r="S196" s="40">
        <f t="shared" si="34"/>
        <v>7.2549391923523778</v>
      </c>
      <c r="T196" s="40">
        <f t="shared" si="35"/>
        <v>11.380517033691401</v>
      </c>
    </row>
    <row r="197" spans="1:20" x14ac:dyDescent="0.2">
      <c r="A197" s="34">
        <v>42962.693287037036</v>
      </c>
      <c r="B197" s="40">
        <f t="shared" si="27"/>
        <v>1.4888888889108784</v>
      </c>
      <c r="C197">
        <v>20237.8</v>
      </c>
      <c r="D197">
        <v>16017.99</v>
      </c>
      <c r="E197" s="40">
        <f t="shared" si="28"/>
        <v>17.251046528440842</v>
      </c>
      <c r="F197" s="40">
        <f t="shared" si="29"/>
        <v>8.4030830846099445</v>
      </c>
      <c r="H197" s="34">
        <v>42962.694699074076</v>
      </c>
      <c r="I197" s="40">
        <f t="shared" si="30"/>
        <v>1.5227777778636664</v>
      </c>
      <c r="J197">
        <v>20927.939999999999</v>
      </c>
      <c r="K197">
        <v>19648.419999999998</v>
      </c>
      <c r="L197" s="40">
        <f t="shared" si="31"/>
        <v>98.167304638447462</v>
      </c>
      <c r="M197" s="40">
        <f t="shared" si="32"/>
        <v>56.721343735167537</v>
      </c>
      <c r="O197" s="34">
        <v>42962.695555555554</v>
      </c>
      <c r="P197" s="40">
        <f t="shared" si="33"/>
        <v>1.5433333333348855</v>
      </c>
      <c r="Q197">
        <v>5845.01</v>
      </c>
      <c r="R197">
        <v>12929.93</v>
      </c>
      <c r="S197" s="40">
        <f t="shared" si="34"/>
        <v>6.7030428924343237</v>
      </c>
      <c r="T197" s="40">
        <f t="shared" si="35"/>
        <v>9.1255995302564834</v>
      </c>
    </row>
    <row r="198" spans="1:20" x14ac:dyDescent="0.2">
      <c r="A198" s="34">
        <v>42962.707233796296</v>
      </c>
      <c r="B198" s="40">
        <f t="shared" si="27"/>
        <v>1.8236111111473292</v>
      </c>
      <c r="C198">
        <v>20439.04</v>
      </c>
      <c r="D198">
        <v>17371.27</v>
      </c>
      <c r="E198" s="40">
        <f t="shared" si="28"/>
        <v>17.422586943079956</v>
      </c>
      <c r="F198" s="40">
        <f t="shared" si="29"/>
        <v>9.1130176192638519</v>
      </c>
      <c r="H198" s="34">
        <v>42962.708645833336</v>
      </c>
      <c r="I198" s="40">
        <f t="shared" si="30"/>
        <v>1.8575000001001172</v>
      </c>
      <c r="J198">
        <v>20921.2</v>
      </c>
      <c r="K198">
        <v>19829.59</v>
      </c>
      <c r="L198" s="40">
        <f t="shared" si="31"/>
        <v>98.13568912190533</v>
      </c>
      <c r="M198" s="40">
        <f t="shared" si="32"/>
        <v>57.244347917921182</v>
      </c>
      <c r="O198" s="34">
        <v>42962.709490740737</v>
      </c>
      <c r="P198" s="40">
        <f t="shared" si="33"/>
        <v>1.8777777777286246</v>
      </c>
      <c r="Q198">
        <v>5610.48</v>
      </c>
      <c r="R198">
        <v>10828.78</v>
      </c>
      <c r="S198" s="40">
        <f t="shared" si="34"/>
        <v>6.4340844732763376</v>
      </c>
      <c r="T198" s="40">
        <f t="shared" si="35"/>
        <v>7.6426639340855518</v>
      </c>
    </row>
    <row r="199" spans="1:20" x14ac:dyDescent="0.2">
      <c r="A199" s="34">
        <v>42962.720902777779</v>
      </c>
      <c r="B199" s="40">
        <f t="shared" si="27"/>
        <v>2.151666666730307</v>
      </c>
      <c r="C199">
        <v>20720.84</v>
      </c>
      <c r="D199">
        <v>18152.75</v>
      </c>
      <c r="E199" s="40">
        <f t="shared" si="28"/>
        <v>17.662798078268295</v>
      </c>
      <c r="F199" s="40">
        <f t="shared" si="29"/>
        <v>9.5229842485950584</v>
      </c>
      <c r="H199" s="34">
        <v>42962.722037037034</v>
      </c>
      <c r="I199" s="40">
        <f t="shared" si="30"/>
        <v>2.1788888888549991</v>
      </c>
      <c r="J199">
        <v>20914.89</v>
      </c>
      <c r="K199">
        <v>20081.88</v>
      </c>
      <c r="L199" s="40">
        <f t="shared" si="31"/>
        <v>98.1060906190298</v>
      </c>
      <c r="M199" s="40">
        <f t="shared" si="32"/>
        <v>57.972662347831857</v>
      </c>
      <c r="O199" s="34">
        <v>42962.722881944443</v>
      </c>
      <c r="P199" s="40">
        <f t="shared" si="33"/>
        <v>2.1991666666581295</v>
      </c>
      <c r="Q199">
        <v>5259.58</v>
      </c>
      <c r="R199">
        <v>9402.41</v>
      </c>
      <c r="S199" s="40">
        <f t="shared" si="34"/>
        <v>6.0316732283075183</v>
      </c>
      <c r="T199" s="40">
        <f t="shared" si="35"/>
        <v>6.6359700539197704</v>
      </c>
    </row>
    <row r="200" spans="1:20" x14ac:dyDescent="0.2">
      <c r="A200" s="34">
        <v>42962.734675925924</v>
      </c>
      <c r="B200" s="40">
        <f t="shared" si="27"/>
        <v>2.4822222221991979</v>
      </c>
      <c r="C200">
        <v>20973.82</v>
      </c>
      <c r="D200">
        <v>18905.52</v>
      </c>
      <c r="E200" s="40">
        <f t="shared" si="28"/>
        <v>17.878442553001964</v>
      </c>
      <c r="F200" s="40">
        <f t="shared" si="29"/>
        <v>9.9178895303190355</v>
      </c>
      <c r="H200" s="34">
        <v>42962.735949074071</v>
      </c>
      <c r="I200" s="40">
        <f t="shared" si="30"/>
        <v>2.5127777777379379</v>
      </c>
      <c r="J200">
        <v>20877.34</v>
      </c>
      <c r="K200">
        <v>19968.22</v>
      </c>
      <c r="L200" s="40">
        <f t="shared" si="31"/>
        <v>97.929953727908469</v>
      </c>
      <c r="M200" s="40">
        <f t="shared" si="32"/>
        <v>57.64454701189446</v>
      </c>
      <c r="O200" s="34">
        <v>42962.736805555556</v>
      </c>
      <c r="P200" s="40">
        <f t="shared" si="33"/>
        <v>2.53333333338378</v>
      </c>
      <c r="Q200">
        <v>5119.58</v>
      </c>
      <c r="R200">
        <v>8150.73</v>
      </c>
      <c r="S200" s="40">
        <f t="shared" si="34"/>
        <v>5.8711215774222651</v>
      </c>
      <c r="T200" s="40">
        <f t="shared" si="35"/>
        <v>5.7525677137654592</v>
      </c>
    </row>
    <row r="201" spans="1:20" x14ac:dyDescent="0.2">
      <c r="A201" s="34">
        <v>42962.748483796298</v>
      </c>
      <c r="B201" s="40">
        <f t="shared" si="27"/>
        <v>2.8136111111962236</v>
      </c>
      <c r="C201">
        <v>20835.77</v>
      </c>
      <c r="D201">
        <v>19627.740000000002</v>
      </c>
      <c r="E201" s="40">
        <f t="shared" si="28"/>
        <v>17.760766374106467</v>
      </c>
      <c r="F201" s="40">
        <f t="shared" si="29"/>
        <v>10.29676819520564</v>
      </c>
      <c r="H201" s="34">
        <v>42962.749895833331</v>
      </c>
      <c r="I201" s="40">
        <f t="shared" si="30"/>
        <v>2.8474999999743886</v>
      </c>
      <c r="J201">
        <v>20926.13</v>
      </c>
      <c r="K201">
        <v>20274.98</v>
      </c>
      <c r="L201" s="40">
        <f t="shared" si="31"/>
        <v>98.158814418129779</v>
      </c>
      <c r="M201" s="40">
        <f t="shared" si="32"/>
        <v>58.530106227556573</v>
      </c>
      <c r="O201" s="34">
        <v>42962.750752314816</v>
      </c>
      <c r="P201" s="40">
        <f t="shared" si="33"/>
        <v>2.8680555556202307</v>
      </c>
      <c r="Q201">
        <v>4998.6000000000004</v>
      </c>
      <c r="R201">
        <v>7277.07</v>
      </c>
      <c r="S201" s="40">
        <f t="shared" si="34"/>
        <v>5.732382015107282</v>
      </c>
      <c r="T201" s="40">
        <f t="shared" si="35"/>
        <v>5.1359618013124235</v>
      </c>
    </row>
    <row r="202" spans="1:20" x14ac:dyDescent="0.2">
      <c r="A202" s="34">
        <v>42962.762430555558</v>
      </c>
      <c r="B202" s="40">
        <f t="shared" si="27"/>
        <v>3.1483333334326744</v>
      </c>
      <c r="C202">
        <v>20928.2</v>
      </c>
      <c r="D202">
        <v>19663.080000000002</v>
      </c>
      <c r="E202" s="40">
        <f t="shared" si="28"/>
        <v>17.839555285481406</v>
      </c>
      <c r="F202" s="40">
        <f t="shared" si="29"/>
        <v>10.31530765965843</v>
      </c>
      <c r="H202" s="34">
        <v>42962.763842592591</v>
      </c>
      <c r="I202" s="40">
        <f t="shared" si="30"/>
        <v>3.1822222222108394</v>
      </c>
      <c r="J202">
        <v>21135.39</v>
      </c>
      <c r="K202">
        <v>20536.78</v>
      </c>
      <c r="L202" s="40">
        <f t="shared" si="31"/>
        <v>99.14039646436278</v>
      </c>
      <c r="M202" s="40">
        <f t="shared" si="32"/>
        <v>59.285874263351154</v>
      </c>
      <c r="O202" s="34">
        <v>42962.764687499999</v>
      </c>
      <c r="P202" s="40">
        <f t="shared" si="33"/>
        <v>3.2025000000139698</v>
      </c>
      <c r="Q202">
        <v>4802.6000000000004</v>
      </c>
      <c r="R202">
        <v>6534.71</v>
      </c>
      <c r="S202" s="40">
        <f t="shared" si="34"/>
        <v>5.5076097038679297</v>
      </c>
      <c r="T202" s="40">
        <f t="shared" si="35"/>
        <v>4.6120239248288541</v>
      </c>
    </row>
    <row r="203" spans="1:20" x14ac:dyDescent="0.2">
      <c r="A203" s="34">
        <v>42962.776365740741</v>
      </c>
      <c r="B203" s="40">
        <f t="shared" si="27"/>
        <v>3.4827777778264135</v>
      </c>
      <c r="C203">
        <v>20826.45</v>
      </c>
      <c r="D203">
        <v>19731.669999999998</v>
      </c>
      <c r="E203" s="40">
        <f t="shared" si="28"/>
        <v>17.752821846853255</v>
      </c>
      <c r="F203" s="40">
        <f t="shared" si="29"/>
        <v>10.351290168623246</v>
      </c>
      <c r="H203" s="34">
        <v>42962.777777777781</v>
      </c>
      <c r="I203" s="40">
        <f t="shared" si="30"/>
        <v>3.5166666667792015</v>
      </c>
      <c r="J203">
        <v>21076.05</v>
      </c>
      <c r="K203">
        <v>20839.82</v>
      </c>
      <c r="L203" s="40">
        <f t="shared" si="31"/>
        <v>98.862048578367038</v>
      </c>
      <c r="M203" s="40">
        <f t="shared" si="32"/>
        <v>60.160694529077617</v>
      </c>
      <c r="O203" s="34">
        <v>42962.778634259259</v>
      </c>
      <c r="P203" s="40">
        <f t="shared" si="33"/>
        <v>3.5372222222504206</v>
      </c>
      <c r="Q203">
        <v>4729.28</v>
      </c>
      <c r="R203">
        <v>5760.07</v>
      </c>
      <c r="S203" s="40">
        <f t="shared" si="34"/>
        <v>5.4235265107043098</v>
      </c>
      <c r="T203" s="40">
        <f t="shared" si="35"/>
        <v>4.0653036858083889</v>
      </c>
    </row>
    <row r="204" spans="1:20" x14ac:dyDescent="0.2">
      <c r="A204" s="34">
        <v>42962.790324074071</v>
      </c>
      <c r="B204" s="40">
        <f t="shared" si="27"/>
        <v>3.8177777777309529</v>
      </c>
      <c r="C204">
        <v>20719.02</v>
      </c>
      <c r="D204">
        <v>20552.05</v>
      </c>
      <c r="E204" s="40">
        <f t="shared" si="28"/>
        <v>17.661246679169494</v>
      </c>
      <c r="F204" s="40">
        <f t="shared" si="29"/>
        <v>10.781663848526426</v>
      </c>
      <c r="H204" s="34">
        <v>42962.79173611111</v>
      </c>
      <c r="I204" s="40">
        <f t="shared" si="30"/>
        <v>3.8516666666837409</v>
      </c>
      <c r="J204">
        <v>20932.009999999998</v>
      </c>
      <c r="K204">
        <v>20653.34</v>
      </c>
      <c r="L204" s="40">
        <f t="shared" si="31"/>
        <v>98.186395907338635</v>
      </c>
      <c r="M204" s="40">
        <f t="shared" si="32"/>
        <v>59.622361361335173</v>
      </c>
      <c r="O204" s="34">
        <v>42962.792592592596</v>
      </c>
      <c r="P204" s="40">
        <f t="shared" si="33"/>
        <v>3.872222222329583</v>
      </c>
      <c r="Q204">
        <v>4681.72</v>
      </c>
      <c r="R204">
        <v>5568.73</v>
      </c>
      <c r="S204" s="40">
        <f t="shared" si="34"/>
        <v>5.3689848213035782</v>
      </c>
      <c r="T204" s="40">
        <f t="shared" si="35"/>
        <v>3.9302610201389476</v>
      </c>
    </row>
    <row r="205" spans="1:20" x14ac:dyDescent="0.2">
      <c r="A205" s="34">
        <v>42962.804282407407</v>
      </c>
      <c r="B205" s="40">
        <f t="shared" si="27"/>
        <v>4.1527777778101154</v>
      </c>
      <c r="C205">
        <v>21148.17</v>
      </c>
      <c r="D205">
        <v>20306.63</v>
      </c>
      <c r="E205" s="40">
        <f t="shared" si="28"/>
        <v>18.027061472164796</v>
      </c>
      <c r="F205" s="40">
        <f t="shared" si="29"/>
        <v>10.652915818928147</v>
      </c>
      <c r="H205" s="34">
        <v>42962.805555555555</v>
      </c>
      <c r="I205" s="40">
        <f t="shared" si="30"/>
        <v>4.1833333333488554</v>
      </c>
      <c r="J205">
        <v>20908.400000000001</v>
      </c>
      <c r="K205">
        <v>20898.73</v>
      </c>
      <c r="L205" s="40">
        <f t="shared" si="31"/>
        <v>98.075647784851981</v>
      </c>
      <c r="M205" s="40">
        <f t="shared" si="32"/>
        <v>60.330756771203887</v>
      </c>
      <c r="O205" s="34">
        <v>42962.80641203704</v>
      </c>
      <c r="P205" s="40">
        <f t="shared" si="33"/>
        <v>4.2038888889946975</v>
      </c>
      <c r="Q205">
        <v>4594.67</v>
      </c>
      <c r="R205">
        <v>5290.81</v>
      </c>
      <c r="S205" s="40">
        <f t="shared" si="34"/>
        <v>5.2691560983781409</v>
      </c>
      <c r="T205" s="40">
        <f t="shared" si="35"/>
        <v>3.7341125010480574</v>
      </c>
    </row>
    <row r="206" spans="1:20" x14ac:dyDescent="0.2">
      <c r="A206" s="34">
        <v>42962.818090277775</v>
      </c>
      <c r="B206" s="40">
        <f t="shared" si="27"/>
        <v>4.4841666666325182</v>
      </c>
      <c r="C206">
        <v>20710.77</v>
      </c>
      <c r="D206">
        <v>20264.45</v>
      </c>
      <c r="E206" s="40">
        <f t="shared" si="28"/>
        <v>17.654214238199643</v>
      </c>
      <c r="F206" s="40">
        <f t="shared" si="29"/>
        <v>10.630788071032882</v>
      </c>
      <c r="H206" s="34">
        <v>42962.819513888891</v>
      </c>
      <c r="I206" s="40">
        <f t="shared" si="30"/>
        <v>4.5183333334280178</v>
      </c>
      <c r="J206">
        <v>20994.82</v>
      </c>
      <c r="K206">
        <v>20668.36</v>
      </c>
      <c r="L206" s="40">
        <f t="shared" si="31"/>
        <v>98.481020624551178</v>
      </c>
      <c r="M206" s="40">
        <f t="shared" si="32"/>
        <v>59.665721315107653</v>
      </c>
      <c r="O206" s="34">
        <v>42962.8203587963</v>
      </c>
      <c r="P206" s="40">
        <f t="shared" si="33"/>
        <v>4.5386111112311482</v>
      </c>
      <c r="Q206">
        <v>4575.6499999999996</v>
      </c>
      <c r="R206">
        <v>5091.3</v>
      </c>
      <c r="S206" s="40">
        <f t="shared" si="34"/>
        <v>5.2473440098078727</v>
      </c>
      <c r="T206" s="40">
        <f t="shared" si="35"/>
        <v>3.5933036674131129</v>
      </c>
    </row>
    <row r="207" spans="1:20" x14ac:dyDescent="0.2">
      <c r="A207" s="34">
        <v>42962.832037037035</v>
      </c>
      <c r="B207" s="40">
        <f t="shared" si="27"/>
        <v>4.8188888888689689</v>
      </c>
      <c r="C207">
        <v>21098.2</v>
      </c>
      <c r="D207">
        <v>20446.43</v>
      </c>
      <c r="E207" s="40">
        <f t="shared" si="28"/>
        <v>17.984466190314688</v>
      </c>
      <c r="F207" s="40">
        <f t="shared" si="29"/>
        <v>10.72625529630505</v>
      </c>
      <c r="H207" s="34">
        <v>42962.833460648151</v>
      </c>
      <c r="I207" s="40">
        <f t="shared" si="30"/>
        <v>4.8530555556644686</v>
      </c>
      <c r="J207">
        <v>20663.03</v>
      </c>
      <c r="K207">
        <v>21005.599999999999</v>
      </c>
      <c r="L207" s="40">
        <f t="shared" si="31"/>
        <v>96.924683497916149</v>
      </c>
      <c r="M207" s="40">
        <f t="shared" si="32"/>
        <v>60.639270636694206</v>
      </c>
      <c r="O207" s="34">
        <v>42962.834317129629</v>
      </c>
      <c r="P207" s="40">
        <f t="shared" si="33"/>
        <v>4.8736111111356877</v>
      </c>
      <c r="Q207">
        <v>4457.1499999999996</v>
      </c>
      <c r="R207">
        <v>5035.03</v>
      </c>
      <c r="S207" s="40">
        <f t="shared" si="34"/>
        <v>5.1114485053085703</v>
      </c>
      <c r="T207" s="40">
        <f t="shared" si="35"/>
        <v>3.5535898031023598</v>
      </c>
    </row>
    <row r="208" spans="1:20" x14ac:dyDescent="0.2">
      <c r="A208" s="34">
        <v>42962.846006944441</v>
      </c>
      <c r="B208" s="40">
        <f t="shared" si="27"/>
        <v>5.15416666661622</v>
      </c>
      <c r="C208">
        <v>20608.939999999999</v>
      </c>
      <c r="D208">
        <v>20331.919999999998</v>
      </c>
      <c r="E208" s="40">
        <f t="shared" si="28"/>
        <v>17.56741260620451</v>
      </c>
      <c r="F208" s="40">
        <f t="shared" si="29"/>
        <v>10.666183024814137</v>
      </c>
      <c r="H208" s="34">
        <v>42962.847418981481</v>
      </c>
      <c r="I208" s="40">
        <f t="shared" si="30"/>
        <v>5.188055555569008</v>
      </c>
      <c r="J208">
        <v>20767.22</v>
      </c>
      <c r="K208">
        <v>20495.46</v>
      </c>
      <c r="L208" s="40">
        <f t="shared" si="31"/>
        <v>97.413410600071444</v>
      </c>
      <c r="M208" s="40">
        <f t="shared" si="32"/>
        <v>59.166591088259352</v>
      </c>
      <c r="O208" s="34">
        <v>42962.848263888889</v>
      </c>
      <c r="P208" s="40">
        <f t="shared" si="33"/>
        <v>5.2083333333721384</v>
      </c>
      <c r="Q208">
        <v>4525.03</v>
      </c>
      <c r="R208">
        <v>4914.92</v>
      </c>
      <c r="S208" s="40">
        <f t="shared" si="34"/>
        <v>5.1892931200377905</v>
      </c>
      <c r="T208" s="40">
        <f t="shared" si="35"/>
        <v>3.4688193705030259</v>
      </c>
    </row>
    <row r="209" spans="1:20" x14ac:dyDescent="0.2">
      <c r="A209" s="34">
        <v>42962.859942129631</v>
      </c>
      <c r="B209" s="40">
        <f t="shared" si="27"/>
        <v>5.4886111111845821</v>
      </c>
      <c r="C209">
        <v>20737.3</v>
      </c>
      <c r="D209">
        <v>20373.63</v>
      </c>
      <c r="E209" s="40">
        <f t="shared" si="28"/>
        <v>17.676828863524509</v>
      </c>
      <c r="F209" s="40">
        <f t="shared" si="29"/>
        <v>10.688064209373442</v>
      </c>
      <c r="H209" s="34">
        <v>42962.861354166664</v>
      </c>
      <c r="I209" s="40">
        <f t="shared" si="30"/>
        <v>5.5224999999627471</v>
      </c>
      <c r="J209">
        <v>20853.71</v>
      </c>
      <c r="K209">
        <v>20810.66</v>
      </c>
      <c r="L209" s="40">
        <f t="shared" si="31"/>
        <v>97.819111790832665</v>
      </c>
      <c r="M209" s="40">
        <f t="shared" si="32"/>
        <v>60.076515018291637</v>
      </c>
      <c r="O209" s="34">
        <v>42962.862210648149</v>
      </c>
      <c r="P209" s="40">
        <f t="shared" si="33"/>
        <v>5.5430555556085892</v>
      </c>
      <c r="Q209">
        <v>4564.1099999999997</v>
      </c>
      <c r="R209">
        <v>4814.6000000000004</v>
      </c>
      <c r="S209" s="40">
        <f t="shared" si="34"/>
        <v>5.2341099665849029</v>
      </c>
      <c r="T209" s="40">
        <f t="shared" si="35"/>
        <v>3.3980161917638272</v>
      </c>
    </row>
    <row r="210" spans="1:20" x14ac:dyDescent="0.2">
      <c r="A210" s="34">
        <v>42962.873900462961</v>
      </c>
      <c r="B210" s="40">
        <f t="shared" si="27"/>
        <v>5.8236111110891216</v>
      </c>
      <c r="C210">
        <v>21086.14</v>
      </c>
      <c r="D210">
        <v>20823.7</v>
      </c>
      <c r="E210" s="40">
        <f t="shared" si="28"/>
        <v>17.974186040242397</v>
      </c>
      <c r="F210" s="40">
        <f t="shared" si="29"/>
        <v>10.92417221068262</v>
      </c>
      <c r="H210" s="34">
        <v>42962.8753125</v>
      </c>
      <c r="I210" s="40">
        <f t="shared" si="30"/>
        <v>5.8575000000419095</v>
      </c>
      <c r="J210">
        <v>21073.72</v>
      </c>
      <c r="K210">
        <v>20758.099999999999</v>
      </c>
      <c r="L210" s="40">
        <f t="shared" si="31"/>
        <v>98.851119178731565</v>
      </c>
      <c r="M210" s="40">
        <f t="shared" si="32"/>
        <v>59.924784048232951</v>
      </c>
      <c r="O210" s="34">
        <v>42962.876168981478</v>
      </c>
      <c r="P210" s="40">
        <f t="shared" si="33"/>
        <v>5.8780555555131286</v>
      </c>
      <c r="Q210">
        <v>4605.29</v>
      </c>
      <c r="R210">
        <v>4768.16</v>
      </c>
      <c r="S210" s="40">
        <f t="shared" si="34"/>
        <v>5.2813350878952932</v>
      </c>
      <c r="T210" s="40">
        <f t="shared" si="35"/>
        <v>3.3652400791178105</v>
      </c>
    </row>
    <row r="211" spans="1:20" x14ac:dyDescent="0.2">
      <c r="A211" s="34">
        <v>42962.88784722222</v>
      </c>
      <c r="B211" s="40">
        <f t="shared" si="27"/>
        <v>6.1583333333255723</v>
      </c>
      <c r="C211">
        <v>20738.57</v>
      </c>
      <c r="D211">
        <v>20630.16</v>
      </c>
      <c r="E211" s="40">
        <f t="shared" si="28"/>
        <v>17.677911433225322</v>
      </c>
      <c r="F211" s="40">
        <f t="shared" si="29"/>
        <v>10.822640576551533</v>
      </c>
      <c r="H211" s="34">
        <v>42962.88925925926</v>
      </c>
      <c r="I211" s="40">
        <f t="shared" si="30"/>
        <v>6.1922222222783603</v>
      </c>
      <c r="J211">
        <v>20832.25</v>
      </c>
      <c r="K211">
        <v>21120.31</v>
      </c>
      <c r="L211" s="40">
        <f t="shared" si="31"/>
        <v>97.718448736679164</v>
      </c>
      <c r="M211" s="40">
        <f t="shared" si="32"/>
        <v>60.970417127855391</v>
      </c>
      <c r="O211" s="34">
        <v>42962.890115740738</v>
      </c>
      <c r="P211" s="40">
        <f t="shared" si="33"/>
        <v>6.2127777777495794</v>
      </c>
      <c r="Q211">
        <v>4548.59</v>
      </c>
      <c r="R211">
        <v>4701.84</v>
      </c>
      <c r="S211" s="40">
        <f t="shared" si="34"/>
        <v>5.2163116692867666</v>
      </c>
      <c r="T211" s="40">
        <f t="shared" si="35"/>
        <v>3.3184331930135076</v>
      </c>
    </row>
    <row r="212" spans="1:20" x14ac:dyDescent="0.2">
      <c r="A212" s="34">
        <v>42962.901805555557</v>
      </c>
      <c r="B212" s="40">
        <f t="shared" si="27"/>
        <v>6.4933333334047347</v>
      </c>
      <c r="C212">
        <v>20806.919999999998</v>
      </c>
      <c r="D212">
        <v>20824.37</v>
      </c>
      <c r="E212" s="40">
        <f t="shared" si="28"/>
        <v>17.73617414113917</v>
      </c>
      <c r="F212" s="40">
        <f t="shared" si="29"/>
        <v>10.924523694587073</v>
      </c>
      <c r="H212" s="34">
        <v>42962.903217592589</v>
      </c>
      <c r="I212" s="40">
        <f t="shared" si="30"/>
        <v>6.5272222221828997</v>
      </c>
      <c r="J212">
        <v>20676.57</v>
      </c>
      <c r="K212">
        <v>20528.8</v>
      </c>
      <c r="L212" s="40">
        <f t="shared" si="31"/>
        <v>96.988195974767891</v>
      </c>
      <c r="M212" s="40">
        <f t="shared" si="32"/>
        <v>59.262837483650465</v>
      </c>
      <c r="O212" s="34">
        <v>42962.904062499998</v>
      </c>
      <c r="P212" s="40">
        <f t="shared" si="33"/>
        <v>6.5474999999860302</v>
      </c>
      <c r="Q212">
        <v>4342.93</v>
      </c>
      <c r="R212">
        <v>4654.05</v>
      </c>
      <c r="S212" s="40">
        <f t="shared" si="34"/>
        <v>4.9804612941363313</v>
      </c>
      <c r="T212" s="40">
        <f t="shared" si="35"/>
        <v>3.2847042863952227</v>
      </c>
    </row>
    <row r="213" spans="1:20" x14ac:dyDescent="0.2">
      <c r="A213" s="34">
        <v>42962.91574074074</v>
      </c>
      <c r="B213" s="40">
        <f t="shared" si="27"/>
        <v>6.8277777777984738</v>
      </c>
      <c r="C213">
        <v>20766.189999999999</v>
      </c>
      <c r="D213">
        <v>20572.400000000001</v>
      </c>
      <c r="E213" s="40">
        <f t="shared" si="28"/>
        <v>17.701455193175292</v>
      </c>
      <c r="F213" s="40">
        <f t="shared" si="29"/>
        <v>10.792339516370632</v>
      </c>
      <c r="H213" s="34">
        <v>42962.91715277778</v>
      </c>
      <c r="I213" s="40">
        <f t="shared" si="30"/>
        <v>6.8616666667512618</v>
      </c>
      <c r="J213">
        <v>20976.74</v>
      </c>
      <c r="K213">
        <v>20708.97</v>
      </c>
      <c r="L213" s="40">
        <f t="shared" si="31"/>
        <v>98.396212235963347</v>
      </c>
      <c r="M213" s="40">
        <f t="shared" si="32"/>
        <v>59.782954851905281</v>
      </c>
      <c r="O213" s="34">
        <v>42962.918009259258</v>
      </c>
      <c r="P213" s="40">
        <f t="shared" si="33"/>
        <v>6.8822222222224809</v>
      </c>
      <c r="Q213">
        <v>4362.3100000000004</v>
      </c>
      <c r="R213">
        <v>4665.2</v>
      </c>
      <c r="S213" s="40">
        <f t="shared" si="34"/>
        <v>5.0026862298088766</v>
      </c>
      <c r="T213" s="40">
        <f t="shared" si="35"/>
        <v>3.2925736588328429</v>
      </c>
    </row>
    <row r="214" spans="1:20" x14ac:dyDescent="0.2">
      <c r="A214" s="34">
        <v>42962.9296875</v>
      </c>
      <c r="B214" s="40">
        <f t="shared" si="27"/>
        <v>7.1625000000349246</v>
      </c>
      <c r="C214">
        <v>20756.990000000002</v>
      </c>
      <c r="D214">
        <v>20236.060000000001</v>
      </c>
      <c r="E214" s="40">
        <f t="shared" si="28"/>
        <v>17.693612955972554</v>
      </c>
      <c r="F214" s="40">
        <f t="shared" si="29"/>
        <v>10.61589459633524</v>
      </c>
      <c r="H214" s="34">
        <v>42962.93109953704</v>
      </c>
      <c r="I214" s="40">
        <f t="shared" si="30"/>
        <v>7.1963888889877126</v>
      </c>
      <c r="J214">
        <v>20582.25</v>
      </c>
      <c r="K214">
        <v>20757.990000000002</v>
      </c>
      <c r="L214" s="40">
        <f t="shared" si="31"/>
        <v>96.54576637235607</v>
      </c>
      <c r="M214" s="40">
        <f t="shared" si="32"/>
        <v>59.92446649863809</v>
      </c>
      <c r="O214" s="34">
        <v>42962.931956018518</v>
      </c>
      <c r="P214" s="40">
        <f t="shared" si="33"/>
        <v>7.2169444444589317</v>
      </c>
      <c r="Q214">
        <v>4424.74</v>
      </c>
      <c r="R214">
        <v>4646.87</v>
      </c>
      <c r="S214" s="40">
        <f t="shared" si="34"/>
        <v>5.0742807981286351</v>
      </c>
      <c r="T214" s="40">
        <f t="shared" si="35"/>
        <v>3.2796368340093829</v>
      </c>
    </row>
    <row r="215" spans="1:20" x14ac:dyDescent="0.2">
      <c r="A215" s="34">
        <v>42962.94363425926</v>
      </c>
      <c r="B215" s="40">
        <f t="shared" si="27"/>
        <v>7.4972222222713754</v>
      </c>
      <c r="C215">
        <v>20780.580000000002</v>
      </c>
      <c r="D215">
        <v>20675.939999999999</v>
      </c>
      <c r="E215" s="40">
        <f t="shared" si="28"/>
        <v>17.71372147506089</v>
      </c>
      <c r="F215" s="40">
        <f t="shared" si="29"/>
        <v>10.846656894679677</v>
      </c>
      <c r="H215" s="34">
        <v>42962.945057870369</v>
      </c>
      <c r="I215" s="40">
        <f t="shared" si="30"/>
        <v>7.531388888892252</v>
      </c>
      <c r="J215">
        <v>21020.68</v>
      </c>
      <c r="K215">
        <v>20815.509999999998</v>
      </c>
      <c r="L215" s="40">
        <f t="shared" si="31"/>
        <v>98.602322888316777</v>
      </c>
      <c r="M215" s="40">
        <f t="shared" si="32"/>
        <v>60.090516068610974</v>
      </c>
      <c r="O215" s="34">
        <v>42962.945914351854</v>
      </c>
      <c r="P215" s="40">
        <f t="shared" si="33"/>
        <v>7.5519444445380941</v>
      </c>
      <c r="Q215">
        <v>4480.67</v>
      </c>
      <c r="R215">
        <v>4666.05</v>
      </c>
      <c r="S215" s="40">
        <f t="shared" si="34"/>
        <v>5.138421182657293</v>
      </c>
      <c r="T215" s="40">
        <f t="shared" si="35"/>
        <v>3.2931735661487158</v>
      </c>
    </row>
    <row r="216" spans="1:20" x14ac:dyDescent="0.2">
      <c r="A216" s="34">
        <v>42962.95758101852</v>
      </c>
      <c r="B216" s="40">
        <f t="shared" si="27"/>
        <v>7.8319444445078261</v>
      </c>
      <c r="C216">
        <v>21057.74</v>
      </c>
      <c r="D216">
        <v>20427.25</v>
      </c>
      <c r="E216" s="40">
        <f t="shared" si="28"/>
        <v>17.949977394964368</v>
      </c>
      <c r="F216" s="40">
        <f t="shared" si="29"/>
        <v>10.716193413786529</v>
      </c>
      <c r="H216" s="34">
        <v>42962.959004629629</v>
      </c>
      <c r="I216" s="40">
        <f t="shared" si="30"/>
        <v>7.8661111111287028</v>
      </c>
      <c r="J216">
        <v>21031.94</v>
      </c>
      <c r="K216">
        <v>21002.93</v>
      </c>
      <c r="L216" s="40">
        <f t="shared" si="31"/>
        <v>98.655140502005878</v>
      </c>
      <c r="M216" s="40">
        <f t="shared" si="32"/>
        <v>60.63156284198233</v>
      </c>
      <c r="O216" s="34">
        <v>42962.959849537037</v>
      </c>
      <c r="P216" s="40">
        <f t="shared" si="33"/>
        <v>7.8863888889318332</v>
      </c>
      <c r="Q216">
        <v>4497.8500000000004</v>
      </c>
      <c r="R216">
        <v>4548.87</v>
      </c>
      <c r="S216" s="40">
        <f t="shared" si="34"/>
        <v>5.1581231638159268</v>
      </c>
      <c r="T216" s="40">
        <f t="shared" si="35"/>
        <v>3.210471049355859</v>
      </c>
    </row>
    <row r="217" spans="1:20" x14ac:dyDescent="0.2">
      <c r="A217" s="34">
        <v>42962.971539351849</v>
      </c>
      <c r="B217" s="40">
        <f t="shared" si="27"/>
        <v>8.1669444444123656</v>
      </c>
      <c r="C217">
        <v>20579.04</v>
      </c>
      <c r="D217">
        <v>20642.23</v>
      </c>
      <c r="E217" s="40">
        <f t="shared" si="28"/>
        <v>17.541925335295598</v>
      </c>
      <c r="F217" s="40">
        <f t="shared" si="29"/>
        <v>10.82897253286011</v>
      </c>
      <c r="H217" s="34">
        <v>42962.972951388889</v>
      </c>
      <c r="I217" s="40">
        <f t="shared" si="30"/>
        <v>8.2008333333651535</v>
      </c>
      <c r="J217">
        <v>20765.71</v>
      </c>
      <c r="K217">
        <v>21035.88</v>
      </c>
      <c r="L217" s="40">
        <f t="shared" si="31"/>
        <v>97.40632759859092</v>
      </c>
      <c r="M217" s="40">
        <f t="shared" si="32"/>
        <v>60.726683379718899</v>
      </c>
      <c r="O217" s="34">
        <v>42962.973807870374</v>
      </c>
      <c r="P217" s="40">
        <f t="shared" si="33"/>
        <v>8.2213888890109956</v>
      </c>
      <c r="Q217">
        <v>4606.04</v>
      </c>
      <c r="R217">
        <v>4617.8599999999997</v>
      </c>
      <c r="S217" s="40">
        <f t="shared" si="34"/>
        <v>5.282195186025036</v>
      </c>
      <c r="T217" s="40">
        <f t="shared" si="35"/>
        <v>3.2591623502053144</v>
      </c>
    </row>
    <row r="218" spans="1:20" x14ac:dyDescent="0.2">
      <c r="A218" s="34">
        <v>42962.985486111109</v>
      </c>
      <c r="B218" s="40">
        <f t="shared" si="27"/>
        <v>8.5016666666488163</v>
      </c>
      <c r="C218">
        <v>20840.87</v>
      </c>
      <c r="D218">
        <v>20360.63</v>
      </c>
      <c r="E218" s="40">
        <f t="shared" si="28"/>
        <v>17.765113701251462</v>
      </c>
      <c r="F218" s="40">
        <f t="shared" si="29"/>
        <v>10.68124437242137</v>
      </c>
      <c r="H218" s="34">
        <v>42962.986898148149</v>
      </c>
      <c r="I218" s="40">
        <f t="shared" si="30"/>
        <v>8.5355555556016043</v>
      </c>
      <c r="J218">
        <v>20610.87</v>
      </c>
      <c r="K218">
        <v>20833.5</v>
      </c>
      <c r="L218" s="40">
        <f t="shared" si="31"/>
        <v>96.680015049423773</v>
      </c>
      <c r="M218" s="40">
        <f t="shared" si="32"/>
        <v>60.142449861444994</v>
      </c>
      <c r="O218" s="34">
        <v>42962.987754629627</v>
      </c>
      <c r="P218" s="40">
        <f t="shared" si="33"/>
        <v>8.5561111110728234</v>
      </c>
      <c r="Q218">
        <v>4442.7700000000004</v>
      </c>
      <c r="R218">
        <v>4479.83</v>
      </c>
      <c r="S218" s="40">
        <f t="shared" si="34"/>
        <v>5.0949575571676435</v>
      </c>
      <c r="T218" s="40">
        <f t="shared" si="35"/>
        <v>3.1617444598407642</v>
      </c>
    </row>
    <row r="219" spans="1:20" x14ac:dyDescent="0.2">
      <c r="A219" s="34">
        <v>42962.999432870369</v>
      </c>
      <c r="B219" s="40">
        <f t="shared" si="27"/>
        <v>8.8363888888852671</v>
      </c>
      <c r="C219">
        <v>20779.439999999999</v>
      </c>
      <c r="D219">
        <v>20374.23</v>
      </c>
      <c r="E219" s="40">
        <f t="shared" si="28"/>
        <v>17.712749719581414</v>
      </c>
      <c r="F219" s="40">
        <f t="shared" si="29"/>
        <v>10.688378971078922</v>
      </c>
      <c r="H219" s="34">
        <v>42963.000844907408</v>
      </c>
      <c r="I219" s="40">
        <f t="shared" si="30"/>
        <v>8.870277777838055</v>
      </c>
      <c r="J219">
        <v>20801.669999999998</v>
      </c>
      <c r="K219">
        <v>20805.78</v>
      </c>
      <c r="L219" s="40">
        <f t="shared" si="31"/>
        <v>97.575006229875157</v>
      </c>
      <c r="M219" s="40">
        <f t="shared" si="32"/>
        <v>60.062427363537331</v>
      </c>
      <c r="O219" s="34">
        <v>42963.001701388886</v>
      </c>
      <c r="P219" s="40">
        <f t="shared" si="33"/>
        <v>8.8908333333092742</v>
      </c>
      <c r="Q219">
        <v>4418.9799999999996</v>
      </c>
      <c r="R219">
        <v>4586.53</v>
      </c>
      <c r="S219" s="40">
        <f t="shared" si="34"/>
        <v>5.0676752444922126</v>
      </c>
      <c r="T219" s="40">
        <f t="shared" si="35"/>
        <v>3.2370504723155702</v>
      </c>
    </row>
    <row r="220" spans="1:20" x14ac:dyDescent="0.2">
      <c r="A220" s="34">
        <v>42963.013379629629</v>
      </c>
      <c r="B220" s="40">
        <f t="shared" si="27"/>
        <v>9.1711111111217178</v>
      </c>
      <c r="C220">
        <v>20552.990000000002</v>
      </c>
      <c r="D220">
        <v>20209.5</v>
      </c>
      <c r="E220" s="40">
        <f t="shared" si="28"/>
        <v>17.519719870172619</v>
      </c>
      <c r="F220" s="40">
        <f t="shared" si="29"/>
        <v>10.601961144839313</v>
      </c>
      <c r="H220" s="34">
        <v>42963.014791666668</v>
      </c>
      <c r="I220" s="40">
        <f t="shared" si="30"/>
        <v>9.2050000000745058</v>
      </c>
      <c r="J220">
        <v>20738.38</v>
      </c>
      <c r="K220">
        <v>20754.009999999998</v>
      </c>
      <c r="L220" s="40">
        <f t="shared" si="31"/>
        <v>97.278129962523124</v>
      </c>
      <c r="M220" s="40">
        <f t="shared" si="32"/>
        <v>59.912976976932725</v>
      </c>
      <c r="O220" s="34">
        <v>42963.015648148146</v>
      </c>
      <c r="P220" s="40">
        <f t="shared" si="33"/>
        <v>9.2255555555457249</v>
      </c>
      <c r="Q220">
        <v>4572.57</v>
      </c>
      <c r="R220">
        <v>4580.13</v>
      </c>
      <c r="S220" s="40">
        <f t="shared" si="34"/>
        <v>5.2438118734883972</v>
      </c>
      <c r="T220" s="40">
        <f t="shared" si="35"/>
        <v>3.232533523113708</v>
      </c>
    </row>
    <row r="221" spans="1:20" x14ac:dyDescent="0.2">
      <c r="A221" s="34">
        <v>42963.027326388888</v>
      </c>
      <c r="B221" s="40">
        <f t="shared" si="27"/>
        <v>9.5058333333581686</v>
      </c>
      <c r="C221">
        <v>21047.39</v>
      </c>
      <c r="D221">
        <v>20218.41</v>
      </c>
      <c r="E221" s="40">
        <f t="shared" si="28"/>
        <v>17.941154878111281</v>
      </c>
      <c r="F221" s="40">
        <f t="shared" si="29"/>
        <v>10.606635356165695</v>
      </c>
      <c r="H221" s="34">
        <v>42963.028738425928</v>
      </c>
      <c r="I221" s="40">
        <f t="shared" si="30"/>
        <v>9.5397222223109566</v>
      </c>
      <c r="J221">
        <v>20544.84</v>
      </c>
      <c r="K221">
        <v>20458.93</v>
      </c>
      <c r="L221" s="40">
        <f t="shared" si="31"/>
        <v>96.370286183358772</v>
      </c>
      <c r="M221" s="40">
        <f t="shared" si="32"/>
        <v>59.061135754616977</v>
      </c>
      <c r="O221" s="34">
        <v>42963.029594907406</v>
      </c>
      <c r="P221" s="40">
        <f t="shared" si="33"/>
        <v>9.5602777777821757</v>
      </c>
      <c r="Q221">
        <v>4386.13</v>
      </c>
      <c r="R221">
        <v>4579.8100000000004</v>
      </c>
      <c r="S221" s="40">
        <f t="shared" si="34"/>
        <v>5.0300029464094953</v>
      </c>
      <c r="T221" s="40">
        <f t="shared" si="35"/>
        <v>3.2323076756536153</v>
      </c>
    </row>
    <row r="222" spans="1:20" x14ac:dyDescent="0.2">
      <c r="A222" s="34">
        <v>42963.041273148148</v>
      </c>
      <c r="B222" s="40">
        <f t="shared" si="27"/>
        <v>9.8405555555946194</v>
      </c>
      <c r="C222">
        <v>20635.38</v>
      </c>
      <c r="D222">
        <v>20264.91</v>
      </c>
      <c r="E222" s="40">
        <f t="shared" si="28"/>
        <v>17.589950513991521</v>
      </c>
      <c r="F222" s="40">
        <f t="shared" si="29"/>
        <v>10.631029388340416</v>
      </c>
      <c r="H222" s="34">
        <v>42963.042685185188</v>
      </c>
      <c r="I222" s="40">
        <f t="shared" si="30"/>
        <v>9.8744444445474073</v>
      </c>
      <c r="J222">
        <v>20847.62</v>
      </c>
      <c r="K222">
        <v>20778.75</v>
      </c>
      <c r="L222" s="40">
        <f t="shared" si="31"/>
        <v>97.790545248437738</v>
      </c>
      <c r="M222" s="40">
        <f t="shared" si="32"/>
        <v>59.984396767633868</v>
      </c>
      <c r="O222" s="34">
        <v>42963.043530092589</v>
      </c>
      <c r="P222" s="40">
        <f t="shared" si="33"/>
        <v>9.8947222221759148</v>
      </c>
      <c r="Q222">
        <v>4376.5</v>
      </c>
      <c r="R222">
        <v>4589.2299999999996</v>
      </c>
      <c r="S222" s="40">
        <f t="shared" si="34"/>
        <v>5.0189592864236019</v>
      </c>
      <c r="T222" s="40">
        <f t="shared" si="35"/>
        <v>3.2389560602601066</v>
      </c>
    </row>
    <row r="223" spans="1:20" x14ac:dyDescent="0.2">
      <c r="A223" s="34">
        <v>42963.055208333331</v>
      </c>
      <c r="B223" s="40">
        <f t="shared" si="27"/>
        <v>10.174999999988358</v>
      </c>
      <c r="C223">
        <v>20619.36</v>
      </c>
      <c r="D223">
        <v>20329.21</v>
      </c>
      <c r="E223" s="40">
        <f t="shared" si="28"/>
        <v>17.576294792253702</v>
      </c>
      <c r="F223" s="40">
        <f t="shared" si="29"/>
        <v>10.664761351111052</v>
      </c>
      <c r="H223" s="34">
        <v>42963.056631944448</v>
      </c>
      <c r="I223" s="40">
        <f t="shared" si="30"/>
        <v>10.209166666783858</v>
      </c>
      <c r="J223">
        <v>20662.5</v>
      </c>
      <c r="K223">
        <v>20870.41</v>
      </c>
      <c r="L223" s="40">
        <f t="shared" si="31"/>
        <v>96.922197411303785</v>
      </c>
      <c r="M223" s="40">
        <f t="shared" si="32"/>
        <v>60.249002184596925</v>
      </c>
      <c r="O223" s="34">
        <v>42963.057476851849</v>
      </c>
      <c r="P223" s="40">
        <f t="shared" si="33"/>
        <v>10.229444444412366</v>
      </c>
      <c r="Q223">
        <v>4474.29</v>
      </c>
      <c r="R223">
        <v>4586.9399999999996</v>
      </c>
      <c r="S223" s="40">
        <f t="shared" si="34"/>
        <v>5.1311046145669508</v>
      </c>
      <c r="T223" s="40">
        <f t="shared" si="35"/>
        <v>3.2373398393738149</v>
      </c>
    </row>
    <row r="224" spans="1:20" x14ac:dyDescent="0.2">
      <c r="A224" s="34">
        <v>42963.069155092591</v>
      </c>
      <c r="B224" s="40">
        <f t="shared" si="27"/>
        <v>10.509722222224809</v>
      </c>
      <c r="C224">
        <v>20683.12</v>
      </c>
      <c r="D224">
        <v>20129.13</v>
      </c>
      <c r="E224" s="40">
        <f t="shared" si="28"/>
        <v>17.630644905737054</v>
      </c>
      <c r="F224" s="40">
        <f t="shared" si="29"/>
        <v>10.559798814390232</v>
      </c>
      <c r="H224" s="34">
        <v>42963.070567129631</v>
      </c>
      <c r="I224" s="40">
        <f t="shared" si="30"/>
        <v>10.543611111177597</v>
      </c>
      <c r="J224">
        <v>20740.509999999998</v>
      </c>
      <c r="K224">
        <v>20658.95</v>
      </c>
      <c r="L224" s="40">
        <f t="shared" si="31"/>
        <v>97.288121216267143</v>
      </c>
      <c r="M224" s="40">
        <f t="shared" si="32"/>
        <v>59.638556390673635</v>
      </c>
      <c r="O224" s="34">
        <v>42963.071423611109</v>
      </c>
      <c r="P224" s="40">
        <f t="shared" si="33"/>
        <v>10.564166666648816</v>
      </c>
      <c r="Q224">
        <v>4369.0600000000004</v>
      </c>
      <c r="R224">
        <v>4517.4399999999996</v>
      </c>
      <c r="S224" s="40">
        <f t="shared" si="34"/>
        <v>5.0104271129765587</v>
      </c>
      <c r="T224" s="40">
        <f t="shared" si="35"/>
        <v>3.1882885941348365</v>
      </c>
    </row>
    <row r="225" spans="1:20" x14ac:dyDescent="0.2">
      <c r="A225" s="34">
        <v>42963.083101851851</v>
      </c>
      <c r="B225" s="40">
        <f t="shared" si="27"/>
        <v>10.84444444446126</v>
      </c>
      <c r="C225">
        <v>20350.61</v>
      </c>
      <c r="D225">
        <v>20090.060000000001</v>
      </c>
      <c r="E225" s="40">
        <f t="shared" si="28"/>
        <v>17.347207700054035</v>
      </c>
      <c r="F225" s="40">
        <f t="shared" si="29"/>
        <v>10.53930258133504</v>
      </c>
      <c r="H225" s="34">
        <v>42963.084583333337</v>
      </c>
      <c r="I225" s="40">
        <f t="shared" si="30"/>
        <v>10.880000000121072</v>
      </c>
      <c r="J225">
        <v>20776.13</v>
      </c>
      <c r="K225">
        <v>20677.87</v>
      </c>
      <c r="L225" s="40">
        <f t="shared" si="31"/>
        <v>97.455204999535937</v>
      </c>
      <c r="M225" s="40">
        <f t="shared" si="32"/>
        <v>59.693174920991552</v>
      </c>
      <c r="O225" s="34">
        <v>42963.085439814815</v>
      </c>
      <c r="P225" s="40">
        <f t="shared" si="33"/>
        <v>10.900555555592291</v>
      </c>
      <c r="Q225">
        <v>4400.01</v>
      </c>
      <c r="R225">
        <v>4567.3900000000003</v>
      </c>
      <c r="S225" s="40">
        <f t="shared" si="34"/>
        <v>5.0459204957972617</v>
      </c>
      <c r="T225" s="40">
        <f t="shared" si="35"/>
        <v>3.2235419711087503</v>
      </c>
    </row>
    <row r="226" spans="1:20" x14ac:dyDescent="0.2">
      <c r="A226" s="34">
        <v>42963.096979166665</v>
      </c>
      <c r="B226" s="40">
        <f t="shared" si="27"/>
        <v>11.177499999990687</v>
      </c>
      <c r="C226">
        <v>20584.34</v>
      </c>
      <c r="D226">
        <v>20281.34</v>
      </c>
      <c r="E226" s="40">
        <f t="shared" si="28"/>
        <v>17.546443145858049</v>
      </c>
      <c r="F226" s="40">
        <f t="shared" si="29"/>
        <v>10.639648613042151</v>
      </c>
      <c r="H226" s="34">
        <v>42963.098402777781</v>
      </c>
      <c r="I226" s="40">
        <f t="shared" si="30"/>
        <v>11.211666666786186</v>
      </c>
      <c r="J226">
        <v>20428.63</v>
      </c>
      <c r="K226">
        <v>20608.98</v>
      </c>
      <c r="L226" s="40">
        <f t="shared" si="31"/>
        <v>95.82517651312682</v>
      </c>
      <c r="M226" s="40">
        <f t="shared" si="32"/>
        <v>59.494302270166919</v>
      </c>
      <c r="O226" s="34">
        <v>42963.099259259259</v>
      </c>
      <c r="P226" s="40">
        <f t="shared" si="33"/>
        <v>11.232222222257406</v>
      </c>
      <c r="Q226">
        <v>4434.7700000000004</v>
      </c>
      <c r="R226">
        <v>4602.62</v>
      </c>
      <c r="S226" s="40">
        <f t="shared" si="34"/>
        <v>5.0857831771170572</v>
      </c>
      <c r="T226" s="40">
        <f t="shared" si="35"/>
        <v>3.2484063649183788</v>
      </c>
    </row>
    <row r="227" spans="1:20" x14ac:dyDescent="0.2">
      <c r="A227" s="34">
        <v>42963.110937500001</v>
      </c>
      <c r="B227" s="40">
        <f t="shared" si="27"/>
        <v>11.512500000069849</v>
      </c>
      <c r="C227">
        <v>20334.45</v>
      </c>
      <c r="D227">
        <v>20153.63</v>
      </c>
      <c r="E227" s="40">
        <f t="shared" si="28"/>
        <v>17.333432639923998</v>
      </c>
      <c r="F227" s="40">
        <f t="shared" si="29"/>
        <v>10.572651584030675</v>
      </c>
      <c r="H227" s="34">
        <v>42963.112349537034</v>
      </c>
      <c r="I227" s="40">
        <f t="shared" si="30"/>
        <v>11.546388888848014</v>
      </c>
      <c r="J227">
        <v>20682.41</v>
      </c>
      <c r="K227">
        <v>20583.580000000002</v>
      </c>
      <c r="L227" s="40">
        <f t="shared" si="31"/>
        <v>97.015589834798476</v>
      </c>
      <c r="M227" s="40">
        <f t="shared" si="32"/>
        <v>59.420977181896561</v>
      </c>
      <c r="O227" s="34">
        <v>42963.113206018519</v>
      </c>
      <c r="P227" s="40">
        <f t="shared" si="33"/>
        <v>11.566944444493856</v>
      </c>
      <c r="Q227">
        <v>4405.6400000000003</v>
      </c>
      <c r="R227">
        <v>4573.3900000000003</v>
      </c>
      <c r="S227" s="40">
        <f t="shared" si="34"/>
        <v>5.0523769657578619</v>
      </c>
      <c r="T227" s="40">
        <f t="shared" si="35"/>
        <v>3.2277766109854964</v>
      </c>
    </row>
    <row r="228" spans="1:20" x14ac:dyDescent="0.2">
      <c r="A228" s="34">
        <v>42963.124895833331</v>
      </c>
      <c r="B228" s="40">
        <f t="shared" si="27"/>
        <v>11.847499999974389</v>
      </c>
      <c r="C228">
        <v>20715.18</v>
      </c>
      <c r="D228">
        <v>19909.2</v>
      </c>
      <c r="E228" s="40">
        <f t="shared" si="28"/>
        <v>17.657973397554436</v>
      </c>
      <c r="F228" s="40">
        <f t="shared" si="29"/>
        <v>10.444422911246436</v>
      </c>
      <c r="H228" s="34">
        <v>42963.126296296294</v>
      </c>
      <c r="I228" s="40">
        <f t="shared" si="30"/>
        <v>11.881111111084465</v>
      </c>
      <c r="J228">
        <v>20368.5</v>
      </c>
      <c r="K228">
        <v>20475.73</v>
      </c>
      <c r="L228" s="40">
        <f t="shared" si="31"/>
        <v>95.543122950859825</v>
      </c>
      <c r="M228" s="40">
        <f t="shared" si="32"/>
        <v>59.109634238197373</v>
      </c>
      <c r="O228" s="34">
        <v>42963.127152777779</v>
      </c>
      <c r="P228" s="40">
        <f t="shared" si="33"/>
        <v>11.901666666730307</v>
      </c>
      <c r="Q228">
        <v>4366.66</v>
      </c>
      <c r="R228">
        <v>4517.5200000000004</v>
      </c>
      <c r="S228" s="40">
        <f t="shared" si="34"/>
        <v>5.0076747989613812</v>
      </c>
      <c r="T228" s="40">
        <f t="shared" si="35"/>
        <v>3.1883450559998598</v>
      </c>
    </row>
    <row r="229" spans="1:20" x14ac:dyDescent="0.2">
      <c r="A229" s="34">
        <v>42963.138923611114</v>
      </c>
      <c r="B229" s="40">
        <f t="shared" si="27"/>
        <v>12.184166666760575</v>
      </c>
      <c r="C229">
        <v>20642.72</v>
      </c>
      <c r="D229">
        <v>20428.62</v>
      </c>
      <c r="E229" s="40">
        <f t="shared" si="28"/>
        <v>17.596207255411969</v>
      </c>
      <c r="F229" s="40">
        <f t="shared" si="29"/>
        <v>10.716912119680709</v>
      </c>
      <c r="H229" s="34">
        <v>42963.140196759261</v>
      </c>
      <c r="I229" s="40">
        <f t="shared" si="30"/>
        <v>12.214722222299315</v>
      </c>
      <c r="J229">
        <v>20712.79</v>
      </c>
      <c r="K229">
        <v>20913.73</v>
      </c>
      <c r="L229" s="40">
        <f t="shared" si="31"/>
        <v>97.15809419571103</v>
      </c>
      <c r="M229" s="40">
        <f t="shared" si="32"/>
        <v>60.374058988686393</v>
      </c>
      <c r="O229" s="34">
        <v>42963.141053240739</v>
      </c>
      <c r="P229" s="40">
        <f t="shared" si="33"/>
        <v>12.235277777770534</v>
      </c>
      <c r="Q229">
        <v>4354.79</v>
      </c>
      <c r="R229">
        <v>4415.6499999999996</v>
      </c>
      <c r="S229" s="40">
        <f t="shared" si="34"/>
        <v>4.9940623125613248</v>
      </c>
      <c r="T229" s="40">
        <f t="shared" si="35"/>
        <v>3.1164479286258344</v>
      </c>
    </row>
    <row r="230" spans="1:20" x14ac:dyDescent="0.2">
      <c r="A230" s="34">
        <v>42963.152731481481</v>
      </c>
      <c r="B230" s="40">
        <f t="shared" si="27"/>
        <v>12.515555555582978</v>
      </c>
      <c r="C230">
        <v>20765.3</v>
      </c>
      <c r="D230">
        <v>20086.09</v>
      </c>
      <c r="E230" s="40">
        <f t="shared" si="28"/>
        <v>17.700696541967638</v>
      </c>
      <c r="F230" s="40">
        <f t="shared" si="29"/>
        <v>10.537219908050446</v>
      </c>
      <c r="H230" s="34">
        <v>42963.154143518521</v>
      </c>
      <c r="I230" s="40">
        <f t="shared" si="30"/>
        <v>12.549444444535766</v>
      </c>
      <c r="J230">
        <v>20229.02</v>
      </c>
      <c r="K230">
        <v>20767.02</v>
      </c>
      <c r="L230" s="40">
        <f t="shared" si="31"/>
        <v>94.888860006156676</v>
      </c>
      <c r="M230" s="40">
        <f t="shared" si="32"/>
        <v>59.950534433562552</v>
      </c>
      <c r="O230" s="34">
        <v>42963.154999999999</v>
      </c>
      <c r="P230" s="40">
        <f t="shared" si="33"/>
        <v>12.570000000006985</v>
      </c>
      <c r="Q230">
        <v>4324.26</v>
      </c>
      <c r="R230">
        <v>4541.8500000000004</v>
      </c>
      <c r="S230" s="40">
        <f t="shared" si="34"/>
        <v>4.9590505846932773</v>
      </c>
      <c r="T230" s="40">
        <f t="shared" si="35"/>
        <v>3.2055165207000664</v>
      </c>
    </row>
    <row r="231" spans="1:20" x14ac:dyDescent="0.2">
      <c r="A231" s="34">
        <v>42963.166678240741</v>
      </c>
      <c r="B231" s="40">
        <f t="shared" si="27"/>
        <v>12.850277777819429</v>
      </c>
      <c r="C231">
        <v>20178.419999999998</v>
      </c>
      <c r="D231">
        <v>20150.29</v>
      </c>
      <c r="E231" s="40">
        <f t="shared" si="28"/>
        <v>17.200430001799663</v>
      </c>
      <c r="F231" s="40">
        <f t="shared" si="29"/>
        <v>10.570899410536835</v>
      </c>
      <c r="H231" s="34">
        <v>42963.168090277781</v>
      </c>
      <c r="I231" s="40">
        <f t="shared" si="30"/>
        <v>12.884166666772217</v>
      </c>
      <c r="J231">
        <v>20409.57</v>
      </c>
      <c r="K231">
        <v>20635.7</v>
      </c>
      <c r="L231" s="40">
        <f t="shared" si="31"/>
        <v>95.73577120967083</v>
      </c>
      <c r="M231" s="40">
        <f t="shared" si="32"/>
        <v>59.57143795357576</v>
      </c>
      <c r="O231" s="34">
        <v>42963.168935185182</v>
      </c>
      <c r="P231" s="40">
        <f t="shared" si="33"/>
        <v>12.904444444400724</v>
      </c>
      <c r="Q231">
        <v>4430.6400000000003</v>
      </c>
      <c r="R231">
        <v>4493.83</v>
      </c>
      <c r="S231" s="40">
        <f t="shared" si="34"/>
        <v>5.0810469034159427</v>
      </c>
      <c r="T231" s="40">
        <f t="shared" si="35"/>
        <v>3.1716252862198395</v>
      </c>
    </row>
    <row r="232" spans="1:20" x14ac:dyDescent="0.2">
      <c r="A232" s="34">
        <v>42963.180613425924</v>
      </c>
      <c r="B232" s="40">
        <f t="shared" si="27"/>
        <v>13.184722222213168</v>
      </c>
      <c r="C232">
        <v>20540.96</v>
      </c>
      <c r="D232">
        <v>20054.53</v>
      </c>
      <c r="E232" s="40">
        <f t="shared" si="28"/>
        <v>17.509465292612944</v>
      </c>
      <c r="F232" s="40">
        <f t="shared" si="29"/>
        <v>10.520663442342181</v>
      </c>
      <c r="H232" s="34">
        <v>42963.182025462964</v>
      </c>
      <c r="I232" s="40">
        <f t="shared" si="30"/>
        <v>13.218611111165956</v>
      </c>
      <c r="J232">
        <v>20423.12</v>
      </c>
      <c r="K232">
        <v>20654.849999999999</v>
      </c>
      <c r="L232" s="40">
        <f t="shared" si="31"/>
        <v>95.799330593817132</v>
      </c>
      <c r="M232" s="40">
        <f t="shared" si="32"/>
        <v>59.626720451228408</v>
      </c>
      <c r="O232" s="34">
        <v>42963.182881944442</v>
      </c>
      <c r="P232" s="40">
        <f t="shared" si="33"/>
        <v>13.239166666637175</v>
      </c>
      <c r="Q232">
        <v>4307.7299999999996</v>
      </c>
      <c r="R232">
        <v>4664.6400000000003</v>
      </c>
      <c r="S232" s="40">
        <f t="shared" si="34"/>
        <v>4.9400940219137537</v>
      </c>
      <c r="T232" s="40">
        <f t="shared" si="35"/>
        <v>3.2921784257776801</v>
      </c>
    </row>
    <row r="233" spans="1:20" x14ac:dyDescent="0.2">
      <c r="A233" s="34">
        <v>42963.194560185184</v>
      </c>
      <c r="B233" s="40">
        <f t="shared" si="27"/>
        <v>13.519444444449618</v>
      </c>
      <c r="C233">
        <v>20392.59</v>
      </c>
      <c r="D233">
        <v>20016.14</v>
      </c>
      <c r="E233" s="40">
        <f t="shared" si="28"/>
        <v>17.38299216937698</v>
      </c>
      <c r="F233" s="40">
        <f t="shared" si="29"/>
        <v>10.500523939219871</v>
      </c>
      <c r="H233" s="34">
        <v>42963.195972222224</v>
      </c>
      <c r="I233" s="40">
        <f t="shared" si="30"/>
        <v>13.553333333402406</v>
      </c>
      <c r="J233">
        <v>20276.509999999998</v>
      </c>
      <c r="K233">
        <v>20314.310000000001</v>
      </c>
      <c r="L233" s="40">
        <f t="shared" si="31"/>
        <v>95.111622748083491</v>
      </c>
      <c r="M233" s="40">
        <f t="shared" si="32"/>
        <v>58.643644641795703</v>
      </c>
      <c r="O233" s="34">
        <v>42963.196828703702</v>
      </c>
      <c r="P233" s="40">
        <f t="shared" si="33"/>
        <v>13.573888888873626</v>
      </c>
      <c r="Q233">
        <v>4330.22</v>
      </c>
      <c r="R233">
        <v>4475.49</v>
      </c>
      <c r="S233" s="40">
        <f t="shared" si="34"/>
        <v>4.9658854978309641</v>
      </c>
      <c r="T233" s="40">
        <f t="shared" si="35"/>
        <v>3.1586814036632513</v>
      </c>
    </row>
    <row r="234" spans="1:20" x14ac:dyDescent="0.2">
      <c r="A234" s="34">
        <v>42963.208506944444</v>
      </c>
      <c r="B234" s="40">
        <f t="shared" si="27"/>
        <v>13.854166666686069</v>
      </c>
      <c r="C234">
        <v>20660.66</v>
      </c>
      <c r="D234">
        <v>20104.060000000001</v>
      </c>
      <c r="E234" s="40">
        <f t="shared" si="28"/>
        <v>17.611499617957314</v>
      </c>
      <c r="F234" s="40">
        <f t="shared" si="29"/>
        <v>10.54664702112958</v>
      </c>
      <c r="H234" s="34">
        <v>42963.209918981483</v>
      </c>
      <c r="I234" s="40">
        <f t="shared" si="30"/>
        <v>13.888055555638857</v>
      </c>
      <c r="J234">
        <v>20124.939999999999</v>
      </c>
      <c r="K234">
        <v>20209.03</v>
      </c>
      <c r="L234" s="40">
        <f t="shared" si="31"/>
        <v>94.400648884241676</v>
      </c>
      <c r="M234" s="40">
        <f t="shared" si="32"/>
        <v>58.339720811358511</v>
      </c>
      <c r="O234" s="34">
        <v>42963.210775462961</v>
      </c>
      <c r="P234" s="40">
        <f t="shared" si="33"/>
        <v>13.908611111110076</v>
      </c>
      <c r="Q234">
        <v>4259.32</v>
      </c>
      <c r="R234">
        <v>4390.21</v>
      </c>
      <c r="S234" s="40">
        <f t="shared" si="34"/>
        <v>4.8845775546326466</v>
      </c>
      <c r="T234" s="40">
        <f t="shared" si="35"/>
        <v>3.0984930555484298</v>
      </c>
    </row>
    <row r="235" spans="1:20" x14ac:dyDescent="0.2">
      <c r="A235" s="34">
        <v>42963.222442129627</v>
      </c>
      <c r="B235" s="40">
        <f t="shared" si="27"/>
        <v>14.188611111079808</v>
      </c>
      <c r="C235">
        <v>20447.14</v>
      </c>
      <c r="D235">
        <v>20095.259999999998</v>
      </c>
      <c r="E235" s="40">
        <f t="shared" si="28"/>
        <v>17.429491521486714</v>
      </c>
      <c r="F235" s="40">
        <f t="shared" si="29"/>
        <v>10.542030516115867</v>
      </c>
      <c r="H235" s="34">
        <v>42963.223865740743</v>
      </c>
      <c r="I235" s="40">
        <f t="shared" si="30"/>
        <v>14.222777777875308</v>
      </c>
      <c r="J235">
        <v>20510.13</v>
      </c>
      <c r="K235">
        <v>20430.54</v>
      </c>
      <c r="L235" s="40">
        <f t="shared" si="31"/>
        <v>96.207470963896142</v>
      </c>
      <c r="M235" s="40">
        <f t="shared" si="32"/>
        <v>58.979179090995096</v>
      </c>
      <c r="O235" s="34">
        <v>42963.224710648145</v>
      </c>
      <c r="P235" s="40">
        <f t="shared" si="33"/>
        <v>14.243055555503815</v>
      </c>
      <c r="Q235">
        <v>4318.1000000000004</v>
      </c>
      <c r="R235">
        <v>4443.2299999999996</v>
      </c>
      <c r="S235" s="40">
        <f t="shared" si="34"/>
        <v>4.9519863120543262</v>
      </c>
      <c r="T235" s="40">
        <f t="shared" si="35"/>
        <v>3.1359131565926117</v>
      </c>
    </row>
    <row r="236" spans="1:20" x14ac:dyDescent="0.2">
      <c r="A236" s="34">
        <v>42963.23641203704</v>
      </c>
      <c r="B236" s="40">
        <f t="shared" si="27"/>
        <v>14.523888889001682</v>
      </c>
      <c r="C236">
        <v>20051.64</v>
      </c>
      <c r="D236">
        <v>19957.830000000002</v>
      </c>
      <c r="E236" s="40">
        <f t="shared" si="28"/>
        <v>17.092360563477531</v>
      </c>
      <c r="F236" s="40">
        <f t="shared" si="29"/>
        <v>10.469934347475613</v>
      </c>
      <c r="H236" s="34">
        <v>42963.237824074073</v>
      </c>
      <c r="I236" s="40">
        <f t="shared" si="30"/>
        <v>14.557777777779847</v>
      </c>
      <c r="J236">
        <v>20443.96</v>
      </c>
      <c r="K236">
        <v>20497.599999999999</v>
      </c>
      <c r="L236" s="40">
        <f t="shared" si="31"/>
        <v>95.897085395707094</v>
      </c>
      <c r="M236" s="40">
        <f t="shared" si="32"/>
        <v>59.172768871286863</v>
      </c>
      <c r="O236" s="34">
        <v>42963.238668981481</v>
      </c>
      <c r="P236" s="40">
        <f t="shared" si="33"/>
        <v>14.578055555582978</v>
      </c>
      <c r="Q236">
        <v>4419.17</v>
      </c>
      <c r="R236">
        <v>4486.08</v>
      </c>
      <c r="S236" s="40">
        <f t="shared" si="34"/>
        <v>5.0678931360184141</v>
      </c>
      <c r="T236" s="40">
        <f t="shared" si="35"/>
        <v>3.1661555430457091</v>
      </c>
    </row>
    <row r="237" spans="1:20" x14ac:dyDescent="0.2">
      <c r="A237" s="34">
        <v>42963.250358796293</v>
      </c>
      <c r="B237" s="40">
        <f t="shared" si="27"/>
        <v>14.85861111106351</v>
      </c>
      <c r="C237">
        <v>20156.53</v>
      </c>
      <c r="D237">
        <v>20197.79</v>
      </c>
      <c r="E237" s="40">
        <f t="shared" si="28"/>
        <v>17.181770591759662</v>
      </c>
      <c r="F237" s="40">
        <f t="shared" si="29"/>
        <v>10.595818045554024</v>
      </c>
      <c r="H237" s="34">
        <v>42963.251770833333</v>
      </c>
      <c r="I237" s="40">
        <f t="shared" si="30"/>
        <v>14.892500000016298</v>
      </c>
      <c r="J237">
        <v>20380.27</v>
      </c>
      <c r="K237">
        <v>20471.21</v>
      </c>
      <c r="L237" s="40">
        <f t="shared" si="31"/>
        <v>95.598332836572169</v>
      </c>
      <c r="M237" s="40">
        <f t="shared" si="32"/>
        <v>59.096585836662648</v>
      </c>
      <c r="O237" s="34">
        <v>42963.252627314818</v>
      </c>
      <c r="P237" s="40">
        <f t="shared" si="33"/>
        <v>14.91305555566214</v>
      </c>
      <c r="Q237">
        <v>4360.18</v>
      </c>
      <c r="R237">
        <v>4397.42</v>
      </c>
      <c r="S237" s="40">
        <f t="shared" si="34"/>
        <v>5.0002435511204073</v>
      </c>
      <c r="T237" s="40">
        <f t="shared" si="35"/>
        <v>3.1035816811336536</v>
      </c>
    </row>
    <row r="238" spans="1:20" x14ac:dyDescent="0.2">
      <c r="A238" s="34">
        <v>42963.264305555553</v>
      </c>
      <c r="B238" s="40">
        <f t="shared" si="27"/>
        <v>15.193333333299961</v>
      </c>
      <c r="C238">
        <v>20523.54</v>
      </c>
      <c r="D238">
        <v>19676.87</v>
      </c>
      <c r="E238" s="40">
        <f t="shared" si="28"/>
        <v>17.494616186952967</v>
      </c>
      <c r="F238" s="40">
        <f t="shared" si="29"/>
        <v>10.322541932856049</v>
      </c>
      <c r="H238" s="34">
        <v>42963.265717592592</v>
      </c>
      <c r="I238" s="40">
        <f t="shared" si="30"/>
        <v>15.227222222252749</v>
      </c>
      <c r="J238">
        <v>20446.61</v>
      </c>
      <c r="K238">
        <v>20315.240000000002</v>
      </c>
      <c r="L238" s="40">
        <f t="shared" si="31"/>
        <v>95.909515828768932</v>
      </c>
      <c r="M238" s="40">
        <f t="shared" si="32"/>
        <v>58.646329379279621</v>
      </c>
      <c r="O238" s="34">
        <v>42963.266562500001</v>
      </c>
      <c r="P238" s="40">
        <f t="shared" si="33"/>
        <v>15.247500000055879</v>
      </c>
      <c r="Q238">
        <v>4373.03</v>
      </c>
      <c r="R238">
        <v>4487</v>
      </c>
      <c r="S238" s="40">
        <f t="shared" si="34"/>
        <v>5.0149798990766605</v>
      </c>
      <c r="T238" s="40">
        <f t="shared" si="35"/>
        <v>3.1668048544934764</v>
      </c>
    </row>
    <row r="239" spans="1:20" x14ac:dyDescent="0.2">
      <c r="A239" s="34">
        <v>42963.278240740743</v>
      </c>
      <c r="B239" s="40">
        <f t="shared" si="27"/>
        <v>15.527777777868323</v>
      </c>
      <c r="C239">
        <v>20296.13</v>
      </c>
      <c r="D239">
        <v>20135.02</v>
      </c>
      <c r="E239" s="40">
        <f t="shared" si="28"/>
        <v>17.300768017140403</v>
      </c>
      <c r="F239" s="40">
        <f t="shared" si="29"/>
        <v>10.562888725132362</v>
      </c>
      <c r="H239" s="34">
        <v>42963.279675925929</v>
      </c>
      <c r="I239" s="40">
        <f t="shared" si="30"/>
        <v>15.562222222331911</v>
      </c>
      <c r="J239">
        <v>20314.34</v>
      </c>
      <c r="K239">
        <v>20682.080000000002</v>
      </c>
      <c r="L239" s="40">
        <f t="shared" si="31"/>
        <v>95.289073043452873</v>
      </c>
      <c r="M239" s="40">
        <f t="shared" si="32"/>
        <v>59.705328410031647</v>
      </c>
      <c r="O239" s="34">
        <v>42963.280532407407</v>
      </c>
      <c r="P239" s="40">
        <f t="shared" si="33"/>
        <v>15.58277777780313</v>
      </c>
      <c r="Q239">
        <v>4292.13</v>
      </c>
      <c r="R239">
        <v>4386.63</v>
      </c>
      <c r="S239" s="40">
        <f t="shared" si="34"/>
        <v>4.9222039808151123</v>
      </c>
      <c r="T239" s="40">
        <f t="shared" si="35"/>
        <v>3.0959663870886382</v>
      </c>
    </row>
    <row r="240" spans="1:20" x14ac:dyDescent="0.2">
      <c r="A240" s="34">
        <v>42963.292210648149</v>
      </c>
      <c r="B240" s="40">
        <f t="shared" si="27"/>
        <v>15.863055555615574</v>
      </c>
      <c r="C240">
        <v>20383.689999999999</v>
      </c>
      <c r="D240">
        <v>19663.02</v>
      </c>
      <c r="E240" s="40">
        <f t="shared" si="28"/>
        <v>17.375405657300412</v>
      </c>
      <c r="F240" s="40">
        <f t="shared" si="29"/>
        <v>10.31527618348788</v>
      </c>
      <c r="H240" s="34">
        <v>42963.293622685182</v>
      </c>
      <c r="I240" s="40">
        <f t="shared" si="30"/>
        <v>15.896944444393739</v>
      </c>
      <c r="J240">
        <v>20308.7</v>
      </c>
      <c r="K240">
        <v>20426.919999999998</v>
      </c>
      <c r="L240" s="40">
        <f t="shared" si="31"/>
        <v>95.262617329313741</v>
      </c>
      <c r="M240" s="40">
        <f t="shared" si="32"/>
        <v>58.96872882250932</v>
      </c>
      <c r="O240" s="34">
        <v>42963.294479166667</v>
      </c>
      <c r="P240" s="40">
        <f t="shared" si="33"/>
        <v>15.917500000039581</v>
      </c>
      <c r="Q240">
        <v>4342.5600000000004</v>
      </c>
      <c r="R240">
        <v>4419.78</v>
      </c>
      <c r="S240" s="40">
        <f t="shared" si="34"/>
        <v>4.9800369790589922</v>
      </c>
      <c r="T240" s="40">
        <f t="shared" si="35"/>
        <v>3.1193627724076611</v>
      </c>
    </row>
    <row r="241" spans="1:20" x14ac:dyDescent="0.2">
      <c r="A241" s="34">
        <v>42963.306157407409</v>
      </c>
      <c r="B241" s="40">
        <f t="shared" si="27"/>
        <v>16.197777777852025</v>
      </c>
      <c r="C241">
        <v>20362.16</v>
      </c>
      <c r="D241">
        <v>19853.14</v>
      </c>
      <c r="E241" s="40">
        <f t="shared" si="28"/>
        <v>17.357053117411823</v>
      </c>
      <c r="F241" s="40">
        <f t="shared" si="29"/>
        <v>10.415013675897729</v>
      </c>
      <c r="H241" s="34">
        <v>42963.307569444441</v>
      </c>
      <c r="I241" s="40">
        <f t="shared" si="30"/>
        <v>16.23166666663019</v>
      </c>
      <c r="J241">
        <v>20320.919999999998</v>
      </c>
      <c r="K241">
        <v>20450.830000000002</v>
      </c>
      <c r="L241" s="40">
        <f t="shared" si="31"/>
        <v>95.319938043281851</v>
      </c>
      <c r="M241" s="40">
        <f t="shared" si="32"/>
        <v>59.037752557176432</v>
      </c>
      <c r="O241" s="34">
        <v>42963.308425925927</v>
      </c>
      <c r="P241" s="40">
        <f t="shared" si="33"/>
        <v>16.252222222276032</v>
      </c>
      <c r="Q241">
        <v>4380.6899999999996</v>
      </c>
      <c r="R241">
        <v>4393.43</v>
      </c>
      <c r="S241" s="40">
        <f t="shared" si="34"/>
        <v>5.0237643679750965</v>
      </c>
      <c r="T241" s="40">
        <f t="shared" si="35"/>
        <v>3.1007656456156174</v>
      </c>
    </row>
    <row r="242" spans="1:20" x14ac:dyDescent="0.2">
      <c r="A242" s="34">
        <v>42963.320104166669</v>
      </c>
      <c r="B242" s="40">
        <f t="shared" si="27"/>
        <v>16.532500000088476</v>
      </c>
      <c r="C242">
        <v>20209.580000000002</v>
      </c>
      <c r="D242">
        <v>20219.240000000002</v>
      </c>
      <c r="E242" s="40">
        <f t="shared" si="28"/>
        <v>17.226991318238518</v>
      </c>
      <c r="F242" s="40">
        <f t="shared" si="29"/>
        <v>10.607070776524944</v>
      </c>
      <c r="H242" s="34">
        <v>42963.321516203701</v>
      </c>
      <c r="I242" s="40">
        <f t="shared" si="30"/>
        <v>16.566388888866641</v>
      </c>
      <c r="J242">
        <v>20295.84</v>
      </c>
      <c r="K242">
        <v>20676.46</v>
      </c>
      <c r="L242" s="40">
        <f t="shared" si="31"/>
        <v>95.202294548492958</v>
      </c>
      <c r="M242" s="40">
        <f t="shared" si="32"/>
        <v>59.689104512548205</v>
      </c>
      <c r="O242" s="34">
        <v>42963.322372685187</v>
      </c>
      <c r="P242" s="40">
        <f t="shared" si="33"/>
        <v>16.586944444512483</v>
      </c>
      <c r="Q242">
        <v>4203.58</v>
      </c>
      <c r="R242">
        <v>4487.8999999999996</v>
      </c>
      <c r="S242" s="40">
        <f t="shared" si="34"/>
        <v>4.8206550616301893</v>
      </c>
      <c r="T242" s="40">
        <f t="shared" si="35"/>
        <v>3.1674400504749887</v>
      </c>
    </row>
    <row r="243" spans="1:20" x14ac:dyDescent="0.2">
      <c r="A243" s="34">
        <v>42963.334050925929</v>
      </c>
      <c r="B243" s="40">
        <f t="shared" si="27"/>
        <v>16.867222222324926</v>
      </c>
      <c r="C243">
        <v>20298.900000000001</v>
      </c>
      <c r="D243">
        <v>20153.53</v>
      </c>
      <c r="E243" s="40">
        <f t="shared" si="28"/>
        <v>17.303129212472101</v>
      </c>
      <c r="F243" s="40">
        <f t="shared" si="29"/>
        <v>10.572599123746429</v>
      </c>
      <c r="H243" s="34">
        <v>42963.335462962961</v>
      </c>
      <c r="I243" s="40">
        <f t="shared" si="30"/>
        <v>16.901111111103091</v>
      </c>
      <c r="J243">
        <v>20033.86</v>
      </c>
      <c r="K243">
        <v>20227.68</v>
      </c>
      <c r="L243" s="40">
        <f t="shared" si="31"/>
        <v>93.97341724527152</v>
      </c>
      <c r="M243" s="40">
        <f t="shared" si="32"/>
        <v>58.393559901761762</v>
      </c>
      <c r="O243" s="34">
        <v>42963.336319444446</v>
      </c>
      <c r="P243" s="40">
        <f t="shared" si="33"/>
        <v>16.921666666748933</v>
      </c>
      <c r="Q243">
        <v>4328.12</v>
      </c>
      <c r="R243">
        <v>4513.5600000000004</v>
      </c>
      <c r="S243" s="40">
        <f t="shared" si="34"/>
        <v>4.9634772230676845</v>
      </c>
      <c r="T243" s="40">
        <f t="shared" si="35"/>
        <v>3.1855501936812076</v>
      </c>
    </row>
    <row r="244" spans="1:20" x14ac:dyDescent="0.2">
      <c r="A244" s="34">
        <v>42963.347986111112</v>
      </c>
      <c r="B244" s="40">
        <f t="shared" si="27"/>
        <v>17.201666666718666</v>
      </c>
      <c r="C244">
        <v>20223.43</v>
      </c>
      <c r="D244">
        <v>19910.03</v>
      </c>
      <c r="E244" s="40">
        <f t="shared" si="28"/>
        <v>17.238797294896994</v>
      </c>
      <c r="F244" s="40">
        <f t="shared" si="29"/>
        <v>10.444858331605683</v>
      </c>
      <c r="H244" s="34">
        <v>42963.349398148152</v>
      </c>
      <c r="I244" s="40">
        <f t="shared" si="30"/>
        <v>17.235555555671453</v>
      </c>
      <c r="J244">
        <v>20209</v>
      </c>
      <c r="K244">
        <v>20073.47</v>
      </c>
      <c r="L244" s="40">
        <f t="shared" si="31"/>
        <v>94.79495160242169</v>
      </c>
      <c r="M244" s="40">
        <f t="shared" si="32"/>
        <v>57.948384237896668</v>
      </c>
      <c r="O244" s="34">
        <v>42963.350254629629</v>
      </c>
      <c r="P244" s="40">
        <f t="shared" si="33"/>
        <v>17.256111111142673</v>
      </c>
      <c r="Q244">
        <v>4337.28</v>
      </c>
      <c r="R244">
        <v>4438.29</v>
      </c>
      <c r="S244" s="40">
        <f t="shared" si="34"/>
        <v>4.9739818882256053</v>
      </c>
      <c r="T244" s="40">
        <f t="shared" si="35"/>
        <v>3.1324266364274238</v>
      </c>
    </row>
    <row r="245" spans="1:20" x14ac:dyDescent="0.2">
      <c r="A245" s="34">
        <v>42963.361932870372</v>
      </c>
      <c r="B245" s="40">
        <f t="shared" si="27"/>
        <v>17.536388888955116</v>
      </c>
      <c r="C245">
        <v>19873.86</v>
      </c>
      <c r="D245">
        <v>19933.259999999998</v>
      </c>
      <c r="E245" s="40">
        <f t="shared" si="28"/>
        <v>16.940817853705411</v>
      </c>
      <c r="F245" s="40">
        <f t="shared" si="29"/>
        <v>10.457044855636195</v>
      </c>
      <c r="H245" s="34">
        <v>42963.363067129627</v>
      </c>
      <c r="I245" s="40">
        <f t="shared" si="30"/>
        <v>17.563611111079808</v>
      </c>
      <c r="J245">
        <v>20479.150000000001</v>
      </c>
      <c r="K245">
        <v>20351.37</v>
      </c>
      <c r="L245" s="40">
        <f t="shared" si="31"/>
        <v>96.062152165309229</v>
      </c>
      <c r="M245" s="40">
        <f t="shared" si="32"/>
        <v>58.750629987122458</v>
      </c>
      <c r="O245" s="34">
        <v>42963.363923611112</v>
      </c>
      <c r="P245" s="40">
        <f t="shared" si="33"/>
        <v>17.58416666672565</v>
      </c>
      <c r="Q245">
        <v>4327.4399999999996</v>
      </c>
      <c r="R245">
        <v>4528.6899999999996</v>
      </c>
      <c r="S245" s="40">
        <f t="shared" si="34"/>
        <v>4.9626974007633846</v>
      </c>
      <c r="T245" s="40">
        <f t="shared" si="35"/>
        <v>3.1962285439037355</v>
      </c>
    </row>
    <row r="247" spans="1:20" x14ac:dyDescent="0.2">
      <c r="A247" t="s">
        <v>92</v>
      </c>
      <c r="H247" t="s">
        <v>93</v>
      </c>
      <c r="O247" t="s">
        <v>94</v>
      </c>
    </row>
    <row r="248" spans="1:20" x14ac:dyDescent="0.2">
      <c r="A248" s="37" t="s">
        <v>17</v>
      </c>
      <c r="B248" t="s">
        <v>60</v>
      </c>
      <c r="C248">
        <f>'full exp'!N76</f>
        <v>0.29469999999999974</v>
      </c>
      <c r="H248" s="37" t="s">
        <v>20</v>
      </c>
      <c r="I248" t="s">
        <v>60</v>
      </c>
      <c r="J248">
        <f>'full exp'!N77</f>
        <v>6.8300000000000249E-2</v>
      </c>
      <c r="O248" s="45" t="s">
        <v>95</v>
      </c>
      <c r="P248" s="43" t="s">
        <v>60</v>
      </c>
      <c r="Q248" s="43">
        <f>'full exp'!N78</f>
        <v>0.34830000000000005</v>
      </c>
      <c r="R248" s="43"/>
      <c r="S248" s="43"/>
      <c r="T248" s="43"/>
    </row>
    <row r="249" spans="1:20" x14ac:dyDescent="0.2">
      <c r="A249" t="s">
        <v>61</v>
      </c>
      <c r="F249">
        <v>1.65496</v>
      </c>
      <c r="H249" t="s">
        <v>61</v>
      </c>
      <c r="M249">
        <v>45.5154</v>
      </c>
      <c r="O249" s="43" t="s">
        <v>61</v>
      </c>
      <c r="P249" s="43"/>
      <c r="Q249" s="43"/>
      <c r="R249" s="43"/>
      <c r="S249" s="43"/>
      <c r="T249" s="43">
        <v>31.8293</v>
      </c>
    </row>
    <row r="250" spans="1:20" x14ac:dyDescent="0.2">
      <c r="A250" t="s">
        <v>62</v>
      </c>
      <c r="B250" t="s">
        <v>63</v>
      </c>
      <c r="C250" t="s">
        <v>64</v>
      </c>
      <c r="D250" t="s">
        <v>43</v>
      </c>
      <c r="E250" t="s">
        <v>44</v>
      </c>
      <c r="F250" t="s">
        <v>45</v>
      </c>
      <c r="H250" t="s">
        <v>62</v>
      </c>
      <c r="I250" t="s">
        <v>63</v>
      </c>
      <c r="J250" t="s">
        <v>64</v>
      </c>
      <c r="K250" t="s">
        <v>43</v>
      </c>
      <c r="L250" t="s">
        <v>44</v>
      </c>
      <c r="M250" t="s">
        <v>45</v>
      </c>
      <c r="O250" s="43" t="s">
        <v>62</v>
      </c>
      <c r="P250" s="43" t="s">
        <v>63</v>
      </c>
      <c r="Q250" s="43" t="s">
        <v>64</v>
      </c>
      <c r="R250" t="s">
        <v>43</v>
      </c>
      <c r="S250" s="43" t="s">
        <v>44</v>
      </c>
      <c r="T250" s="43" t="s">
        <v>45</v>
      </c>
    </row>
    <row r="251" spans="1:20" x14ac:dyDescent="0.2">
      <c r="A251" s="34">
        <v>42962.654606481483</v>
      </c>
      <c r="B251" s="40">
        <f>(A251-$B$16)*24</f>
        <v>0.56055555562488735</v>
      </c>
      <c r="C251">
        <v>14871.35</v>
      </c>
      <c r="D251">
        <v>8257.83</v>
      </c>
      <c r="E251" s="40">
        <f>(C251/$B$7)/$C$248</f>
        <v>20.711840711016929</v>
      </c>
      <c r="F251" s="40">
        <f>(D251/$C$7)/$C$248</f>
        <v>7.078035443260438</v>
      </c>
      <c r="H251" s="34">
        <v>42962.655451388891</v>
      </c>
      <c r="I251" s="40">
        <f>(H251-$B$16)*24</f>
        <v>0.5808333334280178</v>
      </c>
      <c r="J251">
        <v>18945.48</v>
      </c>
      <c r="K251">
        <v>16468.48</v>
      </c>
      <c r="L251" s="40">
        <f>(J251/$B$7)/$J$248</f>
        <v>113.85008196006633</v>
      </c>
      <c r="M251" s="40">
        <f>(K251/$C$7)/$J$248</f>
        <v>60.905953123028908</v>
      </c>
      <c r="O251" s="34">
        <v>42962.656307870369</v>
      </c>
      <c r="P251" s="40">
        <f>(O251-$B$16)*24</f>
        <v>0.60138888889923692</v>
      </c>
      <c r="Q251">
        <v>7991.51</v>
      </c>
      <c r="R251">
        <v>27591.14</v>
      </c>
      <c r="S251" s="40">
        <f>(Q251/$B$7)/$Q$248</f>
        <v>9.4172437394748076</v>
      </c>
      <c r="T251" s="40">
        <f>(R251/$C$7)/$Q$248</f>
        <v>20.00981628407223</v>
      </c>
    </row>
    <row r="252" spans="1:20" x14ac:dyDescent="0.2">
      <c r="A252" s="34">
        <v>42962.668506944443</v>
      </c>
      <c r="B252" s="40">
        <f t="shared" ref="B252:B302" si="36">(A252-$B$16)*24</f>
        <v>0.89416666666511446</v>
      </c>
      <c r="C252">
        <v>15124.16</v>
      </c>
      <c r="D252">
        <v>10676.76</v>
      </c>
      <c r="E252" s="40">
        <f t="shared" ref="E252:E302" si="37">(C252/$B$7)/$C$248</f>
        <v>21.063937894537737</v>
      </c>
      <c r="F252" s="40">
        <f t="shared" ref="F252:F302" si="38">(D252/$C$7)/$C$248</f>
        <v>9.151373387340902</v>
      </c>
      <c r="H252" s="34">
        <v>42962.669363425928</v>
      </c>
      <c r="I252" s="40">
        <f t="shared" ref="I252:I302" si="39">(H252-$B$16)*24</f>
        <v>0.91472222231095657</v>
      </c>
      <c r="J252">
        <v>18647.52</v>
      </c>
      <c r="K252">
        <v>17530.41</v>
      </c>
      <c r="L252" s="40">
        <f t="shared" ref="L252:L302" si="40">(J252/$B$7)/$J$248</f>
        <v>112.05953506334895</v>
      </c>
      <c r="M252" s="40">
        <f t="shared" ref="M252:M302" si="41">(K252/$C$7)/$J$248</f>
        <v>64.833325825302481</v>
      </c>
      <c r="O252" s="34">
        <v>42962.670219907406</v>
      </c>
      <c r="P252" s="40">
        <f t="shared" ref="P252:P302" si="42">(O252-$B$16)*24</f>
        <v>0.93527777778217569</v>
      </c>
      <c r="Q252">
        <v>7085.5</v>
      </c>
      <c r="R252">
        <v>21658.04</v>
      </c>
      <c r="S252" s="40">
        <f t="shared" ref="S252:S302" si="43">(Q252/$B$7)/$Q$248</f>
        <v>8.3495960733389243</v>
      </c>
      <c r="T252" s="40">
        <f t="shared" ref="T252:T302" si="44">(R252/$C$7)/$Q$248</f>
        <v>15.706977003236826</v>
      </c>
    </row>
    <row r="253" spans="1:20" x14ac:dyDescent="0.2">
      <c r="A253" s="34">
        <v>42962.68246527778</v>
      </c>
      <c r="B253" s="40">
        <f t="shared" si="36"/>
        <v>1.2291666667442769</v>
      </c>
      <c r="C253">
        <v>15426.69</v>
      </c>
      <c r="D253">
        <v>12331.23</v>
      </c>
      <c r="E253" s="40">
        <f t="shared" si="37"/>
        <v>21.485281832398389</v>
      </c>
      <c r="F253" s="40">
        <f t="shared" si="38"/>
        <v>10.569469582081057</v>
      </c>
      <c r="H253" s="34">
        <v>42962.683321759258</v>
      </c>
      <c r="I253" s="40">
        <f t="shared" si="39"/>
        <v>1.249722222215496</v>
      </c>
      <c r="J253">
        <v>19037.95</v>
      </c>
      <c r="K253">
        <v>18639.580000000002</v>
      </c>
      <c r="L253" s="40">
        <f t="shared" si="40"/>
        <v>114.40576685582234</v>
      </c>
      <c r="M253" s="40">
        <f t="shared" si="41"/>
        <v>68.935407864778497</v>
      </c>
      <c r="O253" s="34">
        <v>42962.684166666666</v>
      </c>
      <c r="P253" s="40">
        <f t="shared" si="42"/>
        <v>1.2700000000186265</v>
      </c>
      <c r="Q253">
        <v>6427.27</v>
      </c>
      <c r="R253">
        <v>17355.080000000002</v>
      </c>
      <c r="S253" s="40">
        <f t="shared" si="43"/>
        <v>7.5739338584840983</v>
      </c>
      <c r="T253" s="40">
        <f t="shared" si="44"/>
        <v>12.586357881384252</v>
      </c>
    </row>
    <row r="254" spans="1:20" x14ac:dyDescent="0.2">
      <c r="A254" s="34">
        <v>42962.696412037039</v>
      </c>
      <c r="B254" s="40">
        <f t="shared" si="36"/>
        <v>1.5638888889807276</v>
      </c>
      <c r="C254">
        <v>15558.07</v>
      </c>
      <c r="D254">
        <v>13669.95</v>
      </c>
      <c r="E254" s="40">
        <f t="shared" si="37"/>
        <v>21.668259277795972</v>
      </c>
      <c r="F254" s="40">
        <f t="shared" si="38"/>
        <v>11.716926917555584</v>
      </c>
      <c r="H254" s="34">
        <v>42962.697256944448</v>
      </c>
      <c r="I254" s="40">
        <f t="shared" si="39"/>
        <v>1.5841666667838581</v>
      </c>
      <c r="J254">
        <v>19142.43</v>
      </c>
      <c r="K254">
        <v>18987.099999999999</v>
      </c>
      <c r="L254" s="40">
        <f t="shared" si="40"/>
        <v>115.03362408420546</v>
      </c>
      <c r="M254" s="40">
        <f t="shared" si="41"/>
        <v>70.220653183673434</v>
      </c>
      <c r="O254" s="34">
        <v>42962.698113425926</v>
      </c>
      <c r="P254" s="40">
        <f t="shared" si="42"/>
        <v>1.6047222222550772</v>
      </c>
      <c r="Q254">
        <v>6044.39</v>
      </c>
      <c r="R254">
        <v>14042.25</v>
      </c>
      <c r="S254" s="40">
        <f t="shared" si="43"/>
        <v>7.1227457497324203</v>
      </c>
      <c r="T254" s="40">
        <f t="shared" si="44"/>
        <v>10.183806929145126</v>
      </c>
    </row>
    <row r="255" spans="1:20" x14ac:dyDescent="0.2">
      <c r="A255" s="34">
        <v>42962.710347222222</v>
      </c>
      <c r="B255" s="40">
        <f t="shared" si="36"/>
        <v>1.8983333333744667</v>
      </c>
      <c r="C255">
        <v>15637.62</v>
      </c>
      <c r="D255">
        <v>14560.03</v>
      </c>
      <c r="E255" s="40">
        <f t="shared" si="37"/>
        <v>21.779051299270918</v>
      </c>
      <c r="F255" s="40">
        <f t="shared" si="38"/>
        <v>12.479841362069125</v>
      </c>
      <c r="H255" s="34">
        <v>42962.7112037037</v>
      </c>
      <c r="I255" s="40">
        <f t="shared" si="39"/>
        <v>1.9188888888456859</v>
      </c>
      <c r="J255">
        <v>19485.95</v>
      </c>
      <c r="K255">
        <v>19666.04</v>
      </c>
      <c r="L255" s="40">
        <f t="shared" si="40"/>
        <v>117.09795711535178</v>
      </c>
      <c r="M255" s="40">
        <f t="shared" si="41"/>
        <v>72.731600630757157</v>
      </c>
      <c r="O255" s="34">
        <v>42962.712060185186</v>
      </c>
      <c r="P255" s="40">
        <f t="shared" si="42"/>
        <v>1.939444444491528</v>
      </c>
      <c r="Q255">
        <v>5463.84</v>
      </c>
      <c r="R255">
        <v>11689.35</v>
      </c>
      <c r="S255" s="40">
        <f t="shared" si="43"/>
        <v>6.4386221169080731</v>
      </c>
      <c r="T255" s="40">
        <f t="shared" si="44"/>
        <v>8.4774223167371741</v>
      </c>
    </row>
    <row r="256" spans="1:20" x14ac:dyDescent="0.2">
      <c r="A256" s="34">
        <v>42962.723738425928</v>
      </c>
      <c r="B256" s="40">
        <f t="shared" si="36"/>
        <v>2.2197222223039716</v>
      </c>
      <c r="C256">
        <v>15528.83</v>
      </c>
      <c r="D256">
        <v>14951.77</v>
      </c>
      <c r="E256" s="40">
        <f t="shared" si="37"/>
        <v>21.627535723956534</v>
      </c>
      <c r="F256" s="40">
        <f t="shared" si="38"/>
        <v>12.815613544899584</v>
      </c>
      <c r="H256" s="34">
        <v>42962.724594907406</v>
      </c>
      <c r="I256" s="40">
        <f t="shared" si="39"/>
        <v>2.2402777777751908</v>
      </c>
      <c r="J256">
        <v>19610.79</v>
      </c>
      <c r="K256">
        <v>19787.88</v>
      </c>
      <c r="L256" s="40">
        <f t="shared" si="40"/>
        <v>117.84816477606529</v>
      </c>
      <c r="M256" s="40">
        <f t="shared" si="41"/>
        <v>73.18220574601429</v>
      </c>
      <c r="O256" s="34">
        <v>42962.725451388891</v>
      </c>
      <c r="P256" s="40">
        <f t="shared" si="42"/>
        <v>2.2608333334210329</v>
      </c>
      <c r="Q256">
        <v>5165.26</v>
      </c>
      <c r="R256">
        <v>9927.26</v>
      </c>
      <c r="S256" s="40">
        <f t="shared" si="43"/>
        <v>6.0867736382435416</v>
      </c>
      <c r="T256" s="40">
        <f t="shared" si="44"/>
        <v>7.1995085670334342</v>
      </c>
    </row>
    <row r="257" spans="1:20" x14ac:dyDescent="0.2">
      <c r="A257" s="34">
        <v>42962.737662037034</v>
      </c>
      <c r="B257" s="40">
        <f t="shared" si="36"/>
        <v>2.5538888888549991</v>
      </c>
      <c r="C257">
        <v>16105.4</v>
      </c>
      <c r="D257">
        <v>15484.83</v>
      </c>
      <c r="E257" s="40">
        <f t="shared" si="37"/>
        <v>22.430544596637965</v>
      </c>
      <c r="F257" s="40">
        <f t="shared" si="38"/>
        <v>13.27251536697444</v>
      </c>
      <c r="H257" s="34">
        <v>42962.738506944443</v>
      </c>
      <c r="I257" s="40">
        <f t="shared" si="39"/>
        <v>2.5741666666581295</v>
      </c>
      <c r="J257">
        <v>19150.84</v>
      </c>
      <c r="K257">
        <v>20010.77</v>
      </c>
      <c r="L257" s="40">
        <f t="shared" si="40"/>
        <v>115.08416274510421</v>
      </c>
      <c r="M257" s="40">
        <f t="shared" si="41"/>
        <v>74.006527595486247</v>
      </c>
      <c r="O257" s="34">
        <v>42962.739363425928</v>
      </c>
      <c r="P257" s="40">
        <f t="shared" si="42"/>
        <v>2.5947222223039716</v>
      </c>
      <c r="Q257">
        <v>5099.9799999999996</v>
      </c>
      <c r="R257">
        <v>8605.25</v>
      </c>
      <c r="S257" s="40">
        <f t="shared" si="43"/>
        <v>6.0098472912436725</v>
      </c>
      <c r="T257" s="40">
        <f t="shared" si="44"/>
        <v>6.2407523421834883</v>
      </c>
    </row>
    <row r="258" spans="1:20" x14ac:dyDescent="0.2">
      <c r="A258" s="34">
        <v>42962.751597222225</v>
      </c>
      <c r="B258" s="40">
        <f t="shared" si="36"/>
        <v>2.8883333334233612</v>
      </c>
      <c r="C258">
        <v>15820.66</v>
      </c>
      <c r="D258">
        <v>16253.4</v>
      </c>
      <c r="E258" s="40">
        <f t="shared" si="37"/>
        <v>22.033977403743243</v>
      </c>
      <c r="F258" s="40">
        <f t="shared" si="38"/>
        <v>13.931279921418726</v>
      </c>
      <c r="H258" s="34">
        <v>42962.752453703702</v>
      </c>
      <c r="I258" s="40">
        <f t="shared" si="39"/>
        <v>2.9088888888945803</v>
      </c>
      <c r="J258">
        <v>19136.59</v>
      </c>
      <c r="K258">
        <v>20283.63</v>
      </c>
      <c r="L258" s="40">
        <f t="shared" si="40"/>
        <v>114.99852946117944</v>
      </c>
      <c r="M258" s="40">
        <f t="shared" si="41"/>
        <v>75.01565523623691</v>
      </c>
      <c r="O258" s="34">
        <v>42962.753310185188</v>
      </c>
      <c r="P258" s="40">
        <f t="shared" si="42"/>
        <v>2.9294444445404224</v>
      </c>
      <c r="Q258">
        <v>4885.32</v>
      </c>
      <c r="R258">
        <v>7749.96</v>
      </c>
      <c r="S258" s="40">
        <f t="shared" si="43"/>
        <v>5.7568906483669631</v>
      </c>
      <c r="T258" s="40">
        <f t="shared" si="44"/>
        <v>5.6204736668694517</v>
      </c>
    </row>
    <row r="259" spans="1:20" x14ac:dyDescent="0.2">
      <c r="A259" s="34">
        <v>42962.765543981484</v>
      </c>
      <c r="B259" s="40">
        <f t="shared" si="36"/>
        <v>3.2230555556598119</v>
      </c>
      <c r="C259">
        <v>15541.56</v>
      </c>
      <c r="D259">
        <v>16327.33</v>
      </c>
      <c r="E259" s="40">
        <f t="shared" si="37"/>
        <v>21.645265232861323</v>
      </c>
      <c r="F259" s="40">
        <f t="shared" si="38"/>
        <v>13.99464755678059</v>
      </c>
      <c r="H259" s="34">
        <v>42962.766400462962</v>
      </c>
      <c r="I259" s="40">
        <f t="shared" si="39"/>
        <v>3.2436111111310311</v>
      </c>
      <c r="J259">
        <v>19022.13</v>
      </c>
      <c r="K259">
        <v>20028.55</v>
      </c>
      <c r="L259" s="40">
        <f t="shared" si="40"/>
        <v>114.31069888728271</v>
      </c>
      <c r="M259" s="40">
        <f t="shared" si="41"/>
        <v>74.072283988700889</v>
      </c>
      <c r="O259" s="34">
        <v>42962.767256944448</v>
      </c>
      <c r="P259" s="40">
        <f t="shared" si="42"/>
        <v>3.2641666667768732</v>
      </c>
      <c r="Q259">
        <v>4791.96</v>
      </c>
      <c r="R259">
        <v>6707.27</v>
      </c>
      <c r="S259" s="40">
        <f t="shared" si="43"/>
        <v>5.6468746594590629</v>
      </c>
      <c r="T259" s="40">
        <f t="shared" si="44"/>
        <v>4.8642876107210196</v>
      </c>
    </row>
    <row r="260" spans="1:20" x14ac:dyDescent="0.2">
      <c r="A260" s="34">
        <v>42962.779490740744</v>
      </c>
      <c r="B260" s="40">
        <f t="shared" si="36"/>
        <v>3.5577777778962627</v>
      </c>
      <c r="C260">
        <v>15780.18</v>
      </c>
      <c r="D260">
        <v>16449.71</v>
      </c>
      <c r="E260" s="40">
        <f t="shared" si="37"/>
        <v>21.977599515254173</v>
      </c>
      <c r="F260" s="40">
        <f t="shared" si="38"/>
        <v>14.099543150120027</v>
      </c>
      <c r="H260" s="34">
        <v>42962.780335648145</v>
      </c>
      <c r="I260" s="40">
        <f t="shared" si="39"/>
        <v>3.5780555555247702</v>
      </c>
      <c r="J260">
        <v>19060.22</v>
      </c>
      <c r="K260">
        <v>20481.32</v>
      </c>
      <c r="L260" s="40">
        <f t="shared" si="40"/>
        <v>114.53959515287529</v>
      </c>
      <c r="M260" s="40">
        <f t="shared" si="41"/>
        <v>75.746779048081819</v>
      </c>
      <c r="O260" s="34">
        <v>42962.781192129631</v>
      </c>
      <c r="P260" s="40">
        <f t="shared" si="42"/>
        <v>3.5986111111706123</v>
      </c>
      <c r="Q260">
        <v>4639.1499999999996</v>
      </c>
      <c r="R260">
        <v>6319.71</v>
      </c>
      <c r="S260" s="40">
        <f t="shared" si="43"/>
        <v>5.4668024308277845</v>
      </c>
      <c r="T260" s="40">
        <f t="shared" si="44"/>
        <v>4.5832189633561393</v>
      </c>
    </row>
    <row r="261" spans="1:20" x14ac:dyDescent="0.2">
      <c r="A261" s="34">
        <v>42962.793437499997</v>
      </c>
      <c r="B261" s="40">
        <f t="shared" si="36"/>
        <v>3.8924999999580905</v>
      </c>
      <c r="C261">
        <v>15867.8</v>
      </c>
      <c r="D261">
        <v>16515.61</v>
      </c>
      <c r="E261" s="40">
        <f t="shared" si="37"/>
        <v>22.099630903332542</v>
      </c>
      <c r="F261" s="40">
        <f t="shared" si="38"/>
        <v>14.156028030011095</v>
      </c>
      <c r="H261" s="34">
        <v>42962.794293981482</v>
      </c>
      <c r="I261" s="40">
        <f t="shared" si="39"/>
        <v>3.9130555556039326</v>
      </c>
      <c r="J261">
        <v>19023.28</v>
      </c>
      <c r="K261">
        <v>20473.939999999999</v>
      </c>
      <c r="L261" s="40">
        <f t="shared" si="40"/>
        <v>114.31760964352925</v>
      </c>
      <c r="M261" s="40">
        <f t="shared" si="41"/>
        <v>75.719485337062466</v>
      </c>
      <c r="O261" s="34">
        <v>42962.79515046296</v>
      </c>
      <c r="P261" s="40">
        <f t="shared" si="42"/>
        <v>3.9336111110751517</v>
      </c>
      <c r="Q261">
        <v>4533.24</v>
      </c>
      <c r="R261">
        <v>6037.54</v>
      </c>
      <c r="S261" s="40">
        <f t="shared" si="43"/>
        <v>5.3419974459816446</v>
      </c>
      <c r="T261" s="40">
        <f t="shared" si="44"/>
        <v>4.3785819001221933</v>
      </c>
    </row>
    <row r="262" spans="1:20" x14ac:dyDescent="0.2">
      <c r="A262" s="34">
        <v>42962.807256944441</v>
      </c>
      <c r="B262" s="40">
        <f t="shared" si="36"/>
        <v>4.2241666666232049</v>
      </c>
      <c r="C262">
        <v>15900.66</v>
      </c>
      <c r="D262">
        <v>16780.330000000002</v>
      </c>
      <c r="E262" s="40">
        <f t="shared" si="37"/>
        <v>22.145396155697931</v>
      </c>
      <c r="F262" s="40">
        <f t="shared" si="38"/>
        <v>14.382927535394462</v>
      </c>
      <c r="H262" s="34">
        <v>42962.808113425926</v>
      </c>
      <c r="I262" s="40">
        <f t="shared" si="39"/>
        <v>4.2447222222690471</v>
      </c>
      <c r="J262">
        <v>19276.54</v>
      </c>
      <c r="K262">
        <v>20266.39</v>
      </c>
      <c r="L262" s="40">
        <f t="shared" si="40"/>
        <v>115.8395384496195</v>
      </c>
      <c r="M262" s="40">
        <f t="shared" si="41"/>
        <v>74.951895943828561</v>
      </c>
      <c r="O262" s="34">
        <v>42962.808969907404</v>
      </c>
      <c r="P262" s="40">
        <f t="shared" si="42"/>
        <v>4.2652777777402662</v>
      </c>
      <c r="Q262">
        <v>4621.09</v>
      </c>
      <c r="R262">
        <v>5576.02</v>
      </c>
      <c r="S262" s="40">
        <f t="shared" si="43"/>
        <v>5.4455204175493295</v>
      </c>
      <c r="T262" s="40">
        <f t="shared" si="44"/>
        <v>4.0438755265752864</v>
      </c>
    </row>
    <row r="263" spans="1:20" x14ac:dyDescent="0.2">
      <c r="A263" s="34">
        <v>42962.821215277778</v>
      </c>
      <c r="B263" s="40">
        <f t="shared" si="36"/>
        <v>4.5591666667023674</v>
      </c>
      <c r="C263">
        <v>15984.89</v>
      </c>
      <c r="D263">
        <v>16761.82</v>
      </c>
      <c r="E263" s="40">
        <f t="shared" si="37"/>
        <v>22.262706174162226</v>
      </c>
      <c r="F263" s="40">
        <f t="shared" si="38"/>
        <v>14.367062055473614</v>
      </c>
      <c r="H263" s="34">
        <v>42962.822071759256</v>
      </c>
      <c r="I263" s="40">
        <f t="shared" si="39"/>
        <v>4.5797222221735865</v>
      </c>
      <c r="J263">
        <v>19131.87</v>
      </c>
      <c r="K263">
        <v>20589.939999999999</v>
      </c>
      <c r="L263" s="40">
        <f t="shared" si="40"/>
        <v>114.97016531380226</v>
      </c>
      <c r="M263" s="40">
        <f t="shared" si="41"/>
        <v>76.148492176933019</v>
      </c>
      <c r="O263" s="34">
        <v>42962.822928240741</v>
      </c>
      <c r="P263" s="40">
        <f t="shared" si="42"/>
        <v>4.6002777778194286</v>
      </c>
      <c r="Q263">
        <v>4496.96</v>
      </c>
      <c r="R263">
        <v>5554.82</v>
      </c>
      <c r="S263" s="40">
        <f t="shared" si="43"/>
        <v>5.2992448744565959</v>
      </c>
      <c r="T263" s="40">
        <f t="shared" si="44"/>
        <v>4.0285007321585873</v>
      </c>
    </row>
    <row r="264" spans="1:20" x14ac:dyDescent="0.2">
      <c r="A264" s="34">
        <v>42962.835173611114</v>
      </c>
      <c r="B264" s="40">
        <f t="shared" si="36"/>
        <v>4.8941666667815298</v>
      </c>
      <c r="C264">
        <v>15791.7</v>
      </c>
      <c r="D264">
        <v>16743.919999999998</v>
      </c>
      <c r="E264" s="40">
        <f t="shared" si="37"/>
        <v>21.993643815535645</v>
      </c>
      <c r="F264" s="40">
        <f t="shared" si="38"/>
        <v>14.351719424972094</v>
      </c>
      <c r="H264" s="34">
        <v>42962.836030092592</v>
      </c>
      <c r="I264" s="40">
        <f t="shared" si="39"/>
        <v>4.9147222222527489</v>
      </c>
      <c r="J264">
        <v>19059.259999999998</v>
      </c>
      <c r="K264">
        <v>20686.919999999998</v>
      </c>
      <c r="L264" s="40">
        <f t="shared" si="40"/>
        <v>114.53382617374771</v>
      </c>
      <c r="M264" s="40">
        <f t="shared" si="41"/>
        <v>76.507156688404095</v>
      </c>
      <c r="O264" s="34">
        <v>42962.836875000001</v>
      </c>
      <c r="P264" s="40">
        <f t="shared" si="42"/>
        <v>4.9350000000558794</v>
      </c>
      <c r="Q264">
        <v>4541.45</v>
      </c>
      <c r="R264">
        <v>5290.49</v>
      </c>
      <c r="S264" s="40">
        <f t="shared" si="43"/>
        <v>5.3516721596591719</v>
      </c>
      <c r="T264" s="40">
        <f t="shared" si="44"/>
        <v>3.8368017034715227</v>
      </c>
    </row>
    <row r="265" spans="1:20" x14ac:dyDescent="0.2">
      <c r="A265" s="34">
        <v>42962.849120370367</v>
      </c>
      <c r="B265" s="40">
        <f t="shared" si="36"/>
        <v>5.2288888888433576</v>
      </c>
      <c r="C265">
        <v>16009.63</v>
      </c>
      <c r="D265">
        <v>16812.57</v>
      </c>
      <c r="E265" s="40">
        <f t="shared" si="37"/>
        <v>22.29716242320421</v>
      </c>
      <c r="F265" s="40">
        <f t="shared" si="38"/>
        <v>14.410561412901107</v>
      </c>
      <c r="H265" s="34">
        <v>42962.849976851852</v>
      </c>
      <c r="I265" s="40">
        <f t="shared" si="39"/>
        <v>5.2494444444891997</v>
      </c>
      <c r="J265">
        <v>18936.02</v>
      </c>
      <c r="K265">
        <v>20084.45</v>
      </c>
      <c r="L265" s="40">
        <f t="shared" si="40"/>
        <v>113.79323347824682</v>
      </c>
      <c r="M265" s="40">
        <f t="shared" si="41"/>
        <v>74.279020905500573</v>
      </c>
      <c r="O265" s="34">
        <v>42962.85083333333</v>
      </c>
      <c r="P265" s="40">
        <f t="shared" si="42"/>
        <v>5.2699999999604188</v>
      </c>
      <c r="Q265">
        <v>4525.51</v>
      </c>
      <c r="R265">
        <v>5124.72</v>
      </c>
      <c r="S265" s="40">
        <f t="shared" si="43"/>
        <v>5.3328883672085299</v>
      </c>
      <c r="T265" s="40">
        <f t="shared" si="44"/>
        <v>3.7165809642990699</v>
      </c>
    </row>
    <row r="266" spans="1:20" x14ac:dyDescent="0.2">
      <c r="A266" s="34">
        <v>42962.863067129627</v>
      </c>
      <c r="B266" s="40">
        <f t="shared" si="36"/>
        <v>5.5636111110798083</v>
      </c>
      <c r="C266">
        <v>15869.91</v>
      </c>
      <c r="D266">
        <v>16817.169999999998</v>
      </c>
      <c r="E266" s="40">
        <f t="shared" si="37"/>
        <v>22.10256957291535</v>
      </c>
      <c r="F266" s="40">
        <f t="shared" si="38"/>
        <v>14.414504211800935</v>
      </c>
      <c r="H266" s="34">
        <v>42962.863923611112</v>
      </c>
      <c r="I266" s="40">
        <f t="shared" si="39"/>
        <v>5.5841666667256504</v>
      </c>
      <c r="J266">
        <v>18935.54</v>
      </c>
      <c r="K266">
        <v>20337.02</v>
      </c>
      <c r="L266" s="40">
        <f t="shared" si="40"/>
        <v>113.79034898868304</v>
      </c>
      <c r="M266" s="40">
        <f t="shared" si="41"/>
        <v>75.213109332622153</v>
      </c>
      <c r="O266" s="34">
        <v>42962.864768518521</v>
      </c>
      <c r="P266" s="40">
        <f t="shared" si="42"/>
        <v>5.6044444445287809</v>
      </c>
      <c r="Q266">
        <v>4607.59</v>
      </c>
      <c r="R266">
        <v>5185.28</v>
      </c>
      <c r="S266" s="40">
        <f t="shared" si="43"/>
        <v>5.4296119358627761</v>
      </c>
      <c r="T266" s="40">
        <f t="shared" si="44"/>
        <v>3.7605006600479012</v>
      </c>
    </row>
    <row r="267" spans="1:20" x14ac:dyDescent="0.2">
      <c r="A267" s="34">
        <v>42962.877013888887</v>
      </c>
      <c r="B267" s="40">
        <f t="shared" si="36"/>
        <v>5.8983333333162591</v>
      </c>
      <c r="C267">
        <v>15985.65</v>
      </c>
      <c r="D267">
        <v>16845.2</v>
      </c>
      <c r="E267" s="40">
        <f t="shared" si="37"/>
        <v>22.263764652305792</v>
      </c>
      <c r="F267" s="40">
        <f t="shared" si="38"/>
        <v>14.438529571184045</v>
      </c>
      <c r="H267" s="34">
        <v>42962.877870370372</v>
      </c>
      <c r="I267" s="40">
        <f t="shared" si="39"/>
        <v>5.9188888889621012</v>
      </c>
      <c r="J267">
        <v>18925.86</v>
      </c>
      <c r="K267">
        <v>20068.990000000002</v>
      </c>
      <c r="L267" s="40">
        <f t="shared" si="40"/>
        <v>113.73217844914676</v>
      </c>
      <c r="M267" s="40">
        <f t="shared" si="41"/>
        <v>74.221844649083337</v>
      </c>
      <c r="O267" s="34">
        <v>42962.87872685185</v>
      </c>
      <c r="P267" s="40">
        <f t="shared" si="42"/>
        <v>5.9394444444333203</v>
      </c>
      <c r="Q267">
        <v>4459.63</v>
      </c>
      <c r="R267">
        <v>5086.29</v>
      </c>
      <c r="S267" s="40">
        <f t="shared" si="43"/>
        <v>5.2552549765781489</v>
      </c>
      <c r="T267" s="40">
        <f t="shared" si="44"/>
        <v>3.6887105232880462</v>
      </c>
    </row>
    <row r="268" spans="1:20" x14ac:dyDescent="0.2">
      <c r="A268" s="34">
        <v>42962.890972222223</v>
      </c>
      <c r="B268" s="40">
        <f t="shared" si="36"/>
        <v>6.2333333333954215</v>
      </c>
      <c r="C268">
        <v>15697.72</v>
      </c>
      <c r="D268">
        <v>16710.5</v>
      </c>
      <c r="E268" s="40">
        <f t="shared" si="37"/>
        <v>21.862754636676875</v>
      </c>
      <c r="F268" s="40">
        <f t="shared" si="38"/>
        <v>14.323074133834622</v>
      </c>
      <c r="H268" s="34">
        <v>42962.891817129632</v>
      </c>
      <c r="I268" s="40">
        <f t="shared" si="39"/>
        <v>6.253611111198552</v>
      </c>
      <c r="J268">
        <v>19198.2</v>
      </c>
      <c r="K268">
        <v>20129.02</v>
      </c>
      <c r="L268" s="40">
        <f t="shared" si="40"/>
        <v>115.36876571539732</v>
      </c>
      <c r="M268" s="40">
        <f t="shared" si="41"/>
        <v>74.443855688716354</v>
      </c>
      <c r="O268" s="34">
        <v>42962.89267361111</v>
      </c>
      <c r="P268" s="40">
        <f t="shared" si="42"/>
        <v>6.2741666666697711</v>
      </c>
      <c r="Q268">
        <v>4474.24</v>
      </c>
      <c r="R268">
        <v>4857.59</v>
      </c>
      <c r="S268" s="40">
        <f t="shared" si="43"/>
        <v>5.272471488981151</v>
      </c>
      <c r="T268" s="40">
        <f t="shared" si="44"/>
        <v>3.5228513023871582</v>
      </c>
    </row>
    <row r="269" spans="1:20" x14ac:dyDescent="0.2">
      <c r="A269" s="34">
        <v>42962.904918981483</v>
      </c>
      <c r="B269" s="40">
        <f t="shared" si="36"/>
        <v>6.5680555556318723</v>
      </c>
      <c r="C269">
        <v>15813.98</v>
      </c>
      <c r="D269">
        <v>16901.36</v>
      </c>
      <c r="E269" s="40">
        <f t="shared" si="37"/>
        <v>22.024673937955026</v>
      </c>
      <c r="F269" s="40">
        <f t="shared" si="38"/>
        <v>14.486666002969818</v>
      </c>
      <c r="H269" s="34">
        <v>42962.905775462961</v>
      </c>
      <c r="I269" s="40">
        <f t="shared" si="39"/>
        <v>6.5886111111030914</v>
      </c>
      <c r="J269">
        <v>18893.080000000002</v>
      </c>
      <c r="K269">
        <v>20457.79</v>
      </c>
      <c r="L269" s="40">
        <f t="shared" si="40"/>
        <v>113.53519184935352</v>
      </c>
      <c r="M269" s="40">
        <f t="shared" si="41"/>
        <v>75.659757229614968</v>
      </c>
      <c r="O269" s="34">
        <v>42962.906631944446</v>
      </c>
      <c r="P269" s="40">
        <f t="shared" si="42"/>
        <v>6.6091666667489335</v>
      </c>
      <c r="Q269">
        <v>4351.25</v>
      </c>
      <c r="R269">
        <v>4815.82</v>
      </c>
      <c r="S269" s="40">
        <f t="shared" si="43"/>
        <v>5.1275393287863942</v>
      </c>
      <c r="T269" s="40">
        <f t="shared" si="44"/>
        <v>3.4925586060293528</v>
      </c>
    </row>
    <row r="270" spans="1:20" x14ac:dyDescent="0.2">
      <c r="A270" s="34">
        <v>42962.918865740743</v>
      </c>
      <c r="B270" s="40">
        <f t="shared" si="36"/>
        <v>6.902777777868323</v>
      </c>
      <c r="C270">
        <v>15757.56</v>
      </c>
      <c r="D270">
        <v>16943.71</v>
      </c>
      <c r="E270" s="40">
        <f t="shared" si="37"/>
        <v>21.946095863138982</v>
      </c>
      <c r="F270" s="40">
        <f t="shared" si="38"/>
        <v>14.522965466754135</v>
      </c>
      <c r="H270" s="34">
        <v>42962.919710648152</v>
      </c>
      <c r="I270" s="40">
        <f t="shared" si="39"/>
        <v>6.9230555556714535</v>
      </c>
      <c r="J270">
        <v>18887.060000000001</v>
      </c>
      <c r="K270">
        <v>20286.060000000001</v>
      </c>
      <c r="L270" s="40">
        <f t="shared" si="40"/>
        <v>113.49901554274111</v>
      </c>
      <c r="M270" s="40">
        <f t="shared" si="41"/>
        <v>75.024642189865233</v>
      </c>
      <c r="O270" s="34">
        <v>42962.920567129629</v>
      </c>
      <c r="P270" s="40">
        <f t="shared" si="42"/>
        <v>6.9436111111426726</v>
      </c>
      <c r="Q270">
        <v>4488.29</v>
      </c>
      <c r="R270">
        <v>4833.1000000000004</v>
      </c>
      <c r="S270" s="40">
        <f t="shared" si="43"/>
        <v>5.2890280939956753</v>
      </c>
      <c r="T270" s="40">
        <f t="shared" si="44"/>
        <v>3.5050905139312651</v>
      </c>
    </row>
    <row r="271" spans="1:20" x14ac:dyDescent="0.2">
      <c r="A271" s="34">
        <v>42962.932812500003</v>
      </c>
      <c r="B271" s="40">
        <f t="shared" si="36"/>
        <v>7.2375000001047738</v>
      </c>
      <c r="C271">
        <v>15722.23</v>
      </c>
      <c r="D271">
        <v>16889.43</v>
      </c>
      <c r="E271" s="40">
        <f t="shared" si="37"/>
        <v>21.896890556806991</v>
      </c>
      <c r="F271" s="40">
        <f t="shared" si="38"/>
        <v>14.476440439736121</v>
      </c>
      <c r="H271" s="34">
        <v>42962.933657407404</v>
      </c>
      <c r="I271" s="40">
        <f t="shared" si="39"/>
        <v>7.2577777777332813</v>
      </c>
      <c r="J271">
        <v>18910.71</v>
      </c>
      <c r="K271">
        <v>20201.400000000001</v>
      </c>
      <c r="L271" s="40">
        <f t="shared" si="40"/>
        <v>113.64113674728991</v>
      </c>
      <c r="M271" s="40">
        <f t="shared" si="41"/>
        <v>74.711541163456275</v>
      </c>
      <c r="O271" s="34">
        <v>42962.934513888889</v>
      </c>
      <c r="P271" s="40">
        <f t="shared" si="42"/>
        <v>7.2783333333791234</v>
      </c>
      <c r="Q271">
        <v>4496.97</v>
      </c>
      <c r="R271">
        <v>4939.7299999999996</v>
      </c>
      <c r="S271" s="40">
        <f t="shared" si="43"/>
        <v>5.2992566585171046</v>
      </c>
      <c r="T271" s="40">
        <f t="shared" si="44"/>
        <v>3.5824213784903449</v>
      </c>
    </row>
    <row r="272" spans="1:20" x14ac:dyDescent="0.2">
      <c r="A272" s="34">
        <v>42962.946759259263</v>
      </c>
      <c r="B272" s="40">
        <f t="shared" si="36"/>
        <v>7.5722222223412246</v>
      </c>
      <c r="C272">
        <v>15723.82</v>
      </c>
      <c r="D272">
        <v>16410.47</v>
      </c>
      <c r="E272" s="40">
        <f t="shared" si="37"/>
        <v>21.899105004502093</v>
      </c>
      <c r="F272" s="40">
        <f t="shared" si="38"/>
        <v>14.065909361244072</v>
      </c>
      <c r="H272" s="34">
        <v>42962.947615740741</v>
      </c>
      <c r="I272" s="40">
        <f t="shared" si="39"/>
        <v>7.5927777778124437</v>
      </c>
      <c r="J272">
        <v>19039</v>
      </c>
      <c r="K272">
        <v>20188.830000000002</v>
      </c>
      <c r="L272" s="40">
        <f t="shared" si="40"/>
        <v>114.41207667674311</v>
      </c>
      <c r="M272" s="40">
        <f t="shared" si="41"/>
        <v>74.665053094687536</v>
      </c>
      <c r="O272" s="34">
        <v>42962.948472222219</v>
      </c>
      <c r="P272" s="40">
        <f t="shared" si="42"/>
        <v>7.6133333332836628</v>
      </c>
      <c r="Q272">
        <v>4423.7</v>
      </c>
      <c r="R272">
        <v>4835.75</v>
      </c>
      <c r="S272" s="40">
        <f t="shared" si="43"/>
        <v>5.2129148471708984</v>
      </c>
      <c r="T272" s="40">
        <f t="shared" si="44"/>
        <v>3.5070123632333523</v>
      </c>
    </row>
    <row r="273" spans="1:20" x14ac:dyDescent="0.2">
      <c r="A273" s="34">
        <v>42962.960706018515</v>
      </c>
      <c r="B273" s="40">
        <f t="shared" si="36"/>
        <v>7.9069444444030523</v>
      </c>
      <c r="C273">
        <v>15781.29</v>
      </c>
      <c r="D273">
        <v>16661.29</v>
      </c>
      <c r="E273" s="40">
        <f t="shared" si="37"/>
        <v>21.979145450437542</v>
      </c>
      <c r="F273" s="40">
        <f t="shared" si="38"/>
        <v>14.280894756908378</v>
      </c>
      <c r="H273" s="34">
        <v>42962.961562500001</v>
      </c>
      <c r="I273" s="40">
        <f t="shared" si="39"/>
        <v>7.9275000000488944</v>
      </c>
      <c r="J273">
        <v>19091.75</v>
      </c>
      <c r="K273">
        <v>20155.580000000002</v>
      </c>
      <c r="L273" s="40">
        <f t="shared" si="40"/>
        <v>114.72907006109618</v>
      </c>
      <c r="M273" s="40">
        <f t="shared" si="41"/>
        <v>74.542083461707406</v>
      </c>
      <c r="O273" s="34">
        <v>42962.962418981479</v>
      </c>
      <c r="P273" s="40">
        <f t="shared" si="42"/>
        <v>7.9480555555201136</v>
      </c>
      <c r="Q273">
        <v>4475.25</v>
      </c>
      <c r="R273">
        <v>4867.63</v>
      </c>
      <c r="S273" s="40">
        <f t="shared" si="43"/>
        <v>5.2736616790925162</v>
      </c>
      <c r="T273" s="40">
        <f t="shared" si="44"/>
        <v>3.5301325729505382</v>
      </c>
    </row>
    <row r="274" spans="1:20" x14ac:dyDescent="0.2">
      <c r="A274" s="34">
        <v>42962.974664351852</v>
      </c>
      <c r="B274" s="40">
        <f t="shared" si="36"/>
        <v>8.2419444444822147</v>
      </c>
      <c r="C274">
        <v>15718.16</v>
      </c>
      <c r="D274">
        <v>16756.82</v>
      </c>
      <c r="E274" s="40">
        <f t="shared" si="37"/>
        <v>21.891222127801299</v>
      </c>
      <c r="F274" s="40">
        <f t="shared" si="38"/>
        <v>14.362776404495538</v>
      </c>
      <c r="H274" s="34">
        <v>42962.97550925926</v>
      </c>
      <c r="I274" s="40">
        <f t="shared" si="39"/>
        <v>8.2622222222853452</v>
      </c>
      <c r="J274">
        <v>19217.91</v>
      </c>
      <c r="K274">
        <v>20068.54</v>
      </c>
      <c r="L274" s="40">
        <f t="shared" si="40"/>
        <v>115.48721006811009</v>
      </c>
      <c r="M274" s="40">
        <f t="shared" si="41"/>
        <v>74.220180398411429</v>
      </c>
      <c r="O274" s="34">
        <v>42962.976365740738</v>
      </c>
      <c r="P274" s="40">
        <f t="shared" si="42"/>
        <v>8.2827777777565643</v>
      </c>
      <c r="Q274">
        <v>4344.93</v>
      </c>
      <c r="R274">
        <v>4730.5600000000004</v>
      </c>
      <c r="S274" s="40">
        <f t="shared" si="43"/>
        <v>5.1200918025449855</v>
      </c>
      <c r="T274" s="40">
        <f t="shared" si="44"/>
        <v>3.430725824332765</v>
      </c>
    </row>
    <row r="275" spans="1:20" x14ac:dyDescent="0.2">
      <c r="A275" s="34">
        <v>42962.988611111112</v>
      </c>
      <c r="B275" s="40">
        <f t="shared" si="36"/>
        <v>8.5766666667186655</v>
      </c>
      <c r="C275">
        <v>15663.54</v>
      </c>
      <c r="D275">
        <v>16622.259999999998</v>
      </c>
      <c r="E275" s="40">
        <f t="shared" si="37"/>
        <v>21.815150974904238</v>
      </c>
      <c r="F275" s="40">
        <f t="shared" si="38"/>
        <v>14.247440965373499</v>
      </c>
      <c r="H275" s="34">
        <v>42962.98945601852</v>
      </c>
      <c r="I275" s="40">
        <f t="shared" si="39"/>
        <v>8.596944444521796</v>
      </c>
      <c r="J275">
        <v>18925.36</v>
      </c>
      <c r="K275">
        <v>20556.47</v>
      </c>
      <c r="L275" s="40">
        <f t="shared" si="40"/>
        <v>113.72917377251784</v>
      </c>
      <c r="M275" s="40">
        <f t="shared" si="41"/>
        <v>76.024708910291068</v>
      </c>
      <c r="O275" s="34">
        <v>42962.990312499998</v>
      </c>
      <c r="P275" s="40">
        <f t="shared" si="42"/>
        <v>8.6174999999930151</v>
      </c>
      <c r="Q275">
        <v>4391.1499999999996</v>
      </c>
      <c r="R275">
        <v>4644.13</v>
      </c>
      <c r="S275" s="40">
        <f t="shared" si="43"/>
        <v>5.1745577302155414</v>
      </c>
      <c r="T275" s="40">
        <f t="shared" si="44"/>
        <v>3.3680445280386517</v>
      </c>
    </row>
    <row r="276" spans="1:20" x14ac:dyDescent="0.2">
      <c r="A276" s="34">
        <v>42963.002557870372</v>
      </c>
      <c r="B276" s="40">
        <f t="shared" si="36"/>
        <v>8.9113888889551163</v>
      </c>
      <c r="C276">
        <v>15682.52</v>
      </c>
      <c r="D276">
        <v>17161.060000000001</v>
      </c>
      <c r="E276" s="40">
        <f t="shared" si="37"/>
        <v>21.841585073805483</v>
      </c>
      <c r="F276" s="40">
        <f t="shared" si="38"/>
        <v>14.709262714771191</v>
      </c>
      <c r="H276" s="34">
        <v>42963.00340277778</v>
      </c>
      <c r="I276" s="40">
        <f t="shared" si="39"/>
        <v>8.9316666667582467</v>
      </c>
      <c r="J276">
        <v>19057.39</v>
      </c>
      <c r="K276">
        <v>20461.36</v>
      </c>
      <c r="L276" s="40">
        <f t="shared" si="40"/>
        <v>114.52258868315549</v>
      </c>
      <c r="M276" s="40">
        <f t="shared" si="41"/>
        <v>75.672960284945475</v>
      </c>
      <c r="O276" s="34">
        <v>42963.004259259258</v>
      </c>
      <c r="P276" s="40">
        <f t="shared" si="42"/>
        <v>8.9522222222294658</v>
      </c>
      <c r="Q276">
        <v>4379.1899999999996</v>
      </c>
      <c r="R276">
        <v>4848.38</v>
      </c>
      <c r="S276" s="40">
        <f t="shared" si="43"/>
        <v>5.1604639938473049</v>
      </c>
      <c r="T276" s="40">
        <f t="shared" si="44"/>
        <v>3.5161719695297151</v>
      </c>
    </row>
    <row r="277" spans="1:20" x14ac:dyDescent="0.2">
      <c r="A277" s="34">
        <v>42963.016504629632</v>
      </c>
      <c r="B277" s="40">
        <f t="shared" si="36"/>
        <v>9.246111111191567</v>
      </c>
      <c r="C277">
        <v>15636.73</v>
      </c>
      <c r="D277">
        <v>16661.3</v>
      </c>
      <c r="E277" s="40">
        <f t="shared" si="37"/>
        <v>21.777811765655418</v>
      </c>
      <c r="F277" s="40">
        <f t="shared" si="38"/>
        <v>14.280903328210334</v>
      </c>
      <c r="H277" s="34">
        <v>42963.01734953704</v>
      </c>
      <c r="I277" s="40">
        <f t="shared" si="39"/>
        <v>9.2663888889946975</v>
      </c>
      <c r="J277">
        <v>19215.759999999998</v>
      </c>
      <c r="K277">
        <v>20401.509999999998</v>
      </c>
      <c r="L277" s="40">
        <f t="shared" si="40"/>
        <v>115.47428995860565</v>
      </c>
      <c r="M277" s="40">
        <f t="shared" si="41"/>
        <v>75.451614945581213</v>
      </c>
      <c r="O277" s="34">
        <v>42963.018206018518</v>
      </c>
      <c r="P277" s="40">
        <f t="shared" si="42"/>
        <v>9.2869444444659166</v>
      </c>
      <c r="Q277">
        <v>4405.6400000000003</v>
      </c>
      <c r="R277">
        <v>4844.34</v>
      </c>
      <c r="S277" s="40">
        <f t="shared" si="43"/>
        <v>5.1916328338924425</v>
      </c>
      <c r="T277" s="40">
        <f t="shared" si="44"/>
        <v>3.5132420558767219</v>
      </c>
    </row>
    <row r="278" spans="1:20" x14ac:dyDescent="0.2">
      <c r="A278" s="34">
        <v>42963.030439814815</v>
      </c>
      <c r="B278" s="40">
        <f t="shared" si="36"/>
        <v>9.5805555555853061</v>
      </c>
      <c r="C278">
        <v>15843.98</v>
      </c>
      <c r="D278">
        <v>16730.28</v>
      </c>
      <c r="E278" s="40">
        <f t="shared" si="37"/>
        <v>22.066455969938033</v>
      </c>
      <c r="F278" s="40">
        <f t="shared" si="38"/>
        <v>14.340028169103899</v>
      </c>
      <c r="H278" s="34">
        <v>42963.0312962963</v>
      </c>
      <c r="I278" s="40">
        <f t="shared" si="39"/>
        <v>9.6011111112311482</v>
      </c>
      <c r="J278">
        <v>19082.810000000001</v>
      </c>
      <c r="K278">
        <v>20606.21</v>
      </c>
      <c r="L278" s="40">
        <f t="shared" si="40"/>
        <v>114.67534644297076</v>
      </c>
      <c r="M278" s="40">
        <f t="shared" si="41"/>
        <v>76.208664084559686</v>
      </c>
      <c r="O278" s="34">
        <v>42963.032152777778</v>
      </c>
      <c r="P278" s="40">
        <f t="shared" si="42"/>
        <v>9.6216666667023674</v>
      </c>
      <c r="Q278">
        <v>4547.8100000000004</v>
      </c>
      <c r="R278">
        <v>4810.6899999999996</v>
      </c>
      <c r="S278" s="40">
        <f t="shared" si="43"/>
        <v>5.3591668221426145</v>
      </c>
      <c r="T278" s="40">
        <f t="shared" si="44"/>
        <v>3.4888381958709727</v>
      </c>
    </row>
    <row r="279" spans="1:20" x14ac:dyDescent="0.2">
      <c r="A279" s="34">
        <v>42963.044386574074</v>
      </c>
      <c r="B279" s="40">
        <f t="shared" si="36"/>
        <v>9.9152777778217569</v>
      </c>
      <c r="C279">
        <v>15934.2</v>
      </c>
      <c r="D279">
        <v>16900.02</v>
      </c>
      <c r="E279" s="40">
        <f t="shared" si="37"/>
        <v>22.192108467454936</v>
      </c>
      <c r="F279" s="40">
        <f t="shared" si="38"/>
        <v>14.485517448507693</v>
      </c>
      <c r="H279" s="34">
        <v>42963.045243055552</v>
      </c>
      <c r="I279" s="40">
        <f t="shared" si="39"/>
        <v>9.935833333292976</v>
      </c>
      <c r="J279">
        <v>18937.34</v>
      </c>
      <c r="K279">
        <v>20549.68</v>
      </c>
      <c r="L279" s="40">
        <f t="shared" si="40"/>
        <v>113.80116582454721</v>
      </c>
      <c r="M279" s="40">
        <f t="shared" si="41"/>
        <v>75.999597216819325</v>
      </c>
      <c r="O279" s="34">
        <v>42963.046099537038</v>
      </c>
      <c r="P279" s="40">
        <f t="shared" si="42"/>
        <v>9.9563888889388181</v>
      </c>
      <c r="Q279">
        <v>4470.63</v>
      </c>
      <c r="R279">
        <v>4706.47</v>
      </c>
      <c r="S279" s="40">
        <f t="shared" si="43"/>
        <v>5.2682174431375621</v>
      </c>
      <c r="T279" s="40">
        <f t="shared" si="44"/>
        <v>3.4132551263375643</v>
      </c>
    </row>
    <row r="280" spans="1:20" x14ac:dyDescent="0.2">
      <c r="A280" s="34">
        <v>42963.058333333334</v>
      </c>
      <c r="B280" s="40">
        <f t="shared" si="36"/>
        <v>10.250000000058208</v>
      </c>
      <c r="C280">
        <v>15543.14</v>
      </c>
      <c r="D280">
        <v>16621.25</v>
      </c>
      <c r="E280" s="40">
        <f t="shared" si="37"/>
        <v>21.64746575321243</v>
      </c>
      <c r="F280" s="40">
        <f t="shared" si="38"/>
        <v>14.246575263875929</v>
      </c>
      <c r="H280" s="34">
        <v>42963.059189814812</v>
      </c>
      <c r="I280" s="40">
        <f t="shared" si="39"/>
        <v>10.270555555529427</v>
      </c>
      <c r="J280">
        <v>19039.09</v>
      </c>
      <c r="K280">
        <v>20551.849999999999</v>
      </c>
      <c r="L280" s="40">
        <f t="shared" si="40"/>
        <v>114.41261751853631</v>
      </c>
      <c r="M280" s="40">
        <f t="shared" si="41"/>
        <v>76.007622603392761</v>
      </c>
      <c r="O280" s="34">
        <v>42963.060046296298</v>
      </c>
      <c r="P280" s="40">
        <f t="shared" si="42"/>
        <v>10.291111111175269</v>
      </c>
      <c r="Q280">
        <v>4387.3999999999996</v>
      </c>
      <c r="R280">
        <v>4789.33</v>
      </c>
      <c r="S280" s="40">
        <f t="shared" si="43"/>
        <v>5.1701387075248313</v>
      </c>
      <c r="T280" s="40">
        <f t="shared" si="44"/>
        <v>3.4733473652699973</v>
      </c>
    </row>
    <row r="281" spans="1:20" x14ac:dyDescent="0.2">
      <c r="A281" s="34">
        <v>42963.072280092594</v>
      </c>
      <c r="B281" s="40">
        <f t="shared" si="36"/>
        <v>10.584722222294658</v>
      </c>
      <c r="C281">
        <v>15624.29</v>
      </c>
      <c r="D281">
        <v>16733.38</v>
      </c>
      <c r="E281" s="40">
        <f t="shared" si="37"/>
        <v>21.760486149726468</v>
      </c>
      <c r="F281" s="40">
        <f t="shared" si="38"/>
        <v>14.342685272710309</v>
      </c>
      <c r="H281" s="34">
        <v>42963.073136574072</v>
      </c>
      <c r="I281" s="40">
        <f t="shared" si="39"/>
        <v>10.605277777765878</v>
      </c>
      <c r="J281">
        <v>19025.53</v>
      </c>
      <c r="K281">
        <v>20460.349999999999</v>
      </c>
      <c r="L281" s="40">
        <f t="shared" si="40"/>
        <v>114.33113068835948</v>
      </c>
      <c r="M281" s="40">
        <f t="shared" si="41"/>
        <v>75.669224966770742</v>
      </c>
      <c r="O281" s="34">
        <v>42963.073981481481</v>
      </c>
      <c r="P281" s="40">
        <f t="shared" si="42"/>
        <v>10.625555555569008</v>
      </c>
      <c r="Q281">
        <v>4418.97</v>
      </c>
      <c r="R281">
        <v>4612.54</v>
      </c>
      <c r="S281" s="40">
        <f t="shared" si="43"/>
        <v>5.2073409865503502</v>
      </c>
      <c r="T281" s="40">
        <f t="shared" si="44"/>
        <v>3.3451346339054684</v>
      </c>
    </row>
    <row r="282" spans="1:20" x14ac:dyDescent="0.2">
      <c r="A282" s="34">
        <v>42963.086296296293</v>
      </c>
      <c r="B282" s="40">
        <f t="shared" si="36"/>
        <v>10.92111111106351</v>
      </c>
      <c r="C282">
        <v>15647.73</v>
      </c>
      <c r="D282">
        <v>16428.580000000002</v>
      </c>
      <c r="E282" s="40">
        <f t="shared" si="37"/>
        <v>21.793131844049189</v>
      </c>
      <c r="F282" s="40">
        <f t="shared" si="38"/>
        <v>14.081431989086671</v>
      </c>
      <c r="H282" s="34">
        <v>42963.087152777778</v>
      </c>
      <c r="I282" s="40">
        <f t="shared" si="39"/>
        <v>10.941666666709352</v>
      </c>
      <c r="J282">
        <v>18913.810000000001</v>
      </c>
      <c r="K282">
        <v>20627.23</v>
      </c>
      <c r="L282" s="40">
        <f t="shared" si="40"/>
        <v>113.65976574238934</v>
      </c>
      <c r="M282" s="40">
        <f t="shared" si="41"/>
        <v>76.286403082612097</v>
      </c>
      <c r="O282" s="34">
        <v>42963.087997685187</v>
      </c>
      <c r="P282" s="40">
        <f t="shared" si="42"/>
        <v>10.961944444512483</v>
      </c>
      <c r="Q282">
        <v>4355.46</v>
      </c>
      <c r="R282">
        <v>4805.3999999999996</v>
      </c>
      <c r="S282" s="40">
        <f t="shared" si="43"/>
        <v>5.1325004182604967</v>
      </c>
      <c r="T282" s="40">
        <f t="shared" si="44"/>
        <v>3.485001749528315</v>
      </c>
    </row>
    <row r="283" spans="1:20" x14ac:dyDescent="0.2">
      <c r="A283" s="34">
        <v>42963.100115740737</v>
      </c>
      <c r="B283" s="40">
        <f t="shared" si="36"/>
        <v>11.252777777728625</v>
      </c>
      <c r="C283">
        <v>15673.59</v>
      </c>
      <c r="D283">
        <v>16579</v>
      </c>
      <c r="E283" s="40">
        <f t="shared" si="37"/>
        <v>21.829147955618541</v>
      </c>
      <c r="F283" s="40">
        <f t="shared" si="38"/>
        <v>14.210361513111168</v>
      </c>
      <c r="H283" s="34">
        <v>42963.100960648146</v>
      </c>
      <c r="I283" s="40">
        <f t="shared" si="39"/>
        <v>11.273055555531755</v>
      </c>
      <c r="J283">
        <v>19125.57</v>
      </c>
      <c r="K283">
        <v>20371.060000000001</v>
      </c>
      <c r="L283" s="40">
        <f t="shared" si="40"/>
        <v>114.93230638827762</v>
      </c>
      <c r="M283" s="40">
        <f t="shared" si="41"/>
        <v>75.33900065011521</v>
      </c>
      <c r="O283" s="34">
        <v>42963.101817129631</v>
      </c>
      <c r="P283" s="40">
        <f t="shared" si="42"/>
        <v>11.293611111177597</v>
      </c>
      <c r="Q283">
        <v>4387.8</v>
      </c>
      <c r="R283">
        <v>4670.66</v>
      </c>
      <c r="S283" s="40">
        <f t="shared" si="43"/>
        <v>5.1706100699451749</v>
      </c>
      <c r="T283" s="40">
        <f t="shared" si="44"/>
        <v>3.387284777844076</v>
      </c>
    </row>
    <row r="284" spans="1:20" x14ac:dyDescent="0.2">
      <c r="A284" s="34">
        <v>42963.114062499997</v>
      </c>
      <c r="B284" s="40">
        <f t="shared" si="36"/>
        <v>11.587499999965075</v>
      </c>
      <c r="C284">
        <v>15472.39</v>
      </c>
      <c r="D284">
        <v>16671.68</v>
      </c>
      <c r="E284" s="40">
        <f t="shared" si="37"/>
        <v>21.548929794452501</v>
      </c>
      <c r="F284" s="40">
        <f t="shared" si="38"/>
        <v>14.289800339640824</v>
      </c>
      <c r="H284" s="34">
        <v>42963.114918981482</v>
      </c>
      <c r="I284" s="40">
        <f t="shared" si="39"/>
        <v>11.608055555610918</v>
      </c>
      <c r="J284">
        <v>18900.259999999998</v>
      </c>
      <c r="K284">
        <v>20306.23</v>
      </c>
      <c r="L284" s="40">
        <f t="shared" si="40"/>
        <v>113.57833900574508</v>
      </c>
      <c r="M284" s="40">
        <f t="shared" si="41"/>
        <v>75.099237603315132</v>
      </c>
      <c r="O284" s="34">
        <v>42963.115763888891</v>
      </c>
      <c r="P284" s="40">
        <f t="shared" si="42"/>
        <v>11.628333333414048</v>
      </c>
      <c r="Q284">
        <v>4359.96</v>
      </c>
      <c r="R284">
        <v>4685.74</v>
      </c>
      <c r="S284" s="40">
        <f t="shared" si="43"/>
        <v>5.1378032454893479</v>
      </c>
      <c r="T284" s="40">
        <f t="shared" si="44"/>
        <v>3.3982211882121796</v>
      </c>
    </row>
    <row r="285" spans="1:20" x14ac:dyDescent="0.2">
      <c r="A285" s="34">
        <v>42963.128009259257</v>
      </c>
      <c r="B285" s="40">
        <f t="shared" si="36"/>
        <v>11.922222222201526</v>
      </c>
      <c r="C285">
        <v>15547.68</v>
      </c>
      <c r="D285">
        <v>16527.72</v>
      </c>
      <c r="E285" s="40">
        <f t="shared" si="37"/>
        <v>21.653788767385855</v>
      </c>
      <c r="F285" s="40">
        <f t="shared" si="38"/>
        <v>14.166407876680003</v>
      </c>
      <c r="H285" s="34">
        <v>42963.128865740742</v>
      </c>
      <c r="I285" s="40">
        <f t="shared" si="39"/>
        <v>11.942777777847368</v>
      </c>
      <c r="J285">
        <v>18654.79</v>
      </c>
      <c r="K285">
        <v>20487.48</v>
      </c>
      <c r="L285" s="40">
        <f t="shared" si="40"/>
        <v>112.10322306153373</v>
      </c>
      <c r="M285" s="40">
        <f t="shared" si="41"/>
        <v>75.769560790612871</v>
      </c>
      <c r="O285" s="34">
        <v>42963.129710648151</v>
      </c>
      <c r="P285" s="40">
        <f t="shared" si="42"/>
        <v>11.963055555650499</v>
      </c>
      <c r="Q285">
        <v>4349.12</v>
      </c>
      <c r="R285">
        <v>4838.18</v>
      </c>
      <c r="S285" s="40">
        <f t="shared" si="43"/>
        <v>5.1250293238980706</v>
      </c>
      <c r="T285" s="40">
        <f t="shared" si="44"/>
        <v>3.5087746627820593</v>
      </c>
    </row>
    <row r="286" spans="1:20" x14ac:dyDescent="0.2">
      <c r="A286" s="34">
        <v>42963.141909722224</v>
      </c>
      <c r="B286" s="40">
        <f t="shared" si="36"/>
        <v>12.255833333416376</v>
      </c>
      <c r="C286">
        <v>15560.58</v>
      </c>
      <c r="D286">
        <v>16722.38</v>
      </c>
      <c r="E286" s="40">
        <f t="shared" si="37"/>
        <v>21.671755041138553</v>
      </c>
      <c r="F286" s="40">
        <f t="shared" si="38"/>
        <v>14.333256840558535</v>
      </c>
      <c r="H286" s="34">
        <v>42963.142754629633</v>
      </c>
      <c r="I286" s="40">
        <f t="shared" si="39"/>
        <v>12.276111111219507</v>
      </c>
      <c r="J286">
        <v>18907.669999999998</v>
      </c>
      <c r="K286">
        <v>20095.37</v>
      </c>
      <c r="L286" s="40">
        <f t="shared" si="40"/>
        <v>113.62286831338595</v>
      </c>
      <c r="M286" s="40">
        <f t="shared" si="41"/>
        <v>74.31940672180562</v>
      </c>
      <c r="O286" s="34">
        <v>42963.143611111111</v>
      </c>
      <c r="P286" s="40">
        <f t="shared" si="42"/>
        <v>12.296666666690726</v>
      </c>
      <c r="Q286">
        <v>4204.34</v>
      </c>
      <c r="R286">
        <v>4718.53</v>
      </c>
      <c r="S286" s="40">
        <f t="shared" si="43"/>
        <v>4.9544196958551652</v>
      </c>
      <c r="T286" s="40">
        <f t="shared" si="44"/>
        <v>3.4220013537274401</v>
      </c>
    </row>
    <row r="287" spans="1:20" x14ac:dyDescent="0.2">
      <c r="A287" s="34">
        <v>42963.155856481484</v>
      </c>
      <c r="B287" s="40">
        <f t="shared" si="36"/>
        <v>12.590555555652827</v>
      </c>
      <c r="C287">
        <v>15719.63</v>
      </c>
      <c r="D287">
        <v>16308.95</v>
      </c>
      <c r="E287" s="40">
        <f t="shared" si="37"/>
        <v>21.893269447368464</v>
      </c>
      <c r="F287" s="40">
        <f t="shared" si="38"/>
        <v>13.978893503785175</v>
      </c>
      <c r="H287" s="34">
        <v>42963.156701388885</v>
      </c>
      <c r="I287" s="40">
        <f t="shared" si="39"/>
        <v>12.610833333281334</v>
      </c>
      <c r="J287">
        <v>18819.13</v>
      </c>
      <c r="K287">
        <v>20084.04</v>
      </c>
      <c r="L287" s="40">
        <f t="shared" si="40"/>
        <v>113.09080017593344</v>
      </c>
      <c r="M287" s="40">
        <f t="shared" si="41"/>
        <v>74.277504588221717</v>
      </c>
      <c r="O287" s="34">
        <v>42963.157557870371</v>
      </c>
      <c r="P287" s="40">
        <f t="shared" si="42"/>
        <v>12.631388888927177</v>
      </c>
      <c r="Q287">
        <v>4292.41</v>
      </c>
      <c r="R287">
        <v>4672.16</v>
      </c>
      <c r="S287" s="40">
        <f t="shared" si="43"/>
        <v>5.0582019167540375</v>
      </c>
      <c r="T287" s="40">
        <f t="shared" si="44"/>
        <v>3.3883726170716728</v>
      </c>
    </row>
    <row r="288" spans="1:20" x14ac:dyDescent="0.2">
      <c r="A288" s="34">
        <v>42963.169791666667</v>
      </c>
      <c r="B288" s="40">
        <f t="shared" si="36"/>
        <v>12.925000000046566</v>
      </c>
      <c r="C288">
        <v>15474.93</v>
      </c>
      <c r="D288">
        <v>16749.650000000001</v>
      </c>
      <c r="E288" s="40">
        <f t="shared" si="37"/>
        <v>21.552467339827064</v>
      </c>
      <c r="F288" s="40">
        <f t="shared" si="38"/>
        <v>14.356630780992973</v>
      </c>
      <c r="H288" s="34">
        <v>42963.170648148145</v>
      </c>
      <c r="I288" s="40">
        <f t="shared" si="39"/>
        <v>12.945555555517785</v>
      </c>
      <c r="J288">
        <v>18716.52</v>
      </c>
      <c r="K288">
        <v>20112.330000000002</v>
      </c>
      <c r="L288" s="40">
        <f t="shared" si="40"/>
        <v>112.47418043814254</v>
      </c>
      <c r="M288" s="40">
        <f t="shared" si="41"/>
        <v>74.382130480462564</v>
      </c>
      <c r="O288" s="34">
        <v>42963.17150462963</v>
      </c>
      <c r="P288" s="40">
        <f t="shared" si="42"/>
        <v>12.966111111163627</v>
      </c>
      <c r="Q288">
        <v>4328.08</v>
      </c>
      <c r="R288">
        <v>4645.9799999999996</v>
      </c>
      <c r="S288" s="40">
        <f t="shared" si="43"/>
        <v>5.1002356605880648</v>
      </c>
      <c r="T288" s="40">
        <f t="shared" si="44"/>
        <v>3.3693861964193537</v>
      </c>
    </row>
    <row r="289" spans="1:20" x14ac:dyDescent="0.2">
      <c r="A289" s="34">
        <v>42963.183738425927</v>
      </c>
      <c r="B289" s="40">
        <f t="shared" si="36"/>
        <v>13.259722222283017</v>
      </c>
      <c r="C289">
        <v>15354.33</v>
      </c>
      <c r="D289">
        <v>16572.830000000002</v>
      </c>
      <c r="E289" s="40">
        <f t="shared" si="37"/>
        <v>21.384503571255372</v>
      </c>
      <c r="F289" s="40">
        <f t="shared" si="38"/>
        <v>14.205073019804221</v>
      </c>
      <c r="H289" s="34">
        <v>42963.184594907405</v>
      </c>
      <c r="I289" s="40">
        <f t="shared" si="39"/>
        <v>13.280277777754236</v>
      </c>
      <c r="J289">
        <v>19102.54</v>
      </c>
      <c r="K289">
        <v>20204.240000000002</v>
      </c>
      <c r="L289" s="40">
        <f t="shared" si="40"/>
        <v>114.7939109827487</v>
      </c>
      <c r="M289" s="40">
        <f t="shared" si="41"/>
        <v>74.722044434363454</v>
      </c>
      <c r="O289" s="34">
        <v>42963.185439814813</v>
      </c>
      <c r="P289" s="40">
        <f t="shared" si="42"/>
        <v>13.300555555557366</v>
      </c>
      <c r="Q289">
        <v>4361.6899999999996</v>
      </c>
      <c r="R289">
        <v>4676.91</v>
      </c>
      <c r="S289" s="40">
        <f t="shared" si="43"/>
        <v>5.1398418879573287</v>
      </c>
      <c r="T289" s="40">
        <f t="shared" si="44"/>
        <v>3.3918174412923947</v>
      </c>
    </row>
    <row r="290" spans="1:20" x14ac:dyDescent="0.2">
      <c r="A290" s="34">
        <v>42963.197685185187</v>
      </c>
      <c r="B290" s="40">
        <f t="shared" si="36"/>
        <v>13.594444444519468</v>
      </c>
      <c r="C290">
        <v>15463.57</v>
      </c>
      <c r="D290">
        <v>16874.27</v>
      </c>
      <c r="E290" s="40">
        <f t="shared" si="37"/>
        <v>21.536645877049498</v>
      </c>
      <c r="F290" s="40">
        <f t="shared" si="38"/>
        <v>14.46344634597059</v>
      </c>
      <c r="H290" s="34">
        <v>42963.198530092595</v>
      </c>
      <c r="I290" s="40">
        <f t="shared" si="39"/>
        <v>13.614722222322598</v>
      </c>
      <c r="J290">
        <v>18833.29</v>
      </c>
      <c r="K290">
        <v>20447.93</v>
      </c>
      <c r="L290" s="40">
        <f t="shared" si="40"/>
        <v>113.17589261806498</v>
      </c>
      <c r="M290" s="40">
        <f t="shared" si="41"/>
        <v>75.623291648225987</v>
      </c>
      <c r="O290" s="34">
        <v>42963.199386574073</v>
      </c>
      <c r="P290" s="40">
        <f t="shared" si="42"/>
        <v>13.635277777793817</v>
      </c>
      <c r="Q290">
        <v>4287.88</v>
      </c>
      <c r="R290">
        <v>4795.91</v>
      </c>
      <c r="S290" s="40">
        <f t="shared" si="43"/>
        <v>5.0528637373436611</v>
      </c>
      <c r="T290" s="40">
        <f t="shared" si="44"/>
        <v>3.4781193533483883</v>
      </c>
    </row>
    <row r="291" spans="1:20" x14ac:dyDescent="0.2">
      <c r="A291" s="34">
        <v>42963.21162037037</v>
      </c>
      <c r="B291" s="40">
        <f t="shared" si="36"/>
        <v>13.928888888913207</v>
      </c>
      <c r="C291">
        <v>15476.64</v>
      </c>
      <c r="D291">
        <v>16575.29</v>
      </c>
      <c r="E291" s="40">
        <f t="shared" si="37"/>
        <v>21.554848915650094</v>
      </c>
      <c r="F291" s="40">
        <f t="shared" si="38"/>
        <v>14.207181560085436</v>
      </c>
      <c r="H291" s="34">
        <v>42963.212476851855</v>
      </c>
      <c r="I291" s="40">
        <f t="shared" si="39"/>
        <v>13.949444444559049</v>
      </c>
      <c r="J291">
        <v>18935.64</v>
      </c>
      <c r="K291">
        <v>20292.95</v>
      </c>
      <c r="L291" s="40">
        <f t="shared" si="40"/>
        <v>113.79094992400881</v>
      </c>
      <c r="M291" s="40">
        <f t="shared" si="41"/>
        <v>75.050123716819613</v>
      </c>
      <c r="O291" s="34">
        <v>42963.213333333333</v>
      </c>
      <c r="P291" s="40">
        <f t="shared" si="42"/>
        <v>13.970000000030268</v>
      </c>
      <c r="Q291">
        <v>4321.5600000000004</v>
      </c>
      <c r="R291">
        <v>4733.3100000000004</v>
      </c>
      <c r="S291" s="40">
        <f t="shared" si="43"/>
        <v>5.0925524531364852</v>
      </c>
      <c r="T291" s="40">
        <f t="shared" si="44"/>
        <v>3.4327201962500258</v>
      </c>
    </row>
    <row r="292" spans="1:20" x14ac:dyDescent="0.2">
      <c r="A292" s="34">
        <v>42963.22556712963</v>
      </c>
      <c r="B292" s="40">
        <f t="shared" si="36"/>
        <v>14.263611111149658</v>
      </c>
      <c r="C292">
        <v>15242.81</v>
      </c>
      <c r="D292">
        <v>16301.59</v>
      </c>
      <c r="E292" s="40">
        <f t="shared" si="37"/>
        <v>21.229185831030534</v>
      </c>
      <c r="F292" s="40">
        <f t="shared" si="38"/>
        <v>13.972585025545442</v>
      </c>
      <c r="H292" s="34">
        <v>42963.226423611108</v>
      </c>
      <c r="I292" s="40">
        <f t="shared" si="39"/>
        <v>14.284166666620877</v>
      </c>
      <c r="J292">
        <v>18653.72</v>
      </c>
      <c r="K292">
        <v>20272.96</v>
      </c>
      <c r="L292" s="40">
        <f t="shared" si="40"/>
        <v>112.0967930535478</v>
      </c>
      <c r="M292" s="40">
        <f t="shared" si="41"/>
        <v>74.976194003638483</v>
      </c>
      <c r="O292" s="34">
        <v>42963.227280092593</v>
      </c>
      <c r="P292" s="40">
        <f t="shared" si="42"/>
        <v>14.304722222266719</v>
      </c>
      <c r="Q292">
        <v>4339.28</v>
      </c>
      <c r="R292">
        <v>4812.26</v>
      </c>
      <c r="S292" s="40">
        <f t="shared" si="43"/>
        <v>5.1134338083576498</v>
      </c>
      <c r="T292" s="40">
        <f t="shared" si="44"/>
        <v>3.4899768009291905</v>
      </c>
    </row>
    <row r="293" spans="1:20" x14ac:dyDescent="0.2">
      <c r="A293" s="34">
        <v>42963.239525462966</v>
      </c>
      <c r="B293" s="40">
        <f t="shared" si="36"/>
        <v>14.59861111122882</v>
      </c>
      <c r="C293">
        <v>15637.23</v>
      </c>
      <c r="D293">
        <v>16547.62</v>
      </c>
      <c r="E293" s="40">
        <f t="shared" si="37"/>
        <v>21.778508132855137</v>
      </c>
      <c r="F293" s="40">
        <f t="shared" si="38"/>
        <v>14.183464767572751</v>
      </c>
      <c r="H293" s="34">
        <v>42963.240381944444</v>
      </c>
      <c r="I293" s="40">
        <f t="shared" si="39"/>
        <v>14.619166666700039</v>
      </c>
      <c r="J293">
        <v>18820.22</v>
      </c>
      <c r="K293">
        <v>20283.86</v>
      </c>
      <c r="L293" s="40">
        <f t="shared" si="40"/>
        <v>113.09735037098453</v>
      </c>
      <c r="M293" s="40">
        <f t="shared" si="41"/>
        <v>75.016505853246997</v>
      </c>
      <c r="O293" s="34">
        <v>42963.241226851853</v>
      </c>
      <c r="P293" s="40">
        <f t="shared" si="42"/>
        <v>14.63944444450317</v>
      </c>
      <c r="Q293">
        <v>4288.51</v>
      </c>
      <c r="R293">
        <v>4763.99</v>
      </c>
      <c r="S293" s="40">
        <f t="shared" si="43"/>
        <v>5.0536061331557001</v>
      </c>
      <c r="T293" s="40">
        <f t="shared" si="44"/>
        <v>3.4549701345851331</v>
      </c>
    </row>
    <row r="294" spans="1:20" x14ac:dyDescent="0.2">
      <c r="A294" s="34">
        <v>42963.253483796296</v>
      </c>
      <c r="B294" s="40">
        <f t="shared" si="36"/>
        <v>14.933611111133359</v>
      </c>
      <c r="C294">
        <v>15486.53</v>
      </c>
      <c r="D294">
        <v>16393.18</v>
      </c>
      <c r="E294" s="40">
        <f t="shared" si="37"/>
        <v>21.568623058860492</v>
      </c>
      <c r="F294" s="40">
        <f t="shared" si="38"/>
        <v>14.051089580161877</v>
      </c>
      <c r="H294" s="34">
        <v>42963.254328703704</v>
      </c>
      <c r="I294" s="40">
        <f t="shared" si="39"/>
        <v>14.95388888893649</v>
      </c>
      <c r="J294">
        <v>18731.189999999999</v>
      </c>
      <c r="K294">
        <v>20402.3</v>
      </c>
      <c r="L294" s="40">
        <f t="shared" si="40"/>
        <v>112.56233765043561</v>
      </c>
      <c r="M294" s="40">
        <f t="shared" si="41"/>
        <v>75.45453663009414</v>
      </c>
      <c r="O294" s="34">
        <v>42963.255185185182</v>
      </c>
      <c r="P294" s="40">
        <f t="shared" si="42"/>
        <v>14.974444444407709</v>
      </c>
      <c r="Q294">
        <v>4356.33</v>
      </c>
      <c r="R294">
        <v>4728.45</v>
      </c>
      <c r="S294" s="40">
        <f t="shared" si="43"/>
        <v>5.1335256315247415</v>
      </c>
      <c r="T294" s="40">
        <f t="shared" si="44"/>
        <v>3.4291955971526118</v>
      </c>
    </row>
    <row r="295" spans="1:20" x14ac:dyDescent="0.2">
      <c r="A295" s="34">
        <v>42963.267418981479</v>
      </c>
      <c r="B295" s="40">
        <f t="shared" si="36"/>
        <v>15.268055555527098</v>
      </c>
      <c r="C295">
        <v>15323.28</v>
      </c>
      <c r="D295">
        <v>16850.169999999998</v>
      </c>
      <c r="E295" s="40">
        <f t="shared" si="37"/>
        <v>21.341259168152959</v>
      </c>
      <c r="F295" s="40">
        <f t="shared" si="38"/>
        <v>14.442789508256254</v>
      </c>
      <c r="H295" s="34">
        <v>42963.268275462964</v>
      </c>
      <c r="I295" s="40">
        <f t="shared" si="39"/>
        <v>15.288611111172941</v>
      </c>
      <c r="J295">
        <v>18670.150000000001</v>
      </c>
      <c r="K295">
        <v>20351.14</v>
      </c>
      <c r="L295" s="40">
        <f t="shared" si="40"/>
        <v>112.19552672757473</v>
      </c>
      <c r="M295" s="40">
        <f t="shared" si="41"/>
        <v>75.265329820371917</v>
      </c>
      <c r="O295" s="34">
        <v>42963.269131944442</v>
      </c>
      <c r="P295" s="40">
        <f t="shared" si="42"/>
        <v>15.30916666664416</v>
      </c>
      <c r="Q295">
        <v>4212.68</v>
      </c>
      <c r="R295">
        <v>4670.7</v>
      </c>
      <c r="S295" s="40">
        <f t="shared" si="43"/>
        <v>4.9642476023193032</v>
      </c>
      <c r="T295" s="40">
        <f t="shared" si="44"/>
        <v>3.3873137868901453</v>
      </c>
    </row>
    <row r="296" spans="1:20" x14ac:dyDescent="0.2">
      <c r="A296" s="34">
        <v>42963.281388888892</v>
      </c>
      <c r="B296" s="40">
        <f t="shared" si="36"/>
        <v>15.603333333448973</v>
      </c>
      <c r="C296">
        <v>15280.36</v>
      </c>
      <c r="D296">
        <v>16461.75</v>
      </c>
      <c r="E296" s="40">
        <f t="shared" si="37"/>
        <v>21.281483007729268</v>
      </c>
      <c r="F296" s="40">
        <f t="shared" si="38"/>
        <v>14.109862997675238</v>
      </c>
      <c r="H296" s="34">
        <v>42963.28224537037</v>
      </c>
      <c r="I296" s="40">
        <f t="shared" si="39"/>
        <v>15.623888888920192</v>
      </c>
      <c r="J296">
        <v>18662.2</v>
      </c>
      <c r="K296">
        <v>20147.490000000002</v>
      </c>
      <c r="L296" s="40">
        <f t="shared" si="40"/>
        <v>112.1477523691746</v>
      </c>
      <c r="M296" s="40">
        <f t="shared" si="41"/>
        <v>74.512163932961258</v>
      </c>
      <c r="O296" s="34">
        <v>42963.283090277779</v>
      </c>
      <c r="P296" s="40">
        <f t="shared" si="42"/>
        <v>15.644166666723322</v>
      </c>
      <c r="Q296">
        <v>4256.29</v>
      </c>
      <c r="R296">
        <v>4593.1099999999997</v>
      </c>
      <c r="S296" s="40">
        <f t="shared" si="43"/>
        <v>5.0156378901971248</v>
      </c>
      <c r="T296" s="40">
        <f t="shared" si="44"/>
        <v>3.331043489777334</v>
      </c>
    </row>
    <row r="297" spans="1:20" x14ac:dyDescent="0.2">
      <c r="A297" s="34">
        <v>42963.295335648145</v>
      </c>
      <c r="B297" s="40">
        <f t="shared" si="36"/>
        <v>15.9380555555108</v>
      </c>
      <c r="C297">
        <v>15574.04</v>
      </c>
      <c r="D297">
        <v>16427.59</v>
      </c>
      <c r="E297" s="40">
        <f t="shared" si="37"/>
        <v>21.69050124615493</v>
      </c>
      <c r="F297" s="40">
        <f t="shared" si="38"/>
        <v>14.080583430193011</v>
      </c>
      <c r="H297" s="34">
        <v>42963.29619212963</v>
      </c>
      <c r="I297" s="40">
        <f t="shared" si="39"/>
        <v>15.958611111156642</v>
      </c>
      <c r="J297">
        <v>18590.89</v>
      </c>
      <c r="K297">
        <v>20324</v>
      </c>
      <c r="L297" s="40">
        <f t="shared" si="40"/>
        <v>111.7192253883553</v>
      </c>
      <c r="M297" s="40">
        <f t="shared" si="41"/>
        <v>75.164957013181521</v>
      </c>
      <c r="O297" s="34">
        <v>42963.297037037039</v>
      </c>
      <c r="P297" s="40">
        <f t="shared" si="42"/>
        <v>15.978888888959773</v>
      </c>
      <c r="Q297">
        <v>4357.97</v>
      </c>
      <c r="R297">
        <v>4692.01</v>
      </c>
      <c r="S297" s="40">
        <f t="shared" si="43"/>
        <v>5.1354582174481456</v>
      </c>
      <c r="T297" s="40">
        <f t="shared" si="44"/>
        <v>3.4027683561835333</v>
      </c>
    </row>
    <row r="298" spans="1:20" x14ac:dyDescent="0.2">
      <c r="A298" s="34">
        <v>42963.309282407405</v>
      </c>
      <c r="B298" s="40">
        <f t="shared" si="36"/>
        <v>16.272777777747251</v>
      </c>
      <c r="C298">
        <v>15303.79</v>
      </c>
      <c r="D298">
        <v>16582.07</v>
      </c>
      <c r="E298" s="40">
        <f t="shared" si="37"/>
        <v>21.314114774707996</v>
      </c>
      <c r="F298" s="40">
        <f t="shared" si="38"/>
        <v>14.212992902811708</v>
      </c>
      <c r="H298" s="34">
        <v>42963.31013888889</v>
      </c>
      <c r="I298" s="40">
        <f t="shared" si="39"/>
        <v>16.293333333393093</v>
      </c>
      <c r="J298">
        <v>18687.669999999998</v>
      </c>
      <c r="K298">
        <v>20064.86</v>
      </c>
      <c r="L298" s="40">
        <f t="shared" si="40"/>
        <v>112.30081059665275</v>
      </c>
      <c r="M298" s="40">
        <f t="shared" si="41"/>
        <v>74.206570526250019</v>
      </c>
      <c r="O298" s="34">
        <v>42963.310983796298</v>
      </c>
      <c r="P298" s="40">
        <f t="shared" si="42"/>
        <v>16.313611111196224</v>
      </c>
      <c r="Q298">
        <v>4400.43</v>
      </c>
      <c r="R298">
        <v>4780.6499999999996</v>
      </c>
      <c r="S298" s="40">
        <f t="shared" si="43"/>
        <v>5.1854933383674844</v>
      </c>
      <c r="T298" s="40">
        <f t="shared" si="44"/>
        <v>3.4670524022729721</v>
      </c>
    </row>
    <row r="299" spans="1:20" x14ac:dyDescent="0.2">
      <c r="A299" s="34">
        <v>42963.323217592595</v>
      </c>
      <c r="B299" s="40">
        <f t="shared" si="36"/>
        <v>16.607222222315613</v>
      </c>
      <c r="C299">
        <v>15418.86</v>
      </c>
      <c r="D299">
        <v>16188.98</v>
      </c>
      <c r="E299" s="40">
        <f t="shared" si="37"/>
        <v>21.47437672205082</v>
      </c>
      <c r="F299" s="40">
        <f t="shared" si="38"/>
        <v>13.876063594217168</v>
      </c>
      <c r="H299" s="34">
        <v>42963.324074074073</v>
      </c>
      <c r="I299" s="40">
        <f t="shared" si="39"/>
        <v>16.627777777786832</v>
      </c>
      <c r="J299">
        <v>18556.27</v>
      </c>
      <c r="K299">
        <v>20236.45</v>
      </c>
      <c r="L299" s="40">
        <f t="shared" si="40"/>
        <v>111.51118157856757</v>
      </c>
      <c r="M299" s="40">
        <f t="shared" si="41"/>
        <v>74.841167799124051</v>
      </c>
      <c r="O299" s="34">
        <v>42963.324930555558</v>
      </c>
      <c r="P299" s="40">
        <f t="shared" si="42"/>
        <v>16.648333333432674</v>
      </c>
      <c r="Q299">
        <v>4226.8</v>
      </c>
      <c r="R299">
        <v>4661.3900000000003</v>
      </c>
      <c r="S299" s="40">
        <f t="shared" si="43"/>
        <v>4.9808866957573876</v>
      </c>
      <c r="T299" s="40">
        <f t="shared" si="44"/>
        <v>3.3805619314175295</v>
      </c>
    </row>
    <row r="300" spans="1:20" x14ac:dyDescent="0.2">
      <c r="A300" s="34">
        <v>42963.337164351855</v>
      </c>
      <c r="B300" s="40">
        <f t="shared" si="36"/>
        <v>16.941944444552064</v>
      </c>
      <c r="C300">
        <v>15571.21</v>
      </c>
      <c r="D300">
        <v>16176.96</v>
      </c>
      <c r="E300" s="40">
        <f t="shared" si="37"/>
        <v>21.686559807804528</v>
      </c>
      <c r="F300" s="40">
        <f t="shared" si="38"/>
        <v>13.86576088926587</v>
      </c>
      <c r="H300" s="34">
        <v>42963.338020833333</v>
      </c>
      <c r="I300" s="40">
        <f t="shared" si="39"/>
        <v>16.962500000023283</v>
      </c>
      <c r="J300">
        <v>18490.900000000001</v>
      </c>
      <c r="K300">
        <v>20177.55</v>
      </c>
      <c r="L300" s="40">
        <f t="shared" si="40"/>
        <v>111.11835015610008</v>
      </c>
      <c r="M300" s="40">
        <f t="shared" si="41"/>
        <v>74.623335877844951</v>
      </c>
      <c r="O300" s="34">
        <v>42963.338877314818</v>
      </c>
      <c r="P300" s="40">
        <f t="shared" si="42"/>
        <v>16.983055555669125</v>
      </c>
      <c r="Q300">
        <v>4412.47</v>
      </c>
      <c r="R300">
        <v>4684.1099999999997</v>
      </c>
      <c r="S300" s="40">
        <f t="shared" si="43"/>
        <v>5.199681347219788</v>
      </c>
      <c r="T300" s="40">
        <f t="shared" si="44"/>
        <v>3.3970390695848582</v>
      </c>
    </row>
    <row r="301" spans="1:20" x14ac:dyDescent="0.2">
      <c r="A301" s="34">
        <v>42963.351111111115</v>
      </c>
      <c r="B301" s="40">
        <f t="shared" si="36"/>
        <v>17.276666666788515</v>
      </c>
      <c r="C301">
        <v>15142.5</v>
      </c>
      <c r="D301">
        <v>16157.28</v>
      </c>
      <c r="E301" s="40">
        <f t="shared" si="37"/>
        <v>21.08948064342335</v>
      </c>
      <c r="F301" s="40">
        <f t="shared" si="38"/>
        <v>13.848892567016156</v>
      </c>
      <c r="H301" s="34">
        <v>42963.351956018516</v>
      </c>
      <c r="I301" s="40">
        <f t="shared" si="39"/>
        <v>17.296944444417022</v>
      </c>
      <c r="J301">
        <v>18793.45</v>
      </c>
      <c r="K301">
        <v>19919.240000000002</v>
      </c>
      <c r="L301" s="40">
        <f t="shared" si="40"/>
        <v>112.93647998427112</v>
      </c>
      <c r="M301" s="40">
        <f t="shared" si="41"/>
        <v>73.668019008819428</v>
      </c>
      <c r="O301" s="34">
        <v>42963.352812500001</v>
      </c>
      <c r="P301" s="40">
        <f t="shared" si="42"/>
        <v>17.317500000062864</v>
      </c>
      <c r="Q301">
        <v>4335.79</v>
      </c>
      <c r="R301">
        <v>4568.7700000000004</v>
      </c>
      <c r="S301" s="40">
        <f t="shared" si="43"/>
        <v>5.1093211712401629</v>
      </c>
      <c r="T301" s="40">
        <f t="shared" si="44"/>
        <v>3.313391485244201</v>
      </c>
    </row>
    <row r="302" spans="1:20" x14ac:dyDescent="0.2">
      <c r="A302" s="34">
        <v>42963.36478009259</v>
      </c>
      <c r="B302" s="40">
        <f t="shared" si="36"/>
        <v>17.60472222219687</v>
      </c>
      <c r="C302">
        <v>15348.12</v>
      </c>
      <c r="D302">
        <v>16310.18</v>
      </c>
      <c r="E302" s="40">
        <f t="shared" si="37"/>
        <v>21.375854690634888</v>
      </c>
      <c r="F302" s="40">
        <f t="shared" si="38"/>
        <v>13.97994777392578</v>
      </c>
      <c r="H302" s="34">
        <v>42963.365624999999</v>
      </c>
      <c r="I302" s="40">
        <f t="shared" si="39"/>
        <v>17.625</v>
      </c>
      <c r="J302">
        <v>18775.03</v>
      </c>
      <c r="K302">
        <v>19831.57</v>
      </c>
      <c r="L302" s="40">
        <f t="shared" si="40"/>
        <v>112.82578769726099</v>
      </c>
      <c r="M302" s="40">
        <f t="shared" si="41"/>
        <v>73.343785994582774</v>
      </c>
      <c r="O302" s="34">
        <v>42963.366481481484</v>
      </c>
      <c r="P302" s="40">
        <f t="shared" si="42"/>
        <v>17.645555555645842</v>
      </c>
      <c r="Q302">
        <v>4105.55</v>
      </c>
      <c r="R302">
        <v>4611.67</v>
      </c>
      <c r="S302" s="40">
        <f t="shared" si="43"/>
        <v>4.8380049620911194</v>
      </c>
      <c r="T302" s="40">
        <f t="shared" si="44"/>
        <v>3.3445036871534626</v>
      </c>
    </row>
    <row r="317" ht="14" customHeight="1" x14ac:dyDescent="0.2"/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full exp</vt:lpstr>
      <vt:lpstr>T test</vt:lpstr>
      <vt:lpstr>daughter retention</vt:lpstr>
      <vt:lpstr>mice DTPA</vt:lpstr>
      <vt:lpstr>mice InPO4</vt:lpstr>
    </vt:vector>
  </TitlesOfParts>
  <Company>UMC St Radboud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z331146</dc:creator>
  <cp:lastModifiedBy>Robin de Kruyff</cp:lastModifiedBy>
  <dcterms:created xsi:type="dcterms:W3CDTF">2016-07-04T09:25:35Z</dcterms:created>
  <dcterms:modified xsi:type="dcterms:W3CDTF">2019-07-15T20:50:07Z</dcterms:modified>
</cp:coreProperties>
</file>