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app\surfdrive\TU Delft\Radiation measurements\Wallac\La-140\"/>
    </mc:Choice>
  </mc:AlternateContent>
  <bookViews>
    <workbookView xWindow="-105" yWindow="-105" windowWidth="23250" windowHeight="12450"/>
  </bookViews>
  <sheets>
    <sheet name="007771" sheetId="1" r:id="rId1"/>
  </sheets>
  <definedNames>
    <definedName name="_007772" localSheetId="0">'007771'!$A$1:$N$26</definedName>
    <definedName name="_007773" localSheetId="0">'007771'!$A$35:$N$73</definedName>
    <definedName name="_007775" localSheetId="0">'007771'!$A$69:$N$100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2" i="1" l="1"/>
  <c r="N63" i="1"/>
  <c r="N64" i="1"/>
  <c r="P64" i="1" s="1"/>
  <c r="N65" i="1"/>
  <c r="N66" i="1"/>
  <c r="N61" i="1"/>
  <c r="P61" i="1" s="1"/>
  <c r="P66" i="1"/>
  <c r="P65" i="1"/>
  <c r="P62" i="1"/>
  <c r="P63" i="1"/>
  <c r="P32" i="1"/>
  <c r="Q31" i="1"/>
  <c r="P31" i="1"/>
  <c r="P30" i="1"/>
  <c r="P29" i="1"/>
  <c r="Q29" i="1" s="1"/>
  <c r="P28" i="1"/>
  <c r="Q27" i="1"/>
  <c r="P27" i="1"/>
  <c r="N28" i="1"/>
  <c r="N29" i="1"/>
  <c r="N30" i="1"/>
  <c r="N31" i="1"/>
  <c r="N32" i="1"/>
  <c r="N27" i="1"/>
  <c r="W73" i="1"/>
  <c r="W72" i="1" s="1"/>
  <c r="W71" i="1" s="1"/>
  <c r="W70" i="1" s="1"/>
  <c r="Q61" i="1" l="1"/>
  <c r="Q65" i="1"/>
  <c r="Q63" i="1"/>
  <c r="R61" i="1" s="1"/>
  <c r="S27" i="1"/>
  <c r="R27" i="1"/>
  <c r="W80" i="1"/>
  <c r="W81" i="1" s="1"/>
  <c r="W79" i="1"/>
  <c r="W76" i="1"/>
  <c r="N71" i="1"/>
  <c r="P71" i="1" s="1"/>
  <c r="N72" i="1"/>
  <c r="P72" i="1" s="1"/>
  <c r="N73" i="1"/>
  <c r="P73" i="1" s="1"/>
  <c r="N74" i="1"/>
  <c r="P74" i="1" s="1"/>
  <c r="N75" i="1"/>
  <c r="P75" i="1" s="1"/>
  <c r="Q74" i="1" s="1"/>
  <c r="N76" i="1"/>
  <c r="P76" i="1" s="1"/>
  <c r="N77" i="1"/>
  <c r="N78" i="1"/>
  <c r="P78" i="1" s="1"/>
  <c r="N79" i="1"/>
  <c r="P79" i="1" s="1"/>
  <c r="N80" i="1"/>
  <c r="P80" i="1" s="1"/>
  <c r="N81" i="1"/>
  <c r="N82" i="1"/>
  <c r="P82" i="1" s="1"/>
  <c r="N83" i="1"/>
  <c r="P83" i="1" s="1"/>
  <c r="N84" i="1"/>
  <c r="P84" i="1" s="1"/>
  <c r="N85" i="1"/>
  <c r="N86" i="1"/>
  <c r="P86" i="1" s="1"/>
  <c r="N87" i="1"/>
  <c r="N88" i="1"/>
  <c r="P88" i="1" s="1"/>
  <c r="N89" i="1"/>
  <c r="N90" i="1"/>
  <c r="P90" i="1" s="1"/>
  <c r="N91" i="1"/>
  <c r="P91" i="1" s="1"/>
  <c r="N92" i="1"/>
  <c r="P92" i="1" s="1"/>
  <c r="N93" i="1"/>
  <c r="N94" i="1"/>
  <c r="P94" i="1" s="1"/>
  <c r="N95" i="1"/>
  <c r="P95" i="1" s="1"/>
  <c r="N96" i="1"/>
  <c r="P96" i="1" s="1"/>
  <c r="N97" i="1"/>
  <c r="P97" i="1" s="1"/>
  <c r="N98" i="1"/>
  <c r="P98" i="1" s="1"/>
  <c r="N99" i="1"/>
  <c r="P99" i="1" s="1"/>
  <c r="N70" i="1"/>
  <c r="P70" i="1" s="1"/>
  <c r="N37" i="1"/>
  <c r="P37" i="1" s="1"/>
  <c r="N38" i="1"/>
  <c r="P38" i="1" s="1"/>
  <c r="N39" i="1"/>
  <c r="P39" i="1" s="1"/>
  <c r="N40" i="1"/>
  <c r="P40" i="1" s="1"/>
  <c r="N41" i="1"/>
  <c r="P41" i="1" s="1"/>
  <c r="N42" i="1"/>
  <c r="P42" i="1" s="1"/>
  <c r="N43" i="1"/>
  <c r="P43" i="1" s="1"/>
  <c r="N44" i="1"/>
  <c r="P44" i="1" s="1"/>
  <c r="N45" i="1"/>
  <c r="P45" i="1" s="1"/>
  <c r="N46" i="1"/>
  <c r="N47" i="1"/>
  <c r="P47" i="1" s="1"/>
  <c r="N48" i="1"/>
  <c r="P48" i="1" s="1"/>
  <c r="N49" i="1"/>
  <c r="P49" i="1" s="1"/>
  <c r="N50" i="1"/>
  <c r="P50" i="1" s="1"/>
  <c r="N51" i="1"/>
  <c r="P51" i="1" s="1"/>
  <c r="N52" i="1"/>
  <c r="P52" i="1" s="1"/>
  <c r="N53" i="1"/>
  <c r="P53" i="1" s="1"/>
  <c r="N54" i="1"/>
  <c r="P54" i="1" s="1"/>
  <c r="N55" i="1"/>
  <c r="P55" i="1" s="1"/>
  <c r="N56" i="1"/>
  <c r="P56" i="1" s="1"/>
  <c r="N57" i="1"/>
  <c r="P57" i="1" s="1"/>
  <c r="N58" i="1"/>
  <c r="P58" i="1" s="1"/>
  <c r="N59" i="1"/>
  <c r="P59" i="1" s="1"/>
  <c r="N36" i="1"/>
  <c r="P36" i="1" s="1"/>
  <c r="P93" i="1"/>
  <c r="P89" i="1"/>
  <c r="P87" i="1"/>
  <c r="P85" i="1"/>
  <c r="Q84" i="1" s="1"/>
  <c r="P81" i="1"/>
  <c r="P77" i="1"/>
  <c r="Q76" i="1" s="1"/>
  <c r="P2" i="1"/>
  <c r="P3" i="1"/>
  <c r="Q2" i="1" s="1"/>
  <c r="P4" i="1"/>
  <c r="P5" i="1"/>
  <c r="P6" i="1"/>
  <c r="P7" i="1"/>
  <c r="P46" i="1"/>
  <c r="N9" i="1"/>
  <c r="P9" i="1" s="1"/>
  <c r="N10" i="1"/>
  <c r="P10" i="1" s="1"/>
  <c r="N11" i="1"/>
  <c r="P11" i="1" s="1"/>
  <c r="N12" i="1"/>
  <c r="P12" i="1" s="1"/>
  <c r="N13" i="1"/>
  <c r="P13" i="1" s="1"/>
  <c r="N14" i="1"/>
  <c r="P14" i="1" s="1"/>
  <c r="N15" i="1"/>
  <c r="P15" i="1" s="1"/>
  <c r="N16" i="1"/>
  <c r="P16" i="1" s="1"/>
  <c r="N17" i="1"/>
  <c r="P17" i="1" s="1"/>
  <c r="N18" i="1"/>
  <c r="P18" i="1" s="1"/>
  <c r="N19" i="1"/>
  <c r="P19" i="1" s="1"/>
  <c r="N20" i="1"/>
  <c r="P20" i="1" s="1"/>
  <c r="N21" i="1"/>
  <c r="P21" i="1" s="1"/>
  <c r="N22" i="1"/>
  <c r="P22" i="1" s="1"/>
  <c r="N23" i="1"/>
  <c r="P23" i="1" s="1"/>
  <c r="N24" i="1"/>
  <c r="P24" i="1" s="1"/>
  <c r="N25" i="1"/>
  <c r="P25" i="1" s="1"/>
  <c r="N8" i="1"/>
  <c r="P8" i="1" s="1"/>
  <c r="S61" i="1" l="1"/>
  <c r="Q92" i="1"/>
  <c r="Q70" i="1"/>
  <c r="Q96" i="1"/>
  <c r="Q22" i="1"/>
  <c r="Q18" i="1"/>
  <c r="Q14" i="1"/>
  <c r="Q72" i="1"/>
  <c r="Q4" i="1"/>
  <c r="Q10" i="1"/>
  <c r="Q24" i="1"/>
  <c r="Q20" i="1"/>
  <c r="Q16" i="1"/>
  <c r="Q12" i="1"/>
  <c r="Q8" i="1"/>
  <c r="Q98" i="1"/>
  <c r="Q94" i="1"/>
  <c r="Q50" i="1"/>
  <c r="Q90" i="1"/>
  <c r="Q82" i="1"/>
  <c r="Q6" i="1"/>
  <c r="S2" i="1" s="1"/>
  <c r="Q78" i="1"/>
  <c r="Q86" i="1"/>
  <c r="Q80" i="1"/>
  <c r="Q88" i="1"/>
  <c r="S88" i="1" s="1"/>
  <c r="Q58" i="1"/>
  <c r="Q48" i="1"/>
  <c r="Q44" i="1"/>
  <c r="Q46" i="1"/>
  <c r="Q42" i="1"/>
  <c r="Q38" i="1"/>
  <c r="Q54" i="1"/>
  <c r="Q56" i="1"/>
  <c r="Q52" i="1"/>
  <c r="Q36" i="1"/>
  <c r="Q40" i="1"/>
  <c r="S20" i="1" l="1"/>
  <c r="S42" i="1"/>
  <c r="R54" i="1"/>
  <c r="R76" i="1"/>
  <c r="S94" i="1"/>
  <c r="S14" i="1"/>
  <c r="R82" i="1"/>
  <c r="R70" i="1"/>
  <c r="S70" i="1"/>
  <c r="R20" i="1"/>
  <c r="R2" i="1"/>
  <c r="S82" i="1"/>
  <c r="R94" i="1"/>
  <c r="R8" i="1"/>
  <c r="S8" i="1"/>
  <c r="R14" i="1"/>
  <c r="S76" i="1"/>
  <c r="R88" i="1"/>
  <c r="R42" i="1"/>
  <c r="S48" i="1"/>
  <c r="S54" i="1"/>
  <c r="S36" i="1"/>
  <c r="R48" i="1"/>
  <c r="R36" i="1"/>
</calcChain>
</file>

<file path=xl/connections.xml><?xml version="1.0" encoding="utf-8"?>
<connections xmlns="http://schemas.openxmlformats.org/spreadsheetml/2006/main">
  <connection id="1" name="007772" type="6" refreshedVersion="6" background="1" saveData="1">
    <textPr codePage="437" sourceFile="C:\Users\strapp\surfdrive\TU Delft\Radiation measurements\Wallac\La-140\007772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007773" type="6" refreshedVersion="6" background="1" saveData="1">
    <textPr codePage="437" sourceFile="C:\Users\strapp\surfdrive\TU Delft\Radiation measurements\Wallac\La-140\007773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007775" type="6" refreshedVersion="6" background="1" saveData="1">
    <textPr codePage="437" sourceFile="C:\Users\strapp\surfdrive\TU Delft\Radiation measurements\Wallac\La-140\007775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<sst xmlns="http://schemas.openxmlformats.org/spreadsheetml/2006/main" count="128" uniqueCount="19">
  <si>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</si>
  <si>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</si>
  <si>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</si>
  <si>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</si>
  <si>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</si>
  <si>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</si>
  <si>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</si>
  <si>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</si>
  <si>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</si>
  <si>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</si>
  <si>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La-140 Counts</t>
  </si>
  <si>
    <t>La-140 CPM</t>
  </si>
  <si>
    <t>La-140 Error %</t>
  </si>
  <si>
    <t>La-140 Info</t>
  </si>
  <si>
    <t>La-140</t>
  </si>
  <si>
    <t>4 M HCl</t>
  </si>
  <si>
    <t>1 M HCl</t>
  </si>
  <si>
    <t>0.1 M HCl</t>
  </si>
  <si>
    <t>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</si>
</sst>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007772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007775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007773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tabSelected="1" topLeftCell="C61" workbookViewId="0">
      <selection activeCell="R61" sqref="R61:S61"/>
    </sheetView>
  </sheetViews>
  <sheetFormatPr defaultColWidth="8.85546875" defaultRowHeight="15" x14ac:dyDescent="0.25"/>
  <cols>
    <col min="1" max="1" width="10.7109375" bestFit="1" customWidth="1"/>
    <col min="2" max="2" width="14" bestFit="1" customWidth="1"/>
    <col min="3" max="3" width="24.7109375" bestFit="1" customWidth="1"/>
    <col min="4" max="4" width="17.42578125" bestFit="1" customWidth="1"/>
    <col min="5" max="5" width="6.7109375" bestFit="1" customWidth="1"/>
    <col min="6" max="6" width="5" bestFit="1" customWidth="1"/>
    <col min="7" max="8" width="4.140625" bestFit="1" customWidth="1"/>
    <col min="9" max="9" width="7" bestFit="1" customWidth="1"/>
    <col min="10" max="10" width="12.28515625" bestFit="1" customWidth="1"/>
    <col min="11" max="11" width="13.28515625" bestFit="1" customWidth="1"/>
    <col min="12" max="12" width="11" bestFit="1" customWidth="1"/>
    <col min="13" max="13" width="13.42578125" bestFit="1" customWidth="1"/>
    <col min="14" max="14" width="10.57031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P1" s="2" t="s">
        <v>15</v>
      </c>
    </row>
    <row r="2" spans="1:19" x14ac:dyDescent="0.25">
      <c r="A2">
        <v>35</v>
      </c>
      <c r="B2" t="s">
        <v>14</v>
      </c>
      <c r="C2">
        <v>45029.560613425929</v>
      </c>
      <c r="D2">
        <v>0</v>
      </c>
      <c r="E2">
        <v>7773</v>
      </c>
      <c r="F2">
        <v>4</v>
      </c>
      <c r="G2">
        <v>1</v>
      </c>
      <c r="H2">
        <v>3</v>
      </c>
      <c r="I2">
        <v>180.05</v>
      </c>
      <c r="K2">
        <v>14278.62</v>
      </c>
      <c r="L2">
        <v>4764.04</v>
      </c>
      <c r="M2">
        <v>1.45</v>
      </c>
      <c r="N2">
        <v>14113.42</v>
      </c>
      <c r="O2">
        <v>200</v>
      </c>
      <c r="P2">
        <f t="shared" ref="P2:P7" si="0">N2*O2</f>
        <v>2822684</v>
      </c>
      <c r="Q2">
        <f>P3/(P3+P2)*100</f>
        <v>23.298477107317471</v>
      </c>
      <c r="R2">
        <f>AVERAGE(Q2:Q6)</f>
        <v>25.94326290284857</v>
      </c>
      <c r="S2">
        <f>_xlfn.STDEV.P(Q2:Q6)</f>
        <v>1.9261420958471878</v>
      </c>
    </row>
    <row r="3" spans="1:19" x14ac:dyDescent="0.25">
      <c r="A3">
        <v>35</v>
      </c>
      <c r="B3" t="s">
        <v>14</v>
      </c>
      <c r="C3">
        <v>45029.562858796293</v>
      </c>
      <c r="D3">
        <v>0</v>
      </c>
      <c r="E3">
        <v>7773</v>
      </c>
      <c r="F3">
        <v>4</v>
      </c>
      <c r="G3">
        <v>1</v>
      </c>
      <c r="H3">
        <v>4</v>
      </c>
      <c r="I3">
        <v>180.05</v>
      </c>
      <c r="K3">
        <v>6760.62</v>
      </c>
      <c r="L3">
        <v>2254.2600000000002</v>
      </c>
      <c r="M3">
        <v>2.11</v>
      </c>
      <c r="N3">
        <v>6595.42</v>
      </c>
      <c r="O3">
        <v>130</v>
      </c>
      <c r="P3">
        <f t="shared" si="0"/>
        <v>857404.6</v>
      </c>
    </row>
    <row r="4" spans="1:19" x14ac:dyDescent="0.25">
      <c r="A4">
        <v>35</v>
      </c>
      <c r="B4" t="s">
        <v>14</v>
      </c>
      <c r="C4">
        <v>45029.565104166664</v>
      </c>
      <c r="D4">
        <v>0</v>
      </c>
      <c r="E4">
        <v>7773</v>
      </c>
      <c r="F4">
        <v>4</v>
      </c>
      <c r="G4">
        <v>1</v>
      </c>
      <c r="H4">
        <v>5</v>
      </c>
      <c r="I4">
        <v>180.03</v>
      </c>
      <c r="K4">
        <v>17939.21</v>
      </c>
      <c r="L4">
        <v>5987.78</v>
      </c>
      <c r="M4">
        <v>1.29</v>
      </c>
      <c r="N4">
        <v>17774.009999999998</v>
      </c>
      <c r="O4">
        <v>200</v>
      </c>
      <c r="P4">
        <f t="shared" si="0"/>
        <v>3554801.9999999995</v>
      </c>
      <c r="Q4">
        <f>P5/(P5+P4)*100</f>
        <v>27.830338128927657</v>
      </c>
    </row>
    <row r="5" spans="1:19" x14ac:dyDescent="0.25">
      <c r="A5">
        <v>35</v>
      </c>
      <c r="B5" t="s">
        <v>14</v>
      </c>
      <c r="C5">
        <v>45029.567349537036</v>
      </c>
      <c r="D5">
        <v>0</v>
      </c>
      <c r="E5">
        <v>7773</v>
      </c>
      <c r="F5">
        <v>4</v>
      </c>
      <c r="G5">
        <v>1</v>
      </c>
      <c r="H5">
        <v>6</v>
      </c>
      <c r="I5">
        <v>180.03</v>
      </c>
      <c r="K5">
        <v>10709.94</v>
      </c>
      <c r="L5">
        <v>3572.59</v>
      </c>
      <c r="M5">
        <v>1.67</v>
      </c>
      <c r="N5">
        <v>10544.74</v>
      </c>
      <c r="O5">
        <v>130</v>
      </c>
      <c r="P5">
        <f t="shared" si="0"/>
        <v>1370816.2</v>
      </c>
    </row>
    <row r="6" spans="1:19" x14ac:dyDescent="0.25">
      <c r="A6">
        <v>35</v>
      </c>
      <c r="B6" t="s">
        <v>14</v>
      </c>
      <c r="C6">
        <v>45029.569594907407</v>
      </c>
      <c r="D6">
        <v>0</v>
      </c>
      <c r="E6">
        <v>7773</v>
      </c>
      <c r="F6">
        <v>4</v>
      </c>
      <c r="G6">
        <v>1</v>
      </c>
      <c r="H6">
        <v>7</v>
      </c>
      <c r="I6">
        <v>180.06</v>
      </c>
      <c r="K6">
        <v>21171.71</v>
      </c>
      <c r="L6">
        <v>7067.29</v>
      </c>
      <c r="M6">
        <v>1.19</v>
      </c>
      <c r="N6">
        <v>21006.51</v>
      </c>
      <c r="O6">
        <v>200</v>
      </c>
      <c r="P6">
        <f t="shared" si="0"/>
        <v>4201302</v>
      </c>
      <c r="Q6">
        <f>P7/(P7+P6)*100</f>
        <v>26.700973472300575</v>
      </c>
    </row>
    <row r="7" spans="1:19" x14ac:dyDescent="0.25">
      <c r="A7">
        <v>35</v>
      </c>
      <c r="B7" t="s">
        <v>14</v>
      </c>
      <c r="C7">
        <v>45029.571840277778</v>
      </c>
      <c r="D7">
        <v>0</v>
      </c>
      <c r="E7">
        <v>7773</v>
      </c>
      <c r="F7">
        <v>4</v>
      </c>
      <c r="G7">
        <v>1</v>
      </c>
      <c r="H7">
        <v>8</v>
      </c>
      <c r="I7">
        <v>180.03</v>
      </c>
      <c r="K7">
        <v>11937.72</v>
      </c>
      <c r="L7">
        <v>3982.6</v>
      </c>
      <c r="M7">
        <v>1.58</v>
      </c>
      <c r="N7">
        <v>11772.519999999999</v>
      </c>
      <c r="O7">
        <v>130</v>
      </c>
      <c r="P7">
        <f t="shared" si="0"/>
        <v>1530427.5999999999</v>
      </c>
    </row>
    <row r="8" spans="1:19" x14ac:dyDescent="0.25">
      <c r="A8">
        <v>35</v>
      </c>
      <c r="B8" t="s">
        <v>14</v>
      </c>
      <c r="C8" s="1">
        <v>45029.462650462963</v>
      </c>
      <c r="D8">
        <v>0</v>
      </c>
      <c r="E8">
        <v>7772</v>
      </c>
      <c r="F8">
        <v>1</v>
      </c>
      <c r="G8">
        <v>1</v>
      </c>
      <c r="H8">
        <v>1</v>
      </c>
      <c r="I8">
        <v>180.04</v>
      </c>
      <c r="K8">
        <v>9990.7099999999991</v>
      </c>
      <c r="L8">
        <v>3332.21</v>
      </c>
      <c r="M8">
        <v>1.73</v>
      </c>
      <c r="N8">
        <f>K8-$K$26</f>
        <v>9697.869999999999</v>
      </c>
      <c r="O8">
        <v>150</v>
      </c>
      <c r="P8">
        <f>N8*O8</f>
        <v>1454680.4999999998</v>
      </c>
      <c r="Q8">
        <f>P9/(P9+P8)*100</f>
        <v>44.982003650895983</v>
      </c>
      <c r="R8">
        <f>AVERAGE(Q8:Q12)</f>
        <v>53.159543146677528</v>
      </c>
      <c r="S8">
        <f>_xlfn.STDEV.P(Q8:Q12)</f>
        <v>5.846925621429155</v>
      </c>
    </row>
    <row r="9" spans="1:19" x14ac:dyDescent="0.25">
      <c r="A9">
        <v>35</v>
      </c>
      <c r="B9" t="s">
        <v>14</v>
      </c>
      <c r="C9" s="1">
        <v>45029.464895833335</v>
      </c>
      <c r="D9">
        <v>0</v>
      </c>
      <c r="E9">
        <v>7772</v>
      </c>
      <c r="F9">
        <v>1</v>
      </c>
      <c r="G9">
        <v>1</v>
      </c>
      <c r="H9">
        <v>2</v>
      </c>
      <c r="I9">
        <v>180.04</v>
      </c>
      <c r="K9">
        <v>12186.12</v>
      </c>
      <c r="L9">
        <v>4065.24</v>
      </c>
      <c r="M9">
        <v>1.57</v>
      </c>
      <c r="N9">
        <f t="shared" ref="N9:N25" si="1">K9-$K$26</f>
        <v>11893.28</v>
      </c>
      <c r="O9">
        <v>100</v>
      </c>
      <c r="P9">
        <f t="shared" ref="P9:P23" si="2">N9*O9</f>
        <v>1189328</v>
      </c>
    </row>
    <row r="10" spans="1:19" x14ac:dyDescent="0.25">
      <c r="A10">
        <v>35</v>
      </c>
      <c r="B10" t="s">
        <v>14</v>
      </c>
      <c r="C10" s="1">
        <v>45029.467141203706</v>
      </c>
      <c r="D10">
        <v>0</v>
      </c>
      <c r="E10">
        <v>7772</v>
      </c>
      <c r="F10">
        <v>1</v>
      </c>
      <c r="G10">
        <v>1</v>
      </c>
      <c r="H10">
        <v>3</v>
      </c>
      <c r="I10">
        <v>180.05</v>
      </c>
      <c r="K10">
        <v>7008.66</v>
      </c>
      <c r="L10">
        <v>2337.02</v>
      </c>
      <c r="M10">
        <v>2.0699999999999998</v>
      </c>
      <c r="N10">
        <f t="shared" si="1"/>
        <v>6715.82</v>
      </c>
      <c r="O10">
        <v>150</v>
      </c>
      <c r="P10">
        <f t="shared" si="2"/>
        <v>1007373</v>
      </c>
      <c r="Q10">
        <f>P11/(P11+P10)*100</f>
        <v>56.187325298039859</v>
      </c>
    </row>
    <row r="11" spans="1:19" x14ac:dyDescent="0.25">
      <c r="A11">
        <v>35</v>
      </c>
      <c r="B11" t="s">
        <v>14</v>
      </c>
      <c r="C11" s="1">
        <v>45029.469375000001</v>
      </c>
      <c r="D11">
        <v>0</v>
      </c>
      <c r="E11">
        <v>7772</v>
      </c>
      <c r="F11">
        <v>1</v>
      </c>
      <c r="G11">
        <v>1</v>
      </c>
      <c r="H11">
        <v>4</v>
      </c>
      <c r="I11">
        <v>180.06</v>
      </c>
      <c r="K11">
        <v>13211.84</v>
      </c>
      <c r="L11">
        <v>4407.3</v>
      </c>
      <c r="M11">
        <v>1.51</v>
      </c>
      <c r="N11">
        <f t="shared" si="1"/>
        <v>12919</v>
      </c>
      <c r="O11">
        <v>100</v>
      </c>
      <c r="P11">
        <f t="shared" si="2"/>
        <v>1291900</v>
      </c>
    </row>
    <row r="12" spans="1:19" x14ac:dyDescent="0.25">
      <c r="A12">
        <v>35</v>
      </c>
      <c r="B12" t="s">
        <v>14</v>
      </c>
      <c r="C12" s="1">
        <v>45029.471620370372</v>
      </c>
      <c r="D12">
        <v>0</v>
      </c>
      <c r="E12">
        <v>7772</v>
      </c>
      <c r="F12">
        <v>1</v>
      </c>
      <c r="G12">
        <v>1</v>
      </c>
      <c r="H12">
        <v>5</v>
      </c>
      <c r="I12">
        <v>180.05</v>
      </c>
      <c r="K12">
        <v>6007.84</v>
      </c>
      <c r="L12">
        <v>2003.14</v>
      </c>
      <c r="M12">
        <v>2.23</v>
      </c>
      <c r="N12">
        <f t="shared" si="1"/>
        <v>5715</v>
      </c>
      <c r="O12">
        <v>150</v>
      </c>
      <c r="P12">
        <f t="shared" si="2"/>
        <v>857250</v>
      </c>
      <c r="Q12">
        <f>P13/(P13+P12)*100</f>
        <v>58.309300491096735</v>
      </c>
    </row>
    <row r="13" spans="1:19" x14ac:dyDescent="0.25">
      <c r="A13">
        <v>35</v>
      </c>
      <c r="B13" t="s">
        <v>14</v>
      </c>
      <c r="C13" s="1">
        <v>45029.473865740743</v>
      </c>
      <c r="D13">
        <v>0</v>
      </c>
      <c r="E13">
        <v>7772</v>
      </c>
      <c r="F13">
        <v>1</v>
      </c>
      <c r="G13">
        <v>1</v>
      </c>
      <c r="H13">
        <v>6</v>
      </c>
      <c r="I13">
        <v>180.03</v>
      </c>
      <c r="K13">
        <v>12282.48</v>
      </c>
      <c r="L13">
        <v>4097.74</v>
      </c>
      <c r="M13">
        <v>1.56</v>
      </c>
      <c r="N13">
        <f t="shared" si="1"/>
        <v>11989.64</v>
      </c>
      <c r="O13">
        <v>100</v>
      </c>
      <c r="P13">
        <f t="shared" si="2"/>
        <v>1198964</v>
      </c>
    </row>
    <row r="14" spans="1:19" x14ac:dyDescent="0.25">
      <c r="A14">
        <v>35</v>
      </c>
      <c r="B14" t="s">
        <v>14</v>
      </c>
      <c r="C14" s="1">
        <v>45029.476111111115</v>
      </c>
      <c r="D14">
        <v>0</v>
      </c>
      <c r="E14">
        <v>7772</v>
      </c>
      <c r="F14">
        <v>1</v>
      </c>
      <c r="G14">
        <v>1</v>
      </c>
      <c r="H14">
        <v>7</v>
      </c>
      <c r="I14">
        <v>180.06</v>
      </c>
      <c r="K14">
        <v>9223.25</v>
      </c>
      <c r="L14">
        <v>3075.78</v>
      </c>
      <c r="M14">
        <v>1.8</v>
      </c>
      <c r="N14">
        <f t="shared" si="1"/>
        <v>8930.41</v>
      </c>
      <c r="O14">
        <v>100</v>
      </c>
      <c r="P14">
        <f t="shared" si="2"/>
        <v>893041</v>
      </c>
      <c r="Q14">
        <f>P15/(P15+P14)*100</f>
        <v>61.181025043392232</v>
      </c>
      <c r="R14">
        <f>AVERAGE(Q14:Q18)</f>
        <v>54.745475013720231</v>
      </c>
      <c r="S14">
        <f>_xlfn.STDEV.P(Q14:Q18)</f>
        <v>5.0516907616684597</v>
      </c>
    </row>
    <row r="15" spans="1:19" x14ac:dyDescent="0.25">
      <c r="A15">
        <v>35</v>
      </c>
      <c r="B15" t="s">
        <v>14</v>
      </c>
      <c r="C15" s="1">
        <v>45029.478356481479</v>
      </c>
      <c r="D15">
        <v>0</v>
      </c>
      <c r="E15">
        <v>7772</v>
      </c>
      <c r="F15">
        <v>1</v>
      </c>
      <c r="G15">
        <v>1</v>
      </c>
      <c r="H15">
        <v>8</v>
      </c>
      <c r="I15">
        <v>180.05</v>
      </c>
      <c r="K15">
        <v>23750.94</v>
      </c>
      <c r="L15">
        <v>7930.87</v>
      </c>
      <c r="M15">
        <v>1.1200000000000001</v>
      </c>
      <c r="N15">
        <f t="shared" si="1"/>
        <v>23458.1</v>
      </c>
      <c r="O15">
        <v>60</v>
      </c>
      <c r="P15">
        <f t="shared" si="2"/>
        <v>1407486</v>
      </c>
    </row>
    <row r="16" spans="1:19" x14ac:dyDescent="0.25">
      <c r="A16">
        <v>35</v>
      </c>
      <c r="B16" t="s">
        <v>14</v>
      </c>
      <c r="C16" s="1">
        <v>45029.48060185185</v>
      </c>
      <c r="D16">
        <v>0</v>
      </c>
      <c r="E16">
        <v>7772</v>
      </c>
      <c r="F16">
        <v>1</v>
      </c>
      <c r="G16">
        <v>1</v>
      </c>
      <c r="H16">
        <v>9</v>
      </c>
      <c r="I16">
        <v>180.03</v>
      </c>
      <c r="K16">
        <v>7174.87</v>
      </c>
      <c r="L16">
        <v>2392.69</v>
      </c>
      <c r="M16">
        <v>2.04</v>
      </c>
      <c r="N16">
        <f t="shared" si="1"/>
        <v>6882.03</v>
      </c>
      <c r="O16">
        <v>100</v>
      </c>
      <c r="P16">
        <f t="shared" si="2"/>
        <v>688203</v>
      </c>
      <c r="Q16">
        <f>P17/(P17+P16)*100</f>
        <v>54.214173745076657</v>
      </c>
    </row>
    <row r="17" spans="1:19" x14ac:dyDescent="0.25">
      <c r="A17">
        <v>35</v>
      </c>
      <c r="B17" t="s">
        <v>14</v>
      </c>
      <c r="C17" s="1">
        <v>45029.482847222222</v>
      </c>
      <c r="D17">
        <v>0</v>
      </c>
      <c r="E17">
        <v>7772</v>
      </c>
      <c r="F17">
        <v>1</v>
      </c>
      <c r="G17">
        <v>1</v>
      </c>
      <c r="H17">
        <v>10</v>
      </c>
      <c r="I17">
        <v>180.03</v>
      </c>
      <c r="K17">
        <v>13874.32</v>
      </c>
      <c r="L17">
        <v>4629.4399999999996</v>
      </c>
      <c r="M17">
        <v>1.47</v>
      </c>
      <c r="N17">
        <f t="shared" si="1"/>
        <v>13581.48</v>
      </c>
      <c r="O17">
        <v>60</v>
      </c>
      <c r="P17">
        <f t="shared" si="2"/>
        <v>814888.79999999993</v>
      </c>
    </row>
    <row r="18" spans="1:19" x14ac:dyDescent="0.25">
      <c r="A18">
        <v>35</v>
      </c>
      <c r="B18" t="s">
        <v>14</v>
      </c>
      <c r="C18" s="1">
        <v>45029.485358796293</v>
      </c>
      <c r="D18">
        <v>0</v>
      </c>
      <c r="E18">
        <v>7772</v>
      </c>
      <c r="F18">
        <v>2</v>
      </c>
      <c r="G18">
        <v>1</v>
      </c>
      <c r="H18">
        <v>1</v>
      </c>
      <c r="I18">
        <v>180.06</v>
      </c>
      <c r="K18">
        <v>12595.55</v>
      </c>
      <c r="L18">
        <v>4201.58</v>
      </c>
      <c r="M18">
        <v>1.54</v>
      </c>
      <c r="N18">
        <f t="shared" si="1"/>
        <v>12302.71</v>
      </c>
      <c r="O18">
        <v>100</v>
      </c>
      <c r="P18">
        <f t="shared" si="2"/>
        <v>1230271</v>
      </c>
      <c r="Q18">
        <f>P19/(P19+P18)*100</f>
        <v>48.841226252691797</v>
      </c>
    </row>
    <row r="19" spans="1:19" x14ac:dyDescent="0.25">
      <c r="A19">
        <v>35</v>
      </c>
      <c r="B19" t="s">
        <v>14</v>
      </c>
      <c r="C19" s="1">
        <v>45029.487604166665</v>
      </c>
      <c r="D19">
        <v>0</v>
      </c>
      <c r="E19">
        <v>7772</v>
      </c>
      <c r="F19">
        <v>2</v>
      </c>
      <c r="G19">
        <v>1</v>
      </c>
      <c r="H19">
        <v>2</v>
      </c>
      <c r="I19">
        <v>180.05</v>
      </c>
      <c r="K19">
        <v>19868.48</v>
      </c>
      <c r="L19">
        <v>6632.12</v>
      </c>
      <c r="M19">
        <v>1.23</v>
      </c>
      <c r="N19">
        <f t="shared" si="1"/>
        <v>19575.64</v>
      </c>
      <c r="O19">
        <v>60</v>
      </c>
      <c r="P19">
        <f t="shared" si="2"/>
        <v>1174538.3999999999</v>
      </c>
    </row>
    <row r="20" spans="1:19" x14ac:dyDescent="0.25">
      <c r="A20">
        <v>35</v>
      </c>
      <c r="B20" t="s">
        <v>14</v>
      </c>
      <c r="C20" s="1">
        <v>45029.489849537036</v>
      </c>
      <c r="D20">
        <v>0</v>
      </c>
      <c r="E20">
        <v>7772</v>
      </c>
      <c r="F20">
        <v>2</v>
      </c>
      <c r="G20">
        <v>1</v>
      </c>
      <c r="H20">
        <v>3</v>
      </c>
      <c r="I20">
        <v>180.05</v>
      </c>
      <c r="K20">
        <v>5363.47</v>
      </c>
      <c r="L20">
        <v>1788.19</v>
      </c>
      <c r="M20">
        <v>2.36</v>
      </c>
      <c r="N20">
        <f t="shared" si="1"/>
        <v>5070.63</v>
      </c>
      <c r="O20">
        <v>60</v>
      </c>
      <c r="P20">
        <f t="shared" si="2"/>
        <v>304237.8</v>
      </c>
      <c r="Q20">
        <f>P21/(P21+P20)*100</f>
        <v>27.888817518801805</v>
      </c>
      <c r="R20">
        <f>AVERAGE(Q20:Q24)</f>
        <v>37.063623036271714</v>
      </c>
      <c r="S20">
        <f>_xlfn.STDEV.P(Q20:Q24)</f>
        <v>9.3641328523072769</v>
      </c>
    </row>
    <row r="21" spans="1:19" x14ac:dyDescent="0.25">
      <c r="A21">
        <v>35</v>
      </c>
      <c r="B21" t="s">
        <v>14</v>
      </c>
      <c r="C21" s="1">
        <v>45029.492094907408</v>
      </c>
      <c r="D21">
        <v>0</v>
      </c>
      <c r="E21">
        <v>7772</v>
      </c>
      <c r="F21">
        <v>2</v>
      </c>
      <c r="G21">
        <v>1</v>
      </c>
      <c r="H21">
        <v>4</v>
      </c>
      <c r="I21">
        <v>180.06</v>
      </c>
      <c r="K21">
        <v>12059.16</v>
      </c>
      <c r="L21">
        <v>4022.6</v>
      </c>
      <c r="M21">
        <v>1.58</v>
      </c>
      <c r="N21">
        <f t="shared" si="1"/>
        <v>11766.32</v>
      </c>
      <c r="O21">
        <v>10</v>
      </c>
      <c r="P21">
        <f t="shared" si="2"/>
        <v>117663.2</v>
      </c>
    </row>
    <row r="22" spans="1:19" x14ac:dyDescent="0.25">
      <c r="A22">
        <v>35</v>
      </c>
      <c r="B22" t="s">
        <v>14</v>
      </c>
      <c r="C22" s="1">
        <v>45029.494340277779</v>
      </c>
      <c r="D22">
        <v>0</v>
      </c>
      <c r="E22">
        <v>7772</v>
      </c>
      <c r="F22">
        <v>2</v>
      </c>
      <c r="G22">
        <v>1</v>
      </c>
      <c r="H22">
        <v>5</v>
      </c>
      <c r="I22">
        <v>180.05</v>
      </c>
      <c r="K22">
        <v>3294.21</v>
      </c>
      <c r="L22">
        <v>1098.1099999999999</v>
      </c>
      <c r="M22">
        <v>3.02</v>
      </c>
      <c r="N22">
        <f t="shared" si="1"/>
        <v>3001.37</v>
      </c>
      <c r="O22">
        <v>60</v>
      </c>
      <c r="P22">
        <f t="shared" si="2"/>
        <v>180082.19999999998</v>
      </c>
      <c r="Q22">
        <f>P23/(P23+P22)*100</f>
        <v>49.921315022170567</v>
      </c>
    </row>
    <row r="23" spans="1:19" x14ac:dyDescent="0.25">
      <c r="A23">
        <v>35</v>
      </c>
      <c r="B23" t="s">
        <v>14</v>
      </c>
      <c r="C23" s="1">
        <v>45029.496574074074</v>
      </c>
      <c r="D23">
        <v>0</v>
      </c>
      <c r="E23">
        <v>7772</v>
      </c>
      <c r="F23">
        <v>2</v>
      </c>
      <c r="G23">
        <v>1</v>
      </c>
      <c r="H23">
        <v>6</v>
      </c>
      <c r="I23">
        <v>180.06</v>
      </c>
      <c r="K23">
        <v>18244.47</v>
      </c>
      <c r="L23">
        <v>6088.94</v>
      </c>
      <c r="M23">
        <v>1.28</v>
      </c>
      <c r="N23">
        <f t="shared" si="1"/>
        <v>17951.63</v>
      </c>
      <c r="O23">
        <v>10</v>
      </c>
      <c r="P23">
        <f t="shared" si="2"/>
        <v>179516.30000000002</v>
      </c>
    </row>
    <row r="24" spans="1:19" x14ac:dyDescent="0.25">
      <c r="A24">
        <v>35</v>
      </c>
      <c r="B24" t="s">
        <v>14</v>
      </c>
      <c r="C24" s="1">
        <v>45029.498819444445</v>
      </c>
      <c r="D24">
        <v>0</v>
      </c>
      <c r="E24">
        <v>7772</v>
      </c>
      <c r="F24">
        <v>2</v>
      </c>
      <c r="G24">
        <v>1</v>
      </c>
      <c r="H24">
        <v>7</v>
      </c>
      <c r="I24">
        <v>180.04</v>
      </c>
      <c r="K24">
        <v>5786.29</v>
      </c>
      <c r="L24">
        <v>1929.28</v>
      </c>
      <c r="M24">
        <v>2.2799999999999998</v>
      </c>
      <c r="N24">
        <f t="shared" si="1"/>
        <v>5493.45</v>
      </c>
      <c r="O24">
        <v>60</v>
      </c>
      <c r="P24">
        <f>N24*O24</f>
        <v>329607</v>
      </c>
      <c r="Q24">
        <f>P25/(P25+P24)*100</f>
        <v>33.380736567842781</v>
      </c>
    </row>
    <row r="25" spans="1:19" x14ac:dyDescent="0.25">
      <c r="A25">
        <v>35</v>
      </c>
      <c r="B25" t="s">
        <v>14</v>
      </c>
      <c r="C25" s="1">
        <v>45029.501064814816</v>
      </c>
      <c r="D25">
        <v>0</v>
      </c>
      <c r="E25">
        <v>7772</v>
      </c>
      <c r="F25">
        <v>2</v>
      </c>
      <c r="G25">
        <v>1</v>
      </c>
      <c r="H25">
        <v>8</v>
      </c>
      <c r="I25">
        <v>180.03</v>
      </c>
      <c r="K25">
        <v>16808.37</v>
      </c>
      <c r="L25">
        <v>5609.76</v>
      </c>
      <c r="M25">
        <v>1.34</v>
      </c>
      <c r="N25">
        <f t="shared" si="1"/>
        <v>16515.53</v>
      </c>
      <c r="O25">
        <v>10</v>
      </c>
      <c r="P25">
        <f>N25*O25</f>
        <v>165155.29999999999</v>
      </c>
    </row>
    <row r="26" spans="1:19" x14ac:dyDescent="0.25">
      <c r="A26">
        <v>35</v>
      </c>
      <c r="B26" t="s">
        <v>14</v>
      </c>
      <c r="C26" s="1">
        <v>45029.503310185188</v>
      </c>
      <c r="D26">
        <v>0</v>
      </c>
      <c r="E26">
        <v>7772</v>
      </c>
      <c r="F26">
        <v>2</v>
      </c>
      <c r="G26">
        <v>1</v>
      </c>
      <c r="H26">
        <v>9</v>
      </c>
      <c r="I26">
        <v>180.05</v>
      </c>
      <c r="K26">
        <v>292.83999999999997</v>
      </c>
      <c r="L26">
        <v>97.59</v>
      </c>
      <c r="M26">
        <v>10.119999999999999</v>
      </c>
    </row>
    <row r="27" spans="1:19" x14ac:dyDescent="0.25">
      <c r="C27" s="1"/>
      <c r="L27">
        <v>88.31</v>
      </c>
      <c r="N27">
        <f>L27-$L$33</f>
        <v>43.32</v>
      </c>
      <c r="O27">
        <v>30</v>
      </c>
      <c r="P27">
        <f t="shared" ref="P27:P32" si="3">N27*O27</f>
        <v>1299.5999999999999</v>
      </c>
      <c r="Q27">
        <f>P28/(P28+P27)*100</f>
        <v>97.199137931034485</v>
      </c>
      <c r="R27">
        <f>AVERAGE(Q27:Q31)</f>
        <v>97.606343026547151</v>
      </c>
      <c r="S27">
        <f>_xlfn.STDEV.P(Q27:Q31)</f>
        <v>0.41124261695477893</v>
      </c>
    </row>
    <row r="28" spans="1:19" x14ac:dyDescent="0.25">
      <c r="C28" s="1"/>
      <c r="L28">
        <v>9065.07</v>
      </c>
      <c r="N28">
        <f t="shared" ref="N28:N32" si="4">L28-$L$33</f>
        <v>9020.08</v>
      </c>
      <c r="O28">
        <v>5</v>
      </c>
      <c r="P28">
        <f t="shared" si="3"/>
        <v>45100.4</v>
      </c>
    </row>
    <row r="29" spans="1:19" x14ac:dyDescent="0.25">
      <c r="C29" s="1"/>
      <c r="L29">
        <v>78.37</v>
      </c>
      <c r="N29">
        <f t="shared" si="4"/>
        <v>33.380000000000003</v>
      </c>
      <c r="O29">
        <v>30</v>
      </c>
      <c r="P29">
        <f t="shared" si="3"/>
        <v>1001.4000000000001</v>
      </c>
      <c r="Q29">
        <f>P30/(P30+P29)*100</f>
        <v>98.169554726913802</v>
      </c>
    </row>
    <row r="30" spans="1:19" x14ac:dyDescent="0.25">
      <c r="C30" s="1"/>
      <c r="L30">
        <v>10786.31</v>
      </c>
      <c r="N30">
        <f t="shared" si="4"/>
        <v>10741.32</v>
      </c>
      <c r="O30">
        <v>5</v>
      </c>
      <c r="P30">
        <f t="shared" si="3"/>
        <v>53706.6</v>
      </c>
    </row>
    <row r="31" spans="1:19" ht="15.75" customHeight="1" x14ac:dyDescent="0.25">
      <c r="C31" s="1"/>
      <c r="L31">
        <v>67.84</v>
      </c>
      <c r="N31">
        <f t="shared" si="4"/>
        <v>22.85</v>
      </c>
      <c r="O31">
        <v>30</v>
      </c>
      <c r="P31">
        <f>N31*O31</f>
        <v>685.5</v>
      </c>
      <c r="Q31">
        <f>P32/(P32+P31)*100</f>
        <v>97.450336421693152</v>
      </c>
    </row>
    <row r="32" spans="1:19" x14ac:dyDescent="0.25">
      <c r="C32" s="1"/>
      <c r="L32">
        <v>5285.07</v>
      </c>
      <c r="N32">
        <f t="shared" si="4"/>
        <v>5240.08</v>
      </c>
      <c r="O32">
        <v>5</v>
      </c>
      <c r="P32">
        <f>N32*O32</f>
        <v>26200.400000000001</v>
      </c>
    </row>
    <row r="33" spans="1:19" x14ac:dyDescent="0.25">
      <c r="C33" s="1"/>
      <c r="L33">
        <v>44.99</v>
      </c>
    </row>
    <row r="34" spans="1:19" x14ac:dyDescent="0.25">
      <c r="C34" s="1"/>
    </row>
    <row r="35" spans="1:19" x14ac:dyDescent="0.25">
      <c r="A35" t="s">
        <v>0</v>
      </c>
      <c r="B35" t="s">
        <v>1</v>
      </c>
      <c r="C35" s="1" t="s">
        <v>2</v>
      </c>
      <c r="D35" t="s">
        <v>3</v>
      </c>
      <c r="E35" t="s">
        <v>4</v>
      </c>
      <c r="F35" t="s">
        <v>5</v>
      </c>
      <c r="G35" t="s">
        <v>6</v>
      </c>
      <c r="H35" t="s">
        <v>7</v>
      </c>
      <c r="I35" t="s">
        <v>8</v>
      </c>
      <c r="J35" t="s">
        <v>9</v>
      </c>
      <c r="K35" t="s">
        <v>10</v>
      </c>
      <c r="L35" t="s">
        <v>11</v>
      </c>
      <c r="M35" t="s">
        <v>12</v>
      </c>
      <c r="N35" t="s">
        <v>13</v>
      </c>
      <c r="P35" s="2" t="s">
        <v>16</v>
      </c>
    </row>
    <row r="36" spans="1:19" x14ac:dyDescent="0.25">
      <c r="A36">
        <v>35</v>
      </c>
      <c r="B36" t="s">
        <v>14</v>
      </c>
      <c r="C36" s="1">
        <v>45029.505810185183</v>
      </c>
      <c r="D36">
        <v>0</v>
      </c>
      <c r="E36">
        <v>7773</v>
      </c>
      <c r="F36">
        <v>1</v>
      </c>
      <c r="G36">
        <v>1</v>
      </c>
      <c r="H36">
        <v>1</v>
      </c>
      <c r="I36">
        <v>180.05</v>
      </c>
      <c r="K36">
        <v>13990.49</v>
      </c>
      <c r="L36">
        <v>4667.8999999999996</v>
      </c>
      <c r="M36">
        <v>1.46</v>
      </c>
      <c r="N36">
        <f>K36-$K$60</f>
        <v>13825.289999999999</v>
      </c>
      <c r="O36">
        <v>200</v>
      </c>
      <c r="P36">
        <f t="shared" ref="P36:P41" si="5">N36*O36</f>
        <v>2765058</v>
      </c>
      <c r="Q36">
        <f>P37/(P37+P36)*100</f>
        <v>15.856286891603503</v>
      </c>
      <c r="R36">
        <f>AVERAGE(Q36:Q40)</f>
        <v>15.063489344320919</v>
      </c>
      <c r="S36">
        <f>_xlfn.STDEV.P(Q36:Q40)</f>
        <v>0.56203420637682777</v>
      </c>
    </row>
    <row r="37" spans="1:19" x14ac:dyDescent="0.25">
      <c r="A37">
        <v>35</v>
      </c>
      <c r="B37" t="s">
        <v>14</v>
      </c>
      <c r="C37" s="1">
        <v>45029.508055555554</v>
      </c>
      <c r="D37">
        <v>0</v>
      </c>
      <c r="E37">
        <v>7773</v>
      </c>
      <c r="F37">
        <v>1</v>
      </c>
      <c r="G37">
        <v>1</v>
      </c>
      <c r="H37">
        <v>2</v>
      </c>
      <c r="I37">
        <v>180.05</v>
      </c>
      <c r="K37">
        <v>4173.32</v>
      </c>
      <c r="L37">
        <v>1391.25</v>
      </c>
      <c r="M37">
        <v>2.68</v>
      </c>
      <c r="N37">
        <f t="shared" ref="N37:N59" si="6">K37-$K$60</f>
        <v>4008.12</v>
      </c>
      <c r="O37">
        <v>130</v>
      </c>
      <c r="P37">
        <f t="shared" si="5"/>
        <v>521055.6</v>
      </c>
    </row>
    <row r="38" spans="1:19" x14ac:dyDescent="0.25">
      <c r="A38">
        <v>35</v>
      </c>
      <c r="B38" t="s">
        <v>14</v>
      </c>
      <c r="C38" s="1">
        <v>45029.510613425926</v>
      </c>
      <c r="D38">
        <v>0</v>
      </c>
      <c r="E38">
        <v>7773</v>
      </c>
      <c r="F38">
        <v>2</v>
      </c>
      <c r="G38">
        <v>1</v>
      </c>
      <c r="H38">
        <v>1</v>
      </c>
      <c r="I38">
        <v>180.04</v>
      </c>
      <c r="K38">
        <v>14979.59</v>
      </c>
      <c r="L38">
        <v>4998.42</v>
      </c>
      <c r="M38">
        <v>1.41</v>
      </c>
      <c r="N38">
        <f t="shared" si="6"/>
        <v>14814.39</v>
      </c>
      <c r="O38">
        <v>200</v>
      </c>
      <c r="P38">
        <f t="shared" si="5"/>
        <v>2962878</v>
      </c>
      <c r="Q38">
        <f>P39/(P39+P38)*100</f>
        <v>14.716362372691371</v>
      </c>
    </row>
    <row r="39" spans="1:19" x14ac:dyDescent="0.25">
      <c r="A39">
        <v>35</v>
      </c>
      <c r="B39" t="s">
        <v>14</v>
      </c>
      <c r="C39" s="1">
        <v>45029.512858796297</v>
      </c>
      <c r="D39">
        <v>0</v>
      </c>
      <c r="E39">
        <v>7773</v>
      </c>
      <c r="F39">
        <v>2</v>
      </c>
      <c r="G39">
        <v>1</v>
      </c>
      <c r="H39">
        <v>2</v>
      </c>
      <c r="I39">
        <v>180.03</v>
      </c>
      <c r="K39">
        <v>4098.03</v>
      </c>
      <c r="L39">
        <v>1366.28</v>
      </c>
      <c r="M39">
        <v>2.71</v>
      </c>
      <c r="N39">
        <f t="shared" si="6"/>
        <v>3932.83</v>
      </c>
      <c r="O39">
        <v>130</v>
      </c>
      <c r="P39">
        <f t="shared" si="5"/>
        <v>511267.89999999997</v>
      </c>
    </row>
    <row r="40" spans="1:19" x14ac:dyDescent="0.25">
      <c r="A40">
        <v>35</v>
      </c>
      <c r="B40" t="s">
        <v>14</v>
      </c>
      <c r="C40" s="1">
        <v>45029.515104166669</v>
      </c>
      <c r="D40">
        <v>0</v>
      </c>
      <c r="E40">
        <v>7773</v>
      </c>
      <c r="F40">
        <v>2</v>
      </c>
      <c r="G40">
        <v>1</v>
      </c>
      <c r="H40">
        <v>3</v>
      </c>
      <c r="I40">
        <v>180.06</v>
      </c>
      <c r="K40">
        <v>18584.54</v>
      </c>
      <c r="L40">
        <v>6202.53</v>
      </c>
      <c r="M40">
        <v>1.27</v>
      </c>
      <c r="N40">
        <f t="shared" si="6"/>
        <v>18419.34</v>
      </c>
      <c r="O40">
        <v>200</v>
      </c>
      <c r="P40">
        <f t="shared" si="5"/>
        <v>3683868</v>
      </c>
      <c r="Q40">
        <f>P41/(P41+P40)*100</f>
        <v>14.617818768667881</v>
      </c>
    </row>
    <row r="41" spans="1:19" x14ac:dyDescent="0.25">
      <c r="A41">
        <v>35</v>
      </c>
      <c r="B41" t="s">
        <v>14</v>
      </c>
      <c r="C41" s="1">
        <v>45029.51734953704</v>
      </c>
      <c r="D41">
        <v>0</v>
      </c>
      <c r="E41">
        <v>7773</v>
      </c>
      <c r="F41">
        <v>2</v>
      </c>
      <c r="G41">
        <v>1</v>
      </c>
      <c r="H41">
        <v>4</v>
      </c>
      <c r="I41">
        <v>180.03</v>
      </c>
      <c r="K41">
        <v>5016.7</v>
      </c>
      <c r="L41">
        <v>1672.67</v>
      </c>
      <c r="M41">
        <v>2.4500000000000002</v>
      </c>
      <c r="N41">
        <f t="shared" si="6"/>
        <v>4851.5</v>
      </c>
      <c r="O41">
        <v>130</v>
      </c>
      <c r="P41">
        <f t="shared" si="5"/>
        <v>630695</v>
      </c>
    </row>
    <row r="42" spans="1:19" x14ac:dyDescent="0.25">
      <c r="A42">
        <v>35</v>
      </c>
      <c r="B42" t="s">
        <v>14</v>
      </c>
      <c r="C42" s="1">
        <v>45029.519583333335</v>
      </c>
      <c r="D42">
        <v>0</v>
      </c>
      <c r="E42">
        <v>7773</v>
      </c>
      <c r="F42">
        <v>2</v>
      </c>
      <c r="G42">
        <v>1</v>
      </c>
      <c r="H42">
        <v>5</v>
      </c>
      <c r="I42">
        <v>180.03</v>
      </c>
      <c r="K42">
        <v>15935.43</v>
      </c>
      <c r="L42">
        <v>5318.13</v>
      </c>
      <c r="M42">
        <v>1.37</v>
      </c>
      <c r="N42">
        <f t="shared" si="6"/>
        <v>15770.23</v>
      </c>
      <c r="O42">
        <v>150</v>
      </c>
      <c r="P42">
        <f>N42*O42</f>
        <v>2365534.5</v>
      </c>
      <c r="Q42">
        <f>P43/(P43+P42)*100</f>
        <v>24.15719286635942</v>
      </c>
      <c r="R42">
        <f>AVERAGE(Q42:Q46)</f>
        <v>24.810036507918984</v>
      </c>
      <c r="S42">
        <f>_xlfn.STDEV.P(Q42:Q46)</f>
        <v>0.59163192751587279</v>
      </c>
    </row>
    <row r="43" spans="1:19" x14ac:dyDescent="0.25">
      <c r="A43">
        <v>35</v>
      </c>
      <c r="B43" t="s">
        <v>14</v>
      </c>
      <c r="C43" s="1">
        <v>45029.521828703706</v>
      </c>
      <c r="D43">
        <v>0</v>
      </c>
      <c r="E43">
        <v>7773</v>
      </c>
      <c r="F43">
        <v>2</v>
      </c>
      <c r="G43">
        <v>1</v>
      </c>
      <c r="H43">
        <v>6</v>
      </c>
      <c r="I43">
        <v>180.05</v>
      </c>
      <c r="K43">
        <v>7699.82</v>
      </c>
      <c r="L43">
        <v>2567.66</v>
      </c>
      <c r="M43">
        <v>1.97</v>
      </c>
      <c r="N43">
        <f t="shared" si="6"/>
        <v>7534.62</v>
      </c>
      <c r="O43">
        <v>100</v>
      </c>
      <c r="P43">
        <f t="shared" ref="P43:P57" si="7">N43*O43</f>
        <v>753462</v>
      </c>
    </row>
    <row r="44" spans="1:19" x14ac:dyDescent="0.25">
      <c r="A44">
        <v>35</v>
      </c>
      <c r="B44" t="s">
        <v>14</v>
      </c>
      <c r="C44" s="1">
        <v>45029.524074074077</v>
      </c>
      <c r="D44">
        <v>0</v>
      </c>
      <c r="E44">
        <v>7773</v>
      </c>
      <c r="F44">
        <v>2</v>
      </c>
      <c r="G44">
        <v>1</v>
      </c>
      <c r="H44">
        <v>7</v>
      </c>
      <c r="I44">
        <v>180.05</v>
      </c>
      <c r="K44">
        <v>11377.73</v>
      </c>
      <c r="L44">
        <v>3795.27</v>
      </c>
      <c r="M44">
        <v>1.62</v>
      </c>
      <c r="N44">
        <f t="shared" si="6"/>
        <v>11212.529999999999</v>
      </c>
      <c r="O44">
        <v>150</v>
      </c>
      <c r="P44">
        <f t="shared" si="7"/>
        <v>1681879.4999999998</v>
      </c>
      <c r="Q44">
        <f>P45/(P45+P44)*100</f>
        <v>25.589656840656446</v>
      </c>
    </row>
    <row r="45" spans="1:19" x14ac:dyDescent="0.25">
      <c r="A45">
        <v>35</v>
      </c>
      <c r="B45" t="s">
        <v>14</v>
      </c>
      <c r="C45" s="1">
        <v>45029.526319444441</v>
      </c>
      <c r="D45">
        <v>0</v>
      </c>
      <c r="E45">
        <v>7773</v>
      </c>
      <c r="F45">
        <v>2</v>
      </c>
      <c r="G45">
        <v>1</v>
      </c>
      <c r="H45">
        <v>8</v>
      </c>
      <c r="I45">
        <v>180.03</v>
      </c>
      <c r="K45">
        <v>5949.17</v>
      </c>
      <c r="L45">
        <v>1983.75</v>
      </c>
      <c r="M45">
        <v>2.25</v>
      </c>
      <c r="N45">
        <f t="shared" si="6"/>
        <v>5783.97</v>
      </c>
      <c r="O45">
        <v>100</v>
      </c>
      <c r="P45">
        <f t="shared" si="7"/>
        <v>578397</v>
      </c>
    </row>
    <row r="46" spans="1:19" x14ac:dyDescent="0.25">
      <c r="A46">
        <v>35</v>
      </c>
      <c r="B46" t="s">
        <v>14</v>
      </c>
      <c r="C46" s="1">
        <v>45029.528564814813</v>
      </c>
      <c r="D46">
        <v>0</v>
      </c>
      <c r="E46">
        <v>7773</v>
      </c>
      <c r="F46">
        <v>2</v>
      </c>
      <c r="G46">
        <v>1</v>
      </c>
      <c r="H46">
        <v>9</v>
      </c>
      <c r="I46">
        <v>180.05</v>
      </c>
      <c r="K46">
        <v>14229.12</v>
      </c>
      <c r="L46">
        <v>4747.57</v>
      </c>
      <c r="M46">
        <v>1.45</v>
      </c>
      <c r="N46">
        <f t="shared" si="6"/>
        <v>14063.92</v>
      </c>
      <c r="O46">
        <v>150</v>
      </c>
      <c r="P46">
        <f t="shared" si="7"/>
        <v>2109588</v>
      </c>
      <c r="Q46">
        <f>P47/(P47+P46)*100</f>
        <v>24.683259816741078</v>
      </c>
    </row>
    <row r="47" spans="1:19" x14ac:dyDescent="0.25">
      <c r="A47">
        <v>35</v>
      </c>
      <c r="B47" t="s">
        <v>14</v>
      </c>
      <c r="C47" s="1">
        <v>45029.530810185184</v>
      </c>
      <c r="D47">
        <v>0</v>
      </c>
      <c r="E47">
        <v>7773</v>
      </c>
      <c r="F47">
        <v>2</v>
      </c>
      <c r="G47">
        <v>1</v>
      </c>
      <c r="H47">
        <v>10</v>
      </c>
      <c r="I47">
        <v>180.03</v>
      </c>
      <c r="K47">
        <v>7078.87</v>
      </c>
      <c r="L47">
        <v>2360.65</v>
      </c>
      <c r="M47">
        <v>2.06</v>
      </c>
      <c r="N47">
        <f t="shared" si="6"/>
        <v>6913.67</v>
      </c>
      <c r="O47">
        <v>100</v>
      </c>
      <c r="P47">
        <f t="shared" si="7"/>
        <v>691367</v>
      </c>
    </row>
    <row r="48" spans="1:19" x14ac:dyDescent="0.25">
      <c r="A48">
        <v>35</v>
      </c>
      <c r="B48" t="s">
        <v>14</v>
      </c>
      <c r="C48" s="1">
        <v>45029.533414351848</v>
      </c>
      <c r="D48">
        <v>0</v>
      </c>
      <c r="E48">
        <v>7773</v>
      </c>
      <c r="F48">
        <v>3</v>
      </c>
      <c r="G48">
        <v>1</v>
      </c>
      <c r="H48">
        <v>1</v>
      </c>
      <c r="I48">
        <v>180.03</v>
      </c>
      <c r="K48">
        <v>16338.37</v>
      </c>
      <c r="L48">
        <v>5452.71</v>
      </c>
      <c r="M48">
        <v>1.35</v>
      </c>
      <c r="N48">
        <f t="shared" si="6"/>
        <v>16173.17</v>
      </c>
      <c r="O48">
        <v>100</v>
      </c>
      <c r="P48">
        <f t="shared" si="7"/>
        <v>1617317</v>
      </c>
      <c r="Q48">
        <f>P49/(P49+P48)*100</f>
        <v>33.298126156073238</v>
      </c>
      <c r="R48">
        <f>AVERAGE(Q48:Q52)</f>
        <v>33.44696597026342</v>
      </c>
      <c r="S48">
        <f>_xlfn.STDEV.P(Q48:Q52)</f>
        <v>0.43554980090132084</v>
      </c>
    </row>
    <row r="49" spans="1:19" x14ac:dyDescent="0.25">
      <c r="A49">
        <v>35</v>
      </c>
      <c r="B49" t="s">
        <v>14</v>
      </c>
      <c r="C49" s="1">
        <v>45029.53565972222</v>
      </c>
      <c r="D49">
        <v>0</v>
      </c>
      <c r="E49">
        <v>7773</v>
      </c>
      <c r="F49">
        <v>3</v>
      </c>
      <c r="G49">
        <v>1</v>
      </c>
      <c r="H49">
        <v>2</v>
      </c>
      <c r="I49">
        <v>180.03</v>
      </c>
      <c r="K49">
        <v>13621.5</v>
      </c>
      <c r="L49">
        <v>4544.97</v>
      </c>
      <c r="M49">
        <v>1.48</v>
      </c>
      <c r="N49">
        <f t="shared" si="6"/>
        <v>13456.3</v>
      </c>
      <c r="O49">
        <v>60</v>
      </c>
      <c r="P49">
        <f t="shared" si="7"/>
        <v>807378</v>
      </c>
    </row>
    <row r="50" spans="1:19" x14ac:dyDescent="0.25">
      <c r="A50">
        <v>35</v>
      </c>
      <c r="B50" t="s">
        <v>14</v>
      </c>
      <c r="C50" s="1">
        <v>45029.537905092591</v>
      </c>
      <c r="D50">
        <v>0</v>
      </c>
      <c r="E50">
        <v>7773</v>
      </c>
      <c r="F50">
        <v>3</v>
      </c>
      <c r="G50">
        <v>1</v>
      </c>
      <c r="H50">
        <v>3</v>
      </c>
      <c r="I50">
        <v>180.04</v>
      </c>
      <c r="K50">
        <v>12391.86</v>
      </c>
      <c r="L50">
        <v>4133.97</v>
      </c>
      <c r="M50">
        <v>1.56</v>
      </c>
      <c r="N50">
        <f t="shared" si="6"/>
        <v>12226.66</v>
      </c>
      <c r="O50">
        <v>100</v>
      </c>
      <c r="P50">
        <f t="shared" si="7"/>
        <v>1222666</v>
      </c>
      <c r="Q50">
        <f>P51/(P51+P50)*100</f>
        <v>34.039015547954818</v>
      </c>
    </row>
    <row r="51" spans="1:19" x14ac:dyDescent="0.25">
      <c r="A51">
        <v>35</v>
      </c>
      <c r="B51" t="s">
        <v>14</v>
      </c>
      <c r="C51" s="1">
        <v>45029.540138888886</v>
      </c>
      <c r="D51">
        <v>0</v>
      </c>
      <c r="E51">
        <v>7773</v>
      </c>
      <c r="F51">
        <v>3</v>
      </c>
      <c r="G51">
        <v>1</v>
      </c>
      <c r="H51">
        <v>4</v>
      </c>
      <c r="I51">
        <v>180.03</v>
      </c>
      <c r="K51">
        <v>10681.1</v>
      </c>
      <c r="L51">
        <v>3563.03</v>
      </c>
      <c r="M51">
        <v>1.68</v>
      </c>
      <c r="N51">
        <f t="shared" si="6"/>
        <v>10515.9</v>
      </c>
      <c r="O51">
        <v>60</v>
      </c>
      <c r="P51">
        <f t="shared" si="7"/>
        <v>630954</v>
      </c>
    </row>
    <row r="52" spans="1:19" x14ac:dyDescent="0.25">
      <c r="A52">
        <v>35</v>
      </c>
      <c r="B52" t="s">
        <v>14</v>
      </c>
      <c r="C52" s="1">
        <v>45029.542384259257</v>
      </c>
      <c r="D52">
        <v>0</v>
      </c>
      <c r="E52">
        <v>7773</v>
      </c>
      <c r="F52">
        <v>3</v>
      </c>
      <c r="G52">
        <v>1</v>
      </c>
      <c r="H52">
        <v>5</v>
      </c>
      <c r="I52">
        <v>180.06</v>
      </c>
      <c r="K52">
        <v>10636.8</v>
      </c>
      <c r="L52">
        <v>3547.56</v>
      </c>
      <c r="M52">
        <v>1.68</v>
      </c>
      <c r="N52">
        <f t="shared" si="6"/>
        <v>10471.599999999999</v>
      </c>
      <c r="O52">
        <v>100</v>
      </c>
      <c r="P52">
        <f t="shared" si="7"/>
        <v>1047159.9999999999</v>
      </c>
      <c r="Q52">
        <f>P53/(P53+P52)*100</f>
        <v>33.003756206762198</v>
      </c>
    </row>
    <row r="53" spans="1:19" x14ac:dyDescent="0.25">
      <c r="A53">
        <v>35</v>
      </c>
      <c r="B53" t="s">
        <v>14</v>
      </c>
      <c r="C53" s="1">
        <v>45029.544629629629</v>
      </c>
      <c r="D53">
        <v>0</v>
      </c>
      <c r="E53">
        <v>7773</v>
      </c>
      <c r="F53">
        <v>3</v>
      </c>
      <c r="G53">
        <v>1</v>
      </c>
      <c r="H53">
        <v>6</v>
      </c>
      <c r="I53">
        <v>180.05</v>
      </c>
      <c r="K53">
        <v>8762.75</v>
      </c>
      <c r="L53">
        <v>2922.38</v>
      </c>
      <c r="M53">
        <v>1.85</v>
      </c>
      <c r="N53">
        <f t="shared" si="6"/>
        <v>8597.5499999999993</v>
      </c>
      <c r="O53">
        <v>60</v>
      </c>
      <c r="P53">
        <f t="shared" si="7"/>
        <v>515852.99999999994</v>
      </c>
    </row>
    <row r="54" spans="1:19" x14ac:dyDescent="0.25">
      <c r="A54">
        <v>35</v>
      </c>
      <c r="B54" t="s">
        <v>14</v>
      </c>
      <c r="C54" s="1">
        <v>45029.546875</v>
      </c>
      <c r="D54">
        <v>0</v>
      </c>
      <c r="E54">
        <v>7773</v>
      </c>
      <c r="F54">
        <v>3</v>
      </c>
      <c r="G54">
        <v>1</v>
      </c>
      <c r="H54">
        <v>7</v>
      </c>
      <c r="I54">
        <v>180.05</v>
      </c>
      <c r="K54">
        <v>1650.51</v>
      </c>
      <c r="L54">
        <v>550.12</v>
      </c>
      <c r="M54">
        <v>4.26</v>
      </c>
      <c r="N54">
        <f t="shared" si="6"/>
        <v>1485.31</v>
      </c>
      <c r="O54">
        <v>60</v>
      </c>
      <c r="P54">
        <f t="shared" si="7"/>
        <v>89118.599999999991</v>
      </c>
      <c r="Q54">
        <f>P55/(P55+P54)*100</f>
        <v>54.464882430485297</v>
      </c>
      <c r="R54">
        <f>AVERAGE(Q54:Q58)</f>
        <v>54.003284278086632</v>
      </c>
      <c r="S54">
        <f>_xlfn.STDEV.P(Q54:Q58)</f>
        <v>3.6247291980478149</v>
      </c>
    </row>
    <row r="55" spans="1:19" x14ac:dyDescent="0.25">
      <c r="A55">
        <v>35</v>
      </c>
      <c r="B55" t="s">
        <v>14</v>
      </c>
      <c r="C55" s="1">
        <v>45029.549120370371</v>
      </c>
      <c r="D55">
        <v>0</v>
      </c>
      <c r="E55">
        <v>7773</v>
      </c>
      <c r="F55">
        <v>3</v>
      </c>
      <c r="G55">
        <v>1</v>
      </c>
      <c r="H55">
        <v>8</v>
      </c>
      <c r="I55">
        <v>180.05</v>
      </c>
      <c r="K55">
        <v>10824.74</v>
      </c>
      <c r="L55">
        <v>3610.65</v>
      </c>
      <c r="M55">
        <v>1.66</v>
      </c>
      <c r="N55">
        <f t="shared" si="6"/>
        <v>10659.539999999999</v>
      </c>
      <c r="O55">
        <v>10</v>
      </c>
      <c r="P55">
        <f t="shared" si="7"/>
        <v>106595.4</v>
      </c>
    </row>
    <row r="56" spans="1:19" x14ac:dyDescent="0.25">
      <c r="A56">
        <v>35</v>
      </c>
      <c r="B56" t="s">
        <v>14</v>
      </c>
      <c r="C56" s="1">
        <v>45029.551365740743</v>
      </c>
      <c r="D56">
        <v>0</v>
      </c>
      <c r="E56">
        <v>7773</v>
      </c>
      <c r="F56">
        <v>3</v>
      </c>
      <c r="G56">
        <v>1</v>
      </c>
      <c r="H56">
        <v>9</v>
      </c>
      <c r="I56">
        <v>180.05</v>
      </c>
      <c r="K56">
        <v>2611.75</v>
      </c>
      <c r="L56">
        <v>870.57</v>
      </c>
      <c r="M56">
        <v>3.39</v>
      </c>
      <c r="N56">
        <f t="shared" si="6"/>
        <v>2446.5500000000002</v>
      </c>
      <c r="O56">
        <v>60</v>
      </c>
      <c r="P56">
        <f t="shared" si="7"/>
        <v>146793</v>
      </c>
      <c r="Q56">
        <f>P57/(P57+P56)*100</f>
        <v>58.193818484738443</v>
      </c>
    </row>
    <row r="57" spans="1:19" x14ac:dyDescent="0.25">
      <c r="A57">
        <v>35</v>
      </c>
      <c r="B57" t="s">
        <v>14</v>
      </c>
      <c r="C57" s="1">
        <v>45029.553611111114</v>
      </c>
      <c r="D57">
        <v>0</v>
      </c>
      <c r="E57">
        <v>7773</v>
      </c>
      <c r="F57">
        <v>3</v>
      </c>
      <c r="G57">
        <v>1</v>
      </c>
      <c r="H57">
        <v>10</v>
      </c>
      <c r="I57">
        <v>180.05</v>
      </c>
      <c r="K57">
        <v>20598.650000000001</v>
      </c>
      <c r="L57">
        <v>6876.51</v>
      </c>
      <c r="M57">
        <v>1.21</v>
      </c>
      <c r="N57">
        <f t="shared" si="6"/>
        <v>20433.45</v>
      </c>
      <c r="O57">
        <v>10</v>
      </c>
      <c r="P57">
        <f t="shared" si="7"/>
        <v>204334.5</v>
      </c>
    </row>
    <row r="58" spans="1:19" x14ac:dyDescent="0.25">
      <c r="A58">
        <v>35</v>
      </c>
      <c r="B58" t="s">
        <v>14</v>
      </c>
      <c r="C58" s="1">
        <v>45029.556134259263</v>
      </c>
      <c r="D58">
        <v>0</v>
      </c>
      <c r="E58">
        <v>7773</v>
      </c>
      <c r="F58">
        <v>4</v>
      </c>
      <c r="G58">
        <v>1</v>
      </c>
      <c r="H58">
        <v>1</v>
      </c>
      <c r="I58">
        <v>180.04</v>
      </c>
      <c r="K58">
        <v>4510.5200000000004</v>
      </c>
      <c r="L58">
        <v>1503.73</v>
      </c>
      <c r="M58">
        <v>2.58</v>
      </c>
      <c r="N58">
        <f t="shared" si="6"/>
        <v>4345.3200000000006</v>
      </c>
      <c r="O58">
        <v>60</v>
      </c>
      <c r="P58">
        <f>N58*O58</f>
        <v>260719.20000000004</v>
      </c>
      <c r="Q58">
        <f>P59/(P59+P58)*100</f>
        <v>49.351151919036184</v>
      </c>
    </row>
    <row r="59" spans="1:19" x14ac:dyDescent="0.25">
      <c r="A59">
        <v>35</v>
      </c>
      <c r="B59" t="s">
        <v>14</v>
      </c>
      <c r="C59" s="1">
        <v>45029.558379629627</v>
      </c>
      <c r="D59">
        <v>0</v>
      </c>
      <c r="E59">
        <v>7773</v>
      </c>
      <c r="F59">
        <v>4</v>
      </c>
      <c r="G59">
        <v>1</v>
      </c>
      <c r="H59">
        <v>2</v>
      </c>
      <c r="I59">
        <v>180.05</v>
      </c>
      <c r="K59">
        <v>25569.119999999999</v>
      </c>
      <c r="L59">
        <v>8538.6</v>
      </c>
      <c r="M59">
        <v>1.08</v>
      </c>
      <c r="N59">
        <f t="shared" si="6"/>
        <v>25403.919999999998</v>
      </c>
      <c r="O59">
        <v>10</v>
      </c>
      <c r="P59">
        <f>N59*O59</f>
        <v>254039.19999999998</v>
      </c>
    </row>
    <row r="60" spans="1:19" x14ac:dyDescent="0.25">
      <c r="A60">
        <v>35</v>
      </c>
      <c r="B60" t="s">
        <v>14</v>
      </c>
      <c r="C60" s="1">
        <v>45029.574074074073</v>
      </c>
      <c r="D60">
        <v>0</v>
      </c>
      <c r="E60">
        <v>7773</v>
      </c>
      <c r="F60">
        <v>4</v>
      </c>
      <c r="G60">
        <v>1</v>
      </c>
      <c r="H60">
        <v>9</v>
      </c>
      <c r="I60">
        <v>180.05</v>
      </c>
      <c r="K60">
        <v>165.2</v>
      </c>
      <c r="L60">
        <v>55.06</v>
      </c>
      <c r="M60">
        <v>13.48</v>
      </c>
    </row>
    <row r="61" spans="1:19" x14ac:dyDescent="0.25">
      <c r="C61" s="1"/>
      <c r="K61" t="s">
        <v>18</v>
      </c>
      <c r="L61">
        <v>91.15</v>
      </c>
      <c r="N61">
        <f>L61-$L$67</f>
        <v>22.010000000000005</v>
      </c>
      <c r="O61">
        <v>30</v>
      </c>
      <c r="P61">
        <f t="shared" ref="P61:P66" si="8">N61*O61</f>
        <v>660.30000000000018</v>
      </c>
      <c r="Q61">
        <f>P62/(P62+P61)*100</f>
        <v>99.247253724401148</v>
      </c>
      <c r="R61">
        <f>AVERAGE(Q61:Q65)</f>
        <v>99.019875069704696</v>
      </c>
      <c r="S61">
        <f>_xlfn.STDEV.P(Q61:Q65)</f>
        <v>0.18573027696159108</v>
      </c>
    </row>
    <row r="62" spans="1:19" x14ac:dyDescent="0.25">
      <c r="C62" s="1"/>
      <c r="L62">
        <v>17480.84</v>
      </c>
      <c r="N62">
        <f t="shared" ref="N62:N66" si="9">L62-$L$67</f>
        <v>17411.7</v>
      </c>
      <c r="O62">
        <v>5</v>
      </c>
      <c r="P62">
        <f t="shared" si="8"/>
        <v>87058.5</v>
      </c>
    </row>
    <row r="63" spans="1:19" x14ac:dyDescent="0.25">
      <c r="C63" s="1"/>
      <c r="L63">
        <v>128.47</v>
      </c>
      <c r="N63">
        <f t="shared" si="9"/>
        <v>59.33</v>
      </c>
      <c r="O63">
        <v>30</v>
      </c>
      <c r="P63">
        <f t="shared" si="8"/>
        <v>1779.8999999999999</v>
      </c>
      <c r="Q63">
        <f>P64/(P64+P63)*100</f>
        <v>99.020062053377131</v>
      </c>
    </row>
    <row r="64" spans="1:19" x14ac:dyDescent="0.25">
      <c r="C64" s="1"/>
      <c r="L64">
        <v>36039.949999999997</v>
      </c>
      <c r="N64">
        <f t="shared" si="9"/>
        <v>35970.81</v>
      </c>
      <c r="O64">
        <v>5</v>
      </c>
      <c r="P64">
        <f t="shared" si="8"/>
        <v>179854.05</v>
      </c>
    </row>
    <row r="65" spans="1:23" x14ac:dyDescent="0.25">
      <c r="C65" s="1"/>
      <c r="L65">
        <v>108.76</v>
      </c>
      <c r="N65">
        <f t="shared" si="9"/>
        <v>39.620000000000005</v>
      </c>
      <c r="O65">
        <v>30</v>
      </c>
      <c r="P65">
        <f>N65*O65</f>
        <v>1188.6000000000001</v>
      </c>
      <c r="Q65">
        <f>P66/(P66+P65)*100</f>
        <v>98.792309431335838</v>
      </c>
    </row>
    <row r="66" spans="1:23" x14ac:dyDescent="0.25">
      <c r="C66" s="1"/>
      <c r="L66">
        <v>19515.27</v>
      </c>
      <c r="N66">
        <f t="shared" si="9"/>
        <v>19446.13</v>
      </c>
      <c r="O66">
        <v>5</v>
      </c>
      <c r="P66">
        <f>N66*O66</f>
        <v>97230.650000000009</v>
      </c>
    </row>
    <row r="67" spans="1:23" x14ac:dyDescent="0.25">
      <c r="C67" s="1"/>
      <c r="K67" t="s">
        <v>18</v>
      </c>
      <c r="L67">
        <v>69.14</v>
      </c>
    </row>
    <row r="68" spans="1:23" x14ac:dyDescent="0.25">
      <c r="C68" s="1"/>
    </row>
    <row r="69" spans="1:23" x14ac:dyDescent="0.25">
      <c r="A69" t="s">
        <v>0</v>
      </c>
      <c r="B69" t="s">
        <v>1</v>
      </c>
      <c r="C69" t="s">
        <v>2</v>
      </c>
      <c r="D69" t="s">
        <v>3</v>
      </c>
      <c r="E69" t="s">
        <v>4</v>
      </c>
      <c r="F69" t="s">
        <v>5</v>
      </c>
      <c r="G69" t="s">
        <v>6</v>
      </c>
      <c r="H69" t="s">
        <v>7</v>
      </c>
      <c r="I69" t="s">
        <v>8</v>
      </c>
      <c r="J69" t="s">
        <v>9</v>
      </c>
      <c r="K69" t="s">
        <v>10</v>
      </c>
      <c r="L69" t="s">
        <v>11</v>
      </c>
      <c r="M69" t="s">
        <v>12</v>
      </c>
      <c r="N69" t="s">
        <v>13</v>
      </c>
      <c r="O69" s="2" t="s">
        <v>17</v>
      </c>
    </row>
    <row r="70" spans="1:23" x14ac:dyDescent="0.25">
      <c r="A70">
        <v>35</v>
      </c>
      <c r="B70" t="s">
        <v>14</v>
      </c>
      <c r="C70" s="1">
        <v>45029.584675925929</v>
      </c>
      <c r="D70">
        <v>0</v>
      </c>
      <c r="E70">
        <v>7775</v>
      </c>
      <c r="F70">
        <v>1</v>
      </c>
      <c r="G70">
        <v>1</v>
      </c>
      <c r="H70">
        <v>1</v>
      </c>
      <c r="I70">
        <v>180.03</v>
      </c>
      <c r="K70">
        <v>18207.580000000002</v>
      </c>
      <c r="L70">
        <v>6077.5</v>
      </c>
      <c r="M70">
        <v>1.28</v>
      </c>
      <c r="N70">
        <f>K70-$K$100</f>
        <v>18048.54</v>
      </c>
      <c r="O70">
        <v>200</v>
      </c>
      <c r="P70">
        <f>N70*O70</f>
        <v>3609708</v>
      </c>
      <c r="Q70">
        <f>P71/(P71+P70)*100</f>
        <v>15.502385740854956</v>
      </c>
      <c r="R70">
        <f>AVERAGE(Q70:Q74)</f>
        <v>15.207541928161866</v>
      </c>
      <c r="S70">
        <f>_xlfn.STDEV.P(Q70:Q74)</f>
        <v>0.87046967984577706</v>
      </c>
      <c r="V70">
        <v>200</v>
      </c>
      <c r="W70">
        <f t="shared" ref="W70" si="10">W71*V71/V70</f>
        <v>5.0625000000000003E-2</v>
      </c>
    </row>
    <row r="71" spans="1:23" x14ac:dyDescent="0.25">
      <c r="A71">
        <v>35</v>
      </c>
      <c r="B71" t="s">
        <v>14</v>
      </c>
      <c r="C71" s="1">
        <v>45029.586921296293</v>
      </c>
      <c r="D71">
        <v>0</v>
      </c>
      <c r="E71">
        <v>7775</v>
      </c>
      <c r="F71">
        <v>1</v>
      </c>
      <c r="G71">
        <v>1</v>
      </c>
      <c r="H71">
        <v>2</v>
      </c>
      <c r="I71">
        <v>180.06</v>
      </c>
      <c r="K71">
        <v>5253.32</v>
      </c>
      <c r="L71">
        <v>1751.29</v>
      </c>
      <c r="M71">
        <v>2.39</v>
      </c>
      <c r="N71">
        <f>K71-$K$100</f>
        <v>5094.28</v>
      </c>
      <c r="O71">
        <v>130</v>
      </c>
      <c r="P71">
        <f t="shared" ref="P71:P75" si="11">N71*O71</f>
        <v>662256.4</v>
      </c>
      <c r="V71">
        <v>150</v>
      </c>
      <c r="W71">
        <f>W72*V72/V71</f>
        <v>6.7500000000000004E-2</v>
      </c>
    </row>
    <row r="72" spans="1:23" x14ac:dyDescent="0.25">
      <c r="A72">
        <v>35</v>
      </c>
      <c r="B72" t="s">
        <v>14</v>
      </c>
      <c r="C72" s="1">
        <v>45029.589166666665</v>
      </c>
      <c r="D72">
        <v>0</v>
      </c>
      <c r="E72">
        <v>7775</v>
      </c>
      <c r="F72">
        <v>1</v>
      </c>
      <c r="G72">
        <v>1</v>
      </c>
      <c r="H72">
        <v>3</v>
      </c>
      <c r="I72">
        <v>180.04</v>
      </c>
      <c r="K72">
        <v>21042.74</v>
      </c>
      <c r="L72">
        <v>7025.12</v>
      </c>
      <c r="M72">
        <v>1.19</v>
      </c>
      <c r="N72">
        <f>K72-$K$100</f>
        <v>20883.7</v>
      </c>
      <c r="O72">
        <v>200</v>
      </c>
      <c r="P72">
        <f t="shared" si="11"/>
        <v>4176740</v>
      </c>
      <c r="Q72">
        <f>P73/(P73+P72)*100</f>
        <v>16.09519322689971</v>
      </c>
      <c r="V72">
        <v>130</v>
      </c>
      <c r="W72">
        <f>W73*V73/V72</f>
        <v>7.7884615384615385E-2</v>
      </c>
    </row>
    <row r="73" spans="1:23" x14ac:dyDescent="0.25">
      <c r="A73">
        <v>35</v>
      </c>
      <c r="B73" t="s">
        <v>14</v>
      </c>
      <c r="C73" s="1">
        <v>45029.591412037036</v>
      </c>
      <c r="D73">
        <v>0</v>
      </c>
      <c r="E73">
        <v>7775</v>
      </c>
      <c r="F73">
        <v>1</v>
      </c>
      <c r="G73">
        <v>1</v>
      </c>
      <c r="H73">
        <v>4</v>
      </c>
      <c r="I73">
        <v>180.03</v>
      </c>
      <c r="K73">
        <v>6322.2</v>
      </c>
      <c r="L73">
        <v>2108.14</v>
      </c>
      <c r="M73">
        <v>2.1800000000000002</v>
      </c>
      <c r="N73">
        <f>K73-$K$100</f>
        <v>6163.16</v>
      </c>
      <c r="O73">
        <v>130</v>
      </c>
      <c r="P73">
        <f t="shared" si="11"/>
        <v>801210.79999999993</v>
      </c>
      <c r="V73">
        <v>100</v>
      </c>
      <c r="W73">
        <f>W74*V74/V73</f>
        <v>0.10125000000000001</v>
      </c>
    </row>
    <row r="74" spans="1:23" x14ac:dyDescent="0.25">
      <c r="A74">
        <v>35</v>
      </c>
      <c r="B74" t="s">
        <v>14</v>
      </c>
      <c r="C74" s="1">
        <v>45029.593645833331</v>
      </c>
      <c r="D74">
        <v>0</v>
      </c>
      <c r="E74">
        <v>7775</v>
      </c>
      <c r="F74">
        <v>1</v>
      </c>
      <c r="G74">
        <v>1</v>
      </c>
      <c r="H74">
        <v>5</v>
      </c>
      <c r="I74">
        <v>180.05</v>
      </c>
      <c r="K74">
        <v>30162.62</v>
      </c>
      <c r="L74">
        <v>10077.120000000001</v>
      </c>
      <c r="M74">
        <v>1</v>
      </c>
      <c r="N74">
        <f>K74-$K$100</f>
        <v>30003.579999999998</v>
      </c>
      <c r="O74">
        <v>200</v>
      </c>
      <c r="P74">
        <f t="shared" si="11"/>
        <v>6000716</v>
      </c>
      <c r="Q74">
        <f>P75/(P75+P74)*100</f>
        <v>14.025046816730935</v>
      </c>
      <c r="V74">
        <v>90</v>
      </c>
      <c r="W74">
        <v>0.1125</v>
      </c>
    </row>
    <row r="75" spans="1:23" x14ac:dyDescent="0.25">
      <c r="A75">
        <v>35</v>
      </c>
      <c r="B75" t="s">
        <v>14</v>
      </c>
      <c r="C75" s="1">
        <v>45029.595891203702</v>
      </c>
      <c r="D75">
        <v>0</v>
      </c>
      <c r="E75">
        <v>7775</v>
      </c>
      <c r="F75">
        <v>1</v>
      </c>
      <c r="G75">
        <v>1</v>
      </c>
      <c r="H75">
        <v>6</v>
      </c>
      <c r="I75">
        <v>180.05</v>
      </c>
      <c r="K75">
        <v>7688.99</v>
      </c>
      <c r="L75">
        <v>2563.9299999999998</v>
      </c>
      <c r="M75">
        <v>1.97</v>
      </c>
      <c r="N75">
        <f>K75-$K$100</f>
        <v>7529.95</v>
      </c>
      <c r="O75">
        <v>130</v>
      </c>
      <c r="P75">
        <f t="shared" si="11"/>
        <v>978893.5</v>
      </c>
      <c r="V75">
        <v>70</v>
      </c>
      <c r="W75">
        <v>0.14464299999999999</v>
      </c>
    </row>
    <row r="76" spans="1:23" x14ac:dyDescent="0.25">
      <c r="A76">
        <v>35</v>
      </c>
      <c r="B76" t="s">
        <v>14</v>
      </c>
      <c r="C76" s="1">
        <v>45029.598136574074</v>
      </c>
      <c r="D76">
        <v>0</v>
      </c>
      <c r="E76">
        <v>7775</v>
      </c>
      <c r="F76">
        <v>1</v>
      </c>
      <c r="G76">
        <v>1</v>
      </c>
      <c r="H76">
        <v>7</v>
      </c>
      <c r="I76">
        <v>180.05</v>
      </c>
      <c r="K76">
        <v>20336.21</v>
      </c>
      <c r="L76">
        <v>6788.53</v>
      </c>
      <c r="M76">
        <v>1.21</v>
      </c>
      <c r="N76">
        <f>K76-$K$100</f>
        <v>20177.169999999998</v>
      </c>
      <c r="O76">
        <v>150</v>
      </c>
      <c r="P76">
        <f>N76*O76</f>
        <v>3026575.4999999995</v>
      </c>
      <c r="Q76">
        <f>P77/(P77+P76)*100</f>
        <v>18.655192761420007</v>
      </c>
      <c r="R76">
        <f>AVERAGE(Q76:Q80)</f>
        <v>18.219529494891379</v>
      </c>
      <c r="S76">
        <f>_xlfn.STDEV.P(Q76:Q80)</f>
        <v>0.52324490958016912</v>
      </c>
      <c r="V76">
        <v>50</v>
      </c>
      <c r="W76">
        <f>W77*V77/V76</f>
        <v>0.20250000000000001</v>
      </c>
    </row>
    <row r="77" spans="1:23" x14ac:dyDescent="0.25">
      <c r="A77">
        <v>35</v>
      </c>
      <c r="B77" t="s">
        <v>14</v>
      </c>
      <c r="C77" s="1">
        <v>45029.600381944445</v>
      </c>
      <c r="D77">
        <v>0</v>
      </c>
      <c r="E77">
        <v>7775</v>
      </c>
      <c r="F77">
        <v>1</v>
      </c>
      <c r="G77">
        <v>1</v>
      </c>
      <c r="H77">
        <v>8</v>
      </c>
      <c r="I77">
        <v>180.05</v>
      </c>
      <c r="K77">
        <v>7100.03</v>
      </c>
      <c r="L77">
        <v>2367.4899999999998</v>
      </c>
      <c r="M77">
        <v>2.06</v>
      </c>
      <c r="N77">
        <f>K77-$K$100</f>
        <v>6940.99</v>
      </c>
      <c r="O77">
        <v>100</v>
      </c>
      <c r="P77">
        <f t="shared" ref="P77:P91" si="12">N77*O77</f>
        <v>694099</v>
      </c>
      <c r="V77">
        <v>30</v>
      </c>
      <c r="W77">
        <v>0.33750000000000002</v>
      </c>
    </row>
    <row r="78" spans="1:23" x14ac:dyDescent="0.25">
      <c r="A78">
        <v>35</v>
      </c>
      <c r="B78" t="s">
        <v>14</v>
      </c>
      <c r="C78" s="1">
        <v>45029.602627314816</v>
      </c>
      <c r="D78">
        <v>0</v>
      </c>
      <c r="E78">
        <v>7775</v>
      </c>
      <c r="F78">
        <v>1</v>
      </c>
      <c r="G78">
        <v>1</v>
      </c>
      <c r="H78">
        <v>9</v>
      </c>
      <c r="I78">
        <v>180.05</v>
      </c>
      <c r="K78">
        <v>24897.13</v>
      </c>
      <c r="L78">
        <v>8313.8700000000008</v>
      </c>
      <c r="M78">
        <v>1.1000000000000001</v>
      </c>
      <c r="N78">
        <f>K78-$K$100</f>
        <v>24738.09</v>
      </c>
      <c r="O78">
        <v>150</v>
      </c>
      <c r="P78">
        <f t="shared" si="12"/>
        <v>3710713.5</v>
      </c>
      <c r="Q78">
        <f>P79/(P79+P78)*100</f>
        <v>18.519699784162636</v>
      </c>
      <c r="V78">
        <v>13</v>
      </c>
      <c r="W78">
        <v>0.77884600000000004</v>
      </c>
    </row>
    <row r="79" spans="1:23" x14ac:dyDescent="0.25">
      <c r="A79">
        <v>35</v>
      </c>
      <c r="B79" t="s">
        <v>14</v>
      </c>
      <c r="C79" s="1">
        <v>45029.604872685188</v>
      </c>
      <c r="D79">
        <v>0</v>
      </c>
      <c r="E79">
        <v>7775</v>
      </c>
      <c r="F79">
        <v>1</v>
      </c>
      <c r="G79">
        <v>1</v>
      </c>
      <c r="H79">
        <v>10</v>
      </c>
      <c r="I79">
        <v>180.03</v>
      </c>
      <c r="K79">
        <v>8593.14</v>
      </c>
      <c r="L79">
        <v>2865.97</v>
      </c>
      <c r="M79">
        <v>1.87</v>
      </c>
      <c r="N79">
        <f>K79-$K$100</f>
        <v>8434.0999999999985</v>
      </c>
      <c r="O79">
        <v>100</v>
      </c>
      <c r="P79">
        <f t="shared" si="12"/>
        <v>843409.99999999988</v>
      </c>
      <c r="V79">
        <v>10</v>
      </c>
      <c r="W79">
        <f>W78*V78/10</f>
        <v>1.0124998000000001</v>
      </c>
    </row>
    <row r="80" spans="1:23" x14ac:dyDescent="0.25">
      <c r="A80">
        <v>35</v>
      </c>
      <c r="B80" t="s">
        <v>14</v>
      </c>
      <c r="C80" s="1">
        <v>45029.607361111113</v>
      </c>
      <c r="D80">
        <v>0</v>
      </c>
      <c r="E80">
        <v>7775</v>
      </c>
      <c r="F80">
        <v>2</v>
      </c>
      <c r="G80">
        <v>1</v>
      </c>
      <c r="H80">
        <v>1</v>
      </c>
      <c r="I80">
        <v>180.05</v>
      </c>
      <c r="K80">
        <v>21885.03</v>
      </c>
      <c r="L80">
        <v>7306.36</v>
      </c>
      <c r="M80">
        <v>1.17</v>
      </c>
      <c r="N80">
        <f>K80-$K$100</f>
        <v>21725.989999999998</v>
      </c>
      <c r="O80">
        <v>150</v>
      </c>
      <c r="P80">
        <f t="shared" si="12"/>
        <v>3258898.4999999995</v>
      </c>
      <c r="Q80">
        <f>P81/(P81+P80)*100</f>
        <v>17.483695939091501</v>
      </c>
      <c r="V80">
        <v>20</v>
      </c>
      <c r="W80">
        <f>W79*V79/20</f>
        <v>0.50624990000000003</v>
      </c>
    </row>
    <row r="81" spans="1:23" x14ac:dyDescent="0.25">
      <c r="A81">
        <v>35</v>
      </c>
      <c r="B81" t="s">
        <v>14</v>
      </c>
      <c r="C81" s="1">
        <v>45029.609606481485</v>
      </c>
      <c r="D81">
        <v>0</v>
      </c>
      <c r="E81">
        <v>7775</v>
      </c>
      <c r="F81">
        <v>2</v>
      </c>
      <c r="G81">
        <v>1</v>
      </c>
      <c r="H81">
        <v>2</v>
      </c>
      <c r="I81">
        <v>180.06</v>
      </c>
      <c r="K81">
        <v>7064.05</v>
      </c>
      <c r="L81">
        <v>2355.39</v>
      </c>
      <c r="M81">
        <v>2.06</v>
      </c>
      <c r="N81">
        <f>K81-$K$100</f>
        <v>6905.01</v>
      </c>
      <c r="O81">
        <v>100</v>
      </c>
      <c r="P81">
        <f t="shared" si="12"/>
        <v>690501</v>
      </c>
      <c r="V81">
        <v>60</v>
      </c>
      <c r="W81">
        <f>W80*V80/60</f>
        <v>0.1687499666666667</v>
      </c>
    </row>
    <row r="82" spans="1:23" x14ac:dyDescent="0.25">
      <c r="A82">
        <v>35</v>
      </c>
      <c r="B82" t="s">
        <v>14</v>
      </c>
      <c r="C82" s="1">
        <v>45029.611840277779</v>
      </c>
      <c r="D82">
        <v>0</v>
      </c>
      <c r="E82">
        <v>7775</v>
      </c>
      <c r="F82">
        <v>2</v>
      </c>
      <c r="G82">
        <v>1</v>
      </c>
      <c r="H82">
        <v>3</v>
      </c>
      <c r="I82">
        <v>180.04</v>
      </c>
      <c r="K82">
        <v>20411.04</v>
      </c>
      <c r="L82">
        <v>6814</v>
      </c>
      <c r="M82">
        <v>1.21</v>
      </c>
      <c r="N82">
        <f>K82-$K$100</f>
        <v>20252</v>
      </c>
      <c r="O82">
        <v>100</v>
      </c>
      <c r="P82">
        <f t="shared" si="12"/>
        <v>2025200</v>
      </c>
      <c r="Q82">
        <f>P83/(P83+P82)*100</f>
        <v>21.343697591917802</v>
      </c>
      <c r="R82">
        <f>AVERAGE(Q82:Q86)</f>
        <v>22.848300632441134</v>
      </c>
      <c r="S82">
        <f>_xlfn.STDEV.P(Q82:Q86)</f>
        <v>1.1805358071547429</v>
      </c>
    </row>
    <row r="83" spans="1:23" x14ac:dyDescent="0.25">
      <c r="A83">
        <v>35</v>
      </c>
      <c r="B83" t="s">
        <v>14</v>
      </c>
      <c r="C83" s="1">
        <v>45029.614085648151</v>
      </c>
      <c r="D83">
        <v>0</v>
      </c>
      <c r="E83">
        <v>7775</v>
      </c>
      <c r="F83">
        <v>2</v>
      </c>
      <c r="G83">
        <v>1</v>
      </c>
      <c r="H83">
        <v>4</v>
      </c>
      <c r="I83">
        <v>180.04</v>
      </c>
      <c r="K83">
        <v>11149.96</v>
      </c>
      <c r="L83">
        <v>3719.32</v>
      </c>
      <c r="M83">
        <v>1.64</v>
      </c>
      <c r="N83">
        <f>K83-$K$100</f>
        <v>10990.919999999998</v>
      </c>
      <c r="O83">
        <v>50</v>
      </c>
      <c r="P83">
        <f t="shared" si="12"/>
        <v>549545.99999999988</v>
      </c>
    </row>
    <row r="84" spans="1:23" x14ac:dyDescent="0.25">
      <c r="A84">
        <v>35</v>
      </c>
      <c r="B84" t="s">
        <v>14</v>
      </c>
      <c r="C84" s="1">
        <v>45029.616331018522</v>
      </c>
      <c r="D84">
        <v>0</v>
      </c>
      <c r="E84">
        <v>7775</v>
      </c>
      <c r="F84">
        <v>2</v>
      </c>
      <c r="G84">
        <v>1</v>
      </c>
      <c r="H84">
        <v>5</v>
      </c>
      <c r="I84">
        <v>180.05</v>
      </c>
      <c r="K84">
        <v>15510.24</v>
      </c>
      <c r="L84">
        <v>5175.54</v>
      </c>
      <c r="M84">
        <v>1.39</v>
      </c>
      <c r="N84">
        <f>K84-$K$100</f>
        <v>15351.199999999999</v>
      </c>
      <c r="O84">
        <v>100</v>
      </c>
      <c r="P84">
        <f t="shared" si="12"/>
        <v>1535120</v>
      </c>
      <c r="Q84">
        <f>P85/(P85+P84)*100</f>
        <v>22.974004629728356</v>
      </c>
    </row>
    <row r="85" spans="1:23" x14ac:dyDescent="0.25">
      <c r="A85">
        <v>35</v>
      </c>
      <c r="B85" t="s">
        <v>14</v>
      </c>
      <c r="C85" s="1">
        <v>45029.618576388886</v>
      </c>
      <c r="D85">
        <v>0</v>
      </c>
      <c r="E85">
        <v>7775</v>
      </c>
      <c r="F85">
        <v>2</v>
      </c>
      <c r="G85">
        <v>1</v>
      </c>
      <c r="H85">
        <v>6</v>
      </c>
      <c r="I85">
        <v>180.05</v>
      </c>
      <c r="K85">
        <v>9316.43</v>
      </c>
      <c r="L85">
        <v>3107.15</v>
      </c>
      <c r="M85">
        <v>1.79</v>
      </c>
      <c r="N85">
        <f>K85-$K$100</f>
        <v>9157.39</v>
      </c>
      <c r="O85">
        <v>50</v>
      </c>
      <c r="P85">
        <f t="shared" si="12"/>
        <v>457869.5</v>
      </c>
    </row>
    <row r="86" spans="1:23" x14ac:dyDescent="0.25">
      <c r="A86">
        <v>35</v>
      </c>
      <c r="B86" t="s">
        <v>14</v>
      </c>
      <c r="C86" s="1">
        <v>45029.620821759258</v>
      </c>
      <c r="D86">
        <v>0</v>
      </c>
      <c r="E86">
        <v>7775</v>
      </c>
      <c r="F86">
        <v>2</v>
      </c>
      <c r="G86">
        <v>1</v>
      </c>
      <c r="H86">
        <v>7</v>
      </c>
      <c r="I86">
        <v>180.05</v>
      </c>
      <c r="K86">
        <v>14812.56</v>
      </c>
      <c r="L86">
        <v>4942.42</v>
      </c>
      <c r="M86">
        <v>1.42</v>
      </c>
      <c r="N86">
        <f>K86-$K$100</f>
        <v>14653.519999999999</v>
      </c>
      <c r="O86">
        <v>100</v>
      </c>
      <c r="P86">
        <f t="shared" si="12"/>
        <v>1465351.9999999998</v>
      </c>
      <c r="Q86">
        <f>P87/(P87+P86)*100</f>
        <v>24.227199675677245</v>
      </c>
    </row>
    <row r="87" spans="1:23" x14ac:dyDescent="0.25">
      <c r="A87">
        <v>35</v>
      </c>
      <c r="B87" t="s">
        <v>14</v>
      </c>
      <c r="C87" s="1">
        <v>45029.623067129629</v>
      </c>
      <c r="D87">
        <v>0</v>
      </c>
      <c r="E87">
        <v>7775</v>
      </c>
      <c r="F87">
        <v>2</v>
      </c>
      <c r="G87">
        <v>1</v>
      </c>
      <c r="H87">
        <v>8</v>
      </c>
      <c r="I87">
        <v>180.05</v>
      </c>
      <c r="K87">
        <v>9529.52</v>
      </c>
      <c r="L87">
        <v>3178.25</v>
      </c>
      <c r="M87">
        <v>1.77</v>
      </c>
      <c r="N87">
        <f>K87-$K$100</f>
        <v>9370.48</v>
      </c>
      <c r="O87">
        <v>50</v>
      </c>
      <c r="P87">
        <f t="shared" si="12"/>
        <v>468524</v>
      </c>
    </row>
    <row r="88" spans="1:23" x14ac:dyDescent="0.25">
      <c r="A88">
        <v>35</v>
      </c>
      <c r="B88" t="s">
        <v>14</v>
      </c>
      <c r="C88" s="1">
        <v>45029.625300925924</v>
      </c>
      <c r="D88">
        <v>0</v>
      </c>
      <c r="E88">
        <v>7775</v>
      </c>
      <c r="F88">
        <v>2</v>
      </c>
      <c r="G88">
        <v>1</v>
      </c>
      <c r="H88">
        <v>9</v>
      </c>
      <c r="I88">
        <v>180.06</v>
      </c>
      <c r="K88">
        <v>3523.77</v>
      </c>
      <c r="L88">
        <v>1174.55</v>
      </c>
      <c r="M88">
        <v>2.92</v>
      </c>
      <c r="N88">
        <f>K88-$K$100</f>
        <v>3364.73</v>
      </c>
      <c r="O88">
        <v>50</v>
      </c>
      <c r="P88">
        <f t="shared" si="12"/>
        <v>168236.5</v>
      </c>
      <c r="Q88">
        <f>P89/(P89+P88)*100</f>
        <v>46.786096787804823</v>
      </c>
      <c r="R88">
        <f>AVERAGE(Q88:Q92)</f>
        <v>44.784590845380535</v>
      </c>
      <c r="S88">
        <f>_xlfn.STDEV.P(Q88:Q92)</f>
        <v>2.5982385567744899</v>
      </c>
    </row>
    <row r="89" spans="1:23" x14ac:dyDescent="0.25">
      <c r="A89">
        <v>35</v>
      </c>
      <c r="B89" t="s">
        <v>14</v>
      </c>
      <c r="C89" s="1">
        <v>45029.627546296295</v>
      </c>
      <c r="D89">
        <v>0</v>
      </c>
      <c r="E89">
        <v>7775</v>
      </c>
      <c r="F89">
        <v>2</v>
      </c>
      <c r="G89">
        <v>1</v>
      </c>
      <c r="H89">
        <v>10</v>
      </c>
      <c r="I89">
        <v>180.05</v>
      </c>
      <c r="K89">
        <v>14950.53</v>
      </c>
      <c r="L89">
        <v>4988.6000000000004</v>
      </c>
      <c r="M89">
        <v>1.42</v>
      </c>
      <c r="N89">
        <f>K89-$K$100</f>
        <v>14791.49</v>
      </c>
      <c r="O89">
        <v>10</v>
      </c>
      <c r="P89">
        <f t="shared" si="12"/>
        <v>147914.9</v>
      </c>
    </row>
    <row r="90" spans="1:23" x14ac:dyDescent="0.25">
      <c r="A90">
        <v>35</v>
      </c>
      <c r="B90" t="s">
        <v>14</v>
      </c>
      <c r="C90" s="1">
        <v>45029.63013888889</v>
      </c>
      <c r="D90">
        <v>0</v>
      </c>
      <c r="E90">
        <v>7775</v>
      </c>
      <c r="F90">
        <v>3</v>
      </c>
      <c r="G90">
        <v>1</v>
      </c>
      <c r="H90">
        <v>1</v>
      </c>
      <c r="I90">
        <v>180.03</v>
      </c>
      <c r="K90">
        <v>9128.17</v>
      </c>
      <c r="L90">
        <v>3044.59</v>
      </c>
      <c r="M90">
        <v>1.81</v>
      </c>
      <c r="N90">
        <f>K90-$K$100</f>
        <v>8969.1299999999992</v>
      </c>
      <c r="O90">
        <v>50</v>
      </c>
      <c r="P90">
        <f t="shared" si="12"/>
        <v>448456.49999999994</v>
      </c>
      <c r="Q90">
        <f>P91/(P91+P90)*100</f>
        <v>41.115177935417371</v>
      </c>
    </row>
    <row r="91" spans="1:23" x14ac:dyDescent="0.25">
      <c r="A91">
        <v>35</v>
      </c>
      <c r="B91" t="s">
        <v>14</v>
      </c>
      <c r="C91" s="1">
        <v>45029.632384259261</v>
      </c>
      <c r="D91">
        <v>0</v>
      </c>
      <c r="E91">
        <v>7775</v>
      </c>
      <c r="F91">
        <v>3</v>
      </c>
      <c r="G91">
        <v>1</v>
      </c>
      <c r="H91">
        <v>2</v>
      </c>
      <c r="I91">
        <v>180.06</v>
      </c>
      <c r="K91">
        <v>31471.64</v>
      </c>
      <c r="L91">
        <v>10514.95</v>
      </c>
      <c r="M91">
        <v>0.98</v>
      </c>
      <c r="N91">
        <f>K91-$K$100</f>
        <v>31312.6</v>
      </c>
      <c r="O91">
        <v>10</v>
      </c>
      <c r="P91">
        <f t="shared" si="12"/>
        <v>313126</v>
      </c>
    </row>
    <row r="92" spans="1:23" x14ac:dyDescent="0.25">
      <c r="A92">
        <v>35</v>
      </c>
      <c r="B92" t="s">
        <v>14</v>
      </c>
      <c r="C92" s="1">
        <v>45029.634629629632</v>
      </c>
      <c r="D92">
        <v>0</v>
      </c>
      <c r="E92">
        <v>7775</v>
      </c>
      <c r="F92">
        <v>3</v>
      </c>
      <c r="G92">
        <v>1</v>
      </c>
      <c r="H92">
        <v>3</v>
      </c>
      <c r="I92">
        <v>180.05</v>
      </c>
      <c r="K92">
        <v>6031.42</v>
      </c>
      <c r="L92">
        <v>2010.99</v>
      </c>
      <c r="M92">
        <v>2.23</v>
      </c>
      <c r="N92">
        <f>K92-$K$100</f>
        <v>5872.38</v>
      </c>
      <c r="O92">
        <v>50</v>
      </c>
      <c r="P92">
        <f>N92*O92</f>
        <v>293619</v>
      </c>
      <c r="Q92">
        <f>P93/(P93+P92)*100</f>
        <v>46.452497812919397</v>
      </c>
    </row>
    <row r="93" spans="1:23" x14ac:dyDescent="0.25">
      <c r="A93">
        <v>35</v>
      </c>
      <c r="B93" t="s">
        <v>14</v>
      </c>
      <c r="C93" s="1">
        <v>45029.636874999997</v>
      </c>
      <c r="D93">
        <v>0</v>
      </c>
      <c r="E93">
        <v>7775</v>
      </c>
      <c r="F93">
        <v>3</v>
      </c>
      <c r="G93">
        <v>1</v>
      </c>
      <c r="H93">
        <v>4</v>
      </c>
      <c r="I93">
        <v>180.03</v>
      </c>
      <c r="K93">
        <v>25630.51</v>
      </c>
      <c r="L93">
        <v>8560.85</v>
      </c>
      <c r="M93">
        <v>1.08</v>
      </c>
      <c r="N93">
        <f>K93-$K$100</f>
        <v>25471.469999999998</v>
      </c>
      <c r="O93">
        <v>10</v>
      </c>
      <c r="P93">
        <f>N93*O93</f>
        <v>254714.69999999998</v>
      </c>
    </row>
    <row r="94" spans="1:23" x14ac:dyDescent="0.25">
      <c r="A94">
        <v>35</v>
      </c>
      <c r="B94" t="s">
        <v>14</v>
      </c>
      <c r="C94" s="1">
        <v>45029.639120370368</v>
      </c>
      <c r="D94">
        <v>0</v>
      </c>
      <c r="E94">
        <v>7775</v>
      </c>
      <c r="F94">
        <v>3</v>
      </c>
      <c r="G94">
        <v>1</v>
      </c>
      <c r="H94">
        <v>5</v>
      </c>
      <c r="I94">
        <v>180.06</v>
      </c>
      <c r="K94">
        <v>1356.99</v>
      </c>
      <c r="L94">
        <v>452.23</v>
      </c>
      <c r="M94">
        <v>4.7</v>
      </c>
      <c r="N94">
        <f>K94-$K$100</f>
        <v>1197.95</v>
      </c>
      <c r="O94">
        <v>20</v>
      </c>
      <c r="P94">
        <f t="shared" ref="P94:P97" si="13">N94*O94</f>
        <v>23959</v>
      </c>
      <c r="Q94">
        <f>P95/(P95+P94)*100</f>
        <v>88.763570688578923</v>
      </c>
      <c r="R94">
        <f>AVERAGE(Q94:Q98)</f>
        <v>93.939325592066382</v>
      </c>
      <c r="S94">
        <f>_xlfn.STDEV.P(Q94:Q98)</f>
        <v>3.8501751239734663</v>
      </c>
    </row>
    <row r="95" spans="1:23" x14ac:dyDescent="0.25">
      <c r="A95">
        <v>35</v>
      </c>
      <c r="B95" t="s">
        <v>14</v>
      </c>
      <c r="C95" s="1">
        <v>45029.64135416667</v>
      </c>
      <c r="D95">
        <v>0</v>
      </c>
      <c r="E95">
        <v>7775</v>
      </c>
      <c r="F95">
        <v>3</v>
      </c>
      <c r="G95">
        <v>1</v>
      </c>
      <c r="H95">
        <v>6</v>
      </c>
      <c r="I95">
        <v>180.05</v>
      </c>
      <c r="K95">
        <v>38012.46</v>
      </c>
      <c r="L95">
        <v>12707.88</v>
      </c>
      <c r="M95">
        <v>0.89</v>
      </c>
      <c r="N95">
        <f>K95-$K$100</f>
        <v>37853.42</v>
      </c>
      <c r="O95">
        <v>5</v>
      </c>
      <c r="P95">
        <f t="shared" si="13"/>
        <v>189267.09999999998</v>
      </c>
    </row>
    <row r="96" spans="1:23" x14ac:dyDescent="0.25">
      <c r="A96">
        <v>35</v>
      </c>
      <c r="B96" t="s">
        <v>14</v>
      </c>
      <c r="C96" s="1">
        <v>45029.643599537034</v>
      </c>
      <c r="D96">
        <v>0</v>
      </c>
      <c r="E96">
        <v>7775</v>
      </c>
      <c r="F96">
        <v>3</v>
      </c>
      <c r="G96">
        <v>1</v>
      </c>
      <c r="H96">
        <v>7</v>
      </c>
      <c r="I96">
        <v>180.03</v>
      </c>
      <c r="K96">
        <v>373.32</v>
      </c>
      <c r="L96">
        <v>124.42</v>
      </c>
      <c r="M96">
        <v>8.9700000000000006</v>
      </c>
      <c r="N96">
        <f>K96-$K$100</f>
        <v>214.28</v>
      </c>
      <c r="O96">
        <v>20</v>
      </c>
      <c r="P96">
        <f t="shared" si="13"/>
        <v>4285.6000000000004</v>
      </c>
      <c r="Q96">
        <f>P97/(P97+P96)*100</f>
        <v>97.991594935403782</v>
      </c>
    </row>
    <row r="97" spans="1:17" x14ac:dyDescent="0.25">
      <c r="A97">
        <v>35</v>
      </c>
      <c r="B97" t="s">
        <v>14</v>
      </c>
      <c r="C97" s="1">
        <v>45029.645844907405</v>
      </c>
      <c r="D97">
        <v>0</v>
      </c>
      <c r="E97">
        <v>7775</v>
      </c>
      <c r="F97">
        <v>3</v>
      </c>
      <c r="G97">
        <v>1</v>
      </c>
      <c r="H97">
        <v>8</v>
      </c>
      <c r="I97">
        <v>180.05</v>
      </c>
      <c r="K97">
        <v>41978.57</v>
      </c>
      <c r="L97">
        <v>14038.62</v>
      </c>
      <c r="M97">
        <v>0.84</v>
      </c>
      <c r="N97">
        <f>K97-$K$100</f>
        <v>41819.53</v>
      </c>
      <c r="O97">
        <v>5</v>
      </c>
      <c r="P97">
        <f t="shared" si="13"/>
        <v>209097.65</v>
      </c>
    </row>
    <row r="98" spans="1:17" x14ac:dyDescent="0.25">
      <c r="A98">
        <v>35</v>
      </c>
      <c r="B98" t="s">
        <v>14</v>
      </c>
      <c r="C98" s="1">
        <v>45029.648090277777</v>
      </c>
      <c r="D98">
        <v>0</v>
      </c>
      <c r="E98">
        <v>7775</v>
      </c>
      <c r="F98">
        <v>3</v>
      </c>
      <c r="G98">
        <v>1</v>
      </c>
      <c r="H98">
        <v>9</v>
      </c>
      <c r="I98">
        <v>180.04</v>
      </c>
      <c r="K98">
        <v>557.04</v>
      </c>
      <c r="L98">
        <v>185.65</v>
      </c>
      <c r="M98">
        <v>7.34</v>
      </c>
      <c r="N98">
        <f>K98-$K$100</f>
        <v>398</v>
      </c>
      <c r="O98">
        <v>20</v>
      </c>
      <c r="P98">
        <f>N98*O98</f>
        <v>7960</v>
      </c>
      <c r="Q98">
        <f>P99/(P99+P98)*100</f>
        <v>95.06281115221644</v>
      </c>
    </row>
    <row r="99" spans="1:17" x14ac:dyDescent="0.25">
      <c r="A99">
        <v>35</v>
      </c>
      <c r="B99" t="s">
        <v>14</v>
      </c>
      <c r="C99" s="1">
        <v>45029.650335648148</v>
      </c>
      <c r="D99">
        <v>0</v>
      </c>
      <c r="E99">
        <v>7775</v>
      </c>
      <c r="F99">
        <v>3</v>
      </c>
      <c r="G99">
        <v>1</v>
      </c>
      <c r="H99">
        <v>10</v>
      </c>
      <c r="I99">
        <v>180.05</v>
      </c>
      <c r="K99">
        <v>30812.11</v>
      </c>
      <c r="L99">
        <v>10294.86</v>
      </c>
      <c r="M99">
        <v>0.99</v>
      </c>
      <c r="N99">
        <f>K99-$K$100</f>
        <v>30653.07</v>
      </c>
      <c r="O99">
        <v>5</v>
      </c>
      <c r="P99">
        <f>N99*O99</f>
        <v>153265.35</v>
      </c>
    </row>
    <row r="100" spans="1:17" x14ac:dyDescent="0.25">
      <c r="A100">
        <v>35</v>
      </c>
      <c r="B100" t="s">
        <v>14</v>
      </c>
      <c r="C100" s="1">
        <v>45029.652951388889</v>
      </c>
      <c r="D100">
        <v>0</v>
      </c>
      <c r="E100">
        <v>7775</v>
      </c>
      <c r="F100">
        <v>4</v>
      </c>
      <c r="G100">
        <v>1</v>
      </c>
      <c r="H100">
        <v>1</v>
      </c>
      <c r="I100">
        <v>180.03</v>
      </c>
      <c r="K100">
        <v>159.04</v>
      </c>
      <c r="L100">
        <v>53.01</v>
      </c>
      <c r="M100">
        <v>13.74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007771</vt:lpstr>
      <vt:lpstr>'007771'!_007772</vt:lpstr>
      <vt:lpstr>'007771'!_007773</vt:lpstr>
      <vt:lpstr>'007771'!_007775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2023-04-13T15:20:27Z</dcterms:created>
  <dcterms:modified xsi:type="dcterms:W3CDTF">2023-04-19T08:08:35Z</dcterms:modified>
</cp:coreProperties>
</file>