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yong_jin_wur_nl/Documents/Experimental plan/1_PHA experiments/2-CA to C6/paper writing_CA to C6/"/>
    </mc:Choice>
  </mc:AlternateContent>
  <xr:revisionPtr revIDLastSave="2319" documentId="11_F25DC773A252ABDACC104828915D5AE05BDE58EA" xr6:coauthVersionLast="47" xr6:coauthVersionMax="47" xr10:uidLastSave="{AD4574D6-86C4-4F69-B1AA-4D30BA9508D1}"/>
  <bookViews>
    <workbookView xWindow="-120" yWindow="-120" windowWidth="29040" windowHeight="15720" activeTab="1" xr2:uid="{00000000-000D-0000-FFFF-FFFF00000000}"/>
  </bookViews>
  <sheets>
    <sheet name="Constants" sheetId="2" r:id="rId1"/>
    <sheet name="Concentrations" sheetId="1" r:id="rId2"/>
    <sheet name="Gas-GC 0506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Q166" i="1"/>
  <c r="W166" i="1" s="1"/>
  <c r="AI166" i="1" s="1"/>
  <c r="O267" i="1"/>
  <c r="U267" i="1" s="1"/>
  <c r="O268" i="1"/>
  <c r="U268" i="1" s="1"/>
  <c r="O269" i="1"/>
  <c r="U269" i="1" s="1"/>
  <c r="O270" i="1"/>
  <c r="U270" i="1" s="1"/>
  <c r="O271" i="1"/>
  <c r="U271" i="1" s="1"/>
  <c r="O272" i="1"/>
  <c r="U272" i="1" s="1"/>
  <c r="O273" i="1"/>
  <c r="U273" i="1" s="1"/>
  <c r="O274" i="1"/>
  <c r="U274" i="1" s="1"/>
  <c r="O275" i="1"/>
  <c r="U275" i="1" s="1"/>
  <c r="O276" i="1"/>
  <c r="U276" i="1" s="1"/>
  <c r="O277" i="1"/>
  <c r="U277" i="1" s="1"/>
  <c r="AA277" i="1" s="1"/>
  <c r="O278" i="1"/>
  <c r="U278" i="1" s="1"/>
  <c r="AA278" i="1" s="1"/>
  <c r="O279" i="1"/>
  <c r="U279" i="1" s="1"/>
  <c r="O280" i="1"/>
  <c r="U280" i="1" s="1"/>
  <c r="AA280" i="1" s="1"/>
  <c r="O266" i="1"/>
  <c r="U266" i="1" s="1"/>
  <c r="Q288" i="1"/>
  <c r="W288" i="1" s="1"/>
  <c r="Q289" i="1"/>
  <c r="W289" i="1" s="1"/>
  <c r="Q290" i="1"/>
  <c r="W290" i="1" s="1"/>
  <c r="Q291" i="1"/>
  <c r="W291" i="1" s="1"/>
  <c r="Q292" i="1"/>
  <c r="W292" i="1" s="1"/>
  <c r="Q293" i="1"/>
  <c r="W293" i="1" s="1"/>
  <c r="Q294" i="1"/>
  <c r="W294" i="1" s="1"/>
  <c r="Q295" i="1"/>
  <c r="W295" i="1" s="1"/>
  <c r="Q296" i="1"/>
  <c r="W296" i="1" s="1"/>
  <c r="Q297" i="1"/>
  <c r="W297" i="1" s="1"/>
  <c r="Q298" i="1"/>
  <c r="W298" i="1" s="1"/>
  <c r="AC298" i="1" s="1"/>
  <c r="Q299" i="1"/>
  <c r="W299" i="1" s="1"/>
  <c r="Q300" i="1"/>
  <c r="W300" i="1" s="1"/>
  <c r="AC300" i="1" s="1"/>
  <c r="Q301" i="1"/>
  <c r="W301" i="1" s="1"/>
  <c r="Q287" i="1"/>
  <c r="W287" i="1" s="1"/>
  <c r="L126" i="1"/>
  <c r="P126" i="1" s="1"/>
  <c r="L127" i="1"/>
  <c r="P127" i="1" s="1"/>
  <c r="L128" i="1"/>
  <c r="P128" i="1" s="1"/>
  <c r="L129" i="1"/>
  <c r="P129" i="1" s="1"/>
  <c r="L130" i="1"/>
  <c r="P130" i="1" s="1"/>
  <c r="L131" i="1"/>
  <c r="P131" i="1" s="1"/>
  <c r="T131" i="1" s="1"/>
  <c r="L132" i="1"/>
  <c r="P132" i="1" s="1"/>
  <c r="L133" i="1"/>
  <c r="P133" i="1" s="1"/>
  <c r="T133" i="1" s="1"/>
  <c r="L134" i="1"/>
  <c r="P134" i="1" s="1"/>
  <c r="T134" i="1" s="1"/>
  <c r="L135" i="1"/>
  <c r="P135" i="1" s="1"/>
  <c r="T135" i="1" s="1"/>
  <c r="L136" i="1"/>
  <c r="P136" i="1" s="1"/>
  <c r="T136" i="1" s="1"/>
  <c r="L137" i="1"/>
  <c r="P137" i="1" s="1"/>
  <c r="T137" i="1" s="1"/>
  <c r="L138" i="1"/>
  <c r="P138" i="1" s="1"/>
  <c r="T138" i="1" s="1"/>
  <c r="L139" i="1"/>
  <c r="P139" i="1" s="1"/>
  <c r="T139" i="1" s="1"/>
  <c r="L125" i="1"/>
  <c r="P125" i="1" s="1"/>
  <c r="N106" i="1"/>
  <c r="S106" i="1" s="1"/>
  <c r="N107" i="1"/>
  <c r="S107" i="1" s="1"/>
  <c r="N108" i="1"/>
  <c r="S108" i="1" s="1"/>
  <c r="N109" i="1"/>
  <c r="S109" i="1" s="1"/>
  <c r="N110" i="1"/>
  <c r="S110" i="1" s="1"/>
  <c r="N111" i="1"/>
  <c r="S111" i="1" s="1"/>
  <c r="N112" i="1"/>
  <c r="S112" i="1" s="1"/>
  <c r="N113" i="1"/>
  <c r="S113" i="1" s="1"/>
  <c r="N114" i="1"/>
  <c r="S114" i="1" s="1"/>
  <c r="N115" i="1"/>
  <c r="S115" i="1" s="1"/>
  <c r="N116" i="1"/>
  <c r="S116" i="1" s="1"/>
  <c r="N117" i="1"/>
  <c r="S117" i="1" s="1"/>
  <c r="N118" i="1"/>
  <c r="S118" i="1" s="1"/>
  <c r="X118" i="1" s="1"/>
  <c r="N119" i="1"/>
  <c r="S119" i="1" s="1"/>
  <c r="X119" i="1" s="1"/>
  <c r="N105" i="1"/>
  <c r="S105" i="1" s="1"/>
  <c r="X105" i="1" s="1"/>
  <c r="N288" i="1"/>
  <c r="T288" i="1" s="1"/>
  <c r="N289" i="1"/>
  <c r="T289" i="1" s="1"/>
  <c r="N290" i="1"/>
  <c r="T290" i="1" s="1"/>
  <c r="N291" i="1"/>
  <c r="T291" i="1" s="1"/>
  <c r="N292" i="1"/>
  <c r="T292" i="1" s="1"/>
  <c r="N293" i="1"/>
  <c r="T293" i="1" s="1"/>
  <c r="N294" i="1"/>
  <c r="T294" i="1" s="1"/>
  <c r="N295" i="1"/>
  <c r="T295" i="1" s="1"/>
  <c r="N296" i="1"/>
  <c r="T296" i="1" s="1"/>
  <c r="N297" i="1"/>
  <c r="T297" i="1" s="1"/>
  <c r="N298" i="1"/>
  <c r="T298" i="1" s="1"/>
  <c r="N299" i="1"/>
  <c r="T299" i="1" s="1"/>
  <c r="N300" i="1"/>
  <c r="T300" i="1" s="1"/>
  <c r="N301" i="1"/>
  <c r="T301" i="1" s="1"/>
  <c r="N287" i="1"/>
  <c r="T287" i="1" s="1"/>
  <c r="M288" i="1"/>
  <c r="S288" i="1" s="1"/>
  <c r="M289" i="1"/>
  <c r="S289" i="1" s="1"/>
  <c r="M290" i="1"/>
  <c r="S290" i="1" s="1"/>
  <c r="M291" i="1"/>
  <c r="S291" i="1" s="1"/>
  <c r="M292" i="1"/>
  <c r="S292" i="1" s="1"/>
  <c r="M293" i="1"/>
  <c r="S293" i="1" s="1"/>
  <c r="M294" i="1"/>
  <c r="S294" i="1" s="1"/>
  <c r="M295" i="1"/>
  <c r="S295" i="1" s="1"/>
  <c r="M296" i="1"/>
  <c r="S296" i="1" s="1"/>
  <c r="Y296" i="1" s="1"/>
  <c r="M297" i="1"/>
  <c r="S297" i="1" s="1"/>
  <c r="M298" i="1"/>
  <c r="S298" i="1" s="1"/>
  <c r="M299" i="1"/>
  <c r="S299" i="1" s="1"/>
  <c r="Y299" i="1" s="1"/>
  <c r="M300" i="1"/>
  <c r="S300" i="1" s="1"/>
  <c r="Y300" i="1" s="1"/>
  <c r="M301" i="1"/>
  <c r="S301" i="1" s="1"/>
  <c r="M287" i="1"/>
  <c r="S287" i="1" s="1"/>
  <c r="N328" i="1"/>
  <c r="S328" i="1" s="1"/>
  <c r="N329" i="1"/>
  <c r="S329" i="1" s="1"/>
  <c r="N330" i="1"/>
  <c r="S330" i="1" s="1"/>
  <c r="N331" i="1"/>
  <c r="S331" i="1" s="1"/>
  <c r="N332" i="1"/>
  <c r="S332" i="1" s="1"/>
  <c r="N333" i="1"/>
  <c r="S333" i="1" s="1"/>
  <c r="N334" i="1"/>
  <c r="S334" i="1" s="1"/>
  <c r="N335" i="1"/>
  <c r="S335" i="1" s="1"/>
  <c r="N336" i="1"/>
  <c r="S336" i="1" s="1"/>
  <c r="N337" i="1"/>
  <c r="S337" i="1" s="1"/>
  <c r="N338" i="1"/>
  <c r="S338" i="1" s="1"/>
  <c r="N339" i="1"/>
  <c r="S339" i="1" s="1"/>
  <c r="X339" i="1" s="1"/>
  <c r="N340" i="1"/>
  <c r="S340" i="1" s="1"/>
  <c r="N341" i="1"/>
  <c r="S341" i="1" s="1"/>
  <c r="N327" i="1"/>
  <c r="S327" i="1" s="1"/>
  <c r="P267" i="1"/>
  <c r="V267" i="1" s="1"/>
  <c r="P268" i="1"/>
  <c r="V268" i="1" s="1"/>
  <c r="P269" i="1"/>
  <c r="V269" i="1" s="1"/>
  <c r="P270" i="1"/>
  <c r="V270" i="1" s="1"/>
  <c r="P271" i="1"/>
  <c r="V271" i="1" s="1"/>
  <c r="P272" i="1"/>
  <c r="V272" i="1" s="1"/>
  <c r="P273" i="1"/>
  <c r="V273" i="1" s="1"/>
  <c r="P274" i="1"/>
  <c r="V274" i="1" s="1"/>
  <c r="P275" i="1"/>
  <c r="V275" i="1" s="1"/>
  <c r="P276" i="1"/>
  <c r="V276" i="1" s="1"/>
  <c r="AB276" i="1" s="1"/>
  <c r="P277" i="1"/>
  <c r="V277" i="1" s="1"/>
  <c r="P278" i="1"/>
  <c r="V278" i="1" s="1"/>
  <c r="P279" i="1"/>
  <c r="V279" i="1" s="1"/>
  <c r="AB279" i="1" s="1"/>
  <c r="P280" i="1"/>
  <c r="V280" i="1" s="1"/>
  <c r="AB280" i="1" s="1"/>
  <c r="P266" i="1"/>
  <c r="V266" i="1" s="1"/>
  <c r="P167" i="1"/>
  <c r="V167" i="1" s="1"/>
  <c r="P168" i="1"/>
  <c r="V168" i="1" s="1"/>
  <c r="P169" i="1"/>
  <c r="V169" i="1" s="1"/>
  <c r="P170" i="1"/>
  <c r="V170" i="1" s="1"/>
  <c r="P171" i="1"/>
  <c r="V171" i="1" s="1"/>
  <c r="P172" i="1"/>
  <c r="V172" i="1" s="1"/>
  <c r="P173" i="1"/>
  <c r="V173" i="1" s="1"/>
  <c r="P174" i="1"/>
  <c r="V174" i="1" s="1"/>
  <c r="AB174" i="1" s="1"/>
  <c r="P175" i="1"/>
  <c r="V175" i="1" s="1"/>
  <c r="AB175" i="1" s="1"/>
  <c r="P176" i="1"/>
  <c r="V176" i="1" s="1"/>
  <c r="P177" i="1"/>
  <c r="V177" i="1" s="1"/>
  <c r="AB177" i="1" s="1"/>
  <c r="P178" i="1"/>
  <c r="V178" i="1" s="1"/>
  <c r="P179" i="1"/>
  <c r="V179" i="1" s="1"/>
  <c r="AB179" i="1" s="1"/>
  <c r="P180" i="1"/>
  <c r="V180" i="1" s="1"/>
  <c r="AB180" i="1" s="1"/>
  <c r="P166" i="1"/>
  <c r="V166" i="1" s="1"/>
  <c r="J146" i="1"/>
  <c r="M146" i="1" s="1"/>
  <c r="P146" i="1" s="1"/>
  <c r="J147" i="1"/>
  <c r="M147" i="1" s="1"/>
  <c r="J148" i="1"/>
  <c r="M148" i="1" s="1"/>
  <c r="P148" i="1" s="1"/>
  <c r="J149" i="1"/>
  <c r="M149" i="1" s="1"/>
  <c r="J150" i="1"/>
  <c r="M150" i="1" s="1"/>
  <c r="J151" i="1"/>
  <c r="M151" i="1" s="1"/>
  <c r="P151" i="1" s="1"/>
  <c r="J152" i="1"/>
  <c r="M152" i="1" s="1"/>
  <c r="J153" i="1"/>
  <c r="M153" i="1" s="1"/>
  <c r="P153" i="1" s="1"/>
  <c r="J154" i="1"/>
  <c r="M154" i="1" s="1"/>
  <c r="P154" i="1" s="1"/>
  <c r="J155" i="1"/>
  <c r="M155" i="1" s="1"/>
  <c r="J156" i="1"/>
  <c r="M156" i="1" s="1"/>
  <c r="P156" i="1" s="1"/>
  <c r="J157" i="1"/>
  <c r="M157" i="1" s="1"/>
  <c r="P157" i="1" s="1"/>
  <c r="J158" i="1"/>
  <c r="M158" i="1" s="1"/>
  <c r="P158" i="1" s="1"/>
  <c r="J159" i="1"/>
  <c r="M159" i="1" s="1"/>
  <c r="P159" i="1" s="1"/>
  <c r="J145" i="1"/>
  <c r="M145" i="1" s="1"/>
  <c r="S145" i="1" s="1"/>
  <c r="K126" i="1"/>
  <c r="O126" i="1" s="1"/>
  <c r="K127" i="1"/>
  <c r="O127" i="1" s="1"/>
  <c r="K128" i="1"/>
  <c r="O128" i="1" s="1"/>
  <c r="K129" i="1"/>
  <c r="O129" i="1" s="1"/>
  <c r="K130" i="1"/>
  <c r="O130" i="1" s="1"/>
  <c r="S130" i="1" s="1"/>
  <c r="K131" i="1"/>
  <c r="O131" i="1" s="1"/>
  <c r="K132" i="1"/>
  <c r="O132" i="1" s="1"/>
  <c r="K133" i="1"/>
  <c r="O133" i="1" s="1"/>
  <c r="S133" i="1" s="1"/>
  <c r="K134" i="1"/>
  <c r="O134" i="1" s="1"/>
  <c r="S134" i="1" s="1"/>
  <c r="K135" i="1"/>
  <c r="O135" i="1" s="1"/>
  <c r="S135" i="1" s="1"/>
  <c r="K136" i="1"/>
  <c r="O136" i="1" s="1"/>
  <c r="S136" i="1" s="1"/>
  <c r="K137" i="1"/>
  <c r="O137" i="1" s="1"/>
  <c r="S137" i="1" s="1"/>
  <c r="K138" i="1"/>
  <c r="O138" i="1" s="1"/>
  <c r="S138" i="1" s="1"/>
  <c r="K139" i="1"/>
  <c r="O139" i="1" s="1"/>
  <c r="S139" i="1" s="1"/>
  <c r="K125" i="1"/>
  <c r="O125" i="1" s="1"/>
  <c r="M106" i="1"/>
  <c r="R106" i="1" s="1"/>
  <c r="M107" i="1"/>
  <c r="R107" i="1" s="1"/>
  <c r="M108" i="1"/>
  <c r="R108" i="1" s="1"/>
  <c r="W108" i="1" s="1"/>
  <c r="M109" i="1"/>
  <c r="R109" i="1" s="1"/>
  <c r="M110" i="1"/>
  <c r="R110" i="1" s="1"/>
  <c r="M111" i="1"/>
  <c r="R111" i="1" s="1"/>
  <c r="M112" i="1"/>
  <c r="R112" i="1" s="1"/>
  <c r="M113" i="1"/>
  <c r="R113" i="1" s="1"/>
  <c r="M114" i="1"/>
  <c r="R114" i="1" s="1"/>
  <c r="W114" i="1" s="1"/>
  <c r="M115" i="1"/>
  <c r="R115" i="1" s="1"/>
  <c r="W115" i="1" s="1"/>
  <c r="M116" i="1"/>
  <c r="R116" i="1" s="1"/>
  <c r="W116" i="1" s="1"/>
  <c r="M117" i="1"/>
  <c r="R117" i="1" s="1"/>
  <c r="W117" i="1" s="1"/>
  <c r="M118" i="1"/>
  <c r="R118" i="1" s="1"/>
  <c r="W118" i="1" s="1"/>
  <c r="M119" i="1"/>
  <c r="R119" i="1" s="1"/>
  <c r="W119" i="1" s="1"/>
  <c r="M105" i="1"/>
  <c r="R105" i="1" s="1"/>
  <c r="N85" i="1"/>
  <c r="T85" i="1" s="1"/>
  <c r="L328" i="1"/>
  <c r="Q328" i="1" s="1"/>
  <c r="L329" i="1"/>
  <c r="Q329" i="1" s="1"/>
  <c r="L330" i="1"/>
  <c r="Q330" i="1" s="1"/>
  <c r="L331" i="1"/>
  <c r="Q331" i="1" s="1"/>
  <c r="L332" i="1"/>
  <c r="Q332" i="1" s="1"/>
  <c r="L333" i="1"/>
  <c r="Q333" i="1" s="1"/>
  <c r="L334" i="1"/>
  <c r="Q334" i="1" s="1"/>
  <c r="L335" i="1"/>
  <c r="Q335" i="1" s="1"/>
  <c r="L336" i="1"/>
  <c r="Q336" i="1" s="1"/>
  <c r="L337" i="1"/>
  <c r="Q337" i="1" s="1"/>
  <c r="L338" i="1"/>
  <c r="Q338" i="1" s="1"/>
  <c r="L339" i="1"/>
  <c r="Q339" i="1" s="1"/>
  <c r="L340" i="1"/>
  <c r="Q340" i="1" s="1"/>
  <c r="L341" i="1"/>
  <c r="Q341" i="1" s="1"/>
  <c r="V341" i="1" s="1"/>
  <c r="L327" i="1"/>
  <c r="Q327" i="1" s="1"/>
  <c r="M267" i="1"/>
  <c r="S267" i="1" s="1"/>
  <c r="M268" i="1"/>
  <c r="S268" i="1" s="1"/>
  <c r="M269" i="1"/>
  <c r="S269" i="1" s="1"/>
  <c r="M270" i="1"/>
  <c r="S270" i="1" s="1"/>
  <c r="M271" i="1"/>
  <c r="S271" i="1" s="1"/>
  <c r="M272" i="1"/>
  <c r="S272" i="1" s="1"/>
  <c r="M273" i="1"/>
  <c r="S273" i="1" s="1"/>
  <c r="M274" i="1"/>
  <c r="S274" i="1" s="1"/>
  <c r="Y274" i="1" s="1"/>
  <c r="M275" i="1"/>
  <c r="S275" i="1" s="1"/>
  <c r="M276" i="1"/>
  <c r="S276" i="1" s="1"/>
  <c r="Y276" i="1" s="1"/>
  <c r="M277" i="1"/>
  <c r="S277" i="1" s="1"/>
  <c r="Y277" i="1" s="1"/>
  <c r="M278" i="1"/>
  <c r="S278" i="1" s="1"/>
  <c r="Y278" i="1" s="1"/>
  <c r="M279" i="1"/>
  <c r="S279" i="1" s="1"/>
  <c r="Y279" i="1" s="1"/>
  <c r="M280" i="1"/>
  <c r="S280" i="1" s="1"/>
  <c r="Y280" i="1" s="1"/>
  <c r="M266" i="1"/>
  <c r="S266" i="1" s="1"/>
  <c r="K247" i="1"/>
  <c r="O247" i="1" s="1"/>
  <c r="K248" i="1"/>
  <c r="O248" i="1" s="1"/>
  <c r="K249" i="1"/>
  <c r="O249" i="1" s="1"/>
  <c r="K250" i="1"/>
  <c r="O250" i="1" s="1"/>
  <c r="K251" i="1"/>
  <c r="O251" i="1" s="1"/>
  <c r="K252" i="1"/>
  <c r="O252" i="1" s="1"/>
  <c r="K253" i="1"/>
  <c r="O253" i="1" s="1"/>
  <c r="K254" i="1"/>
  <c r="O254" i="1" s="1"/>
  <c r="K255" i="1"/>
  <c r="O255" i="1" s="1"/>
  <c r="S255" i="1" s="1"/>
  <c r="K256" i="1"/>
  <c r="O256" i="1" s="1"/>
  <c r="K257" i="1"/>
  <c r="O257" i="1" s="1"/>
  <c r="S257" i="1" s="1"/>
  <c r="K258" i="1"/>
  <c r="O258" i="1" s="1"/>
  <c r="S258" i="1" s="1"/>
  <c r="K259" i="1"/>
  <c r="O259" i="1" s="1"/>
  <c r="S259" i="1" s="1"/>
  <c r="K260" i="1"/>
  <c r="O260" i="1" s="1"/>
  <c r="S260" i="1" s="1"/>
  <c r="K246" i="1"/>
  <c r="O246" i="1" s="1"/>
  <c r="M187" i="1"/>
  <c r="R187" i="1" s="1"/>
  <c r="M188" i="1"/>
  <c r="R188" i="1" s="1"/>
  <c r="M189" i="1"/>
  <c r="R189" i="1" s="1"/>
  <c r="M190" i="1"/>
  <c r="R190" i="1" s="1"/>
  <c r="M191" i="1"/>
  <c r="R191" i="1" s="1"/>
  <c r="M192" i="1"/>
  <c r="R192" i="1" s="1"/>
  <c r="M193" i="1"/>
  <c r="R193" i="1" s="1"/>
  <c r="M194" i="1"/>
  <c r="R194" i="1" s="1"/>
  <c r="W194" i="1" s="1"/>
  <c r="M195" i="1"/>
  <c r="R195" i="1" s="1"/>
  <c r="M196" i="1"/>
  <c r="R196" i="1" s="1"/>
  <c r="M197" i="1"/>
  <c r="R197" i="1" s="1"/>
  <c r="W197" i="1" s="1"/>
  <c r="M198" i="1"/>
  <c r="R198" i="1" s="1"/>
  <c r="M199" i="1"/>
  <c r="R199" i="1" s="1"/>
  <c r="M200" i="1"/>
  <c r="R200" i="1" s="1"/>
  <c r="W200" i="1" s="1"/>
  <c r="M186" i="1"/>
  <c r="R186" i="1" s="1"/>
  <c r="N167" i="1"/>
  <c r="T167" i="1" s="1"/>
  <c r="Z167" i="1" s="1"/>
  <c r="N168" i="1"/>
  <c r="T168" i="1" s="1"/>
  <c r="N169" i="1"/>
  <c r="T169" i="1" s="1"/>
  <c r="N170" i="1"/>
  <c r="T170" i="1" s="1"/>
  <c r="N171" i="1"/>
  <c r="T171" i="1" s="1"/>
  <c r="N172" i="1"/>
  <c r="T172" i="1" s="1"/>
  <c r="N173" i="1"/>
  <c r="T173" i="1" s="1"/>
  <c r="N174" i="1"/>
  <c r="T174" i="1" s="1"/>
  <c r="N175" i="1"/>
  <c r="T175" i="1" s="1"/>
  <c r="Z175" i="1" s="1"/>
  <c r="N176" i="1"/>
  <c r="T176" i="1" s="1"/>
  <c r="N177" i="1"/>
  <c r="T177" i="1" s="1"/>
  <c r="N178" i="1"/>
  <c r="T178" i="1" s="1"/>
  <c r="Z178" i="1" s="1"/>
  <c r="N179" i="1"/>
  <c r="T179" i="1" s="1"/>
  <c r="Z179" i="1" s="1"/>
  <c r="N180" i="1"/>
  <c r="T180" i="1" s="1"/>
  <c r="Z180" i="1" s="1"/>
  <c r="N166" i="1"/>
  <c r="T166" i="1" s="1"/>
  <c r="K44" i="1"/>
  <c r="O44" i="1" s="1"/>
  <c r="S44" i="1" s="1"/>
  <c r="M328" i="1"/>
  <c r="R328" i="1" s="1"/>
  <c r="M329" i="1"/>
  <c r="R329" i="1" s="1"/>
  <c r="M330" i="1"/>
  <c r="R330" i="1" s="1"/>
  <c r="M331" i="1"/>
  <c r="R331" i="1" s="1"/>
  <c r="M332" i="1"/>
  <c r="R332" i="1" s="1"/>
  <c r="M333" i="1"/>
  <c r="R333" i="1" s="1"/>
  <c r="M334" i="1"/>
  <c r="R334" i="1" s="1"/>
  <c r="M335" i="1"/>
  <c r="R335" i="1" s="1"/>
  <c r="M336" i="1"/>
  <c r="R336" i="1" s="1"/>
  <c r="W336" i="1" s="1"/>
  <c r="M337" i="1"/>
  <c r="R337" i="1" s="1"/>
  <c r="M338" i="1"/>
  <c r="R338" i="1" s="1"/>
  <c r="M339" i="1"/>
  <c r="R339" i="1" s="1"/>
  <c r="W339" i="1" s="1"/>
  <c r="M340" i="1"/>
  <c r="R340" i="1" s="1"/>
  <c r="M341" i="1"/>
  <c r="R341" i="1" s="1"/>
  <c r="M327" i="1"/>
  <c r="R327" i="1" s="1"/>
  <c r="L308" i="1"/>
  <c r="P308" i="1" s="1"/>
  <c r="L309" i="1"/>
  <c r="P309" i="1" s="1"/>
  <c r="L310" i="1"/>
  <c r="P310" i="1" s="1"/>
  <c r="L311" i="1"/>
  <c r="P311" i="1" s="1"/>
  <c r="L312" i="1"/>
  <c r="P312" i="1" s="1"/>
  <c r="L313" i="1"/>
  <c r="P313" i="1" s="1"/>
  <c r="L314" i="1"/>
  <c r="P314" i="1" s="1"/>
  <c r="L315" i="1"/>
  <c r="P315" i="1" s="1"/>
  <c r="L316" i="1"/>
  <c r="P316" i="1" s="1"/>
  <c r="T316" i="1" s="1"/>
  <c r="L317" i="1"/>
  <c r="P317" i="1" s="1"/>
  <c r="L318" i="1"/>
  <c r="P318" i="1" s="1"/>
  <c r="T318" i="1" s="1"/>
  <c r="L319" i="1"/>
  <c r="P319" i="1" s="1"/>
  <c r="T319" i="1" s="1"/>
  <c r="L320" i="1"/>
  <c r="P320" i="1" s="1"/>
  <c r="T320" i="1" s="1"/>
  <c r="L321" i="1"/>
  <c r="P321" i="1" s="1"/>
  <c r="T321" i="1" s="1"/>
  <c r="L307" i="1"/>
  <c r="P307" i="1" s="1"/>
  <c r="P288" i="1"/>
  <c r="V288" i="1" s="1"/>
  <c r="P289" i="1"/>
  <c r="V289" i="1" s="1"/>
  <c r="P290" i="1"/>
  <c r="V290" i="1" s="1"/>
  <c r="AB290" i="1" s="1"/>
  <c r="P291" i="1"/>
  <c r="V291" i="1" s="1"/>
  <c r="P292" i="1"/>
  <c r="V292" i="1" s="1"/>
  <c r="P293" i="1"/>
  <c r="V293" i="1" s="1"/>
  <c r="P294" i="1"/>
  <c r="V294" i="1" s="1"/>
  <c r="P295" i="1"/>
  <c r="V295" i="1" s="1"/>
  <c r="P296" i="1"/>
  <c r="V296" i="1" s="1"/>
  <c r="P297" i="1"/>
  <c r="V297" i="1" s="1"/>
  <c r="P298" i="1"/>
  <c r="V298" i="1" s="1"/>
  <c r="P299" i="1"/>
  <c r="V299" i="1" s="1"/>
  <c r="P300" i="1"/>
  <c r="V300" i="1" s="1"/>
  <c r="P301" i="1"/>
  <c r="V301" i="1" s="1"/>
  <c r="P287" i="1"/>
  <c r="V287" i="1" s="1"/>
  <c r="N267" i="1"/>
  <c r="T267" i="1" s="1"/>
  <c r="N268" i="1"/>
  <c r="T268" i="1" s="1"/>
  <c r="N269" i="1"/>
  <c r="T269" i="1" s="1"/>
  <c r="N270" i="1"/>
  <c r="T270" i="1" s="1"/>
  <c r="N271" i="1"/>
  <c r="T271" i="1" s="1"/>
  <c r="N272" i="1"/>
  <c r="T272" i="1" s="1"/>
  <c r="N273" i="1"/>
  <c r="T273" i="1" s="1"/>
  <c r="N274" i="1"/>
  <c r="T274" i="1" s="1"/>
  <c r="N275" i="1"/>
  <c r="T275" i="1" s="1"/>
  <c r="Z275" i="1" s="1"/>
  <c r="N276" i="1"/>
  <c r="T276" i="1" s="1"/>
  <c r="N277" i="1"/>
  <c r="T277" i="1" s="1"/>
  <c r="N278" i="1"/>
  <c r="T278" i="1" s="1"/>
  <c r="Z278" i="1" s="1"/>
  <c r="N279" i="1"/>
  <c r="T279" i="1" s="1"/>
  <c r="Z279" i="1" s="1"/>
  <c r="N280" i="1"/>
  <c r="T280" i="1" s="1"/>
  <c r="N266" i="1"/>
  <c r="T266" i="1" s="1"/>
  <c r="L247" i="1"/>
  <c r="P247" i="1" s="1"/>
  <c r="L248" i="1"/>
  <c r="P248" i="1" s="1"/>
  <c r="L249" i="1"/>
  <c r="P249" i="1" s="1"/>
  <c r="L250" i="1"/>
  <c r="P250" i="1" s="1"/>
  <c r="L251" i="1"/>
  <c r="P251" i="1" s="1"/>
  <c r="L252" i="1"/>
  <c r="P252" i="1" s="1"/>
  <c r="L253" i="1"/>
  <c r="P253" i="1" s="1"/>
  <c r="L254" i="1"/>
  <c r="P254" i="1" s="1"/>
  <c r="L255" i="1"/>
  <c r="P255" i="1" s="1"/>
  <c r="T255" i="1" s="1"/>
  <c r="L256" i="1"/>
  <c r="P256" i="1" s="1"/>
  <c r="L257" i="1"/>
  <c r="P257" i="1" s="1"/>
  <c r="L258" i="1"/>
  <c r="P258" i="1" s="1"/>
  <c r="T258" i="1" s="1"/>
  <c r="L259" i="1"/>
  <c r="P259" i="1" s="1"/>
  <c r="L260" i="1"/>
  <c r="P260" i="1" s="1"/>
  <c r="L246" i="1"/>
  <c r="P246" i="1" s="1"/>
  <c r="J227" i="1"/>
  <c r="M227" i="1" s="1"/>
  <c r="J228" i="1"/>
  <c r="M228" i="1" s="1"/>
  <c r="J229" i="1"/>
  <c r="M229" i="1" s="1"/>
  <c r="J230" i="1"/>
  <c r="M230" i="1" s="1"/>
  <c r="J231" i="1"/>
  <c r="M231" i="1" s="1"/>
  <c r="J232" i="1"/>
  <c r="M232" i="1" s="1"/>
  <c r="J233" i="1"/>
  <c r="M233" i="1" s="1"/>
  <c r="J234" i="1"/>
  <c r="M234" i="1" s="1"/>
  <c r="J235" i="1"/>
  <c r="M235" i="1" s="1"/>
  <c r="J236" i="1"/>
  <c r="M236" i="1" s="1"/>
  <c r="J237" i="1"/>
  <c r="M237" i="1" s="1"/>
  <c r="J238" i="1"/>
  <c r="M238" i="1" s="1"/>
  <c r="J239" i="1"/>
  <c r="M239" i="1" s="1"/>
  <c r="J240" i="1"/>
  <c r="M240" i="1" s="1"/>
  <c r="J226" i="1"/>
  <c r="M226" i="1" s="1"/>
  <c r="J220" i="1"/>
  <c r="M220" i="1" s="1"/>
  <c r="P220" i="1" s="1"/>
  <c r="J207" i="1"/>
  <c r="M207" i="1" s="1"/>
  <c r="J208" i="1"/>
  <c r="M208" i="1" s="1"/>
  <c r="J209" i="1"/>
  <c r="M209" i="1" s="1"/>
  <c r="J210" i="1"/>
  <c r="M210" i="1" s="1"/>
  <c r="J211" i="1"/>
  <c r="M211" i="1" s="1"/>
  <c r="J212" i="1"/>
  <c r="M212" i="1" s="1"/>
  <c r="J213" i="1"/>
  <c r="M213" i="1" s="1"/>
  <c r="J214" i="1"/>
  <c r="M214" i="1" s="1"/>
  <c r="J215" i="1"/>
  <c r="M215" i="1" s="1"/>
  <c r="P215" i="1" s="1"/>
  <c r="J216" i="1"/>
  <c r="M216" i="1" s="1"/>
  <c r="J217" i="1"/>
  <c r="M217" i="1" s="1"/>
  <c r="J218" i="1"/>
  <c r="M218" i="1" s="1"/>
  <c r="P218" i="1" s="1"/>
  <c r="J219" i="1"/>
  <c r="M219" i="1" s="1"/>
  <c r="J206" i="1"/>
  <c r="M206" i="1" s="1"/>
  <c r="N187" i="1"/>
  <c r="S187" i="1" s="1"/>
  <c r="N188" i="1"/>
  <c r="S188" i="1" s="1"/>
  <c r="N189" i="1"/>
  <c r="S189" i="1" s="1"/>
  <c r="N190" i="1"/>
  <c r="S190" i="1" s="1"/>
  <c r="N191" i="1"/>
  <c r="S191" i="1" s="1"/>
  <c r="N192" i="1"/>
  <c r="S192" i="1" s="1"/>
  <c r="N193" i="1"/>
  <c r="S193" i="1" s="1"/>
  <c r="N194" i="1"/>
  <c r="S194" i="1" s="1"/>
  <c r="N195" i="1"/>
  <c r="S195" i="1" s="1"/>
  <c r="X195" i="1" s="1"/>
  <c r="N196" i="1"/>
  <c r="S196" i="1" s="1"/>
  <c r="N197" i="1"/>
  <c r="S197" i="1" s="1"/>
  <c r="N198" i="1"/>
  <c r="S198" i="1" s="1"/>
  <c r="X198" i="1" s="1"/>
  <c r="N199" i="1"/>
  <c r="S199" i="1" s="1"/>
  <c r="N200" i="1"/>
  <c r="S200" i="1" s="1"/>
  <c r="N186" i="1"/>
  <c r="S186" i="1" s="1"/>
  <c r="O167" i="1"/>
  <c r="U167" i="1" s="1"/>
  <c r="AA167" i="1" s="1"/>
  <c r="O168" i="1"/>
  <c r="U168" i="1" s="1"/>
  <c r="O169" i="1"/>
  <c r="U169" i="1" s="1"/>
  <c r="O170" i="1"/>
  <c r="U170" i="1" s="1"/>
  <c r="O171" i="1"/>
  <c r="U171" i="1" s="1"/>
  <c r="O172" i="1"/>
  <c r="U172" i="1" s="1"/>
  <c r="O173" i="1"/>
  <c r="U173" i="1" s="1"/>
  <c r="O174" i="1"/>
  <c r="U174" i="1" s="1"/>
  <c r="AA174" i="1" s="1"/>
  <c r="O175" i="1"/>
  <c r="U175" i="1" s="1"/>
  <c r="AA175" i="1" s="1"/>
  <c r="O176" i="1"/>
  <c r="U176" i="1" s="1"/>
  <c r="AA176" i="1" s="1"/>
  <c r="O177" i="1"/>
  <c r="U177" i="1" s="1"/>
  <c r="AA177" i="1" s="1"/>
  <c r="O178" i="1"/>
  <c r="U178" i="1" s="1"/>
  <c r="AA178" i="1" s="1"/>
  <c r="O179" i="1"/>
  <c r="U179" i="1" s="1"/>
  <c r="AA179" i="1" s="1"/>
  <c r="O180" i="1"/>
  <c r="U180" i="1" s="1"/>
  <c r="AA180" i="1" s="1"/>
  <c r="O166" i="1"/>
  <c r="U166" i="1" s="1"/>
  <c r="I146" i="1"/>
  <c r="L146" i="1" s="1"/>
  <c r="I147" i="1"/>
  <c r="L147" i="1" s="1"/>
  <c r="I148" i="1"/>
  <c r="L148" i="1" s="1"/>
  <c r="I149" i="1"/>
  <c r="L149" i="1" s="1"/>
  <c r="I150" i="1"/>
  <c r="L150" i="1" s="1"/>
  <c r="I151" i="1"/>
  <c r="L151" i="1" s="1"/>
  <c r="I152" i="1"/>
  <c r="L152" i="1" s="1"/>
  <c r="I153" i="1"/>
  <c r="L153" i="1" s="1"/>
  <c r="O153" i="1" s="1"/>
  <c r="I154" i="1"/>
  <c r="L154" i="1" s="1"/>
  <c r="O154" i="1" s="1"/>
  <c r="I155" i="1"/>
  <c r="L155" i="1" s="1"/>
  <c r="I156" i="1"/>
  <c r="L156" i="1" s="1"/>
  <c r="O156" i="1" s="1"/>
  <c r="I157" i="1"/>
  <c r="L157" i="1" s="1"/>
  <c r="O157" i="1" s="1"/>
  <c r="I158" i="1"/>
  <c r="L158" i="1" s="1"/>
  <c r="O158" i="1" s="1"/>
  <c r="I159" i="1"/>
  <c r="L159" i="1" s="1"/>
  <c r="O159" i="1" s="1"/>
  <c r="I145" i="1"/>
  <c r="L145" i="1" s="1"/>
  <c r="J126" i="1"/>
  <c r="N126" i="1" s="1"/>
  <c r="J127" i="1"/>
  <c r="N127" i="1" s="1"/>
  <c r="J128" i="1"/>
  <c r="N128" i="1" s="1"/>
  <c r="J129" i="1"/>
  <c r="N129" i="1" s="1"/>
  <c r="J130" i="1"/>
  <c r="N130" i="1" s="1"/>
  <c r="J131" i="1"/>
  <c r="N131" i="1" s="1"/>
  <c r="J132" i="1"/>
  <c r="N132" i="1" s="1"/>
  <c r="R132" i="1" s="1"/>
  <c r="J133" i="1"/>
  <c r="N133" i="1" s="1"/>
  <c r="R133" i="1" s="1"/>
  <c r="J134" i="1"/>
  <c r="N134" i="1" s="1"/>
  <c r="R134" i="1" s="1"/>
  <c r="J135" i="1"/>
  <c r="N135" i="1" s="1"/>
  <c r="R135" i="1" s="1"/>
  <c r="J136" i="1"/>
  <c r="N136" i="1" s="1"/>
  <c r="R136" i="1" s="1"/>
  <c r="J137" i="1"/>
  <c r="N137" i="1" s="1"/>
  <c r="R137" i="1" s="1"/>
  <c r="J138" i="1"/>
  <c r="N138" i="1" s="1"/>
  <c r="R138" i="1" s="1"/>
  <c r="J139" i="1"/>
  <c r="N139" i="1" s="1"/>
  <c r="R139" i="1" s="1"/>
  <c r="J125" i="1"/>
  <c r="N125" i="1" s="1"/>
  <c r="L106" i="1"/>
  <c r="Q106" i="1" s="1"/>
  <c r="L107" i="1"/>
  <c r="Q107" i="1" s="1"/>
  <c r="L108" i="1"/>
  <c r="Q108" i="1" s="1"/>
  <c r="L109" i="1"/>
  <c r="Q109" i="1" s="1"/>
  <c r="L110" i="1"/>
  <c r="Q110" i="1" s="1"/>
  <c r="L111" i="1"/>
  <c r="Q111" i="1" s="1"/>
  <c r="L112" i="1"/>
  <c r="Q112" i="1" s="1"/>
  <c r="L113" i="1"/>
  <c r="Q113" i="1" s="1"/>
  <c r="V113" i="1" s="1"/>
  <c r="L114" i="1"/>
  <c r="Q114" i="1" s="1"/>
  <c r="V114" i="1" s="1"/>
  <c r="L115" i="1"/>
  <c r="Q115" i="1" s="1"/>
  <c r="L116" i="1"/>
  <c r="Q116" i="1" s="1"/>
  <c r="V116" i="1" s="1"/>
  <c r="L117" i="1"/>
  <c r="Q117" i="1" s="1"/>
  <c r="V117" i="1" s="1"/>
  <c r="L118" i="1"/>
  <c r="Q118" i="1" s="1"/>
  <c r="V118" i="1" s="1"/>
  <c r="L119" i="1"/>
  <c r="Q119" i="1" s="1"/>
  <c r="L105" i="1"/>
  <c r="Q105" i="1" s="1"/>
  <c r="M87" i="1"/>
  <c r="S87" i="1" s="1"/>
  <c r="AE87" i="1" s="1"/>
  <c r="L287" i="1"/>
  <c r="R287" i="1" s="1"/>
  <c r="H226" i="1"/>
  <c r="K226" i="1" s="1"/>
  <c r="H206" i="1"/>
  <c r="K206" i="1" s="1"/>
  <c r="K186" i="1"/>
  <c r="P186" i="1" s="1"/>
  <c r="L166" i="1"/>
  <c r="R166" i="1" s="1"/>
  <c r="J106" i="1"/>
  <c r="O106" i="1" s="1"/>
  <c r="J105" i="1"/>
  <c r="O105" i="1" s="1"/>
  <c r="K85" i="1"/>
  <c r="Q85" i="1" s="1"/>
  <c r="P86" i="1"/>
  <c r="V86" i="1" s="1"/>
  <c r="AH86" i="1" s="1"/>
  <c r="P87" i="1"/>
  <c r="V87" i="1" s="1"/>
  <c r="AH87" i="1" s="1"/>
  <c r="P88" i="1"/>
  <c r="V88" i="1" s="1"/>
  <c r="P89" i="1"/>
  <c r="V89" i="1" s="1"/>
  <c r="P90" i="1"/>
  <c r="V90" i="1" s="1"/>
  <c r="P91" i="1"/>
  <c r="V91" i="1" s="1"/>
  <c r="P92" i="1"/>
  <c r="V92" i="1" s="1"/>
  <c r="AB92" i="1" s="1"/>
  <c r="P93" i="1"/>
  <c r="V93" i="1" s="1"/>
  <c r="AB93" i="1" s="1"/>
  <c r="P94" i="1"/>
  <c r="V94" i="1" s="1"/>
  <c r="AB94" i="1" s="1"/>
  <c r="P95" i="1"/>
  <c r="V95" i="1" s="1"/>
  <c r="P96" i="1"/>
  <c r="V96" i="1" s="1"/>
  <c r="AB96" i="1" s="1"/>
  <c r="P97" i="1"/>
  <c r="V97" i="1" s="1"/>
  <c r="P98" i="1"/>
  <c r="V98" i="1" s="1"/>
  <c r="AB98" i="1" s="1"/>
  <c r="P99" i="1"/>
  <c r="V99" i="1" s="1"/>
  <c r="AB99" i="1" s="1"/>
  <c r="P85" i="1"/>
  <c r="V85" i="1" s="1"/>
  <c r="O86" i="1"/>
  <c r="U86" i="1" s="1"/>
  <c r="O87" i="1"/>
  <c r="U87" i="1" s="1"/>
  <c r="AG87" i="1" s="1"/>
  <c r="O88" i="1"/>
  <c r="U88" i="1" s="1"/>
  <c r="O89" i="1"/>
  <c r="U89" i="1" s="1"/>
  <c r="O90" i="1"/>
  <c r="U90" i="1" s="1"/>
  <c r="O91" i="1"/>
  <c r="U91" i="1" s="1"/>
  <c r="AA91" i="1" s="1"/>
  <c r="O92" i="1"/>
  <c r="U92" i="1" s="1"/>
  <c r="O93" i="1"/>
  <c r="U93" i="1" s="1"/>
  <c r="AA93" i="1" s="1"/>
  <c r="O94" i="1"/>
  <c r="U94" i="1" s="1"/>
  <c r="AA94" i="1" s="1"/>
  <c r="O95" i="1"/>
  <c r="U95" i="1" s="1"/>
  <c r="AA95" i="1" s="1"/>
  <c r="O96" i="1"/>
  <c r="U96" i="1" s="1"/>
  <c r="AA96" i="1" s="1"/>
  <c r="O97" i="1"/>
  <c r="U97" i="1" s="1"/>
  <c r="AA97" i="1" s="1"/>
  <c r="O98" i="1"/>
  <c r="U98" i="1" s="1"/>
  <c r="O99" i="1"/>
  <c r="U99" i="1" s="1"/>
  <c r="AA99" i="1" s="1"/>
  <c r="O85" i="1"/>
  <c r="U85" i="1" s="1"/>
  <c r="N86" i="1"/>
  <c r="T86" i="1" s="1"/>
  <c r="AF86" i="1" s="1"/>
  <c r="N87" i="1"/>
  <c r="T87" i="1" s="1"/>
  <c r="N88" i="1"/>
  <c r="T88" i="1" s="1"/>
  <c r="Z88" i="1" s="1"/>
  <c r="N89" i="1"/>
  <c r="T89" i="1" s="1"/>
  <c r="Z89" i="1" s="1"/>
  <c r="N90" i="1"/>
  <c r="T90" i="1" s="1"/>
  <c r="N91" i="1"/>
  <c r="T91" i="1" s="1"/>
  <c r="Z91" i="1" s="1"/>
  <c r="N92" i="1"/>
  <c r="T92" i="1" s="1"/>
  <c r="Z92" i="1" s="1"/>
  <c r="N93" i="1"/>
  <c r="T93" i="1" s="1"/>
  <c r="Z93" i="1" s="1"/>
  <c r="N94" i="1"/>
  <c r="T94" i="1" s="1"/>
  <c r="Z94" i="1" s="1"/>
  <c r="N95" i="1"/>
  <c r="T95" i="1" s="1"/>
  <c r="Z95" i="1" s="1"/>
  <c r="N96" i="1"/>
  <c r="T96" i="1" s="1"/>
  <c r="Z96" i="1" s="1"/>
  <c r="N97" i="1"/>
  <c r="T97" i="1" s="1"/>
  <c r="Z97" i="1" s="1"/>
  <c r="N98" i="1"/>
  <c r="T98" i="1" s="1"/>
  <c r="Z98" i="1" s="1"/>
  <c r="N99" i="1"/>
  <c r="T99" i="1" s="1"/>
  <c r="Z99" i="1" s="1"/>
  <c r="M99" i="1"/>
  <c r="S99" i="1" s="1"/>
  <c r="Y99" i="1" s="1"/>
  <c r="M86" i="1"/>
  <c r="S86" i="1" s="1"/>
  <c r="M88" i="1"/>
  <c r="S88" i="1" s="1"/>
  <c r="M89" i="1"/>
  <c r="S89" i="1" s="1"/>
  <c r="M90" i="1"/>
  <c r="S90" i="1" s="1"/>
  <c r="Y90" i="1" s="1"/>
  <c r="M91" i="1"/>
  <c r="S91" i="1" s="1"/>
  <c r="Y91" i="1" s="1"/>
  <c r="M92" i="1"/>
  <c r="S92" i="1" s="1"/>
  <c r="Y92" i="1" s="1"/>
  <c r="M93" i="1"/>
  <c r="S93" i="1" s="1"/>
  <c r="Y93" i="1" s="1"/>
  <c r="M94" i="1"/>
  <c r="S94" i="1" s="1"/>
  <c r="Y94" i="1" s="1"/>
  <c r="M95" i="1"/>
  <c r="S95" i="1" s="1"/>
  <c r="Y95" i="1" s="1"/>
  <c r="M96" i="1"/>
  <c r="S96" i="1" s="1"/>
  <c r="Y96" i="1" s="1"/>
  <c r="M97" i="1"/>
  <c r="S97" i="1" s="1"/>
  <c r="Y97" i="1" s="1"/>
  <c r="M98" i="1"/>
  <c r="S98" i="1" s="1"/>
  <c r="Y98" i="1" s="1"/>
  <c r="L85" i="1"/>
  <c r="R85" i="1" s="1"/>
  <c r="AD85" i="1" s="1"/>
  <c r="M85" i="1"/>
  <c r="S85" i="1" s="1"/>
  <c r="AE85" i="1" s="1"/>
  <c r="J65" i="1"/>
  <c r="M65" i="1" s="1"/>
  <c r="J66" i="1"/>
  <c r="M66" i="1" s="1"/>
  <c r="S66" i="1" s="1"/>
  <c r="J67" i="1"/>
  <c r="M67" i="1" s="1"/>
  <c r="J68" i="1"/>
  <c r="M68" i="1" s="1"/>
  <c r="P68" i="1" s="1"/>
  <c r="J69" i="1"/>
  <c r="M69" i="1" s="1"/>
  <c r="J70" i="1"/>
  <c r="M70" i="1" s="1"/>
  <c r="J71" i="1"/>
  <c r="M71" i="1" s="1"/>
  <c r="J72" i="1"/>
  <c r="M72" i="1" s="1"/>
  <c r="P72" i="1" s="1"/>
  <c r="J73" i="1"/>
  <c r="M73" i="1" s="1"/>
  <c r="P73" i="1" s="1"/>
  <c r="J74" i="1"/>
  <c r="M74" i="1" s="1"/>
  <c r="P74" i="1" s="1"/>
  <c r="J75" i="1"/>
  <c r="M75" i="1" s="1"/>
  <c r="P75" i="1" s="1"/>
  <c r="J76" i="1"/>
  <c r="M76" i="1" s="1"/>
  <c r="P76" i="1" s="1"/>
  <c r="J77" i="1"/>
  <c r="M77" i="1" s="1"/>
  <c r="P77" i="1" s="1"/>
  <c r="J78" i="1"/>
  <c r="M78" i="1" s="1"/>
  <c r="J64" i="1"/>
  <c r="M64" i="1" s="1"/>
  <c r="I64" i="1"/>
  <c r="L64" i="1" s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2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0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287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6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4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2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0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18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66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4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2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05" i="1"/>
  <c r="H4" i="1"/>
  <c r="K4" i="1" s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85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6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44" i="1"/>
  <c r="F9" i="1"/>
  <c r="AH85" i="1" l="1"/>
  <c r="AH88" i="1" s="1"/>
  <c r="AH91" i="1" s="1"/>
  <c r="AH94" i="1" s="1"/>
  <c r="AH97" i="1" s="1"/>
  <c r="AB85" i="1"/>
  <c r="X125" i="1"/>
  <c r="X128" i="1" s="1"/>
  <c r="X131" i="1" s="1"/>
  <c r="X134" i="1" s="1"/>
  <c r="X137" i="1" s="1"/>
  <c r="AC129" i="1" s="1"/>
  <c r="T125" i="1"/>
  <c r="AA87" i="1"/>
  <c r="Y85" i="1"/>
  <c r="AG167" i="1"/>
  <c r="AG170" i="1" s="1"/>
  <c r="AG173" i="1" s="1"/>
  <c r="AG176" i="1" s="1"/>
  <c r="AG179" i="1" s="1"/>
  <c r="AN171" i="1" s="1"/>
  <c r="AF167" i="1"/>
  <c r="AF170" i="1" s="1"/>
  <c r="AF173" i="1" s="1"/>
  <c r="AF176" i="1" s="1"/>
  <c r="AF179" i="1" s="1"/>
  <c r="AM171" i="1" s="1"/>
  <c r="Q206" i="1"/>
  <c r="N206" i="1"/>
  <c r="AA267" i="1"/>
  <c r="AG267" i="1"/>
  <c r="AG270" i="1" s="1"/>
  <c r="AG273" i="1" s="1"/>
  <c r="AG276" i="1" s="1"/>
  <c r="AG279" i="1" s="1"/>
  <c r="S128" i="1"/>
  <c r="Z300" i="1"/>
  <c r="AC289" i="1"/>
  <c r="AI289" i="1"/>
  <c r="AI292" i="1" s="1"/>
  <c r="AI295" i="1" s="1"/>
  <c r="AI298" i="1" s="1"/>
  <c r="AI301" i="1" s="1"/>
  <c r="R64" i="1"/>
  <c r="O64" i="1"/>
  <c r="AB186" i="1"/>
  <c r="AB189" i="1" s="1"/>
  <c r="AB192" i="1" s="1"/>
  <c r="AB195" i="1" s="1"/>
  <c r="AB198" i="1" s="1"/>
  <c r="W186" i="1"/>
  <c r="W109" i="1"/>
  <c r="Z292" i="1"/>
  <c r="P70" i="1"/>
  <c r="O149" i="1"/>
  <c r="P234" i="1"/>
  <c r="AB300" i="1"/>
  <c r="AB292" i="1"/>
  <c r="T311" i="1"/>
  <c r="Z177" i="1"/>
  <c r="Z169" i="1"/>
  <c r="V334" i="1"/>
  <c r="Y288" i="1"/>
  <c r="AE288" i="1"/>
  <c r="AE291" i="1" s="1"/>
  <c r="AE294" i="1" s="1"/>
  <c r="AE297" i="1" s="1"/>
  <c r="AE300" i="1" s="1"/>
  <c r="Q4" i="1"/>
  <c r="N4" i="1"/>
  <c r="R130" i="1"/>
  <c r="X187" i="1"/>
  <c r="AC187" i="1"/>
  <c r="AC190" i="1" s="1"/>
  <c r="AC193" i="1" s="1"/>
  <c r="AC196" i="1" s="1"/>
  <c r="AC199" i="1" s="1"/>
  <c r="P213" i="1"/>
  <c r="Z271" i="1"/>
  <c r="S254" i="1"/>
  <c r="V333" i="1"/>
  <c r="Y295" i="1"/>
  <c r="P69" i="1"/>
  <c r="S69" i="1"/>
  <c r="S72" i="1" s="1"/>
  <c r="S75" i="1" s="1"/>
  <c r="S78" i="1" s="1"/>
  <c r="AA90" i="1"/>
  <c r="AG90" i="1"/>
  <c r="AG93" i="1" s="1"/>
  <c r="AG96" i="1" s="1"/>
  <c r="AG99" i="1" s="1"/>
  <c r="S67" i="1"/>
  <c r="S70" i="1" s="1"/>
  <c r="S73" i="1" s="1"/>
  <c r="S76" i="1" s="1"/>
  <c r="P67" i="1"/>
  <c r="T105" i="1"/>
  <c r="Y105" i="1"/>
  <c r="P235" i="1"/>
  <c r="AF266" i="1"/>
  <c r="AF269" i="1" s="1"/>
  <c r="AF272" i="1" s="1"/>
  <c r="AF275" i="1" s="1"/>
  <c r="AF278" i="1" s="1"/>
  <c r="Z266" i="1"/>
  <c r="W331" i="1"/>
  <c r="S248" i="1"/>
  <c r="W248" i="1"/>
  <c r="W251" i="1" s="1"/>
  <c r="W254" i="1" s="1"/>
  <c r="W257" i="1" s="1"/>
  <c r="W260" i="1" s="1"/>
  <c r="W113" i="1"/>
  <c r="Z296" i="1"/>
  <c r="AA279" i="1"/>
  <c r="W340" i="1"/>
  <c r="W191" i="1"/>
  <c r="AC188" i="1"/>
  <c r="AC191" i="1" s="1"/>
  <c r="AC194" i="1" s="1"/>
  <c r="AC197" i="1" s="1"/>
  <c r="AC200" i="1" s="1"/>
  <c r="X188" i="1"/>
  <c r="Z280" i="1"/>
  <c r="W330" i="1"/>
  <c r="W188" i="1"/>
  <c r="AB188" i="1"/>
  <c r="AB191" i="1" s="1"/>
  <c r="AB194" i="1" s="1"/>
  <c r="AB197" i="1" s="1"/>
  <c r="AB200" i="1" s="1"/>
  <c r="AB269" i="1"/>
  <c r="AA270" i="1"/>
  <c r="W335" i="1"/>
  <c r="T250" i="1"/>
  <c r="S206" i="1"/>
  <c r="P206" i="1"/>
  <c r="R145" i="1"/>
  <c r="R148" i="1" s="1"/>
  <c r="R151" i="1" s="1"/>
  <c r="R154" i="1" s="1"/>
  <c r="R157" i="1" s="1"/>
  <c r="O145" i="1"/>
  <c r="T126" i="1"/>
  <c r="X126" i="1"/>
  <c r="X129" i="1" s="1"/>
  <c r="X132" i="1" s="1"/>
  <c r="X135" i="1" s="1"/>
  <c r="X138" i="1" s="1"/>
  <c r="AC130" i="1" s="1"/>
  <c r="AF87" i="1"/>
  <c r="AF90" i="1" s="1"/>
  <c r="AF93" i="1" s="1"/>
  <c r="AF96" i="1" s="1"/>
  <c r="AF99" i="1" s="1"/>
  <c r="Z87" i="1"/>
  <c r="AG86" i="1"/>
  <c r="AA86" i="1"/>
  <c r="W85" i="1"/>
  <c r="AC85" i="1"/>
  <c r="AE88" i="1"/>
  <c r="AE91" i="1" s="1"/>
  <c r="AE94" i="1" s="1"/>
  <c r="AE97" i="1" s="1"/>
  <c r="Y88" i="1"/>
  <c r="AA98" i="1"/>
  <c r="AB91" i="1"/>
  <c r="AB95" i="1"/>
  <c r="AD166" i="1"/>
  <c r="X166" i="1"/>
  <c r="R129" i="1"/>
  <c r="O148" i="1"/>
  <c r="AA168" i="1"/>
  <c r="AG168" i="1"/>
  <c r="AG171" i="1" s="1"/>
  <c r="AG174" i="1" s="1"/>
  <c r="AG177" i="1" s="1"/>
  <c r="AG180" i="1" s="1"/>
  <c r="S226" i="1"/>
  <c r="S229" i="1" s="1"/>
  <c r="S232" i="1" s="1"/>
  <c r="S235" i="1" s="1"/>
  <c r="S238" i="1" s="1"/>
  <c r="P226" i="1"/>
  <c r="P233" i="1"/>
  <c r="T260" i="1"/>
  <c r="T252" i="1"/>
  <c r="AB299" i="1"/>
  <c r="AB291" i="1"/>
  <c r="T310" i="1"/>
  <c r="W337" i="1"/>
  <c r="W329" i="1"/>
  <c r="AB329" i="1"/>
  <c r="AB332" i="1" s="1"/>
  <c r="AB335" i="1" s="1"/>
  <c r="AB338" i="1" s="1"/>
  <c r="AB341" i="1" s="1"/>
  <c r="Z176" i="1"/>
  <c r="AF168" i="1"/>
  <c r="AF171" i="1" s="1"/>
  <c r="AF174" i="1" s="1"/>
  <c r="AF177" i="1" s="1"/>
  <c r="AF180" i="1" s="1"/>
  <c r="Z168" i="1"/>
  <c r="W195" i="1"/>
  <c r="W187" i="1"/>
  <c r="AB187" i="1"/>
  <c r="AB190" i="1" s="1"/>
  <c r="AB193" i="1" s="1"/>
  <c r="AB196" i="1" s="1"/>
  <c r="AB199" i="1" s="1"/>
  <c r="Y266" i="1"/>
  <c r="AE266" i="1"/>
  <c r="Y273" i="1"/>
  <c r="W111" i="1"/>
  <c r="P149" i="1"/>
  <c r="AB268" i="1"/>
  <c r="AH268" i="1"/>
  <c r="AH271" i="1" s="1"/>
  <c r="AH274" i="1" s="1"/>
  <c r="AH277" i="1" s="1"/>
  <c r="AH280" i="1" s="1"/>
  <c r="X336" i="1"/>
  <c r="AC328" i="1"/>
  <c r="AC331" i="1" s="1"/>
  <c r="AC334" i="1" s="1"/>
  <c r="AC337" i="1" s="1"/>
  <c r="AC340" i="1" s="1"/>
  <c r="X328" i="1"/>
  <c r="Z287" i="1"/>
  <c r="AF287" i="1"/>
  <c r="AF290" i="1" s="1"/>
  <c r="AF293" i="1" s="1"/>
  <c r="AF296" i="1" s="1"/>
  <c r="AF299" i="1" s="1"/>
  <c r="Z294" i="1"/>
  <c r="X111" i="1"/>
  <c r="T130" i="1"/>
  <c r="AC299" i="1"/>
  <c r="AC291" i="1"/>
  <c r="AA269" i="1"/>
  <c r="AD287" i="1"/>
  <c r="X287" i="1"/>
  <c r="U186" i="1"/>
  <c r="Z186" i="1"/>
  <c r="W334" i="1"/>
  <c r="AB301" i="1"/>
  <c r="Z276" i="1"/>
  <c r="T249" i="1"/>
  <c r="P216" i="1"/>
  <c r="X192" i="1"/>
  <c r="R131" i="1"/>
  <c r="X107" i="1"/>
  <c r="AC107" i="1"/>
  <c r="AC110" i="1" s="1"/>
  <c r="AC113" i="1" s="1"/>
  <c r="AC116" i="1" s="1"/>
  <c r="AC119" i="1" s="1"/>
  <c r="X341" i="1"/>
  <c r="AC105" i="1"/>
  <c r="AC108" i="1" s="1"/>
  <c r="AC111" i="1" s="1"/>
  <c r="AC114" i="1" s="1"/>
  <c r="AC117" i="1" s="1"/>
  <c r="O150" i="1"/>
  <c r="Y289" i="1"/>
  <c r="AE289" i="1"/>
  <c r="AE292" i="1" s="1"/>
  <c r="AE295" i="1" s="1"/>
  <c r="AE298" i="1" s="1"/>
  <c r="AE301" i="1" s="1"/>
  <c r="V110" i="1"/>
  <c r="V327" i="1"/>
  <c r="AA327" i="1"/>
  <c r="AA330" i="1" s="1"/>
  <c r="AA333" i="1" s="1"/>
  <c r="AA336" i="1" s="1"/>
  <c r="AA339" i="1" s="1"/>
  <c r="P71" i="1"/>
  <c r="P78" i="1"/>
  <c r="AG85" i="1"/>
  <c r="AG88" i="1" s="1"/>
  <c r="AG91" i="1" s="1"/>
  <c r="AG94" i="1" s="1"/>
  <c r="AG97" i="1" s="1"/>
  <c r="AA85" i="1"/>
  <c r="T106" i="1"/>
  <c r="Y106" i="1"/>
  <c r="X196" i="1"/>
  <c r="W196" i="1"/>
  <c r="AE90" i="1"/>
  <c r="AE93" i="1" s="1"/>
  <c r="AE96" i="1" s="1"/>
  <c r="AE99" i="1" s="1"/>
  <c r="AH89" i="1"/>
  <c r="AH92" i="1" s="1"/>
  <c r="AH95" i="1" s="1"/>
  <c r="AH98" i="1" s="1"/>
  <c r="AB89" i="1"/>
  <c r="X85" i="1"/>
  <c r="Z86" i="1"/>
  <c r="O155" i="1"/>
  <c r="R147" i="1"/>
  <c r="R150" i="1" s="1"/>
  <c r="R153" i="1" s="1"/>
  <c r="R156" i="1" s="1"/>
  <c r="R159" i="1" s="1"/>
  <c r="O147" i="1"/>
  <c r="P212" i="1"/>
  <c r="P240" i="1"/>
  <c r="P232" i="1"/>
  <c r="T259" i="1"/>
  <c r="T251" i="1"/>
  <c r="T317" i="1"/>
  <c r="T309" i="1"/>
  <c r="X309" i="1"/>
  <c r="X312" i="1" s="1"/>
  <c r="X315" i="1" s="1"/>
  <c r="X318" i="1" s="1"/>
  <c r="X321" i="1" s="1"/>
  <c r="AB328" i="1"/>
  <c r="AB331" i="1" s="1"/>
  <c r="AB334" i="1" s="1"/>
  <c r="AB337" i="1" s="1"/>
  <c r="AB340" i="1" s="1"/>
  <c r="W328" i="1"/>
  <c r="W246" i="1"/>
  <c r="W249" i="1" s="1"/>
  <c r="W252" i="1" s="1"/>
  <c r="W255" i="1" s="1"/>
  <c r="W258" i="1" s="1"/>
  <c r="S246" i="1"/>
  <c r="S253" i="1"/>
  <c r="V340" i="1"/>
  <c r="V332" i="1"/>
  <c r="W110" i="1"/>
  <c r="S129" i="1"/>
  <c r="AB176" i="1"/>
  <c r="AB168" i="1"/>
  <c r="AH168" i="1"/>
  <c r="AH171" i="1" s="1"/>
  <c r="AH174" i="1" s="1"/>
  <c r="AH177" i="1" s="1"/>
  <c r="AH180" i="1" s="1"/>
  <c r="AB275" i="1"/>
  <c r="AB267" i="1"/>
  <c r="AH267" i="1"/>
  <c r="AH270" i="1" s="1"/>
  <c r="AH273" i="1" s="1"/>
  <c r="AH276" i="1" s="1"/>
  <c r="AH279" i="1" s="1"/>
  <c r="AO269" i="1" s="1"/>
  <c r="X335" i="1"/>
  <c r="AE287" i="1"/>
  <c r="AE290" i="1" s="1"/>
  <c r="AE293" i="1" s="1"/>
  <c r="AE296" i="1" s="1"/>
  <c r="AE299" i="1" s="1"/>
  <c r="Y287" i="1"/>
  <c r="Y294" i="1"/>
  <c r="X110" i="1"/>
  <c r="T129" i="1"/>
  <c r="AA276" i="1"/>
  <c r="W332" i="1"/>
  <c r="X247" i="1"/>
  <c r="X250" i="1" s="1"/>
  <c r="X253" i="1" s="1"/>
  <c r="X256" i="1" s="1"/>
  <c r="X259" i="1" s="1"/>
  <c r="T247" i="1"/>
  <c r="X106" i="1"/>
  <c r="AC106" i="1"/>
  <c r="X340" i="1"/>
  <c r="AC290" i="1"/>
  <c r="Z301" i="1"/>
  <c r="AG268" i="1"/>
  <c r="AG271" i="1" s="1"/>
  <c r="AG274" i="1" s="1"/>
  <c r="AG277" i="1" s="1"/>
  <c r="AG280" i="1" s="1"/>
  <c r="AA268" i="1"/>
  <c r="V105" i="1"/>
  <c r="AA105" i="1"/>
  <c r="AA170" i="1"/>
  <c r="T312" i="1"/>
  <c r="AB171" i="1"/>
  <c r="X113" i="1"/>
  <c r="P228" i="1"/>
  <c r="S228" i="1"/>
  <c r="S231" i="1" s="1"/>
  <c r="S234" i="1" s="1"/>
  <c r="S237" i="1" s="1"/>
  <c r="S240" i="1" s="1"/>
  <c r="AA171" i="1"/>
  <c r="X115" i="1"/>
  <c r="S64" i="1"/>
  <c r="P64" i="1"/>
  <c r="X246" i="1"/>
  <c r="X249" i="1" s="1"/>
  <c r="X252" i="1" s="1"/>
  <c r="X255" i="1" s="1"/>
  <c r="X258" i="1" s="1"/>
  <c r="T246" i="1"/>
  <c r="AB277" i="1"/>
  <c r="X114" i="1"/>
  <c r="AC297" i="1"/>
  <c r="AE86" i="1"/>
  <c r="AE89" i="1" s="1"/>
  <c r="AE92" i="1" s="1"/>
  <c r="AE95" i="1" s="1"/>
  <c r="AE98" i="1" s="1"/>
  <c r="Y86" i="1"/>
  <c r="AA92" i="1"/>
  <c r="V108" i="1"/>
  <c r="AA108" i="1"/>
  <c r="AA111" i="1" s="1"/>
  <c r="AA114" i="1" s="1"/>
  <c r="AA117" i="1" s="1"/>
  <c r="R127" i="1"/>
  <c r="V127" i="1"/>
  <c r="V130" i="1" s="1"/>
  <c r="V133" i="1" s="1"/>
  <c r="V136" i="1" s="1"/>
  <c r="V139" i="1" s="1"/>
  <c r="R146" i="1"/>
  <c r="R149" i="1" s="1"/>
  <c r="R152" i="1" s="1"/>
  <c r="R155" i="1" s="1"/>
  <c r="R158" i="1" s="1"/>
  <c r="O146" i="1"/>
  <c r="AC186" i="1"/>
  <c r="X186" i="1"/>
  <c r="X193" i="1"/>
  <c r="P219" i="1"/>
  <c r="P211" i="1"/>
  <c r="P239" i="1"/>
  <c r="P231" i="1"/>
  <c r="Z277" i="1"/>
  <c r="Z269" i="1"/>
  <c r="AB297" i="1"/>
  <c r="AH289" i="1"/>
  <c r="AH292" i="1" s="1"/>
  <c r="AH295" i="1" s="1"/>
  <c r="AH298" i="1" s="1"/>
  <c r="AH301" i="1" s="1"/>
  <c r="AB289" i="1"/>
  <c r="T308" i="1"/>
  <c r="X308" i="1"/>
  <c r="X311" i="1" s="1"/>
  <c r="X314" i="1" s="1"/>
  <c r="X317" i="1" s="1"/>
  <c r="X320" i="1" s="1"/>
  <c r="Z174" i="1"/>
  <c r="W193" i="1"/>
  <c r="S252" i="1"/>
  <c r="Y271" i="1"/>
  <c r="V339" i="1"/>
  <c r="V331" i="1"/>
  <c r="P155" i="1"/>
  <c r="S147" i="1"/>
  <c r="S150" i="1" s="1"/>
  <c r="S153" i="1" s="1"/>
  <c r="S156" i="1" s="1"/>
  <c r="S159" i="1" s="1"/>
  <c r="P147" i="1"/>
  <c r="AH167" i="1"/>
  <c r="AB167" i="1"/>
  <c r="AB274" i="1"/>
  <c r="X327" i="1"/>
  <c r="AC327" i="1"/>
  <c r="AC330" i="1" s="1"/>
  <c r="AC333" i="1" s="1"/>
  <c r="AC336" i="1" s="1"/>
  <c r="AC339" i="1" s="1"/>
  <c r="X334" i="1"/>
  <c r="Y301" i="1"/>
  <c r="Y293" i="1"/>
  <c r="X117" i="1"/>
  <c r="X109" i="1"/>
  <c r="AC109" i="1"/>
  <c r="AC112" i="1" s="1"/>
  <c r="AC115" i="1" s="1"/>
  <c r="AC118" i="1" s="1"/>
  <c r="T128" i="1"/>
  <c r="AA275" i="1"/>
  <c r="X307" i="1"/>
  <c r="X310" i="1" s="1"/>
  <c r="X313" i="1" s="1"/>
  <c r="X316" i="1" s="1"/>
  <c r="X319" i="1" s="1"/>
  <c r="T307" i="1"/>
  <c r="AB298" i="1"/>
  <c r="Z270" i="1"/>
  <c r="P237" i="1"/>
  <c r="AG166" i="1"/>
  <c r="AG169" i="1" s="1"/>
  <c r="AG172" i="1" s="1"/>
  <c r="AG175" i="1" s="1"/>
  <c r="AG178" i="1" s="1"/>
  <c r="AA166" i="1"/>
  <c r="O152" i="1"/>
  <c r="R128" i="1"/>
  <c r="AB173" i="1"/>
  <c r="AH266" i="1"/>
  <c r="AH269" i="1" s="1"/>
  <c r="AH272" i="1" s="1"/>
  <c r="AH275" i="1" s="1"/>
  <c r="AH278" i="1" s="1"/>
  <c r="AB266" i="1"/>
  <c r="S256" i="1"/>
  <c r="V335" i="1"/>
  <c r="Y297" i="1"/>
  <c r="Z288" i="1"/>
  <c r="AF288" i="1"/>
  <c r="AF291" i="1" s="1"/>
  <c r="AF294" i="1" s="1"/>
  <c r="AF297" i="1" s="1"/>
  <c r="AF300" i="1" s="1"/>
  <c r="T127" i="1"/>
  <c r="X127" i="1"/>
  <c r="X130" i="1" s="1"/>
  <c r="X133" i="1" s="1"/>
  <c r="X136" i="1" s="1"/>
  <c r="X139" i="1" s="1"/>
  <c r="V111" i="1"/>
  <c r="AB178" i="1"/>
  <c r="X329" i="1"/>
  <c r="AC329" i="1"/>
  <c r="AC332" i="1" s="1"/>
  <c r="AC335" i="1" s="1"/>
  <c r="AC338" i="1" s="1"/>
  <c r="AC341" i="1" s="1"/>
  <c r="Z295" i="1"/>
  <c r="AC292" i="1"/>
  <c r="X194" i="1"/>
  <c r="V109" i="1"/>
  <c r="AH90" i="1"/>
  <c r="AH93" i="1" s="1"/>
  <c r="AH96" i="1" s="1"/>
  <c r="AH99" i="1" s="1"/>
  <c r="AB90" i="1"/>
  <c r="Y89" i="1"/>
  <c r="AB87" i="1"/>
  <c r="Q226" i="1"/>
  <c r="N226" i="1"/>
  <c r="V126" i="1"/>
  <c r="V129" i="1" s="1"/>
  <c r="V132" i="1" s="1"/>
  <c r="V135" i="1" s="1"/>
  <c r="V138" i="1" s="1"/>
  <c r="R126" i="1"/>
  <c r="P210" i="1"/>
  <c r="P238" i="1"/>
  <c r="P230" i="1"/>
  <c r="AB296" i="1"/>
  <c r="AB288" i="1"/>
  <c r="AH288" i="1"/>
  <c r="AH291" i="1" s="1"/>
  <c r="AH294" i="1" s="1"/>
  <c r="AH297" i="1" s="1"/>
  <c r="AH300" i="1" s="1"/>
  <c r="T315" i="1"/>
  <c r="AF166" i="1"/>
  <c r="AF169" i="1" s="1"/>
  <c r="AF172" i="1" s="1"/>
  <c r="AF175" i="1" s="1"/>
  <c r="AF178" i="1" s="1"/>
  <c r="Z166" i="1"/>
  <c r="Z173" i="1"/>
  <c r="W192" i="1"/>
  <c r="S251" i="1"/>
  <c r="V338" i="1"/>
  <c r="V330" i="1"/>
  <c r="Y292" i="1"/>
  <c r="Z299" i="1"/>
  <c r="Z291" i="1"/>
  <c r="X116" i="1"/>
  <c r="X108" i="1"/>
  <c r="AC296" i="1"/>
  <c r="AC288" i="1"/>
  <c r="AI288" i="1"/>
  <c r="AI291" i="1" s="1"/>
  <c r="AI294" i="1" s="1"/>
  <c r="AI297" i="1" s="1"/>
  <c r="AI300" i="1" s="1"/>
  <c r="AA274" i="1"/>
  <c r="AB293" i="1"/>
  <c r="AF268" i="1"/>
  <c r="AF271" i="1" s="1"/>
  <c r="AF274" i="1" s="1"/>
  <c r="AF277" i="1" s="1"/>
  <c r="AF280" i="1" s="1"/>
  <c r="Z268" i="1"/>
  <c r="P236" i="1"/>
  <c r="P208" i="1"/>
  <c r="S208" i="1"/>
  <c r="S211" i="1" s="1"/>
  <c r="S214" i="1" s="1"/>
  <c r="S217" i="1" s="1"/>
  <c r="S220" i="1" s="1"/>
  <c r="O151" i="1"/>
  <c r="S127" i="1"/>
  <c r="W127" i="1"/>
  <c r="W130" i="1" s="1"/>
  <c r="W133" i="1" s="1"/>
  <c r="W136" i="1" s="1"/>
  <c r="W139" i="1" s="1"/>
  <c r="AB172" i="1"/>
  <c r="Z170" i="1"/>
  <c r="X333" i="1"/>
  <c r="S146" i="1"/>
  <c r="S149" i="1" s="1"/>
  <c r="S152" i="1" s="1"/>
  <c r="S155" i="1" s="1"/>
  <c r="S158" i="1" s="1"/>
  <c r="W149" i="1" s="1"/>
  <c r="X197" i="1"/>
  <c r="S227" i="1"/>
  <c r="S230" i="1" s="1"/>
  <c r="S233" i="1" s="1"/>
  <c r="S236" i="1" s="1"/>
  <c r="S239" i="1" s="1"/>
  <c r="P227" i="1"/>
  <c r="Z273" i="1"/>
  <c r="S132" i="1"/>
  <c r="AC293" i="1"/>
  <c r="AB272" i="1"/>
  <c r="V119" i="1"/>
  <c r="T253" i="1"/>
  <c r="P150" i="1"/>
  <c r="AB86" i="1"/>
  <c r="AA106" i="1"/>
  <c r="AA109" i="1" s="1"/>
  <c r="AA112" i="1" s="1"/>
  <c r="AA115" i="1" s="1"/>
  <c r="AA118" i="1" s="1"/>
  <c r="V106" i="1"/>
  <c r="AA172" i="1"/>
  <c r="X199" i="1"/>
  <c r="X191" i="1"/>
  <c r="P217" i="1"/>
  <c r="P209" i="1"/>
  <c r="S209" i="1"/>
  <c r="S212" i="1" s="1"/>
  <c r="S215" i="1" s="1"/>
  <c r="S218" i="1" s="1"/>
  <c r="T256" i="1"/>
  <c r="T248" i="1"/>
  <c r="X248" i="1"/>
  <c r="X251" i="1" s="1"/>
  <c r="X254" i="1" s="1"/>
  <c r="X257" i="1" s="1"/>
  <c r="X260" i="1" s="1"/>
  <c r="AF267" i="1"/>
  <c r="AF270" i="1" s="1"/>
  <c r="AF273" i="1" s="1"/>
  <c r="AF276" i="1" s="1"/>
  <c r="AF279" i="1" s="1"/>
  <c r="Z267" i="1"/>
  <c r="AB295" i="1"/>
  <c r="W341" i="1"/>
  <c r="W333" i="1"/>
  <c r="Z172" i="1"/>
  <c r="S250" i="1"/>
  <c r="V337" i="1"/>
  <c r="AA329" i="1"/>
  <c r="AA332" i="1" s="1"/>
  <c r="AA335" i="1" s="1"/>
  <c r="AA338" i="1" s="1"/>
  <c r="AA341" i="1" s="1"/>
  <c r="V329" i="1"/>
  <c r="AB107" i="1"/>
  <c r="AB110" i="1" s="1"/>
  <c r="AB113" i="1" s="1"/>
  <c r="AB116" i="1" s="1"/>
  <c r="AB119" i="1" s="1"/>
  <c r="W107" i="1"/>
  <c r="S126" i="1"/>
  <c r="W126" i="1"/>
  <c r="W129" i="1" s="1"/>
  <c r="W132" i="1" s="1"/>
  <c r="W135" i="1" s="1"/>
  <c r="W138" i="1" s="1"/>
  <c r="AH166" i="1"/>
  <c r="AH169" i="1" s="1"/>
  <c r="AH172" i="1" s="1"/>
  <c r="AH175" i="1" s="1"/>
  <c r="AH178" i="1" s="1"/>
  <c r="AB166" i="1"/>
  <c r="Y291" i="1"/>
  <c r="P207" i="1"/>
  <c r="S207" i="1"/>
  <c r="S210" i="1" s="1"/>
  <c r="S213" i="1" s="1"/>
  <c r="S216" i="1" s="1"/>
  <c r="S219" i="1" s="1"/>
  <c r="W199" i="1"/>
  <c r="X332" i="1"/>
  <c r="Z293" i="1"/>
  <c r="AB169" i="1"/>
  <c r="AF89" i="1"/>
  <c r="AF92" i="1" s="1"/>
  <c r="AF95" i="1" s="1"/>
  <c r="AF98" i="1" s="1"/>
  <c r="AB97" i="1"/>
  <c r="V112" i="1"/>
  <c r="X189" i="1"/>
  <c r="AC189" i="1"/>
  <c r="AC192" i="1" s="1"/>
  <c r="AC195" i="1" s="1"/>
  <c r="AC198" i="1" s="1"/>
  <c r="T254" i="1"/>
  <c r="W125" i="1"/>
  <c r="W128" i="1" s="1"/>
  <c r="W131" i="1" s="1"/>
  <c r="W134" i="1" s="1"/>
  <c r="W137" i="1" s="1"/>
  <c r="S125" i="1"/>
  <c r="AC301" i="1"/>
  <c r="T313" i="1"/>
  <c r="P214" i="1"/>
  <c r="Z272" i="1"/>
  <c r="W338" i="1"/>
  <c r="S247" i="1"/>
  <c r="W247" i="1"/>
  <c r="W250" i="1" s="1"/>
  <c r="W253" i="1" s="1"/>
  <c r="W256" i="1" s="1"/>
  <c r="W259" i="1" s="1"/>
  <c r="AB105" i="1"/>
  <c r="AB108" i="1" s="1"/>
  <c r="AB111" i="1" s="1"/>
  <c r="AB114" i="1" s="1"/>
  <c r="AB117" i="1" s="1"/>
  <c r="W105" i="1"/>
  <c r="W112" i="1"/>
  <c r="S131" i="1"/>
  <c r="AH170" i="1"/>
  <c r="AH173" i="1" s="1"/>
  <c r="AH176" i="1" s="1"/>
  <c r="AH179" i="1" s="1"/>
  <c r="AB170" i="1"/>
  <c r="X337" i="1"/>
  <c r="X112" i="1"/>
  <c r="W190" i="1"/>
  <c r="S65" i="1"/>
  <c r="S68" i="1" s="1"/>
  <c r="S71" i="1" s="1"/>
  <c r="S74" i="1" s="1"/>
  <c r="S77" i="1" s="1"/>
  <c r="P65" i="1"/>
  <c r="P66" i="1"/>
  <c r="Z90" i="1"/>
  <c r="AA89" i="1"/>
  <c r="AG89" i="1"/>
  <c r="AG92" i="1" s="1"/>
  <c r="AG95" i="1" s="1"/>
  <c r="AG98" i="1" s="1"/>
  <c r="AB88" i="1"/>
  <c r="AA88" i="1"/>
  <c r="R125" i="1"/>
  <c r="V125" i="1"/>
  <c r="V128" i="1" s="1"/>
  <c r="V131" i="1" s="1"/>
  <c r="V134" i="1" s="1"/>
  <c r="V137" i="1" s="1"/>
  <c r="X190" i="1"/>
  <c r="Z274" i="1"/>
  <c r="AH287" i="1"/>
  <c r="AH290" i="1" s="1"/>
  <c r="AH293" i="1" s="1"/>
  <c r="AH296" i="1" s="1"/>
  <c r="AH299" i="1" s="1"/>
  <c r="AB287" i="1"/>
  <c r="AB294" i="1"/>
  <c r="Z171" i="1"/>
  <c r="S249" i="1"/>
  <c r="V336" i="1"/>
  <c r="AA328" i="1"/>
  <c r="AA331" i="1" s="1"/>
  <c r="AA334" i="1" s="1"/>
  <c r="AA337" i="1" s="1"/>
  <c r="AA340" i="1" s="1"/>
  <c r="V328" i="1"/>
  <c r="P152" i="1"/>
  <c r="AB271" i="1"/>
  <c r="X331" i="1"/>
  <c r="Y298" i="1"/>
  <c r="Y290" i="1"/>
  <c r="Z297" i="1"/>
  <c r="AF289" i="1"/>
  <c r="AF292" i="1" s="1"/>
  <c r="AF295" i="1" s="1"/>
  <c r="AF298" i="1" s="1"/>
  <c r="AF301" i="1" s="1"/>
  <c r="Z289" i="1"/>
  <c r="AC287" i="1"/>
  <c r="AI287" i="1"/>
  <c r="AI290" i="1" s="1"/>
  <c r="AI293" i="1" s="1"/>
  <c r="AI296" i="1" s="1"/>
  <c r="AI299" i="1" s="1"/>
  <c r="AC294" i="1"/>
  <c r="AA272" i="1"/>
  <c r="W327" i="1"/>
  <c r="AB327" i="1"/>
  <c r="AB330" i="1" s="1"/>
  <c r="AB333" i="1" s="1"/>
  <c r="AB336" i="1" s="1"/>
  <c r="AB339" i="1" s="1"/>
  <c r="T314" i="1"/>
  <c r="T257" i="1"/>
  <c r="P229" i="1"/>
  <c r="X200" i="1"/>
  <c r="AA173" i="1"/>
  <c r="W198" i="1"/>
  <c r="AB273" i="1"/>
  <c r="AA169" i="1"/>
  <c r="W189" i="1"/>
  <c r="Y272" i="1"/>
  <c r="V115" i="1"/>
  <c r="AA107" i="1"/>
  <c r="AA110" i="1" s="1"/>
  <c r="AA113" i="1" s="1"/>
  <c r="AA116" i="1" s="1"/>
  <c r="AA119" i="1" s="1"/>
  <c r="V107" i="1"/>
  <c r="AB106" i="1"/>
  <c r="AB109" i="1" s="1"/>
  <c r="AB112" i="1" s="1"/>
  <c r="AB115" i="1" s="1"/>
  <c r="AB118" i="1" s="1"/>
  <c r="W106" i="1"/>
  <c r="T132" i="1"/>
  <c r="AB278" i="1"/>
  <c r="AB270" i="1"/>
  <c r="X338" i="1"/>
  <c r="X330" i="1"/>
  <c r="AC295" i="1"/>
  <c r="Z298" i="1"/>
  <c r="Z290" i="1"/>
  <c r="Y270" i="1"/>
  <c r="AE269" i="1"/>
  <c r="AE272" i="1" s="1"/>
  <c r="AE275" i="1" s="1"/>
  <c r="AE278" i="1" s="1"/>
  <c r="AL268" i="1" s="1"/>
  <c r="Y269" i="1"/>
  <c r="AA266" i="1"/>
  <c r="AG266" i="1"/>
  <c r="AG269" i="1" s="1"/>
  <c r="AG272" i="1" s="1"/>
  <c r="AG275" i="1" s="1"/>
  <c r="AG278" i="1" s="1"/>
  <c r="AA273" i="1"/>
  <c r="AE268" i="1"/>
  <c r="AE271" i="1" s="1"/>
  <c r="AE274" i="1" s="1"/>
  <c r="AE277" i="1" s="1"/>
  <c r="AE280" i="1" s="1"/>
  <c r="Y268" i="1"/>
  <c r="S148" i="1"/>
  <c r="S151" i="1" s="1"/>
  <c r="S154" i="1" s="1"/>
  <c r="S157" i="1" s="1"/>
  <c r="Y275" i="1"/>
  <c r="Y267" i="1"/>
  <c r="AE267" i="1"/>
  <c r="AE270" i="1" s="1"/>
  <c r="AE273" i="1" s="1"/>
  <c r="AE276" i="1" s="1"/>
  <c r="AE279" i="1" s="1"/>
  <c r="AA271" i="1"/>
  <c r="AC166" i="1"/>
  <c r="P145" i="1"/>
  <c r="AF85" i="1"/>
  <c r="AF88" i="1" s="1"/>
  <c r="AF91" i="1" s="1"/>
  <c r="AF94" i="1" s="1"/>
  <c r="AF97" i="1" s="1"/>
  <c r="Z85" i="1"/>
  <c r="W44" i="1"/>
  <c r="Y87" i="1"/>
  <c r="W150" i="1" l="1"/>
  <c r="AM92" i="1"/>
  <c r="AG110" i="1"/>
  <c r="W71" i="1"/>
  <c r="AN172" i="1"/>
  <c r="AH111" i="1"/>
  <c r="AH328" i="1"/>
  <c r="W211" i="1"/>
  <c r="AL90" i="1"/>
  <c r="AH112" i="1"/>
  <c r="AG330" i="1"/>
  <c r="AL289" i="1"/>
  <c r="AI112" i="1"/>
  <c r="AN92" i="1"/>
  <c r="W209" i="1"/>
  <c r="AA129" i="1"/>
  <c r="AM91" i="1"/>
  <c r="AM268" i="1"/>
  <c r="AL92" i="1"/>
  <c r="AN268" i="1"/>
  <c r="V149" i="1"/>
  <c r="V150" i="1"/>
  <c r="V148" i="1"/>
  <c r="AL269" i="1"/>
  <c r="AB249" i="1"/>
  <c r="AM170" i="1"/>
  <c r="AH110" i="1"/>
  <c r="AM90" i="1"/>
  <c r="AI188" i="1"/>
  <c r="AA130" i="1"/>
  <c r="AO92" i="1"/>
  <c r="AN170" i="1"/>
  <c r="AI328" i="1"/>
  <c r="AA131" i="1"/>
  <c r="AI111" i="1"/>
  <c r="AO172" i="1"/>
  <c r="AB248" i="1"/>
  <c r="AO270" i="1"/>
  <c r="W70" i="1"/>
  <c r="AP290" i="1"/>
  <c r="AN270" i="1"/>
  <c r="AL270" i="1"/>
  <c r="AC131" i="1"/>
  <c r="AL91" i="1"/>
  <c r="AC311" i="1"/>
  <c r="AO91" i="1"/>
  <c r="AB129" i="1"/>
  <c r="AM269" i="1"/>
  <c r="AP289" i="1"/>
  <c r="AC310" i="1"/>
  <c r="AH190" i="1"/>
  <c r="AC248" i="1"/>
  <c r="AL288" i="1"/>
  <c r="AN90" i="1"/>
  <c r="AB250" i="1"/>
  <c r="AB130" i="1"/>
  <c r="AO171" i="1"/>
  <c r="AM172" i="1"/>
  <c r="AG111" i="1"/>
  <c r="AC309" i="1"/>
  <c r="AO289" i="1"/>
  <c r="AO90" i="1"/>
  <c r="AI110" i="1"/>
  <c r="AM290" i="1"/>
  <c r="AC250" i="1"/>
  <c r="AH189" i="1"/>
  <c r="W229" i="1"/>
  <c r="AC249" i="1"/>
  <c r="AP288" i="1"/>
  <c r="AH329" i="1"/>
  <c r="W148" i="1"/>
  <c r="AO268" i="1"/>
  <c r="AH330" i="1"/>
  <c r="AI189" i="1"/>
  <c r="W230" i="1"/>
  <c r="AG329" i="1"/>
  <c r="W72" i="1"/>
  <c r="AM270" i="1"/>
  <c r="W210" i="1"/>
  <c r="AG112" i="1"/>
  <c r="AL290" i="1"/>
  <c r="AG328" i="1"/>
  <c r="AI329" i="1"/>
  <c r="AN91" i="1"/>
  <c r="AN269" i="1"/>
  <c r="AM288" i="1"/>
  <c r="AI190" i="1"/>
  <c r="W231" i="1"/>
  <c r="AO288" i="1"/>
  <c r="AM289" i="1"/>
  <c r="AH188" i="1"/>
  <c r="AB131" i="1"/>
  <c r="AO170" i="1"/>
  <c r="AI330" i="1"/>
  <c r="AO290" i="1"/>
  <c r="Q167" i="1" l="1"/>
  <c r="W167" i="1" s="1"/>
  <c r="Q168" i="1"/>
  <c r="W168" i="1" s="1"/>
  <c r="Q169" i="1"/>
  <c r="W169" i="1" s="1"/>
  <c r="Q170" i="1"/>
  <c r="W170" i="1" s="1"/>
  <c r="Q171" i="1"/>
  <c r="W171" i="1" s="1"/>
  <c r="Q172" i="1"/>
  <c r="W172" i="1" s="1"/>
  <c r="Q173" i="1"/>
  <c r="W173" i="1" s="1"/>
  <c r="Q174" i="1"/>
  <c r="W174" i="1" s="1"/>
  <c r="AC174" i="1" s="1"/>
  <c r="Q175" i="1"/>
  <c r="W175" i="1" s="1"/>
  <c r="AC175" i="1" s="1"/>
  <c r="Q176" i="1"/>
  <c r="W176" i="1" s="1"/>
  <c r="Q177" i="1"/>
  <c r="W177" i="1" s="1"/>
  <c r="AC177" i="1" s="1"/>
  <c r="Q178" i="1"/>
  <c r="W178" i="1" s="1"/>
  <c r="AC178" i="1" s="1"/>
  <c r="Q179" i="1"/>
  <c r="W179" i="1" s="1"/>
  <c r="Q180" i="1"/>
  <c r="W180" i="1" s="1"/>
  <c r="AC180" i="1" s="1"/>
  <c r="O187" i="1"/>
  <c r="T187" i="1" s="1"/>
  <c r="O188" i="1"/>
  <c r="T188" i="1" s="1"/>
  <c r="O189" i="1"/>
  <c r="T189" i="1" s="1"/>
  <c r="O190" i="1"/>
  <c r="T190" i="1" s="1"/>
  <c r="O191" i="1"/>
  <c r="T191" i="1" s="1"/>
  <c r="O192" i="1"/>
  <c r="T192" i="1" s="1"/>
  <c r="O193" i="1"/>
  <c r="T193" i="1" s="1"/>
  <c r="O194" i="1"/>
  <c r="T194" i="1" s="1"/>
  <c r="O195" i="1"/>
  <c r="T195" i="1" s="1"/>
  <c r="O196" i="1"/>
  <c r="T196" i="1" s="1"/>
  <c r="O197" i="1"/>
  <c r="T197" i="1" s="1"/>
  <c r="O198" i="1"/>
  <c r="T198" i="1" s="1"/>
  <c r="Y198" i="1" s="1"/>
  <c r="O199" i="1"/>
  <c r="T199" i="1" s="1"/>
  <c r="O200" i="1"/>
  <c r="T200" i="1" s="1"/>
  <c r="O186" i="1"/>
  <c r="T186" i="1" s="1"/>
  <c r="M247" i="1"/>
  <c r="Q247" i="1" s="1"/>
  <c r="M248" i="1"/>
  <c r="Q248" i="1" s="1"/>
  <c r="M249" i="1"/>
  <c r="Q249" i="1" s="1"/>
  <c r="M250" i="1"/>
  <c r="Q250" i="1" s="1"/>
  <c r="M251" i="1"/>
  <c r="Q251" i="1" s="1"/>
  <c r="M252" i="1"/>
  <c r="Q252" i="1" s="1"/>
  <c r="M253" i="1"/>
  <c r="Q253" i="1" s="1"/>
  <c r="M254" i="1"/>
  <c r="Q254" i="1" s="1"/>
  <c r="M255" i="1"/>
  <c r="Q255" i="1" s="1"/>
  <c r="U255" i="1" s="1"/>
  <c r="M256" i="1"/>
  <c r="Q256" i="1" s="1"/>
  <c r="M257" i="1"/>
  <c r="Q257" i="1" s="1"/>
  <c r="M258" i="1"/>
  <c r="Q258" i="1" s="1"/>
  <c r="U258" i="1" s="1"/>
  <c r="M259" i="1"/>
  <c r="Q259" i="1" s="1"/>
  <c r="U259" i="1" s="1"/>
  <c r="M260" i="1"/>
  <c r="Q260" i="1" s="1"/>
  <c r="M246" i="1"/>
  <c r="Q246" i="1" s="1"/>
  <c r="Q267" i="1"/>
  <c r="W267" i="1" s="1"/>
  <c r="Q268" i="1"/>
  <c r="W268" i="1" s="1"/>
  <c r="Q269" i="1"/>
  <c r="W269" i="1" s="1"/>
  <c r="Q270" i="1"/>
  <c r="W270" i="1" s="1"/>
  <c r="Q271" i="1"/>
  <c r="W271" i="1" s="1"/>
  <c r="Q272" i="1"/>
  <c r="W272" i="1" s="1"/>
  <c r="Q273" i="1"/>
  <c r="W273" i="1" s="1"/>
  <c r="Q274" i="1"/>
  <c r="W274" i="1" s="1"/>
  <c r="AC274" i="1" s="1"/>
  <c r="Q275" i="1"/>
  <c r="W275" i="1" s="1"/>
  <c r="Q276" i="1"/>
  <c r="W276" i="1" s="1"/>
  <c r="Q277" i="1"/>
  <c r="W277" i="1" s="1"/>
  <c r="AC277" i="1" s="1"/>
  <c r="Q278" i="1"/>
  <c r="W278" i="1" s="1"/>
  <c r="AC278" i="1" s="1"/>
  <c r="Q279" i="1"/>
  <c r="W279" i="1" s="1"/>
  <c r="AC279" i="1" s="1"/>
  <c r="Q280" i="1"/>
  <c r="W280" i="1" s="1"/>
  <c r="Q266" i="1"/>
  <c r="W266" i="1" s="1"/>
  <c r="M308" i="1"/>
  <c r="Q308" i="1" s="1"/>
  <c r="M309" i="1"/>
  <c r="Q309" i="1" s="1"/>
  <c r="M310" i="1"/>
  <c r="Q310" i="1" s="1"/>
  <c r="M311" i="1"/>
  <c r="Q311" i="1" s="1"/>
  <c r="M312" i="1"/>
  <c r="Q312" i="1" s="1"/>
  <c r="M313" i="1"/>
  <c r="Q313" i="1" s="1"/>
  <c r="M314" i="1"/>
  <c r="Q314" i="1" s="1"/>
  <c r="M315" i="1"/>
  <c r="Q315" i="1" s="1"/>
  <c r="M316" i="1"/>
  <c r="Q316" i="1" s="1"/>
  <c r="U316" i="1" s="1"/>
  <c r="M317" i="1"/>
  <c r="Q317" i="1" s="1"/>
  <c r="M318" i="1"/>
  <c r="Q318" i="1" s="1"/>
  <c r="M319" i="1"/>
  <c r="Q319" i="1" s="1"/>
  <c r="U319" i="1" s="1"/>
  <c r="M320" i="1"/>
  <c r="Q320" i="1" s="1"/>
  <c r="M321" i="1"/>
  <c r="Q321" i="1" s="1"/>
  <c r="U321" i="1" s="1"/>
  <c r="M307" i="1"/>
  <c r="Q307" i="1" s="1"/>
  <c r="O327" i="1"/>
  <c r="T327" i="1" s="1"/>
  <c r="O328" i="1"/>
  <c r="T328" i="1" s="1"/>
  <c r="O329" i="1"/>
  <c r="T329" i="1" s="1"/>
  <c r="O330" i="1"/>
  <c r="T330" i="1" s="1"/>
  <c r="O331" i="1"/>
  <c r="T331" i="1" s="1"/>
  <c r="O332" i="1"/>
  <c r="T332" i="1" s="1"/>
  <c r="O333" i="1"/>
  <c r="T333" i="1" s="1"/>
  <c r="O334" i="1"/>
  <c r="T334" i="1" s="1"/>
  <c r="O335" i="1"/>
  <c r="T335" i="1" s="1"/>
  <c r="O336" i="1"/>
  <c r="T336" i="1" s="1"/>
  <c r="O337" i="1"/>
  <c r="T337" i="1" s="1"/>
  <c r="O338" i="1"/>
  <c r="T338" i="1" s="1"/>
  <c r="O339" i="1"/>
  <c r="T339" i="1" s="1"/>
  <c r="O340" i="1"/>
  <c r="T340" i="1" s="1"/>
  <c r="O341" i="1"/>
  <c r="T341" i="1" s="1"/>
  <c r="J308" i="1"/>
  <c r="N308" i="1" s="1"/>
  <c r="J309" i="1"/>
  <c r="N309" i="1" s="1"/>
  <c r="J310" i="1"/>
  <c r="N310" i="1" s="1"/>
  <c r="J311" i="1"/>
  <c r="N311" i="1" s="1"/>
  <c r="J312" i="1"/>
  <c r="N312" i="1" s="1"/>
  <c r="J313" i="1"/>
  <c r="N313" i="1" s="1"/>
  <c r="J314" i="1"/>
  <c r="N314" i="1" s="1"/>
  <c r="J315" i="1"/>
  <c r="N315" i="1" s="1"/>
  <c r="R315" i="1" s="1"/>
  <c r="J316" i="1"/>
  <c r="N316" i="1" s="1"/>
  <c r="J317" i="1"/>
  <c r="N317" i="1" s="1"/>
  <c r="R317" i="1" s="1"/>
  <c r="J318" i="1"/>
  <c r="N318" i="1" s="1"/>
  <c r="R318" i="1" s="1"/>
  <c r="J319" i="1"/>
  <c r="N319" i="1" s="1"/>
  <c r="R319" i="1" s="1"/>
  <c r="J320" i="1"/>
  <c r="N320" i="1" s="1"/>
  <c r="R320" i="1" s="1"/>
  <c r="J321" i="1"/>
  <c r="N321" i="1" s="1"/>
  <c r="R321" i="1" s="1"/>
  <c r="J307" i="1"/>
  <c r="N307" i="1" s="1"/>
  <c r="L300" i="1"/>
  <c r="R300" i="1" s="1"/>
  <c r="L288" i="1"/>
  <c r="R288" i="1" s="1"/>
  <c r="L289" i="1"/>
  <c r="R289" i="1" s="1"/>
  <c r="L290" i="1"/>
  <c r="R290" i="1" s="1"/>
  <c r="L291" i="1"/>
  <c r="R291" i="1" s="1"/>
  <c r="L292" i="1"/>
  <c r="R292" i="1" s="1"/>
  <c r="L293" i="1"/>
  <c r="R293" i="1" s="1"/>
  <c r="L294" i="1"/>
  <c r="R294" i="1" s="1"/>
  <c r="L295" i="1"/>
  <c r="R295" i="1" s="1"/>
  <c r="L296" i="1"/>
  <c r="R296" i="1" s="1"/>
  <c r="L297" i="1"/>
  <c r="R297" i="1" s="1"/>
  <c r="L298" i="1"/>
  <c r="R298" i="1" s="1"/>
  <c r="L299" i="1"/>
  <c r="R299" i="1" s="1"/>
  <c r="L301" i="1"/>
  <c r="R301" i="1" s="1"/>
  <c r="J249" i="1"/>
  <c r="N249" i="1" s="1"/>
  <c r="H227" i="1"/>
  <c r="K227" i="1" s="1"/>
  <c r="H228" i="1"/>
  <c r="K228" i="1" s="1"/>
  <c r="H229" i="1"/>
  <c r="K229" i="1" s="1"/>
  <c r="H230" i="1"/>
  <c r="K230" i="1" s="1"/>
  <c r="H231" i="1"/>
  <c r="K231" i="1" s="1"/>
  <c r="H232" i="1"/>
  <c r="K232" i="1" s="1"/>
  <c r="H233" i="1"/>
  <c r="K233" i="1" s="1"/>
  <c r="H234" i="1"/>
  <c r="K234" i="1" s="1"/>
  <c r="H235" i="1"/>
  <c r="K235" i="1" s="1"/>
  <c r="H236" i="1"/>
  <c r="K236" i="1" s="1"/>
  <c r="H237" i="1"/>
  <c r="K237" i="1" s="1"/>
  <c r="H238" i="1"/>
  <c r="K238" i="1" s="1"/>
  <c r="H239" i="1"/>
  <c r="K239" i="1" s="1"/>
  <c r="H240" i="1"/>
  <c r="K240" i="1" s="1"/>
  <c r="H207" i="1"/>
  <c r="K207" i="1" s="1"/>
  <c r="H208" i="1"/>
  <c r="K208" i="1" s="1"/>
  <c r="H209" i="1"/>
  <c r="K209" i="1" s="1"/>
  <c r="H210" i="1"/>
  <c r="K210" i="1" s="1"/>
  <c r="H211" i="1"/>
  <c r="K211" i="1" s="1"/>
  <c r="H212" i="1"/>
  <c r="K212" i="1" s="1"/>
  <c r="H213" i="1"/>
  <c r="K213" i="1" s="1"/>
  <c r="H214" i="1"/>
  <c r="K214" i="1" s="1"/>
  <c r="H215" i="1"/>
  <c r="K215" i="1" s="1"/>
  <c r="H216" i="1"/>
  <c r="K216" i="1" s="1"/>
  <c r="H217" i="1"/>
  <c r="K217" i="1" s="1"/>
  <c r="H218" i="1"/>
  <c r="K218" i="1" s="1"/>
  <c r="H219" i="1"/>
  <c r="K219" i="1" s="1"/>
  <c r="H220" i="1"/>
  <c r="K220" i="1" s="1"/>
  <c r="K187" i="1"/>
  <c r="P187" i="1" s="1"/>
  <c r="K188" i="1"/>
  <c r="P188" i="1" s="1"/>
  <c r="K189" i="1"/>
  <c r="P189" i="1" s="1"/>
  <c r="K190" i="1"/>
  <c r="P190" i="1" s="1"/>
  <c r="K191" i="1"/>
  <c r="P191" i="1" s="1"/>
  <c r="K192" i="1"/>
  <c r="P192" i="1" s="1"/>
  <c r="K193" i="1"/>
  <c r="P193" i="1" s="1"/>
  <c r="K194" i="1"/>
  <c r="P194" i="1" s="1"/>
  <c r="U194" i="1" s="1"/>
  <c r="K195" i="1"/>
  <c r="P195" i="1" s="1"/>
  <c r="U195" i="1" s="1"/>
  <c r="K196" i="1"/>
  <c r="P196" i="1" s="1"/>
  <c r="K197" i="1"/>
  <c r="P197" i="1" s="1"/>
  <c r="U197" i="1" s="1"/>
  <c r="K198" i="1"/>
  <c r="P198" i="1" s="1"/>
  <c r="U198" i="1" s="1"/>
  <c r="K199" i="1"/>
  <c r="P199" i="1" s="1"/>
  <c r="K200" i="1"/>
  <c r="P200" i="1" s="1"/>
  <c r="U200" i="1" s="1"/>
  <c r="L167" i="1"/>
  <c r="R167" i="1" s="1"/>
  <c r="L168" i="1"/>
  <c r="R168" i="1" s="1"/>
  <c r="L169" i="1"/>
  <c r="R169" i="1" s="1"/>
  <c r="L170" i="1"/>
  <c r="R170" i="1" s="1"/>
  <c r="L171" i="1"/>
  <c r="R171" i="1" s="1"/>
  <c r="L172" i="1"/>
  <c r="R172" i="1" s="1"/>
  <c r="L173" i="1"/>
  <c r="R173" i="1" s="1"/>
  <c r="L174" i="1"/>
  <c r="R174" i="1" s="1"/>
  <c r="L175" i="1"/>
  <c r="R175" i="1" s="1"/>
  <c r="X175" i="1" s="1"/>
  <c r="L176" i="1"/>
  <c r="R176" i="1" s="1"/>
  <c r="X176" i="1" s="1"/>
  <c r="L177" i="1"/>
  <c r="R177" i="1" s="1"/>
  <c r="X177" i="1" s="1"/>
  <c r="L178" i="1"/>
  <c r="R178" i="1" s="1"/>
  <c r="X178" i="1" s="1"/>
  <c r="L179" i="1"/>
  <c r="R179" i="1" s="1"/>
  <c r="X179" i="1" s="1"/>
  <c r="L180" i="1"/>
  <c r="R180" i="1" s="1"/>
  <c r="X180" i="1" s="1"/>
  <c r="J107" i="1"/>
  <c r="O107" i="1" s="1"/>
  <c r="J108" i="1"/>
  <c r="O108" i="1" s="1"/>
  <c r="J109" i="1"/>
  <c r="O109" i="1" s="1"/>
  <c r="J110" i="1"/>
  <c r="O110" i="1" s="1"/>
  <c r="J111" i="1"/>
  <c r="O111" i="1" s="1"/>
  <c r="J112" i="1"/>
  <c r="O112" i="1" s="1"/>
  <c r="J113" i="1"/>
  <c r="O113" i="1" s="1"/>
  <c r="J114" i="1"/>
  <c r="O114" i="1" s="1"/>
  <c r="J115" i="1"/>
  <c r="O115" i="1" s="1"/>
  <c r="J116" i="1"/>
  <c r="O116" i="1" s="1"/>
  <c r="J117" i="1"/>
  <c r="O117" i="1" s="1"/>
  <c r="T117" i="1" s="1"/>
  <c r="J118" i="1"/>
  <c r="O118" i="1" s="1"/>
  <c r="J119" i="1"/>
  <c r="O119" i="1" s="1"/>
  <c r="I227" i="1"/>
  <c r="L227" i="1" s="1"/>
  <c r="I228" i="1"/>
  <c r="L228" i="1" s="1"/>
  <c r="I229" i="1"/>
  <c r="L229" i="1" s="1"/>
  <c r="I230" i="1"/>
  <c r="L230" i="1" s="1"/>
  <c r="I231" i="1"/>
  <c r="L231" i="1" s="1"/>
  <c r="I232" i="1"/>
  <c r="L232" i="1" s="1"/>
  <c r="I233" i="1"/>
  <c r="L233" i="1" s="1"/>
  <c r="I234" i="1"/>
  <c r="L234" i="1" s="1"/>
  <c r="I235" i="1"/>
  <c r="L235" i="1" s="1"/>
  <c r="I236" i="1"/>
  <c r="L236" i="1" s="1"/>
  <c r="O236" i="1" s="1"/>
  <c r="I237" i="1"/>
  <c r="L237" i="1" s="1"/>
  <c r="I238" i="1"/>
  <c r="L238" i="1" s="1"/>
  <c r="I239" i="1"/>
  <c r="L239" i="1" s="1"/>
  <c r="O239" i="1" s="1"/>
  <c r="I240" i="1"/>
  <c r="L240" i="1" s="1"/>
  <c r="I226" i="1"/>
  <c r="L226" i="1" s="1"/>
  <c r="J247" i="1"/>
  <c r="N247" i="1" s="1"/>
  <c r="J248" i="1"/>
  <c r="N248" i="1" s="1"/>
  <c r="J250" i="1"/>
  <c r="N250" i="1" s="1"/>
  <c r="J251" i="1"/>
  <c r="N251" i="1" s="1"/>
  <c r="J252" i="1"/>
  <c r="N252" i="1" s="1"/>
  <c r="J253" i="1"/>
  <c r="N253" i="1" s="1"/>
  <c r="J254" i="1"/>
  <c r="N254" i="1" s="1"/>
  <c r="J255" i="1"/>
  <c r="N255" i="1" s="1"/>
  <c r="R255" i="1" s="1"/>
  <c r="J256" i="1"/>
  <c r="N256" i="1" s="1"/>
  <c r="J257" i="1"/>
  <c r="N257" i="1" s="1"/>
  <c r="J258" i="1"/>
  <c r="N258" i="1" s="1"/>
  <c r="R258" i="1" s="1"/>
  <c r="J259" i="1"/>
  <c r="N259" i="1" s="1"/>
  <c r="J260" i="1"/>
  <c r="N260" i="1" s="1"/>
  <c r="J246" i="1"/>
  <c r="N246" i="1" s="1"/>
  <c r="L267" i="1"/>
  <c r="R267" i="1" s="1"/>
  <c r="L268" i="1"/>
  <c r="R268" i="1" s="1"/>
  <c r="L269" i="1"/>
  <c r="R269" i="1" s="1"/>
  <c r="L270" i="1"/>
  <c r="R270" i="1" s="1"/>
  <c r="L271" i="1"/>
  <c r="R271" i="1" s="1"/>
  <c r="L272" i="1"/>
  <c r="R272" i="1" s="1"/>
  <c r="L273" i="1"/>
  <c r="R273" i="1" s="1"/>
  <c r="L274" i="1"/>
  <c r="R274" i="1" s="1"/>
  <c r="X274" i="1" s="1"/>
  <c r="L275" i="1"/>
  <c r="R275" i="1" s="1"/>
  <c r="L276" i="1"/>
  <c r="R276" i="1" s="1"/>
  <c r="L277" i="1"/>
  <c r="R277" i="1" s="1"/>
  <c r="X277" i="1" s="1"/>
  <c r="L278" i="1"/>
  <c r="R278" i="1" s="1"/>
  <c r="X278" i="1" s="1"/>
  <c r="L279" i="1"/>
  <c r="R279" i="1" s="1"/>
  <c r="L280" i="1"/>
  <c r="R280" i="1" s="1"/>
  <c r="X280" i="1" s="1"/>
  <c r="L266" i="1"/>
  <c r="R266" i="1" s="1"/>
  <c r="O288" i="1"/>
  <c r="U288" i="1" s="1"/>
  <c r="O289" i="1"/>
  <c r="U289" i="1" s="1"/>
  <c r="O290" i="1"/>
  <c r="U290" i="1" s="1"/>
  <c r="O291" i="1"/>
  <c r="U291" i="1" s="1"/>
  <c r="O292" i="1"/>
  <c r="U292" i="1" s="1"/>
  <c r="O293" i="1"/>
  <c r="U293" i="1" s="1"/>
  <c r="O294" i="1"/>
  <c r="U294" i="1" s="1"/>
  <c r="O295" i="1"/>
  <c r="U295" i="1" s="1"/>
  <c r="O296" i="1"/>
  <c r="U296" i="1" s="1"/>
  <c r="O297" i="1"/>
  <c r="U297" i="1" s="1"/>
  <c r="AA297" i="1" s="1"/>
  <c r="O298" i="1"/>
  <c r="U298" i="1" s="1"/>
  <c r="O299" i="1"/>
  <c r="U299" i="1" s="1"/>
  <c r="O300" i="1"/>
  <c r="U300" i="1" s="1"/>
  <c r="AA300" i="1" s="1"/>
  <c r="O301" i="1"/>
  <c r="U301" i="1" s="1"/>
  <c r="AA301" i="1" s="1"/>
  <c r="O287" i="1"/>
  <c r="U287" i="1" s="1"/>
  <c r="K308" i="1"/>
  <c r="O308" i="1" s="1"/>
  <c r="K309" i="1"/>
  <c r="O309" i="1" s="1"/>
  <c r="K310" i="1"/>
  <c r="O310" i="1" s="1"/>
  <c r="K311" i="1"/>
  <c r="O311" i="1" s="1"/>
  <c r="K312" i="1"/>
  <c r="O312" i="1" s="1"/>
  <c r="K313" i="1"/>
  <c r="O313" i="1" s="1"/>
  <c r="K314" i="1"/>
  <c r="O314" i="1" s="1"/>
  <c r="K315" i="1"/>
  <c r="O315" i="1" s="1"/>
  <c r="K316" i="1"/>
  <c r="O316" i="1" s="1"/>
  <c r="S316" i="1" s="1"/>
  <c r="K317" i="1"/>
  <c r="O317" i="1" s="1"/>
  <c r="K318" i="1"/>
  <c r="O318" i="1" s="1"/>
  <c r="K319" i="1"/>
  <c r="O319" i="1" s="1"/>
  <c r="S319" i="1" s="1"/>
  <c r="K320" i="1"/>
  <c r="O320" i="1" s="1"/>
  <c r="K321" i="1"/>
  <c r="O321" i="1" s="1"/>
  <c r="S321" i="1" s="1"/>
  <c r="K307" i="1"/>
  <c r="O307" i="1" s="1"/>
  <c r="K328" i="1"/>
  <c r="P328" i="1" s="1"/>
  <c r="K329" i="1"/>
  <c r="P329" i="1" s="1"/>
  <c r="K330" i="1"/>
  <c r="P330" i="1" s="1"/>
  <c r="K331" i="1"/>
  <c r="P331" i="1" s="1"/>
  <c r="K332" i="1"/>
  <c r="P332" i="1" s="1"/>
  <c r="K333" i="1"/>
  <c r="P333" i="1" s="1"/>
  <c r="K334" i="1"/>
  <c r="P334" i="1" s="1"/>
  <c r="K335" i="1"/>
  <c r="P335" i="1" s="1"/>
  <c r="K336" i="1"/>
  <c r="P336" i="1" s="1"/>
  <c r="U336" i="1" s="1"/>
  <c r="K337" i="1"/>
  <c r="P337" i="1" s="1"/>
  <c r="K338" i="1"/>
  <c r="P338" i="1" s="1"/>
  <c r="U338" i="1" s="1"/>
  <c r="K339" i="1"/>
  <c r="P339" i="1" s="1"/>
  <c r="U339" i="1" s="1"/>
  <c r="K340" i="1"/>
  <c r="P340" i="1" s="1"/>
  <c r="U340" i="1" s="1"/>
  <c r="K341" i="1"/>
  <c r="P341" i="1" s="1"/>
  <c r="U341" i="1" s="1"/>
  <c r="K327" i="1"/>
  <c r="P327" i="1" s="1"/>
  <c r="I207" i="1"/>
  <c r="L207" i="1" s="1"/>
  <c r="I208" i="1"/>
  <c r="L208" i="1" s="1"/>
  <c r="I209" i="1"/>
  <c r="L209" i="1" s="1"/>
  <c r="I210" i="1"/>
  <c r="L210" i="1" s="1"/>
  <c r="I211" i="1"/>
  <c r="L211" i="1" s="1"/>
  <c r="I212" i="1"/>
  <c r="L212" i="1" s="1"/>
  <c r="I213" i="1"/>
  <c r="L213" i="1" s="1"/>
  <c r="I214" i="1"/>
  <c r="L214" i="1" s="1"/>
  <c r="I215" i="1"/>
  <c r="L215" i="1" s="1"/>
  <c r="I216" i="1"/>
  <c r="L216" i="1" s="1"/>
  <c r="I217" i="1"/>
  <c r="L217" i="1" s="1"/>
  <c r="I218" i="1"/>
  <c r="L218" i="1" s="1"/>
  <c r="I219" i="1"/>
  <c r="L219" i="1" s="1"/>
  <c r="I220" i="1"/>
  <c r="L220" i="1" s="1"/>
  <c r="I206" i="1"/>
  <c r="L206" i="1" s="1"/>
  <c r="L187" i="1"/>
  <c r="Q187" i="1" s="1"/>
  <c r="L188" i="1"/>
  <c r="Q188" i="1" s="1"/>
  <c r="L189" i="1"/>
  <c r="Q189" i="1" s="1"/>
  <c r="L190" i="1"/>
  <c r="Q190" i="1" s="1"/>
  <c r="L191" i="1"/>
  <c r="Q191" i="1" s="1"/>
  <c r="L192" i="1"/>
  <c r="Q192" i="1" s="1"/>
  <c r="L193" i="1"/>
  <c r="Q193" i="1" s="1"/>
  <c r="L194" i="1"/>
  <c r="Q194" i="1" s="1"/>
  <c r="L195" i="1"/>
  <c r="Q195" i="1" s="1"/>
  <c r="V195" i="1" s="1"/>
  <c r="L196" i="1"/>
  <c r="Q196" i="1" s="1"/>
  <c r="L197" i="1"/>
  <c r="Q197" i="1" s="1"/>
  <c r="V197" i="1" s="1"/>
  <c r="L198" i="1"/>
  <c r="Q198" i="1" s="1"/>
  <c r="V198" i="1" s="1"/>
  <c r="L199" i="1"/>
  <c r="Q199" i="1" s="1"/>
  <c r="L200" i="1"/>
  <c r="Q200" i="1" s="1"/>
  <c r="V200" i="1" s="1"/>
  <c r="L186" i="1"/>
  <c r="Q186" i="1" s="1"/>
  <c r="M167" i="1"/>
  <c r="S167" i="1" s="1"/>
  <c r="M168" i="1"/>
  <c r="S168" i="1" s="1"/>
  <c r="M169" i="1"/>
  <c r="S169" i="1" s="1"/>
  <c r="M170" i="1"/>
  <c r="S170" i="1" s="1"/>
  <c r="M171" i="1"/>
  <c r="S171" i="1" s="1"/>
  <c r="M172" i="1"/>
  <c r="S172" i="1" s="1"/>
  <c r="M173" i="1"/>
  <c r="S173" i="1" s="1"/>
  <c r="M174" i="1"/>
  <c r="S174" i="1" s="1"/>
  <c r="Y174" i="1" s="1"/>
  <c r="M175" i="1"/>
  <c r="S175" i="1" s="1"/>
  <c r="Y175" i="1" s="1"/>
  <c r="M176" i="1"/>
  <c r="S176" i="1" s="1"/>
  <c r="Y176" i="1" s="1"/>
  <c r="M177" i="1"/>
  <c r="S177" i="1" s="1"/>
  <c r="Y177" i="1" s="1"/>
  <c r="M178" i="1"/>
  <c r="S178" i="1" s="1"/>
  <c r="Y178" i="1" s="1"/>
  <c r="M179" i="1"/>
  <c r="S179" i="1" s="1"/>
  <c r="Y179" i="1" s="1"/>
  <c r="M180" i="1"/>
  <c r="S180" i="1" s="1"/>
  <c r="Y180" i="1" s="1"/>
  <c r="M166" i="1"/>
  <c r="S166" i="1" s="1"/>
  <c r="H146" i="1"/>
  <c r="K146" i="1" s="1"/>
  <c r="H147" i="1"/>
  <c r="K147" i="1" s="1"/>
  <c r="H148" i="1"/>
  <c r="K148" i="1" s="1"/>
  <c r="H149" i="1"/>
  <c r="K149" i="1" s="1"/>
  <c r="H150" i="1"/>
  <c r="K150" i="1" s="1"/>
  <c r="H151" i="1"/>
  <c r="K151" i="1" s="1"/>
  <c r="H152" i="1"/>
  <c r="K152" i="1" s="1"/>
  <c r="H153" i="1"/>
  <c r="K153" i="1" s="1"/>
  <c r="N153" i="1" s="1"/>
  <c r="H154" i="1"/>
  <c r="K154" i="1" s="1"/>
  <c r="N154" i="1" s="1"/>
  <c r="H155" i="1"/>
  <c r="K155" i="1" s="1"/>
  <c r="N155" i="1" s="1"/>
  <c r="H156" i="1"/>
  <c r="K156" i="1" s="1"/>
  <c r="N156" i="1" s="1"/>
  <c r="H157" i="1"/>
  <c r="K157" i="1" s="1"/>
  <c r="N157" i="1" s="1"/>
  <c r="H158" i="1"/>
  <c r="K158" i="1" s="1"/>
  <c r="N158" i="1" s="1"/>
  <c r="H159" i="1"/>
  <c r="K159" i="1" s="1"/>
  <c r="N159" i="1" s="1"/>
  <c r="H145" i="1"/>
  <c r="K145" i="1" s="1"/>
  <c r="I126" i="1"/>
  <c r="M126" i="1" s="1"/>
  <c r="I127" i="1"/>
  <c r="M127" i="1" s="1"/>
  <c r="I128" i="1"/>
  <c r="M128" i="1" s="1"/>
  <c r="I129" i="1"/>
  <c r="M129" i="1" s="1"/>
  <c r="I130" i="1"/>
  <c r="M130" i="1" s="1"/>
  <c r="I131" i="1"/>
  <c r="M131" i="1" s="1"/>
  <c r="I132" i="1"/>
  <c r="M132" i="1" s="1"/>
  <c r="I133" i="1"/>
  <c r="M133" i="1" s="1"/>
  <c r="Q133" i="1" s="1"/>
  <c r="I134" i="1"/>
  <c r="M134" i="1" s="1"/>
  <c r="Q134" i="1" s="1"/>
  <c r="I135" i="1"/>
  <c r="M135" i="1" s="1"/>
  <c r="Q135" i="1" s="1"/>
  <c r="I136" i="1"/>
  <c r="M136" i="1" s="1"/>
  <c r="Q136" i="1" s="1"/>
  <c r="I137" i="1"/>
  <c r="M137" i="1" s="1"/>
  <c r="Q137" i="1" s="1"/>
  <c r="I138" i="1"/>
  <c r="M138" i="1" s="1"/>
  <c r="Q138" i="1" s="1"/>
  <c r="I139" i="1"/>
  <c r="M139" i="1" s="1"/>
  <c r="Q139" i="1" s="1"/>
  <c r="I125" i="1"/>
  <c r="M125" i="1" s="1"/>
  <c r="K119" i="1"/>
  <c r="P119" i="1" s="1"/>
  <c r="U119" i="1" s="1"/>
  <c r="K106" i="1"/>
  <c r="P106" i="1" s="1"/>
  <c r="K107" i="1"/>
  <c r="P107" i="1" s="1"/>
  <c r="K108" i="1"/>
  <c r="P108" i="1" s="1"/>
  <c r="K109" i="1"/>
  <c r="P109" i="1" s="1"/>
  <c r="K110" i="1"/>
  <c r="P110" i="1" s="1"/>
  <c r="K111" i="1"/>
  <c r="P111" i="1" s="1"/>
  <c r="K112" i="1"/>
  <c r="P112" i="1" s="1"/>
  <c r="K113" i="1"/>
  <c r="P113" i="1" s="1"/>
  <c r="U113" i="1" s="1"/>
  <c r="K114" i="1"/>
  <c r="P114" i="1" s="1"/>
  <c r="U114" i="1" s="1"/>
  <c r="K115" i="1"/>
  <c r="P115" i="1" s="1"/>
  <c r="U115" i="1" s="1"/>
  <c r="K116" i="1"/>
  <c r="P116" i="1" s="1"/>
  <c r="U116" i="1" s="1"/>
  <c r="K117" i="1"/>
  <c r="P117" i="1" s="1"/>
  <c r="U117" i="1" s="1"/>
  <c r="K118" i="1"/>
  <c r="P118" i="1" s="1"/>
  <c r="U118" i="1" s="1"/>
  <c r="K105" i="1"/>
  <c r="P105" i="1" s="1"/>
  <c r="L86" i="1"/>
  <c r="R86" i="1" s="1"/>
  <c r="L87" i="1"/>
  <c r="R87" i="1" s="1"/>
  <c r="L88" i="1"/>
  <c r="R88" i="1" s="1"/>
  <c r="L89" i="1"/>
  <c r="R89" i="1" s="1"/>
  <c r="L90" i="1"/>
  <c r="R90" i="1" s="1"/>
  <c r="L91" i="1"/>
  <c r="R91" i="1" s="1"/>
  <c r="L92" i="1"/>
  <c r="R92" i="1" s="1"/>
  <c r="L93" i="1"/>
  <c r="R93" i="1" s="1"/>
  <c r="X93" i="1" s="1"/>
  <c r="L94" i="1"/>
  <c r="R94" i="1" s="1"/>
  <c r="L95" i="1"/>
  <c r="R95" i="1" s="1"/>
  <c r="L96" i="1"/>
  <c r="R96" i="1" s="1"/>
  <c r="X96" i="1" s="1"/>
  <c r="L97" i="1"/>
  <c r="R97" i="1" s="1"/>
  <c r="L98" i="1"/>
  <c r="R98" i="1" s="1"/>
  <c r="X98" i="1" s="1"/>
  <c r="L99" i="1"/>
  <c r="R99" i="1" s="1"/>
  <c r="X99" i="1" s="1"/>
  <c r="I65" i="1"/>
  <c r="L65" i="1" s="1"/>
  <c r="I66" i="1"/>
  <c r="L66" i="1" s="1"/>
  <c r="I67" i="1"/>
  <c r="L67" i="1" s="1"/>
  <c r="I68" i="1"/>
  <c r="L68" i="1" s="1"/>
  <c r="I69" i="1"/>
  <c r="L69" i="1" s="1"/>
  <c r="I70" i="1"/>
  <c r="L70" i="1" s="1"/>
  <c r="I71" i="1"/>
  <c r="L71" i="1" s="1"/>
  <c r="I72" i="1"/>
  <c r="L72" i="1" s="1"/>
  <c r="O72" i="1" s="1"/>
  <c r="I73" i="1"/>
  <c r="L73" i="1" s="1"/>
  <c r="O73" i="1" s="1"/>
  <c r="I74" i="1"/>
  <c r="L74" i="1" s="1"/>
  <c r="I75" i="1"/>
  <c r="L75" i="1" s="1"/>
  <c r="O75" i="1" s="1"/>
  <c r="I76" i="1"/>
  <c r="L76" i="1" s="1"/>
  <c r="O76" i="1" s="1"/>
  <c r="I77" i="1"/>
  <c r="L77" i="1" s="1"/>
  <c r="O77" i="1" s="1"/>
  <c r="I78" i="1"/>
  <c r="L78" i="1" s="1"/>
  <c r="I24" i="1"/>
  <c r="K86" i="1"/>
  <c r="Q86" i="1" s="1"/>
  <c r="K87" i="1"/>
  <c r="Q87" i="1" s="1"/>
  <c r="K88" i="1"/>
  <c r="Q88" i="1" s="1"/>
  <c r="K89" i="1"/>
  <c r="Q89" i="1" s="1"/>
  <c r="K90" i="1"/>
  <c r="Q90" i="1" s="1"/>
  <c r="K91" i="1"/>
  <c r="Q91" i="1" s="1"/>
  <c r="K92" i="1"/>
  <c r="Q92" i="1" s="1"/>
  <c r="K93" i="1"/>
  <c r="Q93" i="1" s="1"/>
  <c r="K94" i="1"/>
  <c r="Q94" i="1" s="1"/>
  <c r="K95" i="1"/>
  <c r="Q95" i="1" s="1"/>
  <c r="W95" i="1" s="1"/>
  <c r="K96" i="1"/>
  <c r="Q96" i="1" s="1"/>
  <c r="W96" i="1" s="1"/>
  <c r="K97" i="1"/>
  <c r="Q97" i="1" s="1"/>
  <c r="W97" i="1" s="1"/>
  <c r="K98" i="1"/>
  <c r="Q98" i="1" s="1"/>
  <c r="W98" i="1" s="1"/>
  <c r="K99" i="1"/>
  <c r="Q99" i="1" s="1"/>
  <c r="W99" i="1" s="1"/>
  <c r="H65" i="1"/>
  <c r="K65" i="1" s="1"/>
  <c r="H66" i="1"/>
  <c r="K66" i="1" s="1"/>
  <c r="H67" i="1"/>
  <c r="K67" i="1" s="1"/>
  <c r="H68" i="1"/>
  <c r="K68" i="1" s="1"/>
  <c r="H69" i="1"/>
  <c r="K69" i="1" s="1"/>
  <c r="H70" i="1"/>
  <c r="K70" i="1" s="1"/>
  <c r="H71" i="1"/>
  <c r="K71" i="1" s="1"/>
  <c r="H72" i="1"/>
  <c r="K72" i="1" s="1"/>
  <c r="N72" i="1" s="1"/>
  <c r="H73" i="1"/>
  <c r="K73" i="1" s="1"/>
  <c r="N73" i="1" s="1"/>
  <c r="H74" i="1"/>
  <c r="K74" i="1" s="1"/>
  <c r="N74" i="1" s="1"/>
  <c r="H75" i="1"/>
  <c r="K75" i="1" s="1"/>
  <c r="N75" i="1" s="1"/>
  <c r="H76" i="1"/>
  <c r="K76" i="1" s="1"/>
  <c r="N76" i="1" s="1"/>
  <c r="H77" i="1"/>
  <c r="K77" i="1" s="1"/>
  <c r="N77" i="1" s="1"/>
  <c r="H78" i="1"/>
  <c r="K78" i="1" s="1"/>
  <c r="H64" i="1"/>
  <c r="K64" i="1" s="1"/>
  <c r="H24" i="1"/>
  <c r="K24" i="1" s="1"/>
  <c r="Q24" i="1" s="1"/>
  <c r="L45" i="1"/>
  <c r="P45" i="1" s="1"/>
  <c r="L46" i="1"/>
  <c r="P46" i="1" s="1"/>
  <c r="L47" i="1"/>
  <c r="P47" i="1" s="1"/>
  <c r="L48" i="1"/>
  <c r="P48" i="1" s="1"/>
  <c r="L49" i="1"/>
  <c r="P49" i="1" s="1"/>
  <c r="L50" i="1"/>
  <c r="P50" i="1" s="1"/>
  <c r="L51" i="1"/>
  <c r="P51" i="1" s="1"/>
  <c r="L52" i="1"/>
  <c r="P52" i="1" s="1"/>
  <c r="T52" i="1" s="1"/>
  <c r="L53" i="1"/>
  <c r="P53" i="1" s="1"/>
  <c r="L54" i="1"/>
  <c r="P54" i="1" s="1"/>
  <c r="L55" i="1"/>
  <c r="P55" i="1" s="1"/>
  <c r="T55" i="1" s="1"/>
  <c r="L56" i="1"/>
  <c r="P56" i="1" s="1"/>
  <c r="L57" i="1"/>
  <c r="P57" i="1" s="1"/>
  <c r="T57" i="1" s="1"/>
  <c r="L58" i="1"/>
  <c r="P58" i="1" s="1"/>
  <c r="L44" i="1"/>
  <c r="P44" i="1" s="1"/>
  <c r="J24" i="1"/>
  <c r="K45" i="1"/>
  <c r="O45" i="1" s="1"/>
  <c r="K46" i="1"/>
  <c r="O46" i="1" s="1"/>
  <c r="K47" i="1"/>
  <c r="O47" i="1" s="1"/>
  <c r="W47" i="1" s="1"/>
  <c r="K48" i="1"/>
  <c r="O48" i="1" s="1"/>
  <c r="K49" i="1"/>
  <c r="O49" i="1" s="1"/>
  <c r="K50" i="1"/>
  <c r="O50" i="1" s="1"/>
  <c r="K51" i="1"/>
  <c r="O51" i="1" s="1"/>
  <c r="K52" i="1"/>
  <c r="O52" i="1" s="1"/>
  <c r="S52" i="1" s="1"/>
  <c r="K53" i="1"/>
  <c r="O53" i="1" s="1"/>
  <c r="K54" i="1"/>
  <c r="O54" i="1" s="1"/>
  <c r="S54" i="1" s="1"/>
  <c r="K55" i="1"/>
  <c r="O55" i="1" s="1"/>
  <c r="S55" i="1" s="1"/>
  <c r="K56" i="1"/>
  <c r="O56" i="1" s="1"/>
  <c r="K57" i="1"/>
  <c r="O57" i="1" s="1"/>
  <c r="S57" i="1" s="1"/>
  <c r="K58" i="1"/>
  <c r="O58" i="1" s="1"/>
  <c r="J45" i="1"/>
  <c r="N45" i="1" s="1"/>
  <c r="J46" i="1"/>
  <c r="N46" i="1" s="1"/>
  <c r="J47" i="1"/>
  <c r="N47" i="1" s="1"/>
  <c r="J48" i="1"/>
  <c r="N48" i="1" s="1"/>
  <c r="J49" i="1"/>
  <c r="N49" i="1" s="1"/>
  <c r="J50" i="1"/>
  <c r="N50" i="1" s="1"/>
  <c r="J51" i="1"/>
  <c r="N51" i="1" s="1"/>
  <c r="J52" i="1"/>
  <c r="N52" i="1" s="1"/>
  <c r="J53" i="1"/>
  <c r="N53" i="1" s="1"/>
  <c r="J54" i="1"/>
  <c r="N54" i="1" s="1"/>
  <c r="J55" i="1"/>
  <c r="N55" i="1" s="1"/>
  <c r="R55" i="1" s="1"/>
  <c r="J56" i="1"/>
  <c r="N56" i="1" s="1"/>
  <c r="J57" i="1"/>
  <c r="N57" i="1" s="1"/>
  <c r="J58" i="1"/>
  <c r="N58" i="1" s="1"/>
  <c r="J44" i="1"/>
  <c r="N44" i="1" s="1"/>
  <c r="I52" i="1"/>
  <c r="M52" i="1" s="1"/>
  <c r="I45" i="1"/>
  <c r="M45" i="1" s="1"/>
  <c r="I46" i="1"/>
  <c r="M46" i="1" s="1"/>
  <c r="I47" i="1"/>
  <c r="M47" i="1" s="1"/>
  <c r="I48" i="1"/>
  <c r="M48" i="1" s="1"/>
  <c r="I49" i="1"/>
  <c r="M49" i="1" s="1"/>
  <c r="I50" i="1"/>
  <c r="M50" i="1" s="1"/>
  <c r="I51" i="1"/>
  <c r="M51" i="1" s="1"/>
  <c r="I53" i="1"/>
  <c r="M53" i="1" s="1"/>
  <c r="I54" i="1"/>
  <c r="M54" i="1" s="1"/>
  <c r="I55" i="1"/>
  <c r="M55" i="1" s="1"/>
  <c r="Q55" i="1" s="1"/>
  <c r="I56" i="1"/>
  <c r="M56" i="1" s="1"/>
  <c r="I57" i="1"/>
  <c r="M57" i="1" s="1"/>
  <c r="Q57" i="1" s="1"/>
  <c r="I58" i="1"/>
  <c r="M58" i="1" s="1"/>
  <c r="I44" i="1"/>
  <c r="M44" i="1" s="1"/>
  <c r="W50" i="1" l="1"/>
  <c r="O215" i="1"/>
  <c r="X171" i="1"/>
  <c r="U310" i="1"/>
  <c r="AC268" i="1"/>
  <c r="AI268" i="1"/>
  <c r="Q58" i="1"/>
  <c r="V187" i="1"/>
  <c r="AA187" i="1"/>
  <c r="AA190" i="1" s="1"/>
  <c r="AA193" i="1" s="1"/>
  <c r="AA196" i="1" s="1"/>
  <c r="AA199" i="1" s="1"/>
  <c r="N240" i="1"/>
  <c r="R311" i="1"/>
  <c r="Y309" i="1"/>
  <c r="Y312" i="1" s="1"/>
  <c r="Y315" i="1" s="1"/>
  <c r="Y318" i="1" s="1"/>
  <c r="Y321" i="1" s="1"/>
  <c r="U309" i="1"/>
  <c r="U254" i="1"/>
  <c r="R48" i="1"/>
  <c r="W46" i="1"/>
  <c r="W49" i="1" s="1"/>
  <c r="W52" i="1" s="1"/>
  <c r="W55" i="1" s="1"/>
  <c r="W58" i="1" s="1"/>
  <c r="S46" i="1"/>
  <c r="T54" i="1"/>
  <c r="X46" i="1"/>
  <c r="X49" i="1" s="1"/>
  <c r="X52" i="1" s="1"/>
  <c r="X55" i="1" s="1"/>
  <c r="X58" i="1" s="1"/>
  <c r="T46" i="1"/>
  <c r="N66" i="1"/>
  <c r="Q66" i="1"/>
  <c r="Q69" i="1" s="1"/>
  <c r="Q72" i="1" s="1"/>
  <c r="Q75" i="1" s="1"/>
  <c r="Q78" i="1" s="1"/>
  <c r="W93" i="1"/>
  <c r="O71" i="1"/>
  <c r="X90" i="1"/>
  <c r="U108" i="1"/>
  <c r="Q128" i="1"/>
  <c r="Q147" i="1"/>
  <c r="Q150" i="1" s="1"/>
  <c r="Q153" i="1" s="1"/>
  <c r="Q156" i="1" s="1"/>
  <c r="Q159" i="1" s="1"/>
  <c r="N147" i="1"/>
  <c r="Y167" i="1"/>
  <c r="AE167" i="1"/>
  <c r="V194" i="1"/>
  <c r="R206" i="1"/>
  <c r="O206" i="1"/>
  <c r="O213" i="1"/>
  <c r="U333" i="1"/>
  <c r="S320" i="1"/>
  <c r="S312" i="1"/>
  <c r="AA299" i="1"/>
  <c r="AA291" i="1"/>
  <c r="X269" i="1"/>
  <c r="R256" i="1"/>
  <c r="R247" i="1"/>
  <c r="V247" i="1"/>
  <c r="V250" i="1" s="1"/>
  <c r="V253" i="1" s="1"/>
  <c r="V256" i="1" s="1"/>
  <c r="V259" i="1" s="1"/>
  <c r="O234" i="1"/>
  <c r="T119" i="1"/>
  <c r="T111" i="1"/>
  <c r="AD169" i="1"/>
  <c r="AD172" i="1" s="1"/>
  <c r="AD175" i="1" s="1"/>
  <c r="AD178" i="1" s="1"/>
  <c r="AK170" i="1" s="1"/>
  <c r="X169" i="1"/>
  <c r="Z187" i="1"/>
  <c r="Z190" i="1" s="1"/>
  <c r="Z193" i="1" s="1"/>
  <c r="Z196" i="1" s="1"/>
  <c r="Z199" i="1" s="1"/>
  <c r="U187" i="1"/>
  <c r="N213" i="1"/>
  <c r="N239" i="1"/>
  <c r="N231" i="1"/>
  <c r="X298" i="1"/>
  <c r="AD290" i="1"/>
  <c r="AD293" i="1" s="1"/>
  <c r="AD296" i="1" s="1"/>
  <c r="AD299" i="1" s="1"/>
  <c r="X290" i="1"/>
  <c r="R310" i="1"/>
  <c r="Y336" i="1"/>
  <c r="Y328" i="1"/>
  <c r="AD328" i="1"/>
  <c r="U308" i="1"/>
  <c r="Y308" i="1"/>
  <c r="Y311" i="1" s="1"/>
  <c r="Y314" i="1" s="1"/>
  <c r="Y317" i="1" s="1"/>
  <c r="Y320" i="1" s="1"/>
  <c r="Y246" i="1"/>
  <c r="Y249" i="1" s="1"/>
  <c r="Y252" i="1" s="1"/>
  <c r="Y255" i="1" s="1"/>
  <c r="Y258" i="1" s="1"/>
  <c r="U246" i="1"/>
  <c r="U253" i="1"/>
  <c r="Y200" i="1"/>
  <c r="Y192" i="1"/>
  <c r="AC170" i="1"/>
  <c r="R58" i="1"/>
  <c r="T48" i="1"/>
  <c r="U335" i="1"/>
  <c r="X271" i="1"/>
  <c r="T113" i="1"/>
  <c r="N207" i="1"/>
  <c r="Q207" i="1"/>
  <c r="Q210" i="1" s="1"/>
  <c r="Q213" i="1" s="1"/>
  <c r="Q216" i="1" s="1"/>
  <c r="Q219" i="1" s="1"/>
  <c r="Y330" i="1"/>
  <c r="R57" i="1"/>
  <c r="O214" i="1"/>
  <c r="S313" i="1"/>
  <c r="O235" i="1"/>
  <c r="U188" i="1"/>
  <c r="Z188" i="1"/>
  <c r="X299" i="1"/>
  <c r="U317" i="1"/>
  <c r="AI267" i="1"/>
  <c r="AC267" i="1"/>
  <c r="W53" i="1"/>
  <c r="W56" i="1" s="1"/>
  <c r="W45" i="1"/>
  <c r="W48" i="1" s="1"/>
  <c r="W51" i="1" s="1"/>
  <c r="W54" i="1" s="1"/>
  <c r="W57" i="1" s="1"/>
  <c r="S45" i="1"/>
  <c r="T45" i="1"/>
  <c r="X45" i="1"/>
  <c r="X48" i="1" s="1"/>
  <c r="X51" i="1" s="1"/>
  <c r="X54" i="1" s="1"/>
  <c r="X57" i="1" s="1"/>
  <c r="AC45" i="1" s="1"/>
  <c r="Q65" i="1"/>
  <c r="Q68" i="1" s="1"/>
  <c r="Q71" i="1" s="1"/>
  <c r="Q74" i="1" s="1"/>
  <c r="Q77" i="1" s="1"/>
  <c r="N65" i="1"/>
  <c r="W92" i="1"/>
  <c r="O78" i="1"/>
  <c r="O70" i="1"/>
  <c r="X97" i="1"/>
  <c r="X89" i="1"/>
  <c r="U107" i="1"/>
  <c r="Z107" i="1"/>
  <c r="U127" i="1"/>
  <c r="Q127" i="1"/>
  <c r="Q146" i="1"/>
  <c r="Q149" i="1" s="1"/>
  <c r="Q152" i="1" s="1"/>
  <c r="Q155" i="1" s="1"/>
  <c r="Q158" i="1" s="1"/>
  <c r="N146" i="1"/>
  <c r="AA186" i="1"/>
  <c r="AA189" i="1" s="1"/>
  <c r="AA192" i="1" s="1"/>
  <c r="AA195" i="1" s="1"/>
  <c r="AA198" i="1" s="1"/>
  <c r="V186" i="1"/>
  <c r="V193" i="1"/>
  <c r="O220" i="1"/>
  <c r="O212" i="1"/>
  <c r="U332" i="1"/>
  <c r="S311" i="1"/>
  <c r="AA298" i="1"/>
  <c r="AA290" i="1"/>
  <c r="X276" i="1"/>
  <c r="X268" i="1"/>
  <c r="AD268" i="1"/>
  <c r="AD271" i="1" s="1"/>
  <c r="AD274" i="1" s="1"/>
  <c r="AD277" i="1" s="1"/>
  <c r="AD280" i="1" s="1"/>
  <c r="O226" i="1"/>
  <c r="R226" i="1"/>
  <c r="R229" i="1" s="1"/>
  <c r="R232" i="1" s="1"/>
  <c r="R235" i="1" s="1"/>
  <c r="R238" i="1" s="1"/>
  <c r="O233" i="1"/>
  <c r="T118" i="1"/>
  <c r="T110" i="1"/>
  <c r="AD168" i="1"/>
  <c r="AD171" i="1" s="1"/>
  <c r="AD174" i="1" s="1"/>
  <c r="AD177" i="1" s="1"/>
  <c r="AD180" i="1" s="1"/>
  <c r="X168" i="1"/>
  <c r="N220" i="1"/>
  <c r="N212" i="1"/>
  <c r="N238" i="1"/>
  <c r="N230" i="1"/>
  <c r="X297" i="1"/>
  <c r="X289" i="1"/>
  <c r="AD289" i="1"/>
  <c r="R309" i="1"/>
  <c r="V309" i="1"/>
  <c r="Y335" i="1"/>
  <c r="AD327" i="1"/>
  <c r="AD330" i="1" s="1"/>
  <c r="AD333" i="1" s="1"/>
  <c r="AD336" i="1" s="1"/>
  <c r="AD339" i="1" s="1"/>
  <c r="Y327" i="1"/>
  <c r="U315" i="1"/>
  <c r="AI266" i="1"/>
  <c r="AI269" i="1" s="1"/>
  <c r="AI272" i="1" s="1"/>
  <c r="AI275" i="1" s="1"/>
  <c r="AI278" i="1" s="1"/>
  <c r="AC266" i="1"/>
  <c r="AC273" i="1"/>
  <c r="U260" i="1"/>
  <c r="U252" i="1"/>
  <c r="Y199" i="1"/>
  <c r="Y191" i="1"/>
  <c r="AC169" i="1"/>
  <c r="AI169" i="1"/>
  <c r="AI172" i="1" s="1"/>
  <c r="AI175" i="1" s="1"/>
  <c r="AI178" i="1" s="1"/>
  <c r="AP170" i="1" s="1"/>
  <c r="N68" i="1"/>
  <c r="V188" i="1"/>
  <c r="AA188" i="1"/>
  <c r="S314" i="1"/>
  <c r="R250" i="1"/>
  <c r="X301" i="1"/>
  <c r="U318" i="1"/>
  <c r="Y194" i="1"/>
  <c r="W94" i="1"/>
  <c r="X91" i="1"/>
  <c r="N148" i="1"/>
  <c r="X270" i="1"/>
  <c r="T112" i="1"/>
  <c r="N214" i="1"/>
  <c r="Y329" i="1"/>
  <c r="AD329" i="1"/>
  <c r="AD332" i="1" s="1"/>
  <c r="AD335" i="1" s="1"/>
  <c r="AD338" i="1" s="1"/>
  <c r="AD341" i="1" s="1"/>
  <c r="AC179" i="1"/>
  <c r="R54" i="1"/>
  <c r="R46" i="1"/>
  <c r="V46" i="1"/>
  <c r="V49" i="1" s="1"/>
  <c r="W91" i="1"/>
  <c r="O69" i="1"/>
  <c r="AD88" i="1"/>
  <c r="AD91" i="1" s="1"/>
  <c r="AD94" i="1" s="1"/>
  <c r="AD97" i="1" s="1"/>
  <c r="X88" i="1"/>
  <c r="U106" i="1"/>
  <c r="Z106" i="1"/>
  <c r="Z109" i="1" s="1"/>
  <c r="Z112" i="1" s="1"/>
  <c r="Z115" i="1" s="1"/>
  <c r="Z118" i="1" s="1"/>
  <c r="Q126" i="1"/>
  <c r="U126" i="1"/>
  <c r="U129" i="1" s="1"/>
  <c r="U132" i="1" s="1"/>
  <c r="U135" i="1" s="1"/>
  <c r="U138" i="1" s="1"/>
  <c r="AE166" i="1"/>
  <c r="AE169" i="1" s="1"/>
  <c r="AE172" i="1" s="1"/>
  <c r="AE175" i="1" s="1"/>
  <c r="AE178" i="1" s="1"/>
  <c r="Y166" i="1"/>
  <c r="Y173" i="1"/>
  <c r="V192" i="1"/>
  <c r="O219" i="1"/>
  <c r="O211" i="1"/>
  <c r="U331" i="1"/>
  <c r="S318" i="1"/>
  <c r="S310" i="1"/>
  <c r="AG289" i="1"/>
  <c r="AG292" i="1" s="1"/>
  <c r="AG295" i="1" s="1"/>
  <c r="AG298" i="1" s="1"/>
  <c r="AG301" i="1" s="1"/>
  <c r="AA289" i="1"/>
  <c r="X275" i="1"/>
  <c r="X267" i="1"/>
  <c r="AD267" i="1"/>
  <c r="AD270" i="1" s="1"/>
  <c r="AD273" i="1" s="1"/>
  <c r="AD276" i="1" s="1"/>
  <c r="AD279" i="1" s="1"/>
  <c r="R254" i="1"/>
  <c r="O240" i="1"/>
  <c r="O232" i="1"/>
  <c r="Y109" i="1"/>
  <c r="Y112" i="1" s="1"/>
  <c r="Y115" i="1" s="1"/>
  <c r="Y118" i="1" s="1"/>
  <c r="T109" i="1"/>
  <c r="AD167" i="1"/>
  <c r="AD170" i="1" s="1"/>
  <c r="AD173" i="1" s="1"/>
  <c r="AD176" i="1" s="1"/>
  <c r="AD179" i="1" s="1"/>
  <c r="AK171" i="1" s="1"/>
  <c r="X167" i="1"/>
  <c r="U193" i="1"/>
  <c r="N219" i="1"/>
  <c r="N211" i="1"/>
  <c r="N237" i="1"/>
  <c r="Q229" i="1"/>
  <c r="Q232" i="1" s="1"/>
  <c r="Q235" i="1" s="1"/>
  <c r="Q238" i="1" s="1"/>
  <c r="N229" i="1"/>
  <c r="X296" i="1"/>
  <c r="AD288" i="1"/>
  <c r="X288" i="1"/>
  <c r="R316" i="1"/>
  <c r="R308" i="1"/>
  <c r="V308" i="1"/>
  <c r="V311" i="1" s="1"/>
  <c r="V314" i="1" s="1"/>
  <c r="V317" i="1" s="1"/>
  <c r="V320" i="1" s="1"/>
  <c r="Y334" i="1"/>
  <c r="Y307" i="1"/>
  <c r="Y310" i="1" s="1"/>
  <c r="Y313" i="1" s="1"/>
  <c r="Y316" i="1" s="1"/>
  <c r="Y319" i="1" s="1"/>
  <c r="U307" i="1"/>
  <c r="U314" i="1"/>
  <c r="AC280" i="1"/>
  <c r="AC272" i="1"/>
  <c r="U251" i="1"/>
  <c r="Y190" i="1"/>
  <c r="AC176" i="1"/>
  <c r="AC168" i="1"/>
  <c r="AI168" i="1"/>
  <c r="AI171" i="1" s="1"/>
  <c r="AI174" i="1" s="1"/>
  <c r="AI177" i="1" s="1"/>
  <c r="AI180" i="1" s="1"/>
  <c r="S48" i="1"/>
  <c r="U110" i="1"/>
  <c r="Z110" i="1"/>
  <c r="Z113" i="1" s="1"/>
  <c r="Z116" i="1" s="1"/>
  <c r="Z119" i="1" s="1"/>
  <c r="Y169" i="1"/>
  <c r="U189" i="1"/>
  <c r="Z189" i="1"/>
  <c r="Z192" i="1" s="1"/>
  <c r="Z195" i="1" s="1"/>
  <c r="Z198" i="1" s="1"/>
  <c r="AF188" i="1" s="1"/>
  <c r="X292" i="1"/>
  <c r="AD292" i="1"/>
  <c r="AD295" i="1" s="1"/>
  <c r="AD298" i="1" s="1"/>
  <c r="AD301" i="1" s="1"/>
  <c r="AC276" i="1"/>
  <c r="AC172" i="1"/>
  <c r="R49" i="1"/>
  <c r="N67" i="1"/>
  <c r="U334" i="1"/>
  <c r="R257" i="1"/>
  <c r="X170" i="1"/>
  <c r="N232" i="1"/>
  <c r="Y337" i="1"/>
  <c r="AC275" i="1"/>
  <c r="Y186" i="1"/>
  <c r="AD186" i="1"/>
  <c r="AD189" i="1" s="1"/>
  <c r="AD192" i="1" s="1"/>
  <c r="AD195" i="1" s="1"/>
  <c r="AD198" i="1" s="1"/>
  <c r="AJ188" i="1" s="1"/>
  <c r="Q48" i="1"/>
  <c r="U48" i="1"/>
  <c r="U51" i="1" s="1"/>
  <c r="U54" i="1" s="1"/>
  <c r="U57" i="1" s="1"/>
  <c r="U46" i="1"/>
  <c r="U49" i="1" s="1"/>
  <c r="U52" i="1" s="1"/>
  <c r="U55" i="1" s="1"/>
  <c r="U58" i="1" s="1"/>
  <c r="Q46" i="1"/>
  <c r="Q45" i="1"/>
  <c r="U45" i="1"/>
  <c r="R45" i="1"/>
  <c r="V45" i="1"/>
  <c r="V48" i="1" s="1"/>
  <c r="V51" i="1" s="1"/>
  <c r="V54" i="1" s="1"/>
  <c r="V57" i="1" s="1"/>
  <c r="S51" i="1"/>
  <c r="T44" i="1"/>
  <c r="X44" i="1"/>
  <c r="X47" i="1" s="1"/>
  <c r="X50" i="1" s="1"/>
  <c r="X53" i="1" s="1"/>
  <c r="X56" i="1" s="1"/>
  <c r="T51" i="1"/>
  <c r="Q64" i="1"/>
  <c r="Q67" i="1" s="1"/>
  <c r="Q70" i="1" s="1"/>
  <c r="Q73" i="1" s="1"/>
  <c r="Q76" i="1" s="1"/>
  <c r="N64" i="1"/>
  <c r="N71" i="1"/>
  <c r="W90" i="1"/>
  <c r="O68" i="1"/>
  <c r="X95" i="1"/>
  <c r="X87" i="1"/>
  <c r="AD87" i="1"/>
  <c r="AD90" i="1" s="1"/>
  <c r="AD93" i="1" s="1"/>
  <c r="AD96" i="1" s="1"/>
  <c r="AD99" i="1" s="1"/>
  <c r="N145" i="1"/>
  <c r="Q145" i="1"/>
  <c r="Q148" i="1" s="1"/>
  <c r="Q151" i="1" s="1"/>
  <c r="Q154" i="1" s="1"/>
  <c r="Q157" i="1" s="1"/>
  <c r="N152" i="1"/>
  <c r="Y172" i="1"/>
  <c r="V199" i="1"/>
  <c r="AA191" i="1"/>
  <c r="AA194" i="1" s="1"/>
  <c r="AA197" i="1" s="1"/>
  <c r="AA200" i="1" s="1"/>
  <c r="V191" i="1"/>
  <c r="O218" i="1"/>
  <c r="O210" i="1"/>
  <c r="U330" i="1"/>
  <c r="S317" i="1"/>
  <c r="S309" i="1"/>
  <c r="W309" i="1"/>
  <c r="W312" i="1" s="1"/>
  <c r="W315" i="1" s="1"/>
  <c r="W318" i="1" s="1"/>
  <c r="W321" i="1" s="1"/>
  <c r="AA296" i="1"/>
  <c r="AG288" i="1"/>
  <c r="AG291" i="1" s="1"/>
  <c r="AG294" i="1" s="1"/>
  <c r="AG297" i="1" s="1"/>
  <c r="AG300" i="1" s="1"/>
  <c r="AA288" i="1"/>
  <c r="R246" i="1"/>
  <c r="V246" i="1"/>
  <c r="R253" i="1"/>
  <c r="O231" i="1"/>
  <c r="T116" i="1"/>
  <c r="T108" i="1"/>
  <c r="Y108" i="1"/>
  <c r="Y111" i="1" s="1"/>
  <c r="Y114" i="1" s="1"/>
  <c r="Y117" i="1" s="1"/>
  <c r="AE110" i="1" s="1"/>
  <c r="X174" i="1"/>
  <c r="U192" i="1"/>
  <c r="N218" i="1"/>
  <c r="N210" i="1"/>
  <c r="N236" i="1"/>
  <c r="N228" i="1"/>
  <c r="Q228" i="1"/>
  <c r="Q231" i="1" s="1"/>
  <c r="Q234" i="1" s="1"/>
  <c r="Q237" i="1" s="1"/>
  <c r="Q240" i="1" s="1"/>
  <c r="X295" i="1"/>
  <c r="X300" i="1"/>
  <c r="Y341" i="1"/>
  <c r="Y333" i="1"/>
  <c r="U313" i="1"/>
  <c r="AI271" i="1"/>
  <c r="AI274" i="1" s="1"/>
  <c r="AI277" i="1" s="1"/>
  <c r="AI280" i="1" s="1"/>
  <c r="AC271" i="1"/>
  <c r="U250" i="1"/>
  <c r="Y197" i="1"/>
  <c r="Y189" i="1"/>
  <c r="AI167" i="1"/>
  <c r="AI170" i="1" s="1"/>
  <c r="AI173" i="1" s="1"/>
  <c r="AI176" i="1" s="1"/>
  <c r="AI179" i="1" s="1"/>
  <c r="AC167" i="1"/>
  <c r="U44" i="1"/>
  <c r="U47" i="1" s="1"/>
  <c r="U50" i="1" s="1"/>
  <c r="U53" i="1" s="1"/>
  <c r="U56" i="1" s="1"/>
  <c r="Q44" i="1"/>
  <c r="AC87" i="1"/>
  <c r="AC90" i="1" s="1"/>
  <c r="AC93" i="1" s="1"/>
  <c r="AC96" i="1" s="1"/>
  <c r="AC99" i="1" s="1"/>
  <c r="W87" i="1"/>
  <c r="X92" i="1"/>
  <c r="N149" i="1"/>
  <c r="O207" i="1"/>
  <c r="R207" i="1"/>
  <c r="R210" i="1" s="1"/>
  <c r="R213" i="1" s="1"/>
  <c r="R216" i="1" s="1"/>
  <c r="R219" i="1" s="1"/>
  <c r="AA293" i="1"/>
  <c r="N233" i="1"/>
  <c r="Y338" i="1"/>
  <c r="Q49" i="1"/>
  <c r="Q129" i="1"/>
  <c r="AE168" i="1"/>
  <c r="AE171" i="1" s="1"/>
  <c r="AE174" i="1" s="1"/>
  <c r="AE177" i="1" s="1"/>
  <c r="AE180" i="1" s="1"/>
  <c r="Y168" i="1"/>
  <c r="Z327" i="1"/>
  <c r="Z330" i="1" s="1"/>
  <c r="Z333" i="1" s="1"/>
  <c r="Z336" i="1" s="1"/>
  <c r="Z339" i="1" s="1"/>
  <c r="U327" i="1"/>
  <c r="AA292" i="1"/>
  <c r="V248" i="1"/>
  <c r="V251" i="1" s="1"/>
  <c r="V254" i="1" s="1"/>
  <c r="V257" i="1" s="1"/>
  <c r="V260" i="1" s="1"/>
  <c r="R248" i="1"/>
  <c r="U196" i="1"/>
  <c r="AD291" i="1"/>
  <c r="AD294" i="1" s="1"/>
  <c r="AD297" i="1" s="1"/>
  <c r="AD300" i="1" s="1"/>
  <c r="X291" i="1"/>
  <c r="AC171" i="1"/>
  <c r="Q54" i="1"/>
  <c r="Q52" i="1"/>
  <c r="R52" i="1"/>
  <c r="S58" i="1"/>
  <c r="T58" i="1"/>
  <c r="N78" i="1"/>
  <c r="N70" i="1"/>
  <c r="W89" i="1"/>
  <c r="R67" i="1"/>
  <c r="R70" i="1" s="1"/>
  <c r="R73" i="1" s="1"/>
  <c r="R76" i="1" s="1"/>
  <c r="V70" i="1" s="1"/>
  <c r="O67" i="1"/>
  <c r="X94" i="1"/>
  <c r="X86" i="1"/>
  <c r="AD86" i="1"/>
  <c r="AD89" i="1" s="1"/>
  <c r="AD92" i="1" s="1"/>
  <c r="AD95" i="1" s="1"/>
  <c r="AD98" i="1" s="1"/>
  <c r="U112" i="1"/>
  <c r="U125" i="1"/>
  <c r="U128" i="1" s="1"/>
  <c r="U131" i="1" s="1"/>
  <c r="U134" i="1" s="1"/>
  <c r="U137" i="1" s="1"/>
  <c r="Q125" i="1"/>
  <c r="Q132" i="1"/>
  <c r="N151" i="1"/>
  <c r="Y171" i="1"/>
  <c r="V190" i="1"/>
  <c r="O217" i="1"/>
  <c r="R209" i="1"/>
  <c r="R212" i="1" s="1"/>
  <c r="R215" i="1" s="1"/>
  <c r="R218" i="1" s="1"/>
  <c r="O209" i="1"/>
  <c r="U337" i="1"/>
  <c r="Z329" i="1"/>
  <c r="Z332" i="1" s="1"/>
  <c r="Z335" i="1" s="1"/>
  <c r="Z338" i="1" s="1"/>
  <c r="Z341" i="1" s="1"/>
  <c r="U329" i="1"/>
  <c r="S308" i="1"/>
  <c r="W308" i="1"/>
  <c r="W311" i="1" s="1"/>
  <c r="W314" i="1" s="1"/>
  <c r="W317" i="1" s="1"/>
  <c r="W320" i="1" s="1"/>
  <c r="AA295" i="1"/>
  <c r="AD266" i="1"/>
  <c r="AD269" i="1" s="1"/>
  <c r="AD272" i="1" s="1"/>
  <c r="AD275" i="1" s="1"/>
  <c r="AD278" i="1" s="1"/>
  <c r="X266" i="1"/>
  <c r="X273" i="1"/>
  <c r="R260" i="1"/>
  <c r="R252" i="1"/>
  <c r="O238" i="1"/>
  <c r="O230" i="1"/>
  <c r="T115" i="1"/>
  <c r="Y107" i="1"/>
  <c r="Y110" i="1" s="1"/>
  <c r="Y113" i="1" s="1"/>
  <c r="Y116" i="1" s="1"/>
  <c r="Y119" i="1" s="1"/>
  <c r="T107" i="1"/>
  <c r="X173" i="1"/>
  <c r="U199" i="1"/>
  <c r="Z191" i="1"/>
  <c r="Z194" i="1" s="1"/>
  <c r="Z197" i="1" s="1"/>
  <c r="Z200" i="1" s="1"/>
  <c r="AF190" i="1" s="1"/>
  <c r="U191" i="1"/>
  <c r="N217" i="1"/>
  <c r="Q209" i="1"/>
  <c r="Q212" i="1" s="1"/>
  <c r="Q215" i="1" s="1"/>
  <c r="Q218" i="1" s="1"/>
  <c r="N209" i="1"/>
  <c r="N235" i="1"/>
  <c r="N227" i="1"/>
  <c r="Q227" i="1"/>
  <c r="Q230" i="1" s="1"/>
  <c r="Q233" i="1" s="1"/>
  <c r="Q236" i="1" s="1"/>
  <c r="Q239" i="1" s="1"/>
  <c r="X294" i="1"/>
  <c r="V307" i="1"/>
  <c r="V310" i="1" s="1"/>
  <c r="V313" i="1" s="1"/>
  <c r="V316" i="1" s="1"/>
  <c r="V319" i="1" s="1"/>
  <c r="R307" i="1"/>
  <c r="R314" i="1"/>
  <c r="Y340" i="1"/>
  <c r="Y332" i="1"/>
  <c r="U320" i="1"/>
  <c r="U312" i="1"/>
  <c r="AC270" i="1"/>
  <c r="AI270" i="1"/>
  <c r="AI273" i="1" s="1"/>
  <c r="AI276" i="1" s="1"/>
  <c r="AI279" i="1" s="1"/>
  <c r="U257" i="1"/>
  <c r="U249" i="1"/>
  <c r="Y196" i="1"/>
  <c r="AD188" i="1"/>
  <c r="AD191" i="1" s="1"/>
  <c r="AD194" i="1" s="1"/>
  <c r="AD197" i="1" s="1"/>
  <c r="AD200" i="1" s="1"/>
  <c r="Y188" i="1"/>
  <c r="R65" i="1"/>
  <c r="R68" i="1" s="1"/>
  <c r="R71" i="1" s="1"/>
  <c r="R74" i="1" s="1"/>
  <c r="R77" i="1" s="1"/>
  <c r="O65" i="1"/>
  <c r="U130" i="1"/>
  <c r="U133" i="1" s="1"/>
  <c r="U136" i="1" s="1"/>
  <c r="U139" i="1" s="1"/>
  <c r="Z131" i="1" s="1"/>
  <c r="Q130" i="1"/>
  <c r="V196" i="1"/>
  <c r="W307" i="1"/>
  <c r="W310" i="1" s="1"/>
  <c r="W313" i="1" s="1"/>
  <c r="W316" i="1" s="1"/>
  <c r="W319" i="1" s="1"/>
  <c r="S307" i="1"/>
  <c r="X279" i="1"/>
  <c r="O228" i="1"/>
  <c r="R228" i="1"/>
  <c r="R231" i="1" s="1"/>
  <c r="R234" i="1" s="1"/>
  <c r="R237" i="1" s="1"/>
  <c r="R240" i="1" s="1"/>
  <c r="N215" i="1"/>
  <c r="R312" i="1"/>
  <c r="V312" i="1"/>
  <c r="V315" i="1" s="1"/>
  <c r="V318" i="1" s="1"/>
  <c r="V321" i="1" s="1"/>
  <c r="Y247" i="1"/>
  <c r="Y250" i="1" s="1"/>
  <c r="Y253" i="1" s="1"/>
  <c r="Y256" i="1" s="1"/>
  <c r="Y259" i="1" s="1"/>
  <c r="U247" i="1"/>
  <c r="W86" i="1"/>
  <c r="AC86" i="1"/>
  <c r="AC89" i="1" s="1"/>
  <c r="AC92" i="1" s="1"/>
  <c r="AC95" i="1" s="1"/>
  <c r="AC98" i="1" s="1"/>
  <c r="U109" i="1"/>
  <c r="O227" i="1"/>
  <c r="R227" i="1"/>
  <c r="R230" i="1" s="1"/>
  <c r="R233" i="1" s="1"/>
  <c r="R236" i="1" s="1"/>
  <c r="R239" i="1" s="1"/>
  <c r="Y193" i="1"/>
  <c r="Q51" i="1"/>
  <c r="R44" i="1"/>
  <c r="V44" i="1"/>
  <c r="V47" i="1" s="1"/>
  <c r="V50" i="1" s="1"/>
  <c r="V53" i="1" s="1"/>
  <c r="V56" i="1" s="1"/>
  <c r="R51" i="1"/>
  <c r="S49" i="1"/>
  <c r="T49" i="1"/>
  <c r="N69" i="1"/>
  <c r="AC88" i="1"/>
  <c r="AC91" i="1" s="1"/>
  <c r="AC94" i="1" s="1"/>
  <c r="AC97" i="1" s="1"/>
  <c r="AJ90" i="1" s="1"/>
  <c r="W88" i="1"/>
  <c r="O74" i="1"/>
  <c r="O66" i="1"/>
  <c r="R66" i="1"/>
  <c r="R69" i="1" s="1"/>
  <c r="R72" i="1" s="1"/>
  <c r="R75" i="1" s="1"/>
  <c r="R78" i="1" s="1"/>
  <c r="Z105" i="1"/>
  <c r="Z108" i="1" s="1"/>
  <c r="Z111" i="1" s="1"/>
  <c r="Z114" i="1" s="1"/>
  <c r="Z117" i="1" s="1"/>
  <c r="U105" i="1"/>
  <c r="U111" i="1"/>
  <c r="Q131" i="1"/>
  <c r="N150" i="1"/>
  <c r="Y170" i="1"/>
  <c r="AE170" i="1"/>
  <c r="AE173" i="1" s="1"/>
  <c r="AE176" i="1" s="1"/>
  <c r="AE179" i="1" s="1"/>
  <c r="AL171" i="1" s="1"/>
  <c r="V189" i="1"/>
  <c r="O216" i="1"/>
  <c r="O208" i="1"/>
  <c r="R208" i="1"/>
  <c r="R211" i="1" s="1"/>
  <c r="R214" i="1" s="1"/>
  <c r="R217" i="1" s="1"/>
  <c r="R220" i="1" s="1"/>
  <c r="U328" i="1"/>
  <c r="Z328" i="1"/>
  <c r="Z331" i="1" s="1"/>
  <c r="Z334" i="1" s="1"/>
  <c r="Z337" i="1" s="1"/>
  <c r="Z340" i="1" s="1"/>
  <c r="S315" i="1"/>
  <c r="AG287" i="1"/>
  <c r="AG290" i="1" s="1"/>
  <c r="AG293" i="1" s="1"/>
  <c r="AG296" i="1" s="1"/>
  <c r="AG299" i="1" s="1"/>
  <c r="AA287" i="1"/>
  <c r="AA294" i="1"/>
  <c r="X272" i="1"/>
  <c r="R259" i="1"/>
  <c r="R251" i="1"/>
  <c r="O237" i="1"/>
  <c r="O229" i="1"/>
  <c r="T114" i="1"/>
  <c r="X172" i="1"/>
  <c r="U190" i="1"/>
  <c r="N216" i="1"/>
  <c r="N208" i="1"/>
  <c r="Q208" i="1"/>
  <c r="Q211" i="1" s="1"/>
  <c r="Q214" i="1" s="1"/>
  <c r="Q217" i="1" s="1"/>
  <c r="Q220" i="1" s="1"/>
  <c r="N234" i="1"/>
  <c r="V249" i="1"/>
  <c r="V252" i="1" s="1"/>
  <c r="V255" i="1" s="1"/>
  <c r="V258" i="1" s="1"/>
  <c r="R249" i="1"/>
  <c r="X293" i="1"/>
  <c r="R313" i="1"/>
  <c r="Y339" i="1"/>
  <c r="AD331" i="1"/>
  <c r="AD334" i="1" s="1"/>
  <c r="AD337" i="1" s="1"/>
  <c r="AD340" i="1" s="1"/>
  <c r="Y331" i="1"/>
  <c r="U311" i="1"/>
  <c r="AC269" i="1"/>
  <c r="U256" i="1"/>
  <c r="Y248" i="1"/>
  <c r="Y251" i="1" s="1"/>
  <c r="Y254" i="1" s="1"/>
  <c r="Y257" i="1" s="1"/>
  <c r="Y260" i="1" s="1"/>
  <c r="U248" i="1"/>
  <c r="Y195" i="1"/>
  <c r="Y187" i="1"/>
  <c r="AD187" i="1"/>
  <c r="AD190" i="1" s="1"/>
  <c r="AD193" i="1" s="1"/>
  <c r="AD196" i="1" s="1"/>
  <c r="AD199" i="1" s="1"/>
  <c r="AC173" i="1"/>
  <c r="I4" i="1"/>
  <c r="L4" i="1" s="1"/>
  <c r="O4" i="1" s="1"/>
  <c r="F12" i="1"/>
  <c r="F15" i="1" s="1"/>
  <c r="F18" i="1" s="1"/>
  <c r="F8" i="1"/>
  <c r="F11" i="1" s="1"/>
  <c r="F14" i="1" s="1"/>
  <c r="F17" i="1" s="1"/>
  <c r="F7" i="1"/>
  <c r="F10" i="1" s="1"/>
  <c r="F13" i="1" s="1"/>
  <c r="F16" i="1" s="1"/>
  <c r="I38" i="1"/>
  <c r="L38" i="1" s="1"/>
  <c r="L24" i="1"/>
  <c r="R24" i="1" s="1"/>
  <c r="J25" i="1"/>
  <c r="M25" i="1" s="1"/>
  <c r="S25" i="1" s="1"/>
  <c r="J26" i="1"/>
  <c r="M26" i="1" s="1"/>
  <c r="S26" i="1" s="1"/>
  <c r="J27" i="1"/>
  <c r="M27" i="1" s="1"/>
  <c r="J28" i="1"/>
  <c r="M28" i="1" s="1"/>
  <c r="J29" i="1"/>
  <c r="M29" i="1" s="1"/>
  <c r="J30" i="1"/>
  <c r="M30" i="1" s="1"/>
  <c r="J31" i="1"/>
  <c r="M31" i="1" s="1"/>
  <c r="J32" i="1"/>
  <c r="M32" i="1" s="1"/>
  <c r="J33" i="1"/>
  <c r="M33" i="1" s="1"/>
  <c r="J34" i="1"/>
  <c r="M34" i="1" s="1"/>
  <c r="J35" i="1"/>
  <c r="M35" i="1" s="1"/>
  <c r="J36" i="1"/>
  <c r="M36" i="1" s="1"/>
  <c r="J37" i="1"/>
  <c r="M37" i="1" s="1"/>
  <c r="J38" i="1"/>
  <c r="M38" i="1" s="1"/>
  <c r="M24" i="1"/>
  <c r="S24" i="1" s="1"/>
  <c r="J18" i="1"/>
  <c r="I25" i="1"/>
  <c r="L25" i="1" s="1"/>
  <c r="R25" i="1" s="1"/>
  <c r="I26" i="1"/>
  <c r="L26" i="1" s="1"/>
  <c r="R26" i="1" s="1"/>
  <c r="I27" i="1"/>
  <c r="L27" i="1" s="1"/>
  <c r="I28" i="1"/>
  <c r="L28" i="1" s="1"/>
  <c r="I29" i="1"/>
  <c r="L29" i="1" s="1"/>
  <c r="I30" i="1"/>
  <c r="L30" i="1" s="1"/>
  <c r="I31" i="1"/>
  <c r="L31" i="1" s="1"/>
  <c r="I32" i="1"/>
  <c r="L32" i="1" s="1"/>
  <c r="I33" i="1"/>
  <c r="L33" i="1" s="1"/>
  <c r="I34" i="1"/>
  <c r="L34" i="1" s="1"/>
  <c r="I35" i="1"/>
  <c r="L35" i="1" s="1"/>
  <c r="I36" i="1"/>
  <c r="L36" i="1" s="1"/>
  <c r="I37" i="1"/>
  <c r="L37" i="1" s="1"/>
  <c r="H25" i="1"/>
  <c r="K25" i="1" s="1"/>
  <c r="Q25" i="1" s="1"/>
  <c r="H26" i="1"/>
  <c r="K26" i="1" s="1"/>
  <c r="Q26" i="1" s="1"/>
  <c r="H27" i="1"/>
  <c r="K27" i="1" s="1"/>
  <c r="Q27" i="1" s="1"/>
  <c r="H28" i="1"/>
  <c r="K28" i="1" s="1"/>
  <c r="H29" i="1"/>
  <c r="K29" i="1" s="1"/>
  <c r="H30" i="1"/>
  <c r="K30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8" i="1"/>
  <c r="K38" i="1" s="1"/>
  <c r="AA311" i="1" l="1"/>
  <c r="AF112" i="1"/>
  <c r="AK270" i="1"/>
  <c r="U71" i="1"/>
  <c r="AK172" i="1"/>
  <c r="AL170" i="1"/>
  <c r="AL172" i="1"/>
  <c r="AA310" i="1"/>
  <c r="AP268" i="1"/>
  <c r="AF328" i="1"/>
  <c r="U149" i="1"/>
  <c r="AB45" i="1"/>
  <c r="U70" i="1"/>
  <c r="AA309" i="1"/>
  <c r="AN289" i="1"/>
  <c r="AK92" i="1"/>
  <c r="U150" i="1"/>
  <c r="R29" i="1"/>
  <c r="S29" i="1"/>
  <c r="AF330" i="1"/>
  <c r="R28" i="1"/>
  <c r="R31" i="1" s="1"/>
  <c r="R34" i="1" s="1"/>
  <c r="R37" i="1" s="1"/>
  <c r="S28" i="1"/>
  <c r="S31" i="1" s="1"/>
  <c r="S34" i="1" s="1"/>
  <c r="S37" i="1" s="1"/>
  <c r="Z129" i="1"/>
  <c r="AP172" i="1"/>
  <c r="AG190" i="1"/>
  <c r="AC46" i="1"/>
  <c r="U148" i="1"/>
  <c r="AJ92" i="1"/>
  <c r="S32" i="1"/>
  <c r="S35" i="1" s="1"/>
  <c r="S38" i="1" s="1"/>
  <c r="AD249" i="1"/>
  <c r="AB309" i="1"/>
  <c r="AD311" i="1"/>
  <c r="AD309" i="1"/>
  <c r="AP269" i="1"/>
  <c r="AD248" i="1"/>
  <c r="AF110" i="1"/>
  <c r="AJ91" i="1"/>
  <c r="AN290" i="1"/>
  <c r="AG188" i="1"/>
  <c r="AK91" i="1"/>
  <c r="AB311" i="1"/>
  <c r="V52" i="1"/>
  <c r="V55" i="1" s="1"/>
  <c r="V58" i="1" s="1"/>
  <c r="AA46" i="1" s="1"/>
  <c r="AF329" i="1"/>
  <c r="Z45" i="1"/>
  <c r="V230" i="1"/>
  <c r="Z130" i="1"/>
  <c r="AE130" i="1" s="1"/>
  <c r="AK268" i="1"/>
  <c r="V71" i="1"/>
  <c r="AA248" i="1"/>
  <c r="AF111" i="1"/>
  <c r="AJ329" i="1"/>
  <c r="AA250" i="1"/>
  <c r="AJ330" i="1"/>
  <c r="AE112" i="1"/>
  <c r="U211" i="1"/>
  <c r="AK289" i="1"/>
  <c r="AP270" i="1"/>
  <c r="AK288" i="1"/>
  <c r="AB310" i="1"/>
  <c r="AJ328" i="1"/>
  <c r="U210" i="1"/>
  <c r="AD250" i="1"/>
  <c r="AF189" i="1"/>
  <c r="AB46" i="1"/>
  <c r="V209" i="1"/>
  <c r="AK90" i="1"/>
  <c r="AJ190" i="1"/>
  <c r="Z46" i="1"/>
  <c r="AK269" i="1"/>
  <c r="V231" i="1"/>
  <c r="AJ189" i="1"/>
  <c r="AA45" i="1"/>
  <c r="U231" i="1"/>
  <c r="Q30" i="1"/>
  <c r="R27" i="1"/>
  <c r="R30" i="1" s="1"/>
  <c r="R33" i="1" s="1"/>
  <c r="R36" i="1" s="1"/>
  <c r="S27" i="1"/>
  <c r="S30" i="1" s="1"/>
  <c r="S33" i="1" s="1"/>
  <c r="S36" i="1" s="1"/>
  <c r="AD310" i="1"/>
  <c r="V229" i="1"/>
  <c r="U209" i="1"/>
  <c r="AK290" i="1"/>
  <c r="U229" i="1"/>
  <c r="V211" i="1"/>
  <c r="AN288" i="1"/>
  <c r="R32" i="1"/>
  <c r="R35" i="1" s="1"/>
  <c r="R38" i="1" s="1"/>
  <c r="AA249" i="1"/>
  <c r="U72" i="1"/>
  <c r="AG189" i="1"/>
  <c r="V210" i="1"/>
  <c r="AE111" i="1"/>
  <c r="Q29" i="1"/>
  <c r="Q32" i="1" s="1"/>
  <c r="Q35" i="1" s="1"/>
  <c r="Q38" i="1" s="1"/>
  <c r="Q28" i="1"/>
  <c r="Q31" i="1" s="1"/>
  <c r="Q34" i="1" s="1"/>
  <c r="Q37" i="1" s="1"/>
  <c r="AP171" i="1"/>
  <c r="V72" i="1"/>
  <c r="U230" i="1"/>
  <c r="Q47" i="1"/>
  <c r="R47" i="1"/>
  <c r="T47" i="1"/>
  <c r="S47" i="1"/>
  <c r="AR171" i="1" l="1"/>
  <c r="AK110" i="1"/>
  <c r="AR289" i="1"/>
  <c r="AF310" i="1"/>
  <c r="AL329" i="1"/>
  <c r="AR268" i="1"/>
  <c r="Y71" i="1"/>
  <c r="AF249" i="1"/>
  <c r="AL189" i="1"/>
  <c r="AL188" i="1"/>
  <c r="Y210" i="1"/>
  <c r="AQ91" i="1"/>
  <c r="T50" i="1"/>
  <c r="S50" i="1"/>
  <c r="R50" i="1"/>
  <c r="Q50" i="1"/>
  <c r="Q33" i="1"/>
  <c r="I10" i="1"/>
  <c r="L10" i="1" s="1"/>
  <c r="F25" i="1"/>
  <c r="F26" i="1"/>
  <c r="F24" i="1"/>
  <c r="N24" i="1" s="1"/>
  <c r="M18" i="1"/>
  <c r="J5" i="1"/>
  <c r="M5" i="1" s="1"/>
  <c r="J6" i="1"/>
  <c r="M6" i="1" s="1"/>
  <c r="P6" i="1" s="1"/>
  <c r="J7" i="1"/>
  <c r="M7" i="1" s="1"/>
  <c r="J8" i="1"/>
  <c r="M8" i="1" s="1"/>
  <c r="J9" i="1"/>
  <c r="M9" i="1" s="1"/>
  <c r="J10" i="1"/>
  <c r="M10" i="1" s="1"/>
  <c r="J11" i="1"/>
  <c r="M11" i="1" s="1"/>
  <c r="J12" i="1"/>
  <c r="M12" i="1" s="1"/>
  <c r="J13" i="1"/>
  <c r="M13" i="1" s="1"/>
  <c r="J14" i="1"/>
  <c r="M14" i="1" s="1"/>
  <c r="J15" i="1"/>
  <c r="M15" i="1" s="1"/>
  <c r="J16" i="1"/>
  <c r="M16" i="1" s="1"/>
  <c r="J17" i="1"/>
  <c r="M17" i="1" s="1"/>
  <c r="J4" i="1"/>
  <c r="M4" i="1" s="1"/>
  <c r="I5" i="1"/>
  <c r="L5" i="1" s="1"/>
  <c r="I6" i="1"/>
  <c r="L6" i="1" s="1"/>
  <c r="I7" i="1"/>
  <c r="L7" i="1" s="1"/>
  <c r="O7" i="1" s="1"/>
  <c r="I8" i="1"/>
  <c r="L8" i="1" s="1"/>
  <c r="I9" i="1"/>
  <c r="L9" i="1" s="1"/>
  <c r="I11" i="1"/>
  <c r="L11" i="1" s="1"/>
  <c r="I12" i="1"/>
  <c r="L12" i="1" s="1"/>
  <c r="I13" i="1"/>
  <c r="L13" i="1" s="1"/>
  <c r="I14" i="1"/>
  <c r="L14" i="1" s="1"/>
  <c r="I15" i="1"/>
  <c r="L15" i="1" s="1"/>
  <c r="I16" i="1"/>
  <c r="L16" i="1" s="1"/>
  <c r="O16" i="1" s="1"/>
  <c r="I17" i="1"/>
  <c r="L17" i="1" s="1"/>
  <c r="I18" i="1"/>
  <c r="O18" i="1" s="1"/>
  <c r="Q53" i="1" l="1"/>
  <c r="R53" i="1"/>
  <c r="T53" i="1"/>
  <c r="S53" i="1"/>
  <c r="Q36" i="1"/>
  <c r="P9" i="1"/>
  <c r="P5" i="1"/>
  <c r="S5" i="1"/>
  <c r="S8" i="1" s="1"/>
  <c r="S11" i="1" s="1"/>
  <c r="S14" i="1" s="1"/>
  <c r="S17" i="1" s="1"/>
  <c r="O6" i="1"/>
  <c r="R6" i="1"/>
  <c r="R9" i="1" s="1"/>
  <c r="R12" i="1" s="1"/>
  <c r="R15" i="1" s="1"/>
  <c r="R18" i="1" s="1"/>
  <c r="V6" i="1" s="1"/>
  <c r="R5" i="1"/>
  <c r="R8" i="1" s="1"/>
  <c r="R11" i="1" s="1"/>
  <c r="O5" i="1"/>
  <c r="P4" i="1"/>
  <c r="S4" i="1"/>
  <c r="S7" i="1" s="1"/>
  <c r="S10" i="1" s="1"/>
  <c r="S13" i="1" s="1"/>
  <c r="S16" i="1" s="1"/>
  <c r="S6" i="1"/>
  <c r="S9" i="1" s="1"/>
  <c r="S12" i="1" s="1"/>
  <c r="S15" i="1" s="1"/>
  <c r="S18" i="1" s="1"/>
  <c r="O26" i="1"/>
  <c r="N26" i="1"/>
  <c r="P26" i="1"/>
  <c r="N25" i="1"/>
  <c r="P25" i="1"/>
  <c r="O25" i="1"/>
  <c r="P24" i="1"/>
  <c r="O24" i="1"/>
  <c r="R4" i="1"/>
  <c r="R7" i="1" s="1"/>
  <c r="H5" i="1"/>
  <c r="K5" i="1" s="1"/>
  <c r="Q5" i="1" s="1"/>
  <c r="H6" i="1"/>
  <c r="K6" i="1" s="1"/>
  <c r="Q6" i="1" s="1"/>
  <c r="H7" i="1"/>
  <c r="K7" i="1" s="1"/>
  <c r="Q7" i="1" s="1"/>
  <c r="H8" i="1"/>
  <c r="K8" i="1" s="1"/>
  <c r="Q8" i="1" s="1"/>
  <c r="H9" i="1"/>
  <c r="K9" i="1" s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N16" i="1" s="1"/>
  <c r="U4" i="1" s="1"/>
  <c r="H17" i="1"/>
  <c r="K17" i="1" s="1"/>
  <c r="H18" i="1"/>
  <c r="K18" i="1" s="1"/>
  <c r="F29" i="1"/>
  <c r="O8" i="1"/>
  <c r="P7" i="1"/>
  <c r="Q9" i="1" l="1"/>
  <c r="Q11" i="1"/>
  <c r="Q14" i="1" s="1"/>
  <c r="Q17" i="1" s="1"/>
  <c r="Q10" i="1"/>
  <c r="Q13" i="1" s="1"/>
  <c r="Q56" i="1"/>
  <c r="Z44" i="1" s="1"/>
  <c r="R56" i="1"/>
  <c r="AA44" i="1" s="1"/>
  <c r="T56" i="1"/>
  <c r="AC44" i="1" s="1"/>
  <c r="S56" i="1"/>
  <c r="AB44" i="1" s="1"/>
  <c r="Q16" i="1"/>
  <c r="Q12" i="1"/>
  <c r="Q15" i="1" s="1"/>
  <c r="Q18" i="1" s="1"/>
  <c r="N5" i="1"/>
  <c r="P8" i="1"/>
  <c r="N12" i="1"/>
  <c r="P29" i="1"/>
  <c r="N29" i="1"/>
  <c r="O29" i="1"/>
  <c r="O9" i="1"/>
  <c r="N11" i="1"/>
  <c r="F28" i="1"/>
  <c r="R10" i="1"/>
  <c r="R13" i="1" s="1"/>
  <c r="R16" i="1" s="1"/>
  <c r="V4" i="1" s="1"/>
  <c r="N9" i="1"/>
  <c r="N8" i="1"/>
  <c r="N7" i="1"/>
  <c r="N10" i="1"/>
  <c r="F27" i="1"/>
  <c r="N6" i="1"/>
  <c r="R14" i="1"/>
  <c r="R17" i="1" s="1"/>
  <c r="AE45" i="1" l="1"/>
  <c r="O27" i="1"/>
  <c r="N27" i="1"/>
  <c r="P27" i="1"/>
  <c r="F30" i="1"/>
  <c r="O10" i="1"/>
  <c r="P10" i="1"/>
  <c r="F32" i="1"/>
  <c r="O12" i="1"/>
  <c r="P12" i="1"/>
  <c r="P28" i="1"/>
  <c r="O28" i="1"/>
  <c r="N28" i="1"/>
  <c r="F31" i="1"/>
  <c r="P11" i="1"/>
  <c r="O11" i="1"/>
  <c r="F35" i="1" l="1"/>
  <c r="P15" i="1"/>
  <c r="O15" i="1"/>
  <c r="N15" i="1"/>
  <c r="F34" i="1"/>
  <c r="P14" i="1"/>
  <c r="O14" i="1"/>
  <c r="N14" i="1"/>
  <c r="N30" i="1"/>
  <c r="P30" i="1"/>
  <c r="O30" i="1"/>
  <c r="F33" i="1"/>
  <c r="O13" i="1"/>
  <c r="P13" i="1"/>
  <c r="N13" i="1"/>
  <c r="N31" i="1"/>
  <c r="P31" i="1"/>
  <c r="O31" i="1"/>
  <c r="N32" i="1"/>
  <c r="P32" i="1"/>
  <c r="O32" i="1"/>
  <c r="F37" i="1" l="1"/>
  <c r="P17" i="1"/>
  <c r="W5" i="1" s="1"/>
  <c r="O17" i="1"/>
  <c r="V5" i="1" s="1"/>
  <c r="N17" i="1"/>
  <c r="U5" i="1" s="1"/>
  <c r="N33" i="1"/>
  <c r="O33" i="1"/>
  <c r="P33" i="1"/>
  <c r="O34" i="1"/>
  <c r="N34" i="1"/>
  <c r="P34" i="1"/>
  <c r="F36" i="1"/>
  <c r="P16" i="1"/>
  <c r="W4" i="1" s="1"/>
  <c r="O35" i="1"/>
  <c r="P35" i="1"/>
  <c r="N35" i="1"/>
  <c r="F38" i="1"/>
  <c r="P18" i="1"/>
  <c r="W6" i="1" s="1"/>
  <c r="N18" i="1"/>
  <c r="U6" i="1" s="1"/>
  <c r="Y5" i="1" l="1"/>
  <c r="O36" i="1"/>
  <c r="V24" i="1" s="1"/>
  <c r="P36" i="1"/>
  <c r="W24" i="1" s="1"/>
  <c r="N36" i="1"/>
  <c r="U24" i="1" s="1"/>
  <c r="P38" i="1"/>
  <c r="W26" i="1" s="1"/>
  <c r="O38" i="1"/>
  <c r="V26" i="1" s="1"/>
  <c r="N38" i="1"/>
  <c r="U26" i="1" s="1"/>
  <c r="P37" i="1"/>
  <c r="W25" i="1" s="1"/>
  <c r="N37" i="1"/>
  <c r="U25" i="1" s="1"/>
  <c r="O37" i="1"/>
  <c r="V25" i="1" s="1"/>
  <c r="Y25" i="1" l="1"/>
</calcChain>
</file>

<file path=xl/sharedStrings.xml><?xml version="1.0" encoding="utf-8"?>
<sst xmlns="http://schemas.openxmlformats.org/spreadsheetml/2006/main" count="1536" uniqueCount="387">
  <si>
    <t>Elements</t>
  </si>
  <si>
    <t>Name</t>
  </si>
  <si>
    <t>Phase</t>
  </si>
  <si>
    <r>
      <t>G</t>
    </r>
    <r>
      <rPr>
        <b/>
        <vertAlign val="subscript"/>
        <sz val="12"/>
        <color theme="1"/>
        <rFont val="Times New Roman"/>
        <family val="1"/>
      </rPr>
      <t>f</t>
    </r>
    <r>
      <rPr>
        <b/>
        <vertAlign val="superscript"/>
        <sz val="12"/>
        <color theme="1"/>
        <rFont val="Times New Roman"/>
        <family val="1"/>
      </rPr>
      <t>0</t>
    </r>
  </si>
  <si>
    <r>
      <t>H</t>
    </r>
    <r>
      <rPr>
        <b/>
        <vertAlign val="subscript"/>
        <sz val="12"/>
        <color theme="1"/>
        <rFont val="Times New Roman"/>
        <family val="1"/>
      </rPr>
      <t>f</t>
    </r>
    <r>
      <rPr>
        <b/>
        <vertAlign val="superscript"/>
        <sz val="12"/>
        <color theme="1"/>
        <rFont val="Times New Roman"/>
        <family val="1"/>
      </rPr>
      <t>0</t>
    </r>
  </si>
  <si>
    <t>EN</t>
  </si>
  <si>
    <t>C</t>
  </si>
  <si>
    <t>H</t>
  </si>
  <si>
    <t>O</t>
  </si>
  <si>
    <t>N</t>
  </si>
  <si>
    <t>P</t>
  </si>
  <si>
    <t>S</t>
  </si>
  <si>
    <t>MW</t>
  </si>
  <si>
    <t>COD</t>
  </si>
  <si>
    <t>CO</t>
  </si>
  <si>
    <t>carbon monoxide</t>
  </si>
  <si>
    <t>g</t>
  </si>
  <si>
    <r>
      <t>CO</t>
    </r>
    <r>
      <rPr>
        <b/>
        <vertAlign val="subscript"/>
        <sz val="11"/>
        <color theme="1"/>
        <rFont val="Times New Roman"/>
        <family val="1"/>
      </rPr>
      <t>2</t>
    </r>
  </si>
  <si>
    <t>carbon dioxide</t>
  </si>
  <si>
    <r>
      <t>CHO</t>
    </r>
    <r>
      <rPr>
        <b/>
        <vertAlign val="subscript"/>
        <sz val="11"/>
        <color theme="1"/>
        <rFont val="Times New Roman"/>
        <family val="1"/>
      </rPr>
      <t>2</t>
    </r>
    <r>
      <rPr>
        <b/>
        <vertAlign val="superscript"/>
        <sz val="11"/>
        <color theme="1"/>
        <rFont val="Times New Roman"/>
        <family val="1"/>
      </rPr>
      <t>-1</t>
    </r>
  </si>
  <si>
    <t>formate</t>
  </si>
  <si>
    <t>aq</t>
  </si>
  <si>
    <r>
      <t>CHO</t>
    </r>
    <r>
      <rPr>
        <b/>
        <vertAlign val="subscript"/>
        <sz val="11"/>
        <color theme="1"/>
        <rFont val="Times New Roman"/>
        <family val="1"/>
      </rPr>
      <t>3</t>
    </r>
    <r>
      <rPr>
        <b/>
        <vertAlign val="superscript"/>
        <sz val="11"/>
        <color theme="1"/>
        <rFont val="Times New Roman"/>
        <family val="1"/>
      </rPr>
      <t>-1</t>
    </r>
  </si>
  <si>
    <t>bicarbonate</t>
  </si>
  <si>
    <r>
      <t>CH</t>
    </r>
    <r>
      <rPr>
        <b/>
        <vertAlign val="subscript"/>
        <sz val="11"/>
        <rFont val="Times New Roman"/>
        <family val="1"/>
      </rPr>
      <t>4</t>
    </r>
  </si>
  <si>
    <t>methane</t>
  </si>
  <si>
    <r>
      <t>CH</t>
    </r>
    <r>
      <rPr>
        <b/>
        <vertAlign val="subscript"/>
        <sz val="11"/>
        <color theme="1"/>
        <rFont val="Times New Roman"/>
        <family val="1"/>
      </rPr>
      <t>4</t>
    </r>
    <r>
      <rPr>
        <b/>
        <sz val="11"/>
        <color theme="1"/>
        <rFont val="Times New Roman"/>
        <family val="1"/>
      </rPr>
      <t>O</t>
    </r>
  </si>
  <si>
    <t>methanol</t>
  </si>
  <si>
    <r>
      <t>C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H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2</t>
    </r>
    <r>
      <rPr>
        <b/>
        <vertAlign val="superscript"/>
        <sz val="11"/>
        <color theme="1"/>
        <rFont val="Times New Roman"/>
        <family val="1"/>
      </rPr>
      <t>-1</t>
    </r>
  </si>
  <si>
    <t>acetate</t>
  </si>
  <si>
    <r>
      <t>C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H</t>
    </r>
    <r>
      <rPr>
        <b/>
        <vertAlign val="subscript"/>
        <sz val="12"/>
        <color theme="1"/>
        <rFont val="Times New Roman"/>
        <family val="1"/>
      </rPr>
      <t>6</t>
    </r>
    <r>
      <rPr>
        <b/>
        <sz val="12"/>
        <color theme="1"/>
        <rFont val="Times New Roman"/>
        <family val="1"/>
      </rPr>
      <t>O</t>
    </r>
  </si>
  <si>
    <t>ethanol</t>
  </si>
  <si>
    <r>
      <t>C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H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2</t>
    </r>
    <r>
      <rPr>
        <b/>
        <vertAlign val="superscript"/>
        <sz val="12"/>
        <color theme="1"/>
        <rFont val="Times New Roman"/>
        <family val="1"/>
      </rPr>
      <t>-1</t>
    </r>
  </si>
  <si>
    <t>propionate</t>
  </si>
  <si>
    <t>C3H5O3-1</t>
  </si>
  <si>
    <t>lactate</t>
  </si>
  <si>
    <t>C3H8O3</t>
  </si>
  <si>
    <t>glycerol</t>
  </si>
  <si>
    <t>C4H5O2-1</t>
  </si>
  <si>
    <t>crotonate</t>
  </si>
  <si>
    <t>C4H7O2-1</t>
  </si>
  <si>
    <t>butyrate</t>
  </si>
  <si>
    <t>C4H7O3-1</t>
  </si>
  <si>
    <t>β-hydroxybutyrate</t>
  </si>
  <si>
    <r>
      <t>C</t>
    </r>
    <r>
      <rPr>
        <b/>
        <vertAlign val="subscript"/>
        <sz val="11"/>
        <color theme="1"/>
        <rFont val="Times New Roman"/>
        <family val="1"/>
      </rPr>
      <t>4</t>
    </r>
    <r>
      <rPr>
        <b/>
        <sz val="11"/>
        <color theme="1"/>
        <rFont val="Times New Roman"/>
        <family val="1"/>
      </rPr>
      <t>H</t>
    </r>
    <r>
      <rPr>
        <b/>
        <vertAlign val="subscript"/>
        <sz val="11"/>
        <color theme="1"/>
        <rFont val="Times New Roman"/>
        <family val="1"/>
      </rPr>
      <t>10</t>
    </r>
    <r>
      <rPr>
        <b/>
        <sz val="11"/>
        <color theme="1"/>
        <rFont val="Times New Roman"/>
        <family val="1"/>
      </rPr>
      <t>O</t>
    </r>
  </si>
  <si>
    <t>n-butanol</t>
  </si>
  <si>
    <r>
      <t>C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>H</t>
    </r>
    <r>
      <rPr>
        <b/>
        <vertAlign val="subscript"/>
        <sz val="11"/>
        <color theme="1"/>
        <rFont val="Times New Roman"/>
        <family val="1"/>
      </rPr>
      <t>9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2</t>
    </r>
    <r>
      <rPr>
        <b/>
        <vertAlign val="superscript"/>
        <sz val="11"/>
        <color theme="1"/>
        <rFont val="Times New Roman"/>
        <family val="1"/>
      </rPr>
      <t>-1</t>
    </r>
  </si>
  <si>
    <t>valerate</t>
  </si>
  <si>
    <r>
      <t>C</t>
    </r>
    <r>
      <rPr>
        <b/>
        <vertAlign val="subscript"/>
        <sz val="12"/>
        <color theme="1"/>
        <rFont val="Times New Roman"/>
        <family val="1"/>
      </rPr>
      <t>6</t>
    </r>
    <r>
      <rPr>
        <b/>
        <sz val="12"/>
        <color theme="1"/>
        <rFont val="Times New Roman"/>
        <family val="1"/>
      </rPr>
      <t>H</t>
    </r>
    <r>
      <rPr>
        <b/>
        <vertAlign val="subscript"/>
        <sz val="12"/>
        <color theme="1"/>
        <rFont val="Times New Roman"/>
        <family val="1"/>
      </rPr>
      <t>11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2</t>
    </r>
    <r>
      <rPr>
        <b/>
        <vertAlign val="superscript"/>
        <sz val="12"/>
        <color theme="1"/>
        <rFont val="Times New Roman"/>
        <family val="1"/>
      </rPr>
      <t>-1</t>
    </r>
  </si>
  <si>
    <t>caproate</t>
  </si>
  <si>
    <t>Groups</t>
  </si>
  <si>
    <t>A</t>
  </si>
  <si>
    <t>Crotonate</t>
  </si>
  <si>
    <t>A1-0-50x</t>
  </si>
  <si>
    <t>A2-0-50x</t>
  </si>
  <si>
    <t>A3-0-50x</t>
  </si>
  <si>
    <t>A1-1-50x</t>
  </si>
  <si>
    <t>A2-1-50x</t>
  </si>
  <si>
    <t>A3-1-50x</t>
  </si>
  <si>
    <t>A1-2-50x</t>
  </si>
  <si>
    <t>A2-2-50x</t>
  </si>
  <si>
    <t>A3-2-50x</t>
  </si>
  <si>
    <t>A1-3-50x</t>
  </si>
  <si>
    <t>A2-3-50x</t>
  </si>
  <si>
    <t>A3-3-50x</t>
  </si>
  <si>
    <t>A1-4-50x</t>
  </si>
  <si>
    <t>A2-4-50x</t>
  </si>
  <si>
    <t>A3-4-50x</t>
  </si>
  <si>
    <t>Acetate</t>
  </si>
  <si>
    <t>n-Butyrate</t>
  </si>
  <si>
    <t>mg/L</t>
  </si>
  <si>
    <t>mL</t>
  </si>
  <si>
    <t>Volume</t>
  </si>
  <si>
    <t>GC-01</t>
  </si>
  <si>
    <t>HPLC</t>
  </si>
  <si>
    <t>mmol/L</t>
  </si>
  <si>
    <t>dilutor</t>
  </si>
  <si>
    <t>Yeast</t>
  </si>
  <si>
    <t>s</t>
  </si>
  <si>
    <t>mmol C</t>
  </si>
  <si>
    <t>mmol C/L</t>
  </si>
  <si>
    <t>accumulation of throw away</t>
  </si>
  <si>
    <t>B</t>
  </si>
  <si>
    <t>Crotonate+Acetate</t>
  </si>
  <si>
    <t>C1-0-50x</t>
  </si>
  <si>
    <t>C2-0-50x</t>
  </si>
  <si>
    <t>C3-0-50x</t>
  </si>
  <si>
    <t>C1-1-50x</t>
  </si>
  <si>
    <t>C2-1-50x</t>
  </si>
  <si>
    <t>C3-1-50x</t>
  </si>
  <si>
    <t>C1-2-50x</t>
  </si>
  <si>
    <t>C2-2-50x</t>
  </si>
  <si>
    <t>C3-2-50x</t>
  </si>
  <si>
    <t>C1-3-50x</t>
  </si>
  <si>
    <t>C2-3-50x</t>
  </si>
  <si>
    <t>C3-3-50x</t>
  </si>
  <si>
    <t>C1-4-50x</t>
  </si>
  <si>
    <t>C2-4-50x</t>
  </si>
  <si>
    <t>C3-4-50x</t>
  </si>
  <si>
    <t>Carbon balance</t>
  </si>
  <si>
    <t>Crotonate+Propionate</t>
  </si>
  <si>
    <t>Propionate</t>
  </si>
  <si>
    <t>G1-0_50x</t>
  </si>
  <si>
    <t>G2-0_50x</t>
  </si>
  <si>
    <t>G3-0_50x</t>
  </si>
  <si>
    <t>G1-1_50x</t>
  </si>
  <si>
    <t>G2-1_50x</t>
  </si>
  <si>
    <t>G3-1_50x</t>
  </si>
  <si>
    <t>G1-2_50x</t>
  </si>
  <si>
    <t>G2-2_50x</t>
  </si>
  <si>
    <t>G3-2_50x</t>
  </si>
  <si>
    <t>G1-3_50x</t>
  </si>
  <si>
    <t>G2-3_50x</t>
  </si>
  <si>
    <t>G3-3_50x</t>
  </si>
  <si>
    <t>G1-4_50x</t>
  </si>
  <si>
    <t>G2-4_50x</t>
  </si>
  <si>
    <t>G3-4_50x</t>
  </si>
  <si>
    <t>Working volume</t>
  </si>
  <si>
    <t>Sampling volume</t>
  </si>
  <si>
    <t>Crotonate+Butyrate</t>
  </si>
  <si>
    <t>D</t>
  </si>
  <si>
    <t>I1-0_50x</t>
  </si>
  <si>
    <t>I2-0_50x</t>
  </si>
  <si>
    <t>I3-0_50x</t>
  </si>
  <si>
    <t>I1-1_50x</t>
  </si>
  <si>
    <t>I2-1_50x</t>
  </si>
  <si>
    <t>I3-1_50x</t>
  </si>
  <si>
    <t>I1-2_50x</t>
  </si>
  <si>
    <t>I2-2_50x</t>
  </si>
  <si>
    <t>I3-2_50x</t>
  </si>
  <si>
    <t>I1-3_50x</t>
  </si>
  <si>
    <t>I2-3_50x</t>
  </si>
  <si>
    <t>I3-3_50x</t>
  </si>
  <si>
    <t>I1-4_50x</t>
  </si>
  <si>
    <t>I2-4_50x</t>
  </si>
  <si>
    <t>I3-4_50x</t>
  </si>
  <si>
    <t>E</t>
  </si>
  <si>
    <t>Crotonate+Ethanol</t>
  </si>
  <si>
    <t>Butyrate</t>
  </si>
  <si>
    <t>Caproate</t>
  </si>
  <si>
    <t>Ethanol</t>
  </si>
  <si>
    <t>Butanol</t>
  </si>
  <si>
    <t>B1-0-50x</t>
  </si>
  <si>
    <t>B2-0-50x</t>
  </si>
  <si>
    <t>B3-0-50x</t>
  </si>
  <si>
    <t>B1-1-50x</t>
  </si>
  <si>
    <t>B2-1-50x</t>
  </si>
  <si>
    <t>B3-1-50x</t>
  </si>
  <si>
    <t>B1-2-50x</t>
  </si>
  <si>
    <t>B2-2-50x</t>
  </si>
  <si>
    <t>B3-2-50x</t>
  </si>
  <si>
    <t>B1-3-50x</t>
  </si>
  <si>
    <t>B2-3-50x</t>
  </si>
  <si>
    <t>B3-3-50x</t>
  </si>
  <si>
    <t>B1-4-50x</t>
  </si>
  <si>
    <t>B2-4-50x</t>
  </si>
  <si>
    <t>B3-4-50x</t>
  </si>
  <si>
    <t>Crotonate+Ethanol+Acetate</t>
  </si>
  <si>
    <t>F</t>
  </si>
  <si>
    <t>E1-0_50x</t>
  </si>
  <si>
    <t>E2-0_50x</t>
  </si>
  <si>
    <t>E3-0_50x</t>
  </si>
  <si>
    <t>E1-1_50x</t>
  </si>
  <si>
    <t>E2-1_50x</t>
  </si>
  <si>
    <t>E3-1_50x</t>
  </si>
  <si>
    <t>E1-2_50x</t>
  </si>
  <si>
    <t>E2-2_50x</t>
  </si>
  <si>
    <t>E3-2_50x</t>
  </si>
  <si>
    <t>E1-3_50x</t>
  </si>
  <si>
    <t>E2-3_50x</t>
  </si>
  <si>
    <t>E3-3_50x</t>
  </si>
  <si>
    <t>E1-4_50x</t>
  </si>
  <si>
    <t>E2-4_50x</t>
  </si>
  <si>
    <t>E3-4_50x</t>
  </si>
  <si>
    <t>G</t>
  </si>
  <si>
    <t>Ethanol+Acetate</t>
  </si>
  <si>
    <t>F1-0_60x</t>
  </si>
  <si>
    <t>F2-0_60x</t>
  </si>
  <si>
    <t>F3-0_60x</t>
  </si>
  <si>
    <t>F1-1_60x</t>
  </si>
  <si>
    <t>F2-1_60x</t>
  </si>
  <si>
    <t>F3-1_60x</t>
  </si>
  <si>
    <t>F1-2_60x</t>
  </si>
  <si>
    <t>F2-2_60x</t>
  </si>
  <si>
    <t>F3-2_60x</t>
  </si>
  <si>
    <t>F1-3_60x</t>
  </si>
  <si>
    <t>F2-3_60x</t>
  </si>
  <si>
    <t>F3-3_60x</t>
  </si>
  <si>
    <t>F1-4_60x</t>
  </si>
  <si>
    <t>F2-4_60x</t>
  </si>
  <si>
    <t>F3-4_60x</t>
  </si>
  <si>
    <t>Blank</t>
  </si>
  <si>
    <t>D1-0</t>
  </si>
  <si>
    <t>D2-0</t>
  </si>
  <si>
    <t>D3-0</t>
  </si>
  <si>
    <t>D1-1</t>
  </si>
  <si>
    <t>D2-1</t>
  </si>
  <si>
    <t>D3-1</t>
  </si>
  <si>
    <t>D1-2</t>
  </si>
  <si>
    <t>D2-2</t>
  </si>
  <si>
    <t>D3-2</t>
  </si>
  <si>
    <t>D1-3</t>
  </si>
  <si>
    <t>D2-3</t>
  </si>
  <si>
    <t>D3-3</t>
  </si>
  <si>
    <t>D1-4</t>
  </si>
  <si>
    <t>D2-4</t>
  </si>
  <si>
    <t>D3-4</t>
  </si>
  <si>
    <t>I</t>
  </si>
  <si>
    <t>Crotonate+Lactate-5.9</t>
  </si>
  <si>
    <t>W</t>
  </si>
  <si>
    <t>Lactate</t>
  </si>
  <si>
    <t>W1-0_50X</t>
  </si>
  <si>
    <t>W2-0_50X</t>
  </si>
  <si>
    <t>W3-0_50X</t>
  </si>
  <si>
    <t>W1-1_50X</t>
  </si>
  <si>
    <t>W2-1_50X</t>
  </si>
  <si>
    <t>W3-1_50X</t>
  </si>
  <si>
    <t>W1-2_50X</t>
  </si>
  <si>
    <t>W2-2_50X</t>
  </si>
  <si>
    <t>W3-2_50X</t>
  </si>
  <si>
    <t>W1-3_50X</t>
  </si>
  <si>
    <t>W2-3_50X</t>
  </si>
  <si>
    <t>W3-3_50X</t>
  </si>
  <si>
    <t>W1-4_50X</t>
  </si>
  <si>
    <t>W2-4_50X</t>
  </si>
  <si>
    <t>W3-4_50X</t>
  </si>
  <si>
    <t>S1-0_50X</t>
  </si>
  <si>
    <t>S2-0_50X</t>
  </si>
  <si>
    <t>S3-0_50X</t>
  </si>
  <si>
    <t>S1-1_50X</t>
  </si>
  <si>
    <t>S2-1_50X</t>
  </si>
  <si>
    <t>S3-1_50X</t>
  </si>
  <si>
    <t>S1-2_50X</t>
  </si>
  <si>
    <t>S2-2_50X</t>
  </si>
  <si>
    <t>S3-2_50X</t>
  </si>
  <si>
    <t>S1-3_50X</t>
  </si>
  <si>
    <t>S2-3_50X</t>
  </si>
  <si>
    <t>S3-3_50X</t>
  </si>
  <si>
    <t>S1-4_50X</t>
  </si>
  <si>
    <t>S2-4_50X</t>
  </si>
  <si>
    <t>S3-4_50X</t>
  </si>
  <si>
    <t>dilutor for lactate</t>
  </si>
  <si>
    <t>Crotonate+Lactate-5.5</t>
  </si>
  <si>
    <t>U</t>
  </si>
  <si>
    <t>Crotonate 5.9</t>
  </si>
  <si>
    <t>U1-0_50X</t>
  </si>
  <si>
    <t>U2-0_50X</t>
  </si>
  <si>
    <t>U3-0_50X</t>
  </si>
  <si>
    <t>U1-1_50X</t>
  </si>
  <si>
    <t>U2-1_50X</t>
  </si>
  <si>
    <t>U3-1_50X</t>
  </si>
  <si>
    <t>U1-2_50X</t>
  </si>
  <si>
    <t>U2-2_50X</t>
  </si>
  <si>
    <t>U3-2_50X</t>
  </si>
  <si>
    <t>U1-3_50X</t>
  </si>
  <si>
    <t>U2-3_50X</t>
  </si>
  <si>
    <t>U3-3_50X</t>
  </si>
  <si>
    <t>U1-4_50X</t>
  </si>
  <si>
    <t>U2-4_50X</t>
  </si>
  <si>
    <t>U3-4_50X</t>
  </si>
  <si>
    <t>Crotonate 5.5</t>
  </si>
  <si>
    <t>Q</t>
  </si>
  <si>
    <t>Q1-0_50X</t>
  </si>
  <si>
    <t>Q2-0_50X</t>
  </si>
  <si>
    <t>Q3-0_50X</t>
  </si>
  <si>
    <t>Q1-1_50X</t>
  </si>
  <si>
    <t>Q2-1_50X</t>
  </si>
  <si>
    <t>Q3-1_50X</t>
  </si>
  <si>
    <t>Q1-2_50X</t>
  </si>
  <si>
    <t>Q2-2_50X</t>
  </si>
  <si>
    <t>Q3-2_50X</t>
  </si>
  <si>
    <t>Q1-3_50X</t>
  </si>
  <si>
    <t>Q2-3_50X</t>
  </si>
  <si>
    <t>Q3-3_50X</t>
  </si>
  <si>
    <t>Q1-4_50X</t>
  </si>
  <si>
    <t>Q2-4_50X</t>
  </si>
  <si>
    <t>Q3-4_50X</t>
  </si>
  <si>
    <t>V</t>
  </si>
  <si>
    <t>Lactate 5.9</t>
  </si>
  <si>
    <t>V1-0_50X</t>
  </si>
  <si>
    <t>V2-0_50X</t>
  </si>
  <si>
    <t>V3-0_50X</t>
  </si>
  <si>
    <t>V1-1_50X</t>
  </si>
  <si>
    <t>V2-1_50X</t>
  </si>
  <si>
    <t>V3-1_50X</t>
  </si>
  <si>
    <t>V1-2_50X</t>
  </si>
  <si>
    <t>V2-2_50X</t>
  </si>
  <si>
    <t>V3-2_50X</t>
  </si>
  <si>
    <t>V1-3_50X</t>
  </si>
  <si>
    <t>V2-3_50X</t>
  </si>
  <si>
    <t>V3-3_50X</t>
  </si>
  <si>
    <t>V1-4_50X</t>
  </si>
  <si>
    <t>V2-4_50X</t>
  </si>
  <si>
    <t>V3-4_50X</t>
  </si>
  <si>
    <t>R</t>
  </si>
  <si>
    <t>Lactate 5.5</t>
  </si>
  <si>
    <t>Valerate</t>
  </si>
  <si>
    <t>R1-0_50X</t>
  </si>
  <si>
    <t>R2-0_50X</t>
  </si>
  <si>
    <t>R3-0_50X</t>
  </si>
  <si>
    <t>R1-1_50X</t>
  </si>
  <si>
    <t>R2-1_50X</t>
  </si>
  <si>
    <t>R3-1_50X</t>
  </si>
  <si>
    <t>R1-2_50X</t>
  </si>
  <si>
    <t>R2-2_50X</t>
  </si>
  <si>
    <t>R3-2_50X</t>
  </si>
  <si>
    <t>R1-3_50X</t>
  </si>
  <si>
    <t>R2-3_50X</t>
  </si>
  <si>
    <t>R3-3_50X</t>
  </si>
  <si>
    <t>R1-4_50X</t>
  </si>
  <si>
    <t>R2-4_50X</t>
  </si>
  <si>
    <t>R3-4_50X</t>
  </si>
  <si>
    <t>P1-0_50X</t>
  </si>
  <si>
    <t>P2-0_50X</t>
  </si>
  <si>
    <t>P3-0_50X</t>
  </si>
  <si>
    <t>P1-1_50X</t>
  </si>
  <si>
    <t>P2-1_50X</t>
  </si>
  <si>
    <t>P3-1_50X</t>
  </si>
  <si>
    <t>P1-2_50X</t>
  </si>
  <si>
    <t>P2-2_50X</t>
  </si>
  <si>
    <t>P3-2_50X</t>
  </si>
  <si>
    <t>P1-3_50X</t>
  </si>
  <si>
    <t>P2-3_50X</t>
  </si>
  <si>
    <t>P3-3_50X</t>
  </si>
  <si>
    <t>P1-4_50X</t>
  </si>
  <si>
    <t>P2-4_50X</t>
  </si>
  <si>
    <t>P3-4_50X</t>
  </si>
  <si>
    <t>N1-0_50X</t>
  </si>
  <si>
    <t>N2-0_50X</t>
  </si>
  <si>
    <t>N3-0_50X</t>
  </si>
  <si>
    <t>N1-1_50X</t>
  </si>
  <si>
    <t>N2-1_50X</t>
  </si>
  <si>
    <t>N3-1_50X</t>
  </si>
  <si>
    <t>N1-2_50X</t>
  </si>
  <si>
    <t>N2-2_50X</t>
  </si>
  <si>
    <t>N3-2_50X</t>
  </si>
  <si>
    <t>N1-3_50X</t>
  </si>
  <si>
    <t>N2-3_50X</t>
  </si>
  <si>
    <t>N3-3_50X</t>
  </si>
  <si>
    <t>N1-4_50X</t>
  </si>
  <si>
    <t>N2-4_50X</t>
  </si>
  <si>
    <t>N3-4_50X</t>
  </si>
  <si>
    <t>Lactate+Acetate-5.5</t>
  </si>
  <si>
    <t>Crotonate+Lactate+Acetate-5.5</t>
  </si>
  <si>
    <t>Crotonate+Ethanol+Lactate+Acetate-5.5</t>
  </si>
  <si>
    <t>O1-0_50X</t>
  </si>
  <si>
    <t>O2-0_50X</t>
  </si>
  <si>
    <t>O3-0_50X</t>
  </si>
  <si>
    <t>O1-1_50X</t>
  </si>
  <si>
    <t>O2-1_50X</t>
  </si>
  <si>
    <t>O3-1_50X</t>
  </si>
  <si>
    <t>O1-2_50X</t>
  </si>
  <si>
    <t>O2-2_50X</t>
  </si>
  <si>
    <t>O3-2_50X</t>
  </si>
  <si>
    <t>O1-3_50X</t>
  </si>
  <si>
    <t>O2-3_50X</t>
  </si>
  <si>
    <t>O3-3_50X</t>
  </si>
  <si>
    <t>O1-4_50X</t>
  </si>
  <si>
    <t>O2-4_50X</t>
  </si>
  <si>
    <t>O3-4_50X</t>
  </si>
  <si>
    <t>dilutor for Lactate</t>
  </si>
  <si>
    <t>average</t>
  </si>
  <si>
    <t>Group A (Crotonate)</t>
  </si>
  <si>
    <t>Group C (Crotonate + Acetate)</t>
  </si>
  <si>
    <t>Group G (Crotonate + Propionate)</t>
  </si>
  <si>
    <t>Group I (Crotonate + Butyrate)</t>
  </si>
  <si>
    <t>Time (d)</t>
  </si>
  <si>
    <t>N2</t>
  </si>
  <si>
    <t>CO2</t>
  </si>
  <si>
    <t>H2</t>
  </si>
  <si>
    <t>gas pressure</t>
  </si>
  <si>
    <t>total</t>
  </si>
  <si>
    <t>STD</t>
  </si>
  <si>
    <t>Group B (Crotonate + Ethanol)</t>
  </si>
  <si>
    <t>Group E (Crotonate + Ethanol + Acetate)</t>
  </si>
  <si>
    <t>Group F (Ethanol + Acetate)</t>
  </si>
  <si>
    <t>Group D (Blank)</t>
  </si>
  <si>
    <t>pH 5.5</t>
  </si>
  <si>
    <t>Group M (Crotonate + Lactate)</t>
  </si>
  <si>
    <t>Group N (Crotonate + Lactate + Acetate)</t>
  </si>
  <si>
    <t>Group O (Lactate + Acetate)</t>
  </si>
  <si>
    <t>Group P (Crotonate + Lactate + Ethanol + Acetate)</t>
  </si>
  <si>
    <t xml:space="preserve">    </t>
  </si>
  <si>
    <t>Group K (Crtonate + Lactate + Acetate)</t>
  </si>
  <si>
    <t>Group L (Lactate + Acetate)</t>
  </si>
  <si>
    <t>Group J (Crtonate + Ethanol + Lactate + Acetate)</t>
  </si>
  <si>
    <t>working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</si>
</sst>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bscript"/>
      <sz val="11"/>
      <name val="Times New Roman"/>
      <family val="1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/>
    <xf numFmtId="0" fontId="0" fillId="2" borderId="0" xfId="0" applyFill="1"/>
    <xf numFmtId="0" fontId="10" fillId="3" borderId="0" xfId="0" applyFont="1" applyFill="1"/>
    <xf numFmtId="0" fontId="0" fillId="4" borderId="0" xfId="0" applyFill="1"/>
    <xf numFmtId="2" fontId="0" fillId="0" borderId="0" xfId="0" applyNumberForma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9" fontId="0" fillId="0" borderId="0" xfId="1" applyFont="1"/>
    <xf numFmtId="0" fontId="0" fillId="9" borderId="0" xfId="0" applyFill="1"/>
    <xf numFmtId="0" fontId="0" fillId="10" borderId="0" xfId="0" applyFill="1"/>
    <xf numFmtId="0" fontId="0" fillId="0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'Gas-GC 0506'!$B$4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0506'!$C$11:$G$11</c:f>
                <c:numCache>
                  <c:formatCode>General</c:formatCode>
                  <c:ptCount val="5"/>
                  <c:pt idx="0">
                    <c:v>8.082903768654677E-2</c:v>
                  </c:pt>
                  <c:pt idx="1">
                    <c:v>0.85348305978111294</c:v>
                  </c:pt>
                  <c:pt idx="2">
                    <c:v>0.75498344352707536</c:v>
                  </c:pt>
                  <c:pt idx="3">
                    <c:v>3.8053295958869744</c:v>
                  </c:pt>
                  <c:pt idx="4">
                    <c:v>0.90702811422799468</c:v>
                  </c:pt>
                </c:numCache>
              </c:numRef>
            </c:plus>
            <c:minus>
              <c:numRef>
                <c:f>'Gas-GC 0506'!$C$11:$G$11</c:f>
                <c:numCache>
                  <c:formatCode>General</c:formatCode>
                  <c:ptCount val="5"/>
                  <c:pt idx="0">
                    <c:v>8.082903768654677E-2</c:v>
                  </c:pt>
                  <c:pt idx="1">
                    <c:v>0.85348305978111294</c:v>
                  </c:pt>
                  <c:pt idx="2">
                    <c:v>0.75498344352707536</c:v>
                  </c:pt>
                  <c:pt idx="3">
                    <c:v>3.8053295958869744</c:v>
                  </c:pt>
                  <c:pt idx="4">
                    <c:v>0.90702811422799468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0506'!$C$3:$G$3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0506'!$C$4:$G$4</c:f>
              <c:numCache>
                <c:formatCode>0.00</c:formatCode>
                <c:ptCount val="5"/>
                <c:pt idx="0">
                  <c:v>86.666666666666671</c:v>
                </c:pt>
                <c:pt idx="1">
                  <c:v>87.893333333333331</c:v>
                </c:pt>
                <c:pt idx="2">
                  <c:v>88.54</c:v>
                </c:pt>
                <c:pt idx="3">
                  <c:v>83.916666666666671</c:v>
                </c:pt>
                <c:pt idx="4">
                  <c:v>87.240000000000009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99-4D6E-8043-243B2BBB9495}"/>
            </c:ext>
          </c:extLst>
        </c:ser>
        <c:ser>
          <c:idx val="2"/>
          <c:order val="1"/>
          <c:tx>
            <c:strRef>
              <c:f>'Gas-GC 0506'!$B$5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0506'!$C$12:$G$12</c:f>
                <c:numCache>
                  <c:formatCode>General</c:formatCode>
                  <c:ptCount val="5"/>
                  <c:pt idx="0">
                    <c:v>0.41605288125429463</c:v>
                  </c:pt>
                  <c:pt idx="1">
                    <c:v>0.33719430600174727</c:v>
                  </c:pt>
                  <c:pt idx="2">
                    <c:v>0.40808495847474319</c:v>
                  </c:pt>
                  <c:pt idx="3">
                    <c:v>0.63759966541187352</c:v>
                  </c:pt>
                  <c:pt idx="4">
                    <c:v>0.1850225211517047</c:v>
                  </c:pt>
                </c:numCache>
              </c:numRef>
            </c:plus>
            <c:minus>
              <c:numRef>
                <c:f>'Gas-GC 0506'!$C$12:$G$12</c:f>
                <c:numCache>
                  <c:formatCode>General</c:formatCode>
                  <c:ptCount val="5"/>
                  <c:pt idx="0">
                    <c:v>0.41605288125429463</c:v>
                  </c:pt>
                  <c:pt idx="1">
                    <c:v>0.33719430600174727</c:v>
                  </c:pt>
                  <c:pt idx="2">
                    <c:v>0.40808495847474319</c:v>
                  </c:pt>
                  <c:pt idx="3">
                    <c:v>0.63759966541187352</c:v>
                  </c:pt>
                  <c:pt idx="4">
                    <c:v>0.1850225211517047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0506'!$C$3:$G$3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0506'!$C$5:$G$5</c:f>
              <c:numCache>
                <c:formatCode>0.00</c:formatCode>
                <c:ptCount val="5"/>
                <c:pt idx="0">
                  <c:v>13.37</c:v>
                </c:pt>
                <c:pt idx="1">
                  <c:v>11.07</c:v>
                </c:pt>
                <c:pt idx="2">
                  <c:v>11.663333333333334</c:v>
                </c:pt>
                <c:pt idx="3">
                  <c:v>13.236666666666666</c:v>
                </c:pt>
                <c:pt idx="4">
                  <c:v>12.326666666666668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99-4D6E-8043-243B2BBB9495}"/>
            </c:ext>
          </c:extLst>
        </c:ser>
        <c:ser>
          <c:idx val="3"/>
          <c:order val="2"/>
          <c:tx>
            <c:strRef>
              <c:f>'Gas-GC 0506'!$B$6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0506'!$C$13:$G$13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7.2665902136651037E-3</c:v>
                  </c:pt>
                  <c:pt idx="2">
                    <c:v>4.3301270189221933E-3</c:v>
                  </c:pt>
                  <c:pt idx="3">
                    <c:v>5.033222956847167E-3</c:v>
                  </c:pt>
                  <c:pt idx="4">
                    <c:v>2.6442642328884859E-2</c:v>
                  </c:pt>
                </c:numCache>
              </c:numRef>
            </c:plus>
            <c:minus>
              <c:numRef>
                <c:f>'Gas-GC 0506'!$C$13:$G$13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7.2665902136651037E-3</c:v>
                  </c:pt>
                  <c:pt idx="2">
                    <c:v>4.3301270189221933E-3</c:v>
                  </c:pt>
                  <c:pt idx="3">
                    <c:v>5.033222956847167E-3</c:v>
                  </c:pt>
                  <c:pt idx="4">
                    <c:v>2.6442642328884859E-2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0506'!$C$3:$G$3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0506'!$C$6:$G$6</c:f>
              <c:numCache>
                <c:formatCode>0.00</c:formatCode>
                <c:ptCount val="5"/>
                <c:pt idx="0">
                  <c:v>0</c:v>
                </c:pt>
                <c:pt idx="1">
                  <c:v>1.6733333333333333E-2</c:v>
                </c:pt>
                <c:pt idx="2">
                  <c:v>2.5000000000000001E-3</c:v>
                </c:pt>
                <c:pt idx="3">
                  <c:v>5.3333333333333332E-3</c:v>
                </c:pt>
                <c:pt idx="4">
                  <c:v>1.5266666666666666E-2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99-4D6E-8043-243B2BBB9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61994408"/>
        <c:axId val="1161988648"/>
      </c:barChart>
      <c:lineChart>
        <c:grouping val="standard"/>
        <c:varyColors val="0"/>
        <c:ser>
          <c:idx val="4"/>
          <c:order val="3"/>
          <c:tx>
            <c:strRef>
              <c:f>'Gas-GC 0506'!$B$7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0506'!$C$14:$G$14</c:f>
                <c:numCache>
                  <c:formatCode>General</c:formatCode>
                  <c:ptCount val="5"/>
                  <c:pt idx="0">
                    <c:v>3.0000000000000027E-3</c:v>
                  </c:pt>
                  <c:pt idx="1">
                    <c:v>1.0408329997330689E-2</c:v>
                  </c:pt>
                  <c:pt idx="2">
                    <c:v>8.1853527718724704E-3</c:v>
                  </c:pt>
                  <c:pt idx="3">
                    <c:v>6.2449979983983861E-3</c:v>
                  </c:pt>
                  <c:pt idx="4">
                    <c:v>5.8594652770823834E-3</c:v>
                  </c:pt>
                </c:numCache>
              </c:numRef>
            </c:plus>
            <c:minus>
              <c:numRef>
                <c:f>'Gas-GC 0506'!$C$14:$G$14</c:f>
                <c:numCache>
                  <c:formatCode>General</c:formatCode>
                  <c:ptCount val="5"/>
                  <c:pt idx="0">
                    <c:v>3.0000000000000027E-3</c:v>
                  </c:pt>
                  <c:pt idx="1">
                    <c:v>1.0408329997330689E-2</c:v>
                  </c:pt>
                  <c:pt idx="2">
                    <c:v>8.1853527718724704E-3</c:v>
                  </c:pt>
                  <c:pt idx="3">
                    <c:v>6.2449979983983861E-3</c:v>
                  </c:pt>
                  <c:pt idx="4">
                    <c:v>5.8594652770823834E-3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val>
            <c:numRef>
              <c:f>'Gas-GC 0506'!$C$7:$G$7</c:f>
              <c:numCache>
                <c:formatCode>0.00</c:formatCode>
                <c:ptCount val="5"/>
                <c:pt idx="0">
                  <c:v>1.43</c:v>
                </c:pt>
                <c:pt idx="1">
                  <c:v>1.3486666666666667</c:v>
                </c:pt>
                <c:pt idx="2">
                  <c:v>1.3360000000000001</c:v>
                </c:pt>
                <c:pt idx="3">
                  <c:v>1.32</c:v>
                </c:pt>
                <c:pt idx="4">
                  <c:v>1.3056666666666665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99-4D6E-8043-243B2BBB9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9304"/>
        <c:axId val="1407457504"/>
      </c:lineChart>
      <c:catAx>
        <c:axId val="1161994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61988648"/>
        <c:crosses val="autoZero"/>
        <c:auto val="1"/>
        <c:lblAlgn val="ctr"/>
        <c:lblOffset val="100"/>
        <c:noMultiLvlLbl val="0"/>
      </c:catAx>
      <c:valAx>
        <c:axId val="1161988648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61994408"/>
        <c:crosses val="autoZero"/>
        <c:crossBetween val="between"/>
      </c:valAx>
      <c:valAx>
        <c:axId val="1407457504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459304"/>
        <c:crosses val="max"/>
        <c:crossBetween val="between"/>
      </c:valAx>
      <c:catAx>
        <c:axId val="1407459304"/>
        <c:scaling>
          <c:orientation val="minMax"/>
        </c:scaling>
        <c:delete val="1"/>
        <c:axPos val="b"/>
        <c:majorTickMark val="out"/>
        <c:minorTickMark val="none"/>
        <c:tickLblPos val="nextTo"/>
        <c:crossAx val="14074575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CA+LA+Ac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0506'!$R$171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0506'!$S$178:$W$178</c:f>
                <c:numCache>
                  <c:formatCode>General</c:formatCode>
                  <c:ptCount val="5"/>
                  <c:pt idx="0">
                    <c:v>0.29160475533387953</c:v>
                  </c:pt>
                  <c:pt idx="1">
                    <c:v>1.0284616343516828</c:v>
                  </c:pt>
                  <c:pt idx="2">
                    <c:v>2.7042435787726924</c:v>
                  </c:pt>
                  <c:pt idx="3">
                    <c:v>0.23302360395462177</c:v>
                  </c:pt>
                  <c:pt idx="4">
                    <c:v>1.3150031685639876</c:v>
                  </c:pt>
                </c:numCache>
              </c:numRef>
            </c:plus>
            <c:minus>
              <c:numRef>
                <c:f>'Gas-GC 0506'!$S$178:$W$178</c:f>
                <c:numCache>
                  <c:formatCode>General</c:formatCode>
                  <c:ptCount val="5"/>
                  <c:pt idx="0">
                    <c:v>0.29160475533387953</c:v>
                  </c:pt>
                  <c:pt idx="1">
                    <c:v>1.0284616343516828</c:v>
                  </c:pt>
                  <c:pt idx="2">
                    <c:v>2.7042435787726924</c:v>
                  </c:pt>
                  <c:pt idx="3">
                    <c:v>0.23302360395462177</c:v>
                  </c:pt>
                  <c:pt idx="4">
                    <c:v>1.3150031685639876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0506'!$S$170:$W$170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0506'!$S$171:$W$171</c:f>
              <c:numCache>
                <c:formatCode>0.00</c:formatCode>
                <c:ptCount val="5"/>
                <c:pt idx="0">
                  <c:v>81.853333333333339</c:v>
                </c:pt>
                <c:pt idx="1">
                  <c:v>52.536666666666669</c:v>
                </c:pt>
                <c:pt idx="2">
                  <c:v>52.54666666666666</c:v>
                </c:pt>
                <c:pt idx="3">
                  <c:v>55.699999999999996</c:v>
                </c:pt>
                <c:pt idx="4">
                  <c:v>56.166666666666664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B-40C1-B75A-1A1F6DDFFC8A}"/>
            </c:ext>
          </c:extLst>
        </c:ser>
        <c:ser>
          <c:idx val="1"/>
          <c:order val="1"/>
          <c:tx>
            <c:strRef>
              <c:f>'Gas-GC 0506'!$R$172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0506'!$S$179:$W$179</c:f>
                <c:numCache>
                  <c:formatCode>General</c:formatCode>
                  <c:ptCount val="5"/>
                  <c:pt idx="0">
                    <c:v>0.30989245446337355</c:v>
                  </c:pt>
                  <c:pt idx="1">
                    <c:v>0.83098335322275463</c:v>
                  </c:pt>
                  <c:pt idx="2">
                    <c:v>0.77129760793094604</c:v>
                  </c:pt>
                  <c:pt idx="3">
                    <c:v>0.64933299110189435</c:v>
                  </c:pt>
                  <c:pt idx="4">
                    <c:v>0.14525839046333724</c:v>
                  </c:pt>
                </c:numCache>
              </c:numRef>
            </c:plus>
            <c:minus>
              <c:numRef>
                <c:f>'Gas-GC 0506'!$S$179:$W$179</c:f>
                <c:numCache>
                  <c:formatCode>General</c:formatCode>
                  <c:ptCount val="5"/>
                  <c:pt idx="0">
                    <c:v>0.30989245446337355</c:v>
                  </c:pt>
                  <c:pt idx="1">
                    <c:v>0.83098335322275463</c:v>
                  </c:pt>
                  <c:pt idx="2">
                    <c:v>0.77129760793094604</c:v>
                  </c:pt>
                  <c:pt idx="3">
                    <c:v>0.64933299110189435</c:v>
                  </c:pt>
                  <c:pt idx="4">
                    <c:v>0.14525839046333724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0506'!$S$170:$W$170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0506'!$S$172:$W$172</c:f>
              <c:numCache>
                <c:formatCode>0.00</c:formatCode>
                <c:ptCount val="5"/>
                <c:pt idx="0">
                  <c:v>17.263333333333335</c:v>
                </c:pt>
                <c:pt idx="1">
                  <c:v>26.346666666666664</c:v>
                </c:pt>
                <c:pt idx="2">
                  <c:v>27.49</c:v>
                </c:pt>
                <c:pt idx="3">
                  <c:v>29.576666666666668</c:v>
                </c:pt>
                <c:pt idx="4">
                  <c:v>31.900000000000002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B-40C1-B75A-1A1F6DDFFC8A}"/>
            </c:ext>
          </c:extLst>
        </c:ser>
        <c:ser>
          <c:idx val="2"/>
          <c:order val="2"/>
          <c:tx>
            <c:strRef>
              <c:f>'Gas-GC 0506'!$R$173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0506'!$S$180:$W$180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1.0675141654017222</c:v>
                  </c:pt>
                  <c:pt idx="2">
                    <c:v>2.4419625761533155</c:v>
                  </c:pt>
                  <c:pt idx="3">
                    <c:v>1.7848557112551156</c:v>
                  </c:pt>
                  <c:pt idx="4">
                    <c:v>0.85408695693120085</c:v>
                  </c:pt>
                </c:numCache>
              </c:numRef>
            </c:plus>
            <c:minus>
              <c:numRef>
                <c:f>'Gas-GC 0506'!$S$180:$W$180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1.0675141654017222</c:v>
                  </c:pt>
                  <c:pt idx="2">
                    <c:v>2.4419625761533155</c:v>
                  </c:pt>
                  <c:pt idx="3">
                    <c:v>1.7848557112551156</c:v>
                  </c:pt>
                  <c:pt idx="4">
                    <c:v>0.85408695693120085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0506'!$S$170:$W$170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0506'!$S$173:$W$173</c:f>
              <c:numCache>
                <c:formatCode>0.00</c:formatCode>
                <c:ptCount val="5"/>
                <c:pt idx="0">
                  <c:v>0</c:v>
                </c:pt>
                <c:pt idx="1">
                  <c:v>25.383566666666667</c:v>
                </c:pt>
                <c:pt idx="2">
                  <c:v>20.358766666666668</c:v>
                </c:pt>
                <c:pt idx="3">
                  <c:v>15.1723</c:v>
                </c:pt>
                <c:pt idx="4">
                  <c:v>16.083400000000001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B-40C1-B75A-1A1F6DDFF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345038480"/>
        <c:axId val="1345037400"/>
      </c:barChart>
      <c:lineChart>
        <c:grouping val="standard"/>
        <c:varyColors val="0"/>
        <c:ser>
          <c:idx val="3"/>
          <c:order val="3"/>
          <c:tx>
            <c:strRef>
              <c:f>'Gas-GC 0506'!$R$174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0506'!$S$181:$W$181</c:f>
                <c:numCache>
                  <c:formatCode>General</c:formatCode>
                  <c:ptCount val="5"/>
                  <c:pt idx="0">
                    <c:v>1.1547005383792527E-3</c:v>
                  </c:pt>
                  <c:pt idx="1">
                    <c:v>3.250128202599601E-2</c:v>
                  </c:pt>
                  <c:pt idx="2">
                    <c:v>2.100000000000013E-2</c:v>
                  </c:pt>
                  <c:pt idx="3">
                    <c:v>2.4986663109213509E-2</c:v>
                  </c:pt>
                  <c:pt idx="4">
                    <c:v>2.3288051299611558E-2</c:v>
                  </c:pt>
                </c:numCache>
              </c:numRef>
            </c:plus>
            <c:minus>
              <c:numRef>
                <c:f>'Gas-GC 0506'!$S$181:$W$181</c:f>
                <c:numCache>
                  <c:formatCode>General</c:formatCode>
                  <c:ptCount val="5"/>
                  <c:pt idx="0">
                    <c:v>1.1547005383792527E-3</c:v>
                  </c:pt>
                  <c:pt idx="1">
                    <c:v>3.250128202599601E-2</c:v>
                  </c:pt>
                  <c:pt idx="2">
                    <c:v>2.100000000000013E-2</c:v>
                  </c:pt>
                  <c:pt idx="3">
                    <c:v>2.4986663109213509E-2</c:v>
                  </c:pt>
                  <c:pt idx="4">
                    <c:v>2.3288051299611558E-2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0506'!$S$170:$W$170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0506'!$S$174:$W$174</c:f>
              <c:numCache>
                <c:formatCode>0.00</c:formatCode>
                <c:ptCount val="5"/>
                <c:pt idx="0">
                  <c:v>1.4813333333333334</c:v>
                </c:pt>
                <c:pt idx="1">
                  <c:v>2.2216666666666662</c:v>
                </c:pt>
                <c:pt idx="2">
                  <c:v>2.1720000000000002</c:v>
                </c:pt>
                <c:pt idx="3">
                  <c:v>2.1156666666666664</c:v>
                </c:pt>
                <c:pt idx="4">
                  <c:v>2.0803333333333334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4B-40C1-B75A-1A1F6DDFF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190936"/>
        <c:axId val="843188776"/>
      </c:lineChart>
      <c:catAx>
        <c:axId val="1345038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5037400"/>
        <c:crosses val="autoZero"/>
        <c:auto val="1"/>
        <c:lblAlgn val="ctr"/>
        <c:lblOffset val="100"/>
        <c:noMultiLvlLbl val="0"/>
      </c:catAx>
      <c:valAx>
        <c:axId val="134503740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5038480"/>
        <c:crosses val="autoZero"/>
        <c:crossBetween val="between"/>
      </c:valAx>
      <c:valAx>
        <c:axId val="843188776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190936"/>
        <c:crosses val="max"/>
        <c:crossBetween val="between"/>
      </c:valAx>
      <c:catAx>
        <c:axId val="843190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3188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LA+Ac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0506'!$AE$171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0506'!$AF$178:$AJ$178</c:f>
                <c:numCache>
                  <c:formatCode>General</c:formatCode>
                  <c:ptCount val="5"/>
                  <c:pt idx="0">
                    <c:v>0.59095967149487838</c:v>
                  </c:pt>
                  <c:pt idx="1">
                    <c:v>3.6259619413336344</c:v>
                  </c:pt>
                  <c:pt idx="2">
                    <c:v>2.0972362766269379</c:v>
                  </c:pt>
                  <c:pt idx="3">
                    <c:v>2.5476721400787237</c:v>
                  </c:pt>
                  <c:pt idx="4">
                    <c:v>2.0343631272054985</c:v>
                  </c:pt>
                </c:numCache>
              </c:numRef>
            </c:plus>
            <c:minus>
              <c:numRef>
                <c:f>'Gas-GC 0506'!$AF$178:$AJ$178</c:f>
                <c:numCache>
                  <c:formatCode>General</c:formatCode>
                  <c:ptCount val="5"/>
                  <c:pt idx="0">
                    <c:v>0.59095967149487838</c:v>
                  </c:pt>
                  <c:pt idx="1">
                    <c:v>3.6259619413336344</c:v>
                  </c:pt>
                  <c:pt idx="2">
                    <c:v>2.0972362766269379</c:v>
                  </c:pt>
                  <c:pt idx="3">
                    <c:v>2.5476721400787237</c:v>
                  </c:pt>
                  <c:pt idx="4">
                    <c:v>2.0343631272054985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0506'!$AF$170:$AJ$170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0506'!$AF$171:$AJ$171</c:f>
              <c:numCache>
                <c:formatCode>0.00</c:formatCode>
                <c:ptCount val="5"/>
                <c:pt idx="0">
                  <c:v>82.303333333333342</c:v>
                </c:pt>
                <c:pt idx="1">
                  <c:v>71.720000000000013</c:v>
                </c:pt>
                <c:pt idx="2">
                  <c:v>74.08</c:v>
                </c:pt>
                <c:pt idx="3">
                  <c:v>74.463333333333324</c:v>
                </c:pt>
                <c:pt idx="4">
                  <c:v>75.603333333333339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B3-4E66-A1F8-94356AFD18DC}"/>
            </c:ext>
          </c:extLst>
        </c:ser>
        <c:ser>
          <c:idx val="1"/>
          <c:order val="1"/>
          <c:tx>
            <c:strRef>
              <c:f>'Gas-GC 0506'!$AE$172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0506'!$AF$179:$AJ$179</c:f>
                <c:numCache>
                  <c:formatCode>General</c:formatCode>
                  <c:ptCount val="5"/>
                  <c:pt idx="0">
                    <c:v>0.86417590801873256</c:v>
                  </c:pt>
                  <c:pt idx="1">
                    <c:v>0.70292247083159898</c:v>
                  </c:pt>
                  <c:pt idx="2">
                    <c:v>0.8151278018405046</c:v>
                  </c:pt>
                  <c:pt idx="3">
                    <c:v>1.2145918381634777</c:v>
                  </c:pt>
                  <c:pt idx="4">
                    <c:v>0.92229785499768624</c:v>
                  </c:pt>
                </c:numCache>
              </c:numRef>
            </c:plus>
            <c:minus>
              <c:numRef>
                <c:f>'Gas-GC 0506'!$AF$179:$AJ$179</c:f>
                <c:numCache>
                  <c:formatCode>General</c:formatCode>
                  <c:ptCount val="5"/>
                  <c:pt idx="0">
                    <c:v>0.86417590801873256</c:v>
                  </c:pt>
                  <c:pt idx="1">
                    <c:v>0.70292247083159898</c:v>
                  </c:pt>
                  <c:pt idx="2">
                    <c:v>0.8151278018405046</c:v>
                  </c:pt>
                  <c:pt idx="3">
                    <c:v>1.2145918381634777</c:v>
                  </c:pt>
                  <c:pt idx="4">
                    <c:v>0.92229785499768624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0506'!$AF$170:$AJ$170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0506'!$AF$172:$AJ$172</c:f>
              <c:numCache>
                <c:formatCode>0.00</c:formatCode>
                <c:ptCount val="5"/>
                <c:pt idx="0">
                  <c:v>14.950000000000001</c:v>
                </c:pt>
                <c:pt idx="1">
                  <c:v>20.53</c:v>
                </c:pt>
                <c:pt idx="2">
                  <c:v>24.013333333333332</c:v>
                </c:pt>
                <c:pt idx="3">
                  <c:v>23.436666666666667</c:v>
                </c:pt>
                <c:pt idx="4">
                  <c:v>25.026666666666671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B3-4E66-A1F8-94356AFD18DC}"/>
            </c:ext>
          </c:extLst>
        </c:ser>
        <c:ser>
          <c:idx val="2"/>
          <c:order val="2"/>
          <c:tx>
            <c:strRef>
              <c:f>'Gas-GC 0506'!$AE$173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0506'!$AF$180:$AJ$180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6.8026346075129842</c:v>
                  </c:pt>
                  <c:pt idx="2">
                    <c:v>3.5789699877664987</c:v>
                  </c:pt>
                  <c:pt idx="3">
                    <c:v>3.2148448334769335</c:v>
                  </c:pt>
                  <c:pt idx="4">
                    <c:v>2.1668039528300662</c:v>
                  </c:pt>
                </c:numCache>
              </c:numRef>
            </c:plus>
            <c:minus>
              <c:numRef>
                <c:f>'Gas-GC 0506'!$AF$180:$AJ$180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6.8026346075129842</c:v>
                  </c:pt>
                  <c:pt idx="2">
                    <c:v>3.5789699877664987</c:v>
                  </c:pt>
                  <c:pt idx="3">
                    <c:v>3.2148448334769335</c:v>
                  </c:pt>
                  <c:pt idx="4">
                    <c:v>2.1668039528300662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0506'!$AF$170:$AJ$170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0506'!$AF$173:$AJ$173</c:f>
              <c:numCache>
                <c:formatCode>0.00</c:formatCode>
                <c:ptCount val="5"/>
                <c:pt idx="0">
                  <c:v>0</c:v>
                </c:pt>
                <c:pt idx="1">
                  <c:v>7.7105666666666677</c:v>
                </c:pt>
                <c:pt idx="2">
                  <c:v>3.2730666666666668</c:v>
                </c:pt>
                <c:pt idx="3">
                  <c:v>2.0923333333333329</c:v>
                </c:pt>
                <c:pt idx="4">
                  <c:v>1.3798000000000001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B3-4E66-A1F8-94356AFD1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345035240"/>
        <c:axId val="1345024800"/>
      </c:barChart>
      <c:lineChart>
        <c:grouping val="standard"/>
        <c:varyColors val="0"/>
        <c:ser>
          <c:idx val="3"/>
          <c:order val="3"/>
          <c:tx>
            <c:strRef>
              <c:f>'Gas-GC 0506'!$AE$174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0506'!$AF$181:$AJ$181</c:f>
                <c:numCache>
                  <c:formatCode>General</c:formatCode>
                  <c:ptCount val="5"/>
                  <c:pt idx="0">
                    <c:v>3.4641016151377583E-3</c:v>
                  </c:pt>
                  <c:pt idx="1">
                    <c:v>0.10789346597454359</c:v>
                  </c:pt>
                  <c:pt idx="2">
                    <c:v>6.7638746292343413E-2</c:v>
                  </c:pt>
                  <c:pt idx="3">
                    <c:v>5.6518433571122004E-2</c:v>
                  </c:pt>
                  <c:pt idx="4">
                    <c:v>3.302019584032366E-2</c:v>
                  </c:pt>
                </c:numCache>
              </c:numRef>
            </c:plus>
            <c:minus>
              <c:numRef>
                <c:f>'Gas-GC 0506'!$AF$181:$AJ$181</c:f>
                <c:numCache>
                  <c:formatCode>General</c:formatCode>
                  <c:ptCount val="5"/>
                  <c:pt idx="0">
                    <c:v>3.4641016151377583E-3</c:v>
                  </c:pt>
                  <c:pt idx="1">
                    <c:v>0.10789346597454359</c:v>
                  </c:pt>
                  <c:pt idx="2">
                    <c:v>6.7638746292343413E-2</c:v>
                  </c:pt>
                  <c:pt idx="3">
                    <c:v>5.6518433571122004E-2</c:v>
                  </c:pt>
                  <c:pt idx="4">
                    <c:v>3.302019584032366E-2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0506'!$AF$170:$AJ$170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0506'!$AF$174:$AJ$174</c:f>
              <c:numCache>
                <c:formatCode>0.00</c:formatCode>
                <c:ptCount val="5"/>
                <c:pt idx="0">
                  <c:v>1.4790000000000001</c:v>
                </c:pt>
                <c:pt idx="1">
                  <c:v>1.631</c:v>
                </c:pt>
                <c:pt idx="2">
                  <c:v>1.6060000000000001</c:v>
                </c:pt>
                <c:pt idx="3">
                  <c:v>1.5723333333333336</c:v>
                </c:pt>
                <c:pt idx="4">
                  <c:v>1.5326666666666668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B3-4E66-A1F8-94356AFD1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887336"/>
        <c:axId val="1165882296"/>
      </c:lineChart>
      <c:catAx>
        <c:axId val="1345035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5024800"/>
        <c:crosses val="autoZero"/>
        <c:auto val="1"/>
        <c:lblAlgn val="ctr"/>
        <c:lblOffset val="100"/>
        <c:noMultiLvlLbl val="0"/>
      </c:catAx>
      <c:valAx>
        <c:axId val="134502480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5035240"/>
        <c:crosses val="autoZero"/>
        <c:crossBetween val="between"/>
      </c:valAx>
      <c:valAx>
        <c:axId val="1165882296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65887336"/>
        <c:crosses val="max"/>
        <c:crossBetween val="between"/>
      </c:valAx>
      <c:catAx>
        <c:axId val="1165887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5882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CA+Et+LA+Ac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0506'!$C$171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0506'!$D$178:$H$178</c:f>
                <c:numCache>
                  <c:formatCode>General</c:formatCode>
                  <c:ptCount val="5"/>
                  <c:pt idx="0">
                    <c:v>0.69742383096650917</c:v>
                  </c:pt>
                  <c:pt idx="1">
                    <c:v>0.64786829937367418</c:v>
                  </c:pt>
                  <c:pt idx="2">
                    <c:v>1.410543630425283</c:v>
                  </c:pt>
                  <c:pt idx="3">
                    <c:v>0.66229399312792836</c:v>
                  </c:pt>
                  <c:pt idx="4">
                    <c:v>2.5942307787344836</c:v>
                  </c:pt>
                </c:numCache>
              </c:numRef>
            </c:plus>
            <c:minus>
              <c:numRef>
                <c:f>'Gas-GC 0506'!$D$178:$H$178</c:f>
                <c:numCache>
                  <c:formatCode>General</c:formatCode>
                  <c:ptCount val="5"/>
                  <c:pt idx="0">
                    <c:v>0.69742383096650917</c:v>
                  </c:pt>
                  <c:pt idx="1">
                    <c:v>0.64786829937367418</c:v>
                  </c:pt>
                  <c:pt idx="2">
                    <c:v>1.410543630425283</c:v>
                  </c:pt>
                  <c:pt idx="3">
                    <c:v>0.66229399312792836</c:v>
                  </c:pt>
                  <c:pt idx="4">
                    <c:v>2.5942307787344836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0506'!$D$170:$H$170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0506'!$D$171:$H$171</c:f>
              <c:numCache>
                <c:formatCode>0.00</c:formatCode>
                <c:ptCount val="5"/>
                <c:pt idx="0">
                  <c:v>81.529999999999987</c:v>
                </c:pt>
                <c:pt idx="1">
                  <c:v>53.063333333333333</c:v>
                </c:pt>
                <c:pt idx="2">
                  <c:v>41.686666666666667</c:v>
                </c:pt>
                <c:pt idx="3">
                  <c:v>34.983333333333327</c:v>
                </c:pt>
                <c:pt idx="4">
                  <c:v>34.936666666666667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D-4A10-B331-BDE68F6B54BE}"/>
            </c:ext>
          </c:extLst>
        </c:ser>
        <c:ser>
          <c:idx val="1"/>
          <c:order val="1"/>
          <c:tx>
            <c:strRef>
              <c:f>'Gas-GC 0506'!$C$172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0506'!$D$179:$H$179</c:f>
                <c:numCache>
                  <c:formatCode>General</c:formatCode>
                  <c:ptCount val="5"/>
                  <c:pt idx="0">
                    <c:v>0.48952357791360024</c:v>
                  </c:pt>
                  <c:pt idx="1">
                    <c:v>0.38695391629150533</c:v>
                  </c:pt>
                  <c:pt idx="2">
                    <c:v>0.65391130897087346</c:v>
                  </c:pt>
                  <c:pt idx="3">
                    <c:v>0.52290853247325508</c:v>
                  </c:pt>
                  <c:pt idx="4">
                    <c:v>1.6199999999999992</c:v>
                  </c:pt>
                </c:numCache>
              </c:numRef>
            </c:plus>
            <c:minus>
              <c:numRef>
                <c:f>'Gas-GC 0506'!$D$179:$H$179</c:f>
                <c:numCache>
                  <c:formatCode>General</c:formatCode>
                  <c:ptCount val="5"/>
                  <c:pt idx="0">
                    <c:v>0.48952357791360024</c:v>
                  </c:pt>
                  <c:pt idx="1">
                    <c:v>0.38695391629150533</c:v>
                  </c:pt>
                  <c:pt idx="2">
                    <c:v>0.65391130897087346</c:v>
                  </c:pt>
                  <c:pt idx="3">
                    <c:v>0.52290853247325508</c:v>
                  </c:pt>
                  <c:pt idx="4">
                    <c:v>1.6199999999999992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0506'!$D$170:$H$170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0506'!$D$172:$H$172</c:f>
              <c:numCache>
                <c:formatCode>0.00</c:formatCode>
                <c:ptCount val="5"/>
                <c:pt idx="0">
                  <c:v>17.746666666666666</c:v>
                </c:pt>
                <c:pt idx="1">
                  <c:v>27.52333333333333</c:v>
                </c:pt>
                <c:pt idx="2">
                  <c:v>24.86</c:v>
                </c:pt>
                <c:pt idx="3">
                  <c:v>26.153333333333336</c:v>
                </c:pt>
                <c:pt idx="4">
                  <c:v>26.919999999999998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FD-4A10-B331-BDE68F6B54BE}"/>
            </c:ext>
          </c:extLst>
        </c:ser>
        <c:ser>
          <c:idx val="2"/>
          <c:order val="2"/>
          <c:tx>
            <c:strRef>
              <c:f>'Gas-GC 0506'!$C$173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0506'!$D$180:$H$180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2.3206097503314354</c:v>
                  </c:pt>
                  <c:pt idx="2">
                    <c:v>5.4275524910712081</c:v>
                  </c:pt>
                  <c:pt idx="3">
                    <c:v>5.1777742344885338</c:v>
                  </c:pt>
                  <c:pt idx="4">
                    <c:v>9.2311293200417168</c:v>
                  </c:pt>
                </c:numCache>
              </c:numRef>
            </c:plus>
            <c:minus>
              <c:numRef>
                <c:f>'Gas-GC 0506'!$D$180:$H$180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2.3206097503314354</c:v>
                  </c:pt>
                  <c:pt idx="2">
                    <c:v>5.4275524910712081</c:v>
                  </c:pt>
                  <c:pt idx="3">
                    <c:v>5.1777742344885338</c:v>
                  </c:pt>
                  <c:pt idx="4">
                    <c:v>9.2311293200417168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0506'!$D$170:$H$170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0506'!$D$173:$H$173</c:f>
              <c:numCache>
                <c:formatCode>0.00</c:formatCode>
                <c:ptCount val="5"/>
                <c:pt idx="0">
                  <c:v>0</c:v>
                </c:pt>
                <c:pt idx="1">
                  <c:v>26.405033333333336</c:v>
                </c:pt>
                <c:pt idx="2">
                  <c:v>41.34546666666666</c:v>
                </c:pt>
                <c:pt idx="3">
                  <c:v>36.428333333333335</c:v>
                </c:pt>
                <c:pt idx="4">
                  <c:v>41.704933333333329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FD-4A10-B331-BDE68F6B5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839609536"/>
        <c:axId val="1839608816"/>
      </c:barChart>
      <c:lineChart>
        <c:grouping val="standard"/>
        <c:varyColors val="0"/>
        <c:ser>
          <c:idx val="3"/>
          <c:order val="3"/>
          <c:tx>
            <c:strRef>
              <c:f>'Gas-GC 0506'!$C$174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0506'!$D$181:$H$181</c:f>
                <c:numCache>
                  <c:formatCode>General</c:formatCode>
                  <c:ptCount val="5"/>
                  <c:pt idx="0">
                    <c:v>1.1547005383792527E-3</c:v>
                  </c:pt>
                  <c:pt idx="1">
                    <c:v>9.2376043070340214E-3</c:v>
                  </c:pt>
                  <c:pt idx="2">
                    <c:v>2.0256686138984705E-2</c:v>
                  </c:pt>
                  <c:pt idx="3">
                    <c:v>4.1669333248005549E-2</c:v>
                  </c:pt>
                  <c:pt idx="4">
                    <c:v>0.15977171213953997</c:v>
                  </c:pt>
                </c:numCache>
              </c:numRef>
            </c:plus>
            <c:minus>
              <c:numRef>
                <c:f>'Gas-GC 0506'!$D$181:$H$181</c:f>
                <c:numCache>
                  <c:formatCode>General</c:formatCode>
                  <c:ptCount val="5"/>
                  <c:pt idx="0">
                    <c:v>1.1547005383792527E-3</c:v>
                  </c:pt>
                  <c:pt idx="1">
                    <c:v>9.2376043070340214E-3</c:v>
                  </c:pt>
                  <c:pt idx="2">
                    <c:v>2.0256686138984705E-2</c:v>
                  </c:pt>
                  <c:pt idx="3">
                    <c:v>4.1669333248005549E-2</c:v>
                  </c:pt>
                  <c:pt idx="4">
                    <c:v>0.15977171213953997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0506'!$D$170:$H$170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0506'!$D$174:$H$174</c:f>
              <c:numCache>
                <c:formatCode>0.00</c:formatCode>
                <c:ptCount val="5"/>
                <c:pt idx="0">
                  <c:v>1.4826666666666668</c:v>
                </c:pt>
                <c:pt idx="1">
                  <c:v>2.222666666666667</c:v>
                </c:pt>
                <c:pt idx="2">
                  <c:v>2.1663333333333337</c:v>
                </c:pt>
                <c:pt idx="3">
                  <c:v>1.6956666666666667</c:v>
                </c:pt>
                <c:pt idx="4">
                  <c:v>1.7569999999999999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FD-4A10-B331-BDE68F6B5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616376"/>
        <c:axId val="1839613496"/>
      </c:lineChart>
      <c:catAx>
        <c:axId val="1839609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9608816"/>
        <c:crosses val="autoZero"/>
        <c:auto val="1"/>
        <c:lblAlgn val="ctr"/>
        <c:lblOffset val="100"/>
        <c:noMultiLvlLbl val="0"/>
      </c:catAx>
      <c:valAx>
        <c:axId val="1839608816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9609536"/>
        <c:crosses val="autoZero"/>
        <c:crossBetween val="between"/>
      </c:valAx>
      <c:valAx>
        <c:axId val="1839613496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9616376"/>
        <c:crosses val="max"/>
        <c:crossBetween val="between"/>
      </c:valAx>
      <c:catAx>
        <c:axId val="1839616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396134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Crotonate+Lactate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0506'!$B$94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0506'!$C$101:$G$101</c:f>
                <c:numCache>
                  <c:formatCode>General</c:formatCode>
                  <c:ptCount val="5"/>
                  <c:pt idx="0">
                    <c:v>1.7551733057830305</c:v>
                  </c:pt>
                  <c:pt idx="1">
                    <c:v>1.2669254121691602</c:v>
                  </c:pt>
                  <c:pt idx="2">
                    <c:v>0.28728615235219984</c:v>
                  </c:pt>
                  <c:pt idx="3">
                    <c:v>0.19287301521985831</c:v>
                  </c:pt>
                  <c:pt idx="4">
                    <c:v>1.4576122026565652</c:v>
                  </c:pt>
                </c:numCache>
              </c:numRef>
            </c:plus>
            <c:minus>
              <c:numRef>
                <c:f>'Gas-GC 0506'!$C$101:$G$101</c:f>
                <c:numCache>
                  <c:formatCode>General</c:formatCode>
                  <c:ptCount val="5"/>
                  <c:pt idx="0">
                    <c:v>1.7551733057830305</c:v>
                  </c:pt>
                  <c:pt idx="1">
                    <c:v>1.2669254121691602</c:v>
                  </c:pt>
                  <c:pt idx="2">
                    <c:v>0.28728615235219984</c:v>
                  </c:pt>
                  <c:pt idx="3">
                    <c:v>0.19287301521985831</c:v>
                  </c:pt>
                  <c:pt idx="4">
                    <c:v>1.4576122026565652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0506'!$C$93:$G$93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0506'!$C$94:$G$94</c:f>
              <c:numCache>
                <c:formatCode>0.00</c:formatCode>
                <c:ptCount val="5"/>
                <c:pt idx="0">
                  <c:v>85.553333333333327</c:v>
                </c:pt>
                <c:pt idx="1">
                  <c:v>86.110000000000014</c:v>
                </c:pt>
                <c:pt idx="2">
                  <c:v>85.743333333333339</c:v>
                </c:pt>
                <c:pt idx="3">
                  <c:v>85.69</c:v>
                </c:pt>
                <c:pt idx="4">
                  <c:v>85.623333333333335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1-48D6-B29D-57DD8EB26B00}"/>
            </c:ext>
          </c:extLst>
        </c:ser>
        <c:ser>
          <c:idx val="1"/>
          <c:order val="1"/>
          <c:tx>
            <c:strRef>
              <c:f>'Gas-GC 0506'!$B$95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0506'!$C$102:$G$102</c:f>
                <c:numCache>
                  <c:formatCode>General</c:formatCode>
                  <c:ptCount val="5"/>
                  <c:pt idx="0">
                    <c:v>0.47961790347456229</c:v>
                  </c:pt>
                  <c:pt idx="1">
                    <c:v>0.17785762095938826</c:v>
                  </c:pt>
                  <c:pt idx="2">
                    <c:v>8.504900548115378E-2</c:v>
                  </c:pt>
                  <c:pt idx="3">
                    <c:v>0.24542480178933301</c:v>
                  </c:pt>
                  <c:pt idx="4">
                    <c:v>0.5435377938408088</c:v>
                  </c:pt>
                </c:numCache>
              </c:numRef>
            </c:plus>
            <c:minus>
              <c:numRef>
                <c:f>'Gas-GC 0506'!$C$102:$G$102</c:f>
                <c:numCache>
                  <c:formatCode>General</c:formatCode>
                  <c:ptCount val="5"/>
                  <c:pt idx="0">
                    <c:v>0.47961790347456229</c:v>
                  </c:pt>
                  <c:pt idx="1">
                    <c:v>0.17785762095938826</c:v>
                  </c:pt>
                  <c:pt idx="2">
                    <c:v>8.504900548115378E-2</c:v>
                  </c:pt>
                  <c:pt idx="3">
                    <c:v>0.24542480178933301</c:v>
                  </c:pt>
                  <c:pt idx="4">
                    <c:v>0.5435377938408088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0506'!$C$93:$G$93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0506'!$C$95:$G$95</c:f>
              <c:numCache>
                <c:formatCode>0.00</c:formatCode>
                <c:ptCount val="5"/>
                <c:pt idx="0">
                  <c:v>17.426666666666666</c:v>
                </c:pt>
                <c:pt idx="1">
                  <c:v>14.256666666666668</c:v>
                </c:pt>
                <c:pt idx="2">
                  <c:v>14.903333333333334</c:v>
                </c:pt>
                <c:pt idx="3">
                  <c:v>14.796666666666667</c:v>
                </c:pt>
                <c:pt idx="4">
                  <c:v>15.333333333333334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21-48D6-B29D-57DD8EB26B00}"/>
            </c:ext>
          </c:extLst>
        </c:ser>
        <c:ser>
          <c:idx val="2"/>
          <c:order val="2"/>
          <c:tx>
            <c:strRef>
              <c:f>'Gas-GC 0506'!$B$96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0506'!$C$103:$G$103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0.23671361036774655</c:v>
                  </c:pt>
                  <c:pt idx="4">
                    <c:v>0.79265377057073294</c:v>
                  </c:pt>
                </c:numCache>
              </c:numRef>
            </c:plus>
            <c:minus>
              <c:numRef>
                <c:f>'Gas-GC 0506'!$C$103:$G$103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0.23671361036774655</c:v>
                  </c:pt>
                  <c:pt idx="4">
                    <c:v>0.79265377057073294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0506'!$C$93:$G$93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0506'!$C$96:$G$96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0.13666666666666666</c:v>
                </c:pt>
                <c:pt idx="4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21-48D6-B29D-57DD8EB26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82238832"/>
        <c:axId val="482238472"/>
      </c:barChart>
      <c:lineChart>
        <c:grouping val="standard"/>
        <c:varyColors val="0"/>
        <c:ser>
          <c:idx val="3"/>
          <c:order val="3"/>
          <c:tx>
            <c:strRef>
              <c:f>'Gas-GC 0506'!$B$97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0506'!$C$104:$G$104</c:f>
                <c:numCache>
                  <c:formatCode>General</c:formatCode>
                  <c:ptCount val="5"/>
                  <c:pt idx="0">
                    <c:v>3.2145502536642984E-3</c:v>
                  </c:pt>
                  <c:pt idx="1">
                    <c:v>8.1445278152470213E-3</c:v>
                  </c:pt>
                  <c:pt idx="2">
                    <c:v>7.0945988845976041E-3</c:v>
                  </c:pt>
                  <c:pt idx="3">
                    <c:v>3.2145502536642979E-3</c:v>
                  </c:pt>
                  <c:pt idx="4">
                    <c:v>1.6072751268321504E-2</c:v>
                  </c:pt>
                </c:numCache>
              </c:numRef>
            </c:plus>
            <c:minus>
              <c:numRef>
                <c:f>'Gas-GC 0506'!$C$104:$G$104</c:f>
                <c:numCache>
                  <c:formatCode>General</c:formatCode>
                  <c:ptCount val="5"/>
                  <c:pt idx="0">
                    <c:v>3.2145502536642984E-3</c:v>
                  </c:pt>
                  <c:pt idx="1">
                    <c:v>8.1445278152470213E-3</c:v>
                  </c:pt>
                  <c:pt idx="2">
                    <c:v>7.0945988845976041E-3</c:v>
                  </c:pt>
                  <c:pt idx="3">
                    <c:v>3.2145502536642979E-3</c:v>
                  </c:pt>
                  <c:pt idx="4">
                    <c:v>1.6072751268321504E-2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0506'!$C$93:$G$93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0506'!$C$97:$G$97</c:f>
              <c:numCache>
                <c:formatCode>0.00</c:formatCode>
                <c:ptCount val="5"/>
                <c:pt idx="0">
                  <c:v>1.4743333333333333</c:v>
                </c:pt>
                <c:pt idx="1">
                  <c:v>1.4406666666666668</c:v>
                </c:pt>
                <c:pt idx="2">
                  <c:v>1.4216666666666666</c:v>
                </c:pt>
                <c:pt idx="3">
                  <c:v>1.4006666666666667</c:v>
                </c:pt>
                <c:pt idx="4">
                  <c:v>1.3836666666666666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21-48D6-B29D-57DD8EB26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299680"/>
        <c:axId val="531250808"/>
      </c:lineChart>
      <c:catAx>
        <c:axId val="482238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238472"/>
        <c:crosses val="autoZero"/>
        <c:auto val="1"/>
        <c:lblAlgn val="ctr"/>
        <c:lblOffset val="100"/>
        <c:noMultiLvlLbl val="0"/>
      </c:catAx>
      <c:valAx>
        <c:axId val="482238472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238832"/>
        <c:crosses val="autoZero"/>
        <c:crossBetween val="between"/>
      </c:valAx>
      <c:valAx>
        <c:axId val="531250808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299680"/>
        <c:crosses val="max"/>
        <c:crossBetween val="between"/>
      </c:valAx>
      <c:catAx>
        <c:axId val="419299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1250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Crotonate+Lactate+Acetate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0506'!$P$94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0506'!$Q$101:$U$101</c:f>
                <c:numCache>
                  <c:formatCode>General</c:formatCode>
                  <c:ptCount val="5"/>
                  <c:pt idx="0">
                    <c:v>0.98764028539409854</c:v>
                  </c:pt>
                  <c:pt idx="1">
                    <c:v>0.26764404221527804</c:v>
                  </c:pt>
                  <c:pt idx="2">
                    <c:v>28.0570852608273</c:v>
                  </c:pt>
                  <c:pt idx="3">
                    <c:v>0.75504966724050926</c:v>
                  </c:pt>
                  <c:pt idx="4">
                    <c:v>2.0343631272054994</c:v>
                  </c:pt>
                </c:numCache>
              </c:numRef>
            </c:plus>
            <c:minus>
              <c:numRef>
                <c:f>'Gas-GC 0506'!$Q$101:$U$101</c:f>
                <c:numCache>
                  <c:formatCode>General</c:formatCode>
                  <c:ptCount val="5"/>
                  <c:pt idx="0">
                    <c:v>0.98764028539409854</c:v>
                  </c:pt>
                  <c:pt idx="1">
                    <c:v>0.26764404221527804</c:v>
                  </c:pt>
                  <c:pt idx="2">
                    <c:v>28.0570852608273</c:v>
                  </c:pt>
                  <c:pt idx="3">
                    <c:v>0.75504966724050926</c:v>
                  </c:pt>
                  <c:pt idx="4">
                    <c:v>2.0343631272054994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0506'!$Q$94:$U$94</c:f>
              <c:numCache>
                <c:formatCode>0.00</c:formatCode>
                <c:ptCount val="5"/>
                <c:pt idx="0">
                  <c:v>86.336666666666659</c:v>
                </c:pt>
                <c:pt idx="1">
                  <c:v>87.40666666666668</c:v>
                </c:pt>
                <c:pt idx="2">
                  <c:v>70.146666666666661</c:v>
                </c:pt>
                <c:pt idx="3">
                  <c:v>38.76</c:v>
                </c:pt>
                <c:pt idx="4">
                  <c:v>45.666666666666664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3-40C8-8272-1FAEF9CFF898}"/>
            </c:ext>
          </c:extLst>
        </c:ser>
        <c:ser>
          <c:idx val="1"/>
          <c:order val="1"/>
          <c:tx>
            <c:strRef>
              <c:f>'Gas-GC 0506'!$P$95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0506'!$Q$102:$U$102</c:f>
                <c:numCache>
                  <c:formatCode>General</c:formatCode>
                  <c:ptCount val="5"/>
                  <c:pt idx="0">
                    <c:v>0.16522711641858223</c:v>
                  </c:pt>
                  <c:pt idx="1">
                    <c:v>0.11372481406154682</c:v>
                  </c:pt>
                  <c:pt idx="2">
                    <c:v>16.079904643166682</c:v>
                  </c:pt>
                  <c:pt idx="3">
                    <c:v>5.7088469355320255</c:v>
                  </c:pt>
                  <c:pt idx="4">
                    <c:v>0.18999999999999864</c:v>
                  </c:pt>
                </c:numCache>
              </c:numRef>
            </c:plus>
            <c:minus>
              <c:numRef>
                <c:f>'Gas-GC 0506'!$Q$102:$U$102</c:f>
                <c:numCache>
                  <c:formatCode>General</c:formatCode>
                  <c:ptCount val="5"/>
                  <c:pt idx="0">
                    <c:v>0.16522711641858223</c:v>
                  </c:pt>
                  <c:pt idx="1">
                    <c:v>0.11372481406154682</c:v>
                  </c:pt>
                  <c:pt idx="2">
                    <c:v>16.079904643166682</c:v>
                  </c:pt>
                  <c:pt idx="3">
                    <c:v>5.7088469355320255</c:v>
                  </c:pt>
                  <c:pt idx="4">
                    <c:v>0.18999999999999864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0506'!$Q$95:$U$95</c:f>
              <c:numCache>
                <c:formatCode>0.00</c:formatCode>
                <c:ptCount val="5"/>
                <c:pt idx="0">
                  <c:v>17.11</c:v>
                </c:pt>
                <c:pt idx="1">
                  <c:v>14.136666666666665</c:v>
                </c:pt>
                <c:pt idx="2">
                  <c:v>24.023333333333337</c:v>
                </c:pt>
                <c:pt idx="3">
                  <c:v>42.956666666666671</c:v>
                </c:pt>
                <c:pt idx="4">
                  <c:v>52.400000000000006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B3-40C8-8272-1FAEF9CFF898}"/>
            </c:ext>
          </c:extLst>
        </c:ser>
        <c:ser>
          <c:idx val="2"/>
          <c:order val="2"/>
          <c:tx>
            <c:strRef>
              <c:f>'Gas-GC 0506'!$P$96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0506'!$Q$103:$U$103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3.1407854643915645</c:v>
                  </c:pt>
                  <c:pt idx="2">
                    <c:v>13.026004759710478</c:v>
                  </c:pt>
                  <c:pt idx="3">
                    <c:v>5.8896604316378003</c:v>
                  </c:pt>
                  <c:pt idx="4">
                    <c:v>2.1600231480241132</c:v>
                  </c:pt>
                </c:numCache>
              </c:numRef>
            </c:plus>
            <c:minus>
              <c:numRef>
                <c:f>'Gas-GC 0506'!$Q$103:$U$103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3.1407854643915645</c:v>
                  </c:pt>
                  <c:pt idx="2">
                    <c:v>13.026004759710478</c:v>
                  </c:pt>
                  <c:pt idx="3">
                    <c:v>5.8896604316378003</c:v>
                  </c:pt>
                  <c:pt idx="4">
                    <c:v>2.1600231480241132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0506'!$Q$96:$U$96</c:f>
              <c:numCache>
                <c:formatCode>0.00</c:formatCode>
                <c:ptCount val="5"/>
                <c:pt idx="0">
                  <c:v>0</c:v>
                </c:pt>
                <c:pt idx="1">
                  <c:v>1.8133333333333335</c:v>
                </c:pt>
                <c:pt idx="2">
                  <c:v>7.68</c:v>
                </c:pt>
                <c:pt idx="3">
                  <c:v>20.2</c:v>
                </c:pt>
                <c:pt idx="4">
                  <c:v>3.6799999999999997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B3-40C8-8272-1FAEF9CFF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12049456"/>
        <c:axId val="1112049816"/>
      </c:barChart>
      <c:lineChart>
        <c:grouping val="standard"/>
        <c:varyColors val="0"/>
        <c:ser>
          <c:idx val="3"/>
          <c:order val="3"/>
          <c:tx>
            <c:strRef>
              <c:f>'Gas-GC 0506'!$P$97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0506'!$Q$104:$U$104</c:f>
                <c:numCache>
                  <c:formatCode>General</c:formatCode>
                  <c:ptCount val="5"/>
                  <c:pt idx="0">
                    <c:v>5.7735026918969042E-4</c:v>
                  </c:pt>
                  <c:pt idx="1">
                    <c:v>3.5118845842843022E-3</c:v>
                  </c:pt>
                  <c:pt idx="2">
                    <c:v>6.929886963965097E-2</c:v>
                  </c:pt>
                  <c:pt idx="3">
                    <c:v>2.0518284528683154E-2</c:v>
                  </c:pt>
                  <c:pt idx="4">
                    <c:v>5.4427321570451492E-2</c:v>
                  </c:pt>
                </c:numCache>
              </c:numRef>
            </c:plus>
            <c:minus>
              <c:numRef>
                <c:f>'Gas-GC 0506'!$Q$104:$U$104</c:f>
                <c:numCache>
                  <c:formatCode>General</c:formatCode>
                  <c:ptCount val="5"/>
                  <c:pt idx="0">
                    <c:v>5.7735026918969042E-4</c:v>
                  </c:pt>
                  <c:pt idx="1">
                    <c:v>3.5118845842843022E-3</c:v>
                  </c:pt>
                  <c:pt idx="2">
                    <c:v>6.929886963965097E-2</c:v>
                  </c:pt>
                  <c:pt idx="3">
                    <c:v>2.0518284528683154E-2</c:v>
                  </c:pt>
                  <c:pt idx="4">
                    <c:v>5.4427321570451492E-2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0506'!$Q$97:$U$97</c:f>
              <c:numCache>
                <c:formatCode>0.00</c:formatCode>
                <c:ptCount val="5"/>
                <c:pt idx="0">
                  <c:v>1.4726666666666668</c:v>
                </c:pt>
                <c:pt idx="1">
                  <c:v>1.4453333333333334</c:v>
                </c:pt>
                <c:pt idx="2">
                  <c:v>1.4583333333333333</c:v>
                </c:pt>
                <c:pt idx="3">
                  <c:v>1.5250000000000001</c:v>
                </c:pt>
                <c:pt idx="4">
                  <c:v>1.3113333333333335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B3-40C8-8272-1FAEF9CFF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65472"/>
        <c:axId val="482260792"/>
      </c:lineChart>
      <c:catAx>
        <c:axId val="1112049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2049816"/>
        <c:crosses val="autoZero"/>
        <c:auto val="1"/>
        <c:lblAlgn val="ctr"/>
        <c:lblOffset val="100"/>
        <c:noMultiLvlLbl val="0"/>
      </c:catAx>
      <c:valAx>
        <c:axId val="1112049816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2049456"/>
        <c:crosses val="autoZero"/>
        <c:crossBetween val="between"/>
      </c:valAx>
      <c:valAx>
        <c:axId val="482260792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265472"/>
        <c:crosses val="max"/>
        <c:crossBetween val="between"/>
      </c:valAx>
      <c:catAx>
        <c:axId val="482265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260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Lactate+Acetate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0506'!$AD$94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0506'!$AE$101:$AI$101</c:f>
                <c:numCache>
                  <c:formatCode>General</c:formatCode>
                  <c:ptCount val="5"/>
                  <c:pt idx="0">
                    <c:v>1.2369855833166929</c:v>
                  </c:pt>
                  <c:pt idx="1">
                    <c:v>24.099697785103711</c:v>
                  </c:pt>
                  <c:pt idx="2">
                    <c:v>1.8606540068839583</c:v>
                  </c:pt>
                  <c:pt idx="3">
                    <c:v>8.3753945180709621</c:v>
                  </c:pt>
                  <c:pt idx="4">
                    <c:v>6.9928344277076686</c:v>
                  </c:pt>
                </c:numCache>
              </c:numRef>
            </c:plus>
            <c:minus>
              <c:numRef>
                <c:f>'Gas-GC 0506'!$AE$101:$AI$101</c:f>
                <c:numCache>
                  <c:formatCode>General</c:formatCode>
                  <c:ptCount val="5"/>
                  <c:pt idx="0">
                    <c:v>1.2369855833166929</c:v>
                  </c:pt>
                  <c:pt idx="1">
                    <c:v>24.099697785103711</c:v>
                  </c:pt>
                  <c:pt idx="2">
                    <c:v>1.8606540068839583</c:v>
                  </c:pt>
                  <c:pt idx="3">
                    <c:v>8.3753945180709621</c:v>
                  </c:pt>
                  <c:pt idx="4">
                    <c:v>6.9928344277076686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0506'!$AE$94:$AI$94</c:f>
              <c:numCache>
                <c:formatCode>0.00</c:formatCode>
                <c:ptCount val="5"/>
                <c:pt idx="0">
                  <c:v>88.826666666666668</c:v>
                </c:pt>
                <c:pt idx="1">
                  <c:v>52.923333333333339</c:v>
                </c:pt>
                <c:pt idx="2">
                  <c:v>37.49666666666667</c:v>
                </c:pt>
                <c:pt idx="3">
                  <c:v>46.603333333333332</c:v>
                </c:pt>
                <c:pt idx="4">
                  <c:v>47.983333333333327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B-4E86-B811-EECC87CAD35F}"/>
            </c:ext>
          </c:extLst>
        </c:ser>
        <c:ser>
          <c:idx val="1"/>
          <c:order val="1"/>
          <c:tx>
            <c:strRef>
              <c:f>'Gas-GC 0506'!$AD$95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0506'!$AE$102:$AI$102</c:f>
                <c:numCache>
                  <c:formatCode>General</c:formatCode>
                  <c:ptCount val="5"/>
                  <c:pt idx="0">
                    <c:v>0.37589892258424995</c:v>
                  </c:pt>
                  <c:pt idx="1">
                    <c:v>11.189393787571049</c:v>
                  </c:pt>
                  <c:pt idx="2">
                    <c:v>4.1201739445481369</c:v>
                  </c:pt>
                  <c:pt idx="3">
                    <c:v>5.1331569233757124</c:v>
                  </c:pt>
                  <c:pt idx="4">
                    <c:v>3.7486041846710538</c:v>
                  </c:pt>
                </c:numCache>
              </c:numRef>
            </c:plus>
            <c:minus>
              <c:numRef>
                <c:f>'Gas-GC 0506'!$AE$102:$AI$102</c:f>
                <c:numCache>
                  <c:formatCode>General</c:formatCode>
                  <c:ptCount val="5"/>
                  <c:pt idx="0">
                    <c:v>0.37589892258424995</c:v>
                  </c:pt>
                  <c:pt idx="1">
                    <c:v>11.189393787571049</c:v>
                  </c:pt>
                  <c:pt idx="2">
                    <c:v>4.1201739445481369</c:v>
                  </c:pt>
                  <c:pt idx="3">
                    <c:v>5.1331569233757124</c:v>
                  </c:pt>
                  <c:pt idx="4">
                    <c:v>3.7486041846710538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0506'!$AE$95:$AI$95</c:f>
              <c:numCache>
                <c:formatCode>0.00</c:formatCode>
                <c:ptCount val="5"/>
                <c:pt idx="0">
                  <c:v>16.420000000000002</c:v>
                </c:pt>
                <c:pt idx="1">
                  <c:v>28.803333333333331</c:v>
                </c:pt>
                <c:pt idx="2">
                  <c:v>39.253333333333337</c:v>
                </c:pt>
                <c:pt idx="3">
                  <c:v>46.449999999999996</c:v>
                </c:pt>
                <c:pt idx="4">
                  <c:v>47.356666666666662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B-4E86-B811-EECC87CAD35F}"/>
            </c:ext>
          </c:extLst>
        </c:ser>
        <c:ser>
          <c:idx val="2"/>
          <c:order val="2"/>
          <c:tx>
            <c:strRef>
              <c:f>'Gas-GC 0506'!$AD$96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0506'!$AE$103:$AI$103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15.594243596062405</c:v>
                  </c:pt>
                  <c:pt idx="2">
                    <c:v>3.2176233465089705</c:v>
                  </c:pt>
                  <c:pt idx="3">
                    <c:v>11.785431684923552</c:v>
                  </c:pt>
                  <c:pt idx="4">
                    <c:v>10.89204449739962</c:v>
                  </c:pt>
                </c:numCache>
              </c:numRef>
            </c:plus>
            <c:minus>
              <c:numRef>
                <c:f>'Gas-GC 0506'!$AE$103:$AI$103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15.594243596062405</c:v>
                  </c:pt>
                  <c:pt idx="2">
                    <c:v>3.2176233465089705</c:v>
                  </c:pt>
                  <c:pt idx="3">
                    <c:v>11.785431684923552</c:v>
                  </c:pt>
                  <c:pt idx="4">
                    <c:v>10.89204449739962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0506'!$AE$96:$AI$96</c:f>
              <c:numCache>
                <c:formatCode>0.00</c:formatCode>
                <c:ptCount val="5"/>
                <c:pt idx="0">
                  <c:v>0</c:v>
                </c:pt>
                <c:pt idx="1">
                  <c:v>18.006666666666664</c:v>
                </c:pt>
                <c:pt idx="2">
                  <c:v>25.110000000000003</c:v>
                </c:pt>
                <c:pt idx="3">
                  <c:v>9.7999999999999989</c:v>
                </c:pt>
                <c:pt idx="4">
                  <c:v>6.583333333333333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5B-4E86-B811-EECC87CAD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21831384"/>
        <c:axId val="521836784"/>
      </c:barChart>
      <c:lineChart>
        <c:grouping val="standard"/>
        <c:varyColors val="0"/>
        <c:ser>
          <c:idx val="3"/>
          <c:order val="3"/>
          <c:tx>
            <c:strRef>
              <c:f>'Gas-GC 0506'!$AD$97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0506'!$AE$104:$AI$104</c:f>
                <c:numCache>
                  <c:formatCode>General</c:formatCode>
                  <c:ptCount val="5"/>
                  <c:pt idx="0">
                    <c:v>1.5275252316519965E-3</c:v>
                  </c:pt>
                  <c:pt idx="1">
                    <c:v>4.6776062254106042E-2</c:v>
                  </c:pt>
                  <c:pt idx="2">
                    <c:v>8.0616375507709365E-2</c:v>
                  </c:pt>
                  <c:pt idx="3">
                    <c:v>0.22285944748503267</c:v>
                  </c:pt>
                  <c:pt idx="4">
                    <c:v>0.17118508502008331</c:v>
                  </c:pt>
                </c:numCache>
              </c:numRef>
            </c:plus>
            <c:minus>
              <c:numRef>
                <c:f>'Gas-GC 0506'!$AE$104:$AI$104</c:f>
                <c:numCache>
                  <c:formatCode>General</c:formatCode>
                  <c:ptCount val="5"/>
                  <c:pt idx="0">
                    <c:v>1.5275252316519965E-3</c:v>
                  </c:pt>
                  <c:pt idx="1">
                    <c:v>4.6776062254106042E-2</c:v>
                  </c:pt>
                  <c:pt idx="2">
                    <c:v>8.0616375507709365E-2</c:v>
                  </c:pt>
                  <c:pt idx="3">
                    <c:v>0.22285944748503267</c:v>
                  </c:pt>
                  <c:pt idx="4">
                    <c:v>0.17118508502008331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0506'!$AE$97:$AI$97</c:f>
              <c:numCache>
                <c:formatCode>0.00</c:formatCode>
                <c:ptCount val="5"/>
                <c:pt idx="0">
                  <c:v>1.5026666666666664</c:v>
                </c:pt>
                <c:pt idx="1">
                  <c:v>1.5589999999999999</c:v>
                </c:pt>
                <c:pt idx="2">
                  <c:v>1.6290000000000002</c:v>
                </c:pt>
                <c:pt idx="3">
                  <c:v>1.3736666666666666</c:v>
                </c:pt>
                <c:pt idx="4">
                  <c:v>1.2883333333333333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5B-4E86-B811-EECC87CAD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807192"/>
        <c:axId val="1033812592"/>
      </c:lineChart>
      <c:catAx>
        <c:axId val="521831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1836784"/>
        <c:crosses val="autoZero"/>
        <c:auto val="1"/>
        <c:lblAlgn val="ctr"/>
        <c:lblOffset val="100"/>
        <c:noMultiLvlLbl val="0"/>
      </c:catAx>
      <c:valAx>
        <c:axId val="52183678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1831384"/>
        <c:crosses val="autoZero"/>
        <c:crossBetween val="between"/>
      </c:valAx>
      <c:valAx>
        <c:axId val="1033812592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33807192"/>
        <c:crosses val="max"/>
        <c:crossBetween val="between"/>
      </c:valAx>
      <c:catAx>
        <c:axId val="1033807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38125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Crotonate+Lactate+Ethanol+Acetate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0506'!$AQ$94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0506'!$AR$101:$AV$101</c:f>
                <c:numCache>
                  <c:formatCode>General</c:formatCode>
                  <c:ptCount val="5"/>
                  <c:pt idx="0">
                    <c:v>0.80376198798731802</c:v>
                  </c:pt>
                  <c:pt idx="1">
                    <c:v>0.45133136385587103</c:v>
                  </c:pt>
                  <c:pt idx="2">
                    <c:v>1.8486842167696829</c:v>
                  </c:pt>
                  <c:pt idx="3">
                    <c:v>11.553009708873891</c:v>
                  </c:pt>
                  <c:pt idx="4">
                    <c:v>16.928716234060239</c:v>
                  </c:pt>
                </c:numCache>
              </c:numRef>
            </c:plus>
            <c:minus>
              <c:numRef>
                <c:f>'Gas-GC 0506'!$AR$101:$AV$101</c:f>
                <c:numCache>
                  <c:formatCode>General</c:formatCode>
                  <c:ptCount val="5"/>
                  <c:pt idx="0">
                    <c:v>0.80376198798731802</c:v>
                  </c:pt>
                  <c:pt idx="1">
                    <c:v>0.45133136385587103</c:v>
                  </c:pt>
                  <c:pt idx="2">
                    <c:v>1.8486842167696829</c:v>
                  </c:pt>
                  <c:pt idx="3">
                    <c:v>11.553009708873891</c:v>
                  </c:pt>
                  <c:pt idx="4">
                    <c:v>16.928716234060239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0506'!$AR$94:$AV$94</c:f>
              <c:numCache>
                <c:formatCode>0.00</c:formatCode>
                <c:ptCount val="5"/>
                <c:pt idx="0">
                  <c:v>87.373333333333335</c:v>
                </c:pt>
                <c:pt idx="1">
                  <c:v>88.38</c:v>
                </c:pt>
                <c:pt idx="2">
                  <c:v>39.00333333333333</c:v>
                </c:pt>
                <c:pt idx="3">
                  <c:v>53.153333333333329</c:v>
                </c:pt>
                <c:pt idx="4">
                  <c:v>61.356666666666662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A-4079-A008-2412B85B09FA}"/>
            </c:ext>
          </c:extLst>
        </c:ser>
        <c:ser>
          <c:idx val="1"/>
          <c:order val="1"/>
          <c:tx>
            <c:strRef>
              <c:f>'Gas-GC 0506'!$AQ$95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0506'!$AR$102:$AV$102</c:f>
                <c:numCache>
                  <c:formatCode>General</c:formatCode>
                  <c:ptCount val="5"/>
                  <c:pt idx="0">
                    <c:v>0.44275651698572704</c:v>
                  </c:pt>
                  <c:pt idx="1">
                    <c:v>0.14571661996262988</c:v>
                  </c:pt>
                  <c:pt idx="2">
                    <c:v>1.3612126946219687</c:v>
                  </c:pt>
                  <c:pt idx="3">
                    <c:v>5.7358870281761991</c:v>
                  </c:pt>
                  <c:pt idx="4">
                    <c:v>12.161974894454172</c:v>
                  </c:pt>
                </c:numCache>
              </c:numRef>
            </c:plus>
            <c:minus>
              <c:numRef>
                <c:f>'Gas-GC 0506'!$AR$102:$AV$102</c:f>
                <c:numCache>
                  <c:formatCode>General</c:formatCode>
                  <c:ptCount val="5"/>
                  <c:pt idx="0">
                    <c:v>0.44275651698572704</c:v>
                  </c:pt>
                  <c:pt idx="1">
                    <c:v>0.14571661996262988</c:v>
                  </c:pt>
                  <c:pt idx="2">
                    <c:v>1.3612126946219687</c:v>
                  </c:pt>
                  <c:pt idx="3">
                    <c:v>5.7358870281761991</c:v>
                  </c:pt>
                  <c:pt idx="4">
                    <c:v>12.161974894454172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0506'!$AR$95:$AV$95</c:f>
              <c:numCache>
                <c:formatCode>0.00</c:formatCode>
                <c:ptCount val="5"/>
                <c:pt idx="0">
                  <c:v>15.726666666666665</c:v>
                </c:pt>
                <c:pt idx="1">
                  <c:v>13.273333333333333</c:v>
                </c:pt>
                <c:pt idx="2">
                  <c:v>41.18</c:v>
                </c:pt>
                <c:pt idx="3">
                  <c:v>43.25</c:v>
                </c:pt>
                <c:pt idx="4">
                  <c:v>33.616666666666667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A-4079-A008-2412B85B09FA}"/>
            </c:ext>
          </c:extLst>
        </c:ser>
        <c:ser>
          <c:idx val="2"/>
          <c:order val="2"/>
          <c:tx>
            <c:strRef>
              <c:f>'Gas-GC 0506'!$AQ$96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0506'!$AR$103:$AV$103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0.58312377188152198</c:v>
                  </c:pt>
                  <c:pt idx="2">
                    <c:v>3.1627888537386362</c:v>
                  </c:pt>
                  <c:pt idx="3">
                    <c:v>7.3016641938670386</c:v>
                  </c:pt>
                  <c:pt idx="4">
                    <c:v>5.6777548379619196</c:v>
                  </c:pt>
                </c:numCache>
              </c:numRef>
            </c:plus>
            <c:minus>
              <c:numRef>
                <c:f>'Gas-GC 0506'!$AR$103:$AV$103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0.58312377188152198</c:v>
                  </c:pt>
                  <c:pt idx="2">
                    <c:v>3.1627888537386362</c:v>
                  </c:pt>
                  <c:pt idx="3">
                    <c:v>7.3016641938670386</c:v>
                  </c:pt>
                  <c:pt idx="4">
                    <c:v>5.6777548379619196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0506'!$AR$96:$AV$96</c:f>
              <c:numCache>
                <c:formatCode>0.00</c:formatCode>
                <c:ptCount val="5"/>
                <c:pt idx="0">
                  <c:v>0</c:v>
                </c:pt>
                <c:pt idx="1">
                  <c:v>0.33666666666666667</c:v>
                </c:pt>
                <c:pt idx="2">
                  <c:v>22.403333333333332</c:v>
                </c:pt>
                <c:pt idx="3">
                  <c:v>4.91</c:v>
                </c:pt>
                <c:pt idx="4">
                  <c:v>4.830000000000001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A-4079-A008-2412B85B0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59724448"/>
        <c:axId val="859721568"/>
      </c:barChart>
      <c:lineChart>
        <c:grouping val="standard"/>
        <c:varyColors val="0"/>
        <c:ser>
          <c:idx val="3"/>
          <c:order val="3"/>
          <c:tx>
            <c:strRef>
              <c:f>'Gas-GC 0506'!$AQ$97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0506'!$AR$104:$AV$104</c:f>
                <c:numCache>
                  <c:formatCode>General</c:formatCode>
                  <c:ptCount val="5"/>
                  <c:pt idx="0">
                    <c:v>2.309401076758377E-3</c:v>
                  </c:pt>
                  <c:pt idx="1">
                    <c:v>5.5075705472861607E-3</c:v>
                  </c:pt>
                  <c:pt idx="2">
                    <c:v>2.081665999466117E-3</c:v>
                  </c:pt>
                  <c:pt idx="3">
                    <c:v>0.31451762006815009</c:v>
                  </c:pt>
                  <c:pt idx="4">
                    <c:v>0.37922420808803847</c:v>
                  </c:pt>
                </c:numCache>
              </c:numRef>
            </c:plus>
            <c:minus>
              <c:numRef>
                <c:f>'Gas-GC 0506'!$AR$104:$AV$104</c:f>
                <c:numCache>
                  <c:formatCode>General</c:formatCode>
                  <c:ptCount val="5"/>
                  <c:pt idx="0">
                    <c:v>2.309401076758377E-3</c:v>
                  </c:pt>
                  <c:pt idx="1">
                    <c:v>5.5075705472861607E-3</c:v>
                  </c:pt>
                  <c:pt idx="2">
                    <c:v>2.081665999466117E-3</c:v>
                  </c:pt>
                  <c:pt idx="3">
                    <c:v>0.31451762006815009</c:v>
                  </c:pt>
                  <c:pt idx="4">
                    <c:v>0.37922420808803847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0506'!$AR$97:$AV$97</c:f>
              <c:numCache>
                <c:formatCode>0.00</c:formatCode>
                <c:ptCount val="5"/>
                <c:pt idx="0">
                  <c:v>1.4983333333333333</c:v>
                </c:pt>
                <c:pt idx="1">
                  <c:v>1.4673333333333334</c:v>
                </c:pt>
                <c:pt idx="2">
                  <c:v>1.5323333333333335</c:v>
                </c:pt>
                <c:pt idx="3">
                  <c:v>1.2386666666666668</c:v>
                </c:pt>
                <c:pt idx="4">
                  <c:v>1.087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1A-4079-A008-2412B85B0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719408"/>
        <c:axId val="859719048"/>
      </c:lineChart>
      <c:catAx>
        <c:axId val="859724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9721568"/>
        <c:crosses val="autoZero"/>
        <c:auto val="1"/>
        <c:lblAlgn val="ctr"/>
        <c:lblOffset val="100"/>
        <c:noMultiLvlLbl val="0"/>
      </c:catAx>
      <c:valAx>
        <c:axId val="859721568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9724448"/>
        <c:crosses val="autoZero"/>
        <c:crossBetween val="between"/>
      </c:valAx>
      <c:valAx>
        <c:axId val="859719048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9719408"/>
        <c:crosses val="max"/>
        <c:crossBetween val="between"/>
      </c:valAx>
      <c:catAx>
        <c:axId val="859719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97190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Crotonate+Lactate+Acetate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0506'!$P$94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0506'!$Q$101:$U$101</c:f>
                <c:numCache>
                  <c:formatCode>General</c:formatCode>
                  <c:ptCount val="5"/>
                  <c:pt idx="0">
                    <c:v>0.98764028539409854</c:v>
                  </c:pt>
                  <c:pt idx="1">
                    <c:v>0.26764404221527804</c:v>
                  </c:pt>
                  <c:pt idx="2">
                    <c:v>28.0570852608273</c:v>
                  </c:pt>
                  <c:pt idx="3">
                    <c:v>0.75504966724050926</c:v>
                  </c:pt>
                  <c:pt idx="4">
                    <c:v>2.0343631272054994</c:v>
                  </c:pt>
                </c:numCache>
              </c:numRef>
            </c:plus>
            <c:minus>
              <c:numRef>
                <c:f>'Gas-GC 0506'!$Q$101:$U$101</c:f>
                <c:numCache>
                  <c:formatCode>General</c:formatCode>
                  <c:ptCount val="5"/>
                  <c:pt idx="0">
                    <c:v>0.98764028539409854</c:v>
                  </c:pt>
                  <c:pt idx="1">
                    <c:v>0.26764404221527804</c:v>
                  </c:pt>
                  <c:pt idx="2">
                    <c:v>28.0570852608273</c:v>
                  </c:pt>
                  <c:pt idx="3">
                    <c:v>0.75504966724050926</c:v>
                  </c:pt>
                  <c:pt idx="4">
                    <c:v>2.0343631272054994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0506'!$Q$94:$U$94</c:f>
              <c:numCache>
                <c:formatCode>0.00</c:formatCode>
                <c:ptCount val="5"/>
                <c:pt idx="0">
                  <c:v>86.336666666666659</c:v>
                </c:pt>
                <c:pt idx="1">
                  <c:v>87.40666666666668</c:v>
                </c:pt>
                <c:pt idx="2">
                  <c:v>70.146666666666661</c:v>
                </c:pt>
                <c:pt idx="3">
                  <c:v>38.76</c:v>
                </c:pt>
                <c:pt idx="4">
                  <c:v>45.666666666666664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9F-4183-8576-347C7910A1A3}"/>
            </c:ext>
          </c:extLst>
        </c:ser>
        <c:ser>
          <c:idx val="1"/>
          <c:order val="1"/>
          <c:tx>
            <c:strRef>
              <c:f>'Gas-GC 0506'!$P$95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0506'!$Q$102:$U$102</c:f>
                <c:numCache>
                  <c:formatCode>General</c:formatCode>
                  <c:ptCount val="5"/>
                  <c:pt idx="0">
                    <c:v>0.16522711641858223</c:v>
                  </c:pt>
                  <c:pt idx="1">
                    <c:v>0.11372481406154682</c:v>
                  </c:pt>
                  <c:pt idx="2">
                    <c:v>16.079904643166682</c:v>
                  </c:pt>
                  <c:pt idx="3">
                    <c:v>5.7088469355320255</c:v>
                  </c:pt>
                  <c:pt idx="4">
                    <c:v>0.18999999999999864</c:v>
                  </c:pt>
                </c:numCache>
              </c:numRef>
            </c:plus>
            <c:minus>
              <c:numRef>
                <c:f>'Gas-GC 0506'!$Q$102:$U$102</c:f>
                <c:numCache>
                  <c:formatCode>General</c:formatCode>
                  <c:ptCount val="5"/>
                  <c:pt idx="0">
                    <c:v>0.16522711641858223</c:v>
                  </c:pt>
                  <c:pt idx="1">
                    <c:v>0.11372481406154682</c:v>
                  </c:pt>
                  <c:pt idx="2">
                    <c:v>16.079904643166682</c:v>
                  </c:pt>
                  <c:pt idx="3">
                    <c:v>5.7088469355320255</c:v>
                  </c:pt>
                  <c:pt idx="4">
                    <c:v>0.18999999999999864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0506'!$Q$95:$U$95</c:f>
              <c:numCache>
                <c:formatCode>0.00</c:formatCode>
                <c:ptCount val="5"/>
                <c:pt idx="0">
                  <c:v>17.11</c:v>
                </c:pt>
                <c:pt idx="1">
                  <c:v>14.136666666666665</c:v>
                </c:pt>
                <c:pt idx="2">
                  <c:v>24.023333333333337</c:v>
                </c:pt>
                <c:pt idx="3">
                  <c:v>42.956666666666671</c:v>
                </c:pt>
                <c:pt idx="4">
                  <c:v>52.400000000000006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9F-4183-8576-347C7910A1A3}"/>
            </c:ext>
          </c:extLst>
        </c:ser>
        <c:ser>
          <c:idx val="2"/>
          <c:order val="2"/>
          <c:tx>
            <c:strRef>
              <c:f>'Gas-GC 0506'!$P$96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0506'!$Q$103:$U$103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3.1407854643915645</c:v>
                  </c:pt>
                  <c:pt idx="2">
                    <c:v>13.026004759710478</c:v>
                  </c:pt>
                  <c:pt idx="3">
                    <c:v>5.8896604316378003</c:v>
                  </c:pt>
                  <c:pt idx="4">
                    <c:v>2.1600231480241132</c:v>
                  </c:pt>
                </c:numCache>
              </c:numRef>
            </c:plus>
            <c:minus>
              <c:numRef>
                <c:f>'Gas-GC 0506'!$Q$103:$U$103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3.1407854643915645</c:v>
                  </c:pt>
                  <c:pt idx="2">
                    <c:v>13.026004759710478</c:v>
                  </c:pt>
                  <c:pt idx="3">
                    <c:v>5.8896604316378003</c:v>
                  </c:pt>
                  <c:pt idx="4">
                    <c:v>2.1600231480241132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0506'!$Q$96:$U$96</c:f>
              <c:numCache>
                <c:formatCode>0.00</c:formatCode>
                <c:ptCount val="5"/>
                <c:pt idx="0">
                  <c:v>0</c:v>
                </c:pt>
                <c:pt idx="1">
                  <c:v>1.8133333333333335</c:v>
                </c:pt>
                <c:pt idx="2">
                  <c:v>7.68</c:v>
                </c:pt>
                <c:pt idx="3">
                  <c:v>20.2</c:v>
                </c:pt>
                <c:pt idx="4">
                  <c:v>3.6799999999999997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9F-4183-8576-347C7910A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12049456"/>
        <c:axId val="1112049816"/>
      </c:barChart>
      <c:lineChart>
        <c:grouping val="standard"/>
        <c:varyColors val="0"/>
        <c:ser>
          <c:idx val="3"/>
          <c:order val="3"/>
          <c:tx>
            <c:strRef>
              <c:f>'Gas-GC 0506'!$P$97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0506'!$Q$104:$U$104</c:f>
                <c:numCache>
                  <c:formatCode>General</c:formatCode>
                  <c:ptCount val="5"/>
                  <c:pt idx="0">
                    <c:v>5.7735026918969042E-4</c:v>
                  </c:pt>
                  <c:pt idx="1">
                    <c:v>3.5118845842843022E-3</c:v>
                  </c:pt>
                  <c:pt idx="2">
                    <c:v>6.929886963965097E-2</c:v>
                  </c:pt>
                  <c:pt idx="3">
                    <c:v>2.0518284528683154E-2</c:v>
                  </c:pt>
                  <c:pt idx="4">
                    <c:v>5.4427321570451492E-2</c:v>
                  </c:pt>
                </c:numCache>
              </c:numRef>
            </c:plus>
            <c:minus>
              <c:numRef>
                <c:f>'Gas-GC 0506'!$Q$104:$U$104</c:f>
                <c:numCache>
                  <c:formatCode>General</c:formatCode>
                  <c:ptCount val="5"/>
                  <c:pt idx="0">
                    <c:v>5.7735026918969042E-4</c:v>
                  </c:pt>
                  <c:pt idx="1">
                    <c:v>3.5118845842843022E-3</c:v>
                  </c:pt>
                  <c:pt idx="2">
                    <c:v>6.929886963965097E-2</c:v>
                  </c:pt>
                  <c:pt idx="3">
                    <c:v>2.0518284528683154E-2</c:v>
                  </c:pt>
                  <c:pt idx="4">
                    <c:v>5.4427321570451492E-2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0506'!$Q$93:$U$93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0506'!$Q$97:$U$97</c:f>
              <c:numCache>
                <c:formatCode>0.00</c:formatCode>
                <c:ptCount val="5"/>
                <c:pt idx="0">
                  <c:v>1.4726666666666668</c:v>
                </c:pt>
                <c:pt idx="1">
                  <c:v>1.4453333333333334</c:v>
                </c:pt>
                <c:pt idx="2">
                  <c:v>1.4583333333333333</c:v>
                </c:pt>
                <c:pt idx="3">
                  <c:v>1.5250000000000001</c:v>
                </c:pt>
                <c:pt idx="4">
                  <c:v>1.3113333333333335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9F-4183-8576-347C7910A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65472"/>
        <c:axId val="482260792"/>
      </c:lineChart>
      <c:catAx>
        <c:axId val="1112049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2049816"/>
        <c:crosses val="autoZero"/>
        <c:auto val="1"/>
        <c:lblAlgn val="ctr"/>
        <c:lblOffset val="100"/>
        <c:noMultiLvlLbl val="0"/>
      </c:catAx>
      <c:valAx>
        <c:axId val="1112049816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2049456"/>
        <c:crosses val="autoZero"/>
        <c:crossBetween val="between"/>
      </c:valAx>
      <c:valAx>
        <c:axId val="482260792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265472"/>
        <c:crosses val="max"/>
        <c:crossBetween val="between"/>
      </c:valAx>
      <c:catAx>
        <c:axId val="482265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260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Lactate+Acetate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0506'!$AD$94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0506'!$AE$101:$AI$101</c:f>
                <c:numCache>
                  <c:formatCode>General</c:formatCode>
                  <c:ptCount val="5"/>
                  <c:pt idx="0">
                    <c:v>1.2369855833166929</c:v>
                  </c:pt>
                  <c:pt idx="1">
                    <c:v>24.099697785103711</c:v>
                  </c:pt>
                  <c:pt idx="2">
                    <c:v>1.8606540068839583</c:v>
                  </c:pt>
                  <c:pt idx="3">
                    <c:v>8.3753945180709621</c:v>
                  </c:pt>
                  <c:pt idx="4">
                    <c:v>6.9928344277076686</c:v>
                  </c:pt>
                </c:numCache>
              </c:numRef>
            </c:plus>
            <c:minus>
              <c:numRef>
                <c:f>'Gas-GC 0506'!$AE$101:$AI$101</c:f>
                <c:numCache>
                  <c:formatCode>General</c:formatCode>
                  <c:ptCount val="5"/>
                  <c:pt idx="0">
                    <c:v>1.2369855833166929</c:v>
                  </c:pt>
                  <c:pt idx="1">
                    <c:v>24.099697785103711</c:v>
                  </c:pt>
                  <c:pt idx="2">
                    <c:v>1.8606540068839583</c:v>
                  </c:pt>
                  <c:pt idx="3">
                    <c:v>8.3753945180709621</c:v>
                  </c:pt>
                  <c:pt idx="4">
                    <c:v>6.9928344277076686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0506'!$AE$94:$AI$94</c:f>
              <c:numCache>
                <c:formatCode>0.00</c:formatCode>
                <c:ptCount val="5"/>
                <c:pt idx="0">
                  <c:v>88.826666666666668</c:v>
                </c:pt>
                <c:pt idx="1">
                  <c:v>52.923333333333339</c:v>
                </c:pt>
                <c:pt idx="2">
                  <c:v>37.49666666666667</c:v>
                </c:pt>
                <c:pt idx="3">
                  <c:v>46.603333333333332</c:v>
                </c:pt>
                <c:pt idx="4">
                  <c:v>47.983333333333327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78-499E-9609-0E17F7309BEC}"/>
            </c:ext>
          </c:extLst>
        </c:ser>
        <c:ser>
          <c:idx val="1"/>
          <c:order val="1"/>
          <c:tx>
            <c:strRef>
              <c:f>'Gas-GC 0506'!$AD$95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0506'!$AE$102:$AI$102</c:f>
                <c:numCache>
                  <c:formatCode>General</c:formatCode>
                  <c:ptCount val="5"/>
                  <c:pt idx="0">
                    <c:v>0.37589892258424995</c:v>
                  </c:pt>
                  <c:pt idx="1">
                    <c:v>11.189393787571049</c:v>
                  </c:pt>
                  <c:pt idx="2">
                    <c:v>4.1201739445481369</c:v>
                  </c:pt>
                  <c:pt idx="3">
                    <c:v>5.1331569233757124</c:v>
                  </c:pt>
                  <c:pt idx="4">
                    <c:v>3.7486041846710538</c:v>
                  </c:pt>
                </c:numCache>
              </c:numRef>
            </c:plus>
            <c:minus>
              <c:numRef>
                <c:f>'Gas-GC 0506'!$AE$102:$AI$102</c:f>
                <c:numCache>
                  <c:formatCode>General</c:formatCode>
                  <c:ptCount val="5"/>
                  <c:pt idx="0">
                    <c:v>0.37589892258424995</c:v>
                  </c:pt>
                  <c:pt idx="1">
                    <c:v>11.189393787571049</c:v>
                  </c:pt>
                  <c:pt idx="2">
                    <c:v>4.1201739445481369</c:v>
                  </c:pt>
                  <c:pt idx="3">
                    <c:v>5.1331569233757124</c:v>
                  </c:pt>
                  <c:pt idx="4">
                    <c:v>3.7486041846710538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0506'!$AE$95:$AI$95</c:f>
              <c:numCache>
                <c:formatCode>0.00</c:formatCode>
                <c:ptCount val="5"/>
                <c:pt idx="0">
                  <c:v>16.420000000000002</c:v>
                </c:pt>
                <c:pt idx="1">
                  <c:v>28.803333333333331</c:v>
                </c:pt>
                <c:pt idx="2">
                  <c:v>39.253333333333337</c:v>
                </c:pt>
                <c:pt idx="3">
                  <c:v>46.449999999999996</c:v>
                </c:pt>
                <c:pt idx="4">
                  <c:v>47.356666666666662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78-499E-9609-0E17F7309BEC}"/>
            </c:ext>
          </c:extLst>
        </c:ser>
        <c:ser>
          <c:idx val="2"/>
          <c:order val="2"/>
          <c:tx>
            <c:strRef>
              <c:f>'Gas-GC 0506'!$AD$96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0506'!$AE$103:$AI$103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15.594243596062405</c:v>
                  </c:pt>
                  <c:pt idx="2">
                    <c:v>3.2176233465089705</c:v>
                  </c:pt>
                  <c:pt idx="3">
                    <c:v>11.785431684923552</c:v>
                  </c:pt>
                  <c:pt idx="4">
                    <c:v>10.89204449739962</c:v>
                  </c:pt>
                </c:numCache>
              </c:numRef>
            </c:plus>
            <c:minus>
              <c:numRef>
                <c:f>'Gas-GC 0506'!$AE$103:$AI$103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15.594243596062405</c:v>
                  </c:pt>
                  <c:pt idx="2">
                    <c:v>3.2176233465089705</c:v>
                  </c:pt>
                  <c:pt idx="3">
                    <c:v>11.785431684923552</c:v>
                  </c:pt>
                  <c:pt idx="4">
                    <c:v>10.89204449739962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0506'!$AE$96:$AI$96</c:f>
              <c:numCache>
                <c:formatCode>0.00</c:formatCode>
                <c:ptCount val="5"/>
                <c:pt idx="0">
                  <c:v>0</c:v>
                </c:pt>
                <c:pt idx="1">
                  <c:v>18.006666666666664</c:v>
                </c:pt>
                <c:pt idx="2">
                  <c:v>25.110000000000003</c:v>
                </c:pt>
                <c:pt idx="3">
                  <c:v>9.7999999999999989</c:v>
                </c:pt>
                <c:pt idx="4">
                  <c:v>6.583333333333333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78-499E-9609-0E17F7309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21831384"/>
        <c:axId val="521836784"/>
      </c:barChart>
      <c:lineChart>
        <c:grouping val="standard"/>
        <c:varyColors val="0"/>
        <c:ser>
          <c:idx val="3"/>
          <c:order val="3"/>
          <c:tx>
            <c:strRef>
              <c:f>'Gas-GC 0506'!$AD$97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0506'!$AE$104:$AI$104</c:f>
                <c:numCache>
                  <c:formatCode>General</c:formatCode>
                  <c:ptCount val="5"/>
                  <c:pt idx="0">
                    <c:v>1.5275252316519965E-3</c:v>
                  </c:pt>
                  <c:pt idx="1">
                    <c:v>4.6776062254106042E-2</c:v>
                  </c:pt>
                  <c:pt idx="2">
                    <c:v>8.0616375507709365E-2</c:v>
                  </c:pt>
                  <c:pt idx="3">
                    <c:v>0.22285944748503267</c:v>
                  </c:pt>
                  <c:pt idx="4">
                    <c:v>0.17118508502008331</c:v>
                  </c:pt>
                </c:numCache>
              </c:numRef>
            </c:plus>
            <c:minus>
              <c:numRef>
                <c:f>'Gas-GC 0506'!$AE$104:$AI$104</c:f>
                <c:numCache>
                  <c:formatCode>General</c:formatCode>
                  <c:ptCount val="5"/>
                  <c:pt idx="0">
                    <c:v>1.5275252316519965E-3</c:v>
                  </c:pt>
                  <c:pt idx="1">
                    <c:v>4.6776062254106042E-2</c:v>
                  </c:pt>
                  <c:pt idx="2">
                    <c:v>8.0616375507709365E-2</c:v>
                  </c:pt>
                  <c:pt idx="3">
                    <c:v>0.22285944748503267</c:v>
                  </c:pt>
                  <c:pt idx="4">
                    <c:v>0.17118508502008331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0506'!$AE$93:$AI$93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0506'!$AE$97:$AI$97</c:f>
              <c:numCache>
                <c:formatCode>0.00</c:formatCode>
                <c:ptCount val="5"/>
                <c:pt idx="0">
                  <c:v>1.5026666666666664</c:v>
                </c:pt>
                <c:pt idx="1">
                  <c:v>1.5589999999999999</c:v>
                </c:pt>
                <c:pt idx="2">
                  <c:v>1.6290000000000002</c:v>
                </c:pt>
                <c:pt idx="3">
                  <c:v>1.3736666666666666</c:v>
                </c:pt>
                <c:pt idx="4">
                  <c:v>1.2883333333333333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78-499E-9609-0E17F7309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807192"/>
        <c:axId val="1033812592"/>
      </c:lineChart>
      <c:catAx>
        <c:axId val="521831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1836784"/>
        <c:crosses val="autoZero"/>
        <c:auto val="1"/>
        <c:lblAlgn val="ctr"/>
        <c:lblOffset val="100"/>
        <c:noMultiLvlLbl val="0"/>
      </c:catAx>
      <c:valAx>
        <c:axId val="52183678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1831384"/>
        <c:crosses val="autoZero"/>
        <c:crossBetween val="between"/>
      </c:valAx>
      <c:valAx>
        <c:axId val="1033812592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33807192"/>
        <c:crosses val="max"/>
        <c:crossBetween val="between"/>
      </c:valAx>
      <c:catAx>
        <c:axId val="1033807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38125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Crotonate+Lactate+Ethanol+Acetate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0506'!$AQ$94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0506'!$AR$101:$AV$101</c:f>
                <c:numCache>
                  <c:formatCode>General</c:formatCode>
                  <c:ptCount val="5"/>
                  <c:pt idx="0">
                    <c:v>0.80376198798731802</c:v>
                  </c:pt>
                  <c:pt idx="1">
                    <c:v>0.45133136385587103</c:v>
                  </c:pt>
                  <c:pt idx="2">
                    <c:v>1.8486842167696829</c:v>
                  </c:pt>
                  <c:pt idx="3">
                    <c:v>11.553009708873891</c:v>
                  </c:pt>
                  <c:pt idx="4">
                    <c:v>16.928716234060239</c:v>
                  </c:pt>
                </c:numCache>
              </c:numRef>
            </c:plus>
            <c:minus>
              <c:numRef>
                <c:f>'Gas-GC 0506'!$AR$101:$AV$101</c:f>
                <c:numCache>
                  <c:formatCode>General</c:formatCode>
                  <c:ptCount val="5"/>
                  <c:pt idx="0">
                    <c:v>0.80376198798731802</c:v>
                  </c:pt>
                  <c:pt idx="1">
                    <c:v>0.45133136385587103</c:v>
                  </c:pt>
                  <c:pt idx="2">
                    <c:v>1.8486842167696829</c:v>
                  </c:pt>
                  <c:pt idx="3">
                    <c:v>11.553009708873891</c:v>
                  </c:pt>
                  <c:pt idx="4">
                    <c:v>16.928716234060239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0506'!$AR$94:$AV$94</c:f>
              <c:numCache>
                <c:formatCode>0.00</c:formatCode>
                <c:ptCount val="5"/>
                <c:pt idx="0">
                  <c:v>87.373333333333335</c:v>
                </c:pt>
                <c:pt idx="1">
                  <c:v>88.38</c:v>
                </c:pt>
                <c:pt idx="2">
                  <c:v>39.00333333333333</c:v>
                </c:pt>
                <c:pt idx="3">
                  <c:v>53.153333333333329</c:v>
                </c:pt>
                <c:pt idx="4">
                  <c:v>61.356666666666662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24-4DC8-BA90-DEC4B484183A}"/>
            </c:ext>
          </c:extLst>
        </c:ser>
        <c:ser>
          <c:idx val="1"/>
          <c:order val="1"/>
          <c:tx>
            <c:strRef>
              <c:f>'Gas-GC 0506'!$AQ$95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0506'!$AR$102:$AV$102</c:f>
                <c:numCache>
                  <c:formatCode>General</c:formatCode>
                  <c:ptCount val="5"/>
                  <c:pt idx="0">
                    <c:v>0.44275651698572704</c:v>
                  </c:pt>
                  <c:pt idx="1">
                    <c:v>0.14571661996262988</c:v>
                  </c:pt>
                  <c:pt idx="2">
                    <c:v>1.3612126946219687</c:v>
                  </c:pt>
                  <c:pt idx="3">
                    <c:v>5.7358870281761991</c:v>
                  </c:pt>
                  <c:pt idx="4">
                    <c:v>12.161974894454172</c:v>
                  </c:pt>
                </c:numCache>
              </c:numRef>
            </c:plus>
            <c:minus>
              <c:numRef>
                <c:f>'Gas-GC 0506'!$AR$102:$AV$102</c:f>
                <c:numCache>
                  <c:formatCode>General</c:formatCode>
                  <c:ptCount val="5"/>
                  <c:pt idx="0">
                    <c:v>0.44275651698572704</c:v>
                  </c:pt>
                  <c:pt idx="1">
                    <c:v>0.14571661996262988</c:v>
                  </c:pt>
                  <c:pt idx="2">
                    <c:v>1.3612126946219687</c:v>
                  </c:pt>
                  <c:pt idx="3">
                    <c:v>5.7358870281761991</c:v>
                  </c:pt>
                  <c:pt idx="4">
                    <c:v>12.161974894454172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0506'!$AR$95:$AV$95</c:f>
              <c:numCache>
                <c:formatCode>0.00</c:formatCode>
                <c:ptCount val="5"/>
                <c:pt idx="0">
                  <c:v>15.726666666666665</c:v>
                </c:pt>
                <c:pt idx="1">
                  <c:v>13.273333333333333</c:v>
                </c:pt>
                <c:pt idx="2">
                  <c:v>41.18</c:v>
                </c:pt>
                <c:pt idx="3">
                  <c:v>43.25</c:v>
                </c:pt>
                <c:pt idx="4">
                  <c:v>33.616666666666667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24-4DC8-BA90-DEC4B484183A}"/>
            </c:ext>
          </c:extLst>
        </c:ser>
        <c:ser>
          <c:idx val="2"/>
          <c:order val="2"/>
          <c:tx>
            <c:strRef>
              <c:f>'Gas-GC 0506'!$AQ$96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0506'!$AR$103:$AV$103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0.58312377188152198</c:v>
                  </c:pt>
                  <c:pt idx="2">
                    <c:v>3.1627888537386362</c:v>
                  </c:pt>
                  <c:pt idx="3">
                    <c:v>7.3016641938670386</c:v>
                  </c:pt>
                  <c:pt idx="4">
                    <c:v>5.6777548379619196</c:v>
                  </c:pt>
                </c:numCache>
              </c:numRef>
            </c:plus>
            <c:minus>
              <c:numRef>
                <c:f>'Gas-GC 0506'!$AR$103:$AV$103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0.58312377188152198</c:v>
                  </c:pt>
                  <c:pt idx="2">
                    <c:v>3.1627888537386362</c:v>
                  </c:pt>
                  <c:pt idx="3">
                    <c:v>7.3016641938670386</c:v>
                  </c:pt>
                  <c:pt idx="4">
                    <c:v>5.6777548379619196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0506'!$AR$96:$AV$96</c:f>
              <c:numCache>
                <c:formatCode>0.00</c:formatCode>
                <c:ptCount val="5"/>
                <c:pt idx="0">
                  <c:v>0</c:v>
                </c:pt>
                <c:pt idx="1">
                  <c:v>0.33666666666666667</c:v>
                </c:pt>
                <c:pt idx="2">
                  <c:v>22.403333333333332</c:v>
                </c:pt>
                <c:pt idx="3">
                  <c:v>4.91</c:v>
                </c:pt>
                <c:pt idx="4">
                  <c:v>4.830000000000001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24-4DC8-BA90-DEC4B4841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59724448"/>
        <c:axId val="859721568"/>
      </c:barChart>
      <c:lineChart>
        <c:grouping val="standard"/>
        <c:varyColors val="0"/>
        <c:ser>
          <c:idx val="3"/>
          <c:order val="3"/>
          <c:tx>
            <c:strRef>
              <c:f>'Gas-GC 0506'!$AQ$97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0506'!$AR$104:$AV$104</c:f>
                <c:numCache>
                  <c:formatCode>General</c:formatCode>
                  <c:ptCount val="5"/>
                  <c:pt idx="0">
                    <c:v>2.309401076758377E-3</c:v>
                  </c:pt>
                  <c:pt idx="1">
                    <c:v>5.5075705472861607E-3</c:v>
                  </c:pt>
                  <c:pt idx="2">
                    <c:v>2.081665999466117E-3</c:v>
                  </c:pt>
                  <c:pt idx="3">
                    <c:v>0.31451762006815009</c:v>
                  </c:pt>
                  <c:pt idx="4">
                    <c:v>0.37922420808803847</c:v>
                  </c:pt>
                </c:numCache>
              </c:numRef>
            </c:plus>
            <c:minus>
              <c:numRef>
                <c:f>'Gas-GC 0506'!$AR$104:$AV$104</c:f>
                <c:numCache>
                  <c:formatCode>General</c:formatCode>
                  <c:ptCount val="5"/>
                  <c:pt idx="0">
                    <c:v>2.309401076758377E-3</c:v>
                  </c:pt>
                  <c:pt idx="1">
                    <c:v>5.5075705472861607E-3</c:v>
                  </c:pt>
                  <c:pt idx="2">
                    <c:v>2.081665999466117E-3</c:v>
                  </c:pt>
                  <c:pt idx="3">
                    <c:v>0.31451762006815009</c:v>
                  </c:pt>
                  <c:pt idx="4">
                    <c:v>0.37922420808803847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0506'!$AR$93:$AV$93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0506'!$AR$97:$AV$97</c:f>
              <c:numCache>
                <c:formatCode>0.00</c:formatCode>
                <c:ptCount val="5"/>
                <c:pt idx="0">
                  <c:v>1.4983333333333333</c:v>
                </c:pt>
                <c:pt idx="1">
                  <c:v>1.4673333333333334</c:v>
                </c:pt>
                <c:pt idx="2">
                  <c:v>1.5323333333333335</c:v>
                </c:pt>
                <c:pt idx="3">
                  <c:v>1.2386666666666668</c:v>
                </c:pt>
                <c:pt idx="4">
                  <c:v>1.087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24-4DC8-BA90-DEC4B4841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719408"/>
        <c:axId val="859719048"/>
      </c:lineChart>
      <c:catAx>
        <c:axId val="859724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9721568"/>
        <c:crosses val="autoZero"/>
        <c:auto val="1"/>
        <c:lblAlgn val="ctr"/>
        <c:lblOffset val="100"/>
        <c:noMultiLvlLbl val="0"/>
      </c:catAx>
      <c:valAx>
        <c:axId val="859721568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9724448"/>
        <c:crosses val="autoZero"/>
        <c:crossBetween val="between"/>
      </c:valAx>
      <c:valAx>
        <c:axId val="859719048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9719408"/>
        <c:crosses val="max"/>
        <c:crossBetween val="between"/>
      </c:valAx>
      <c:catAx>
        <c:axId val="859719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97190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'Gas-GC 0506'!$S$4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0506'!$T$11:$X$11</c:f>
                <c:numCache>
                  <c:formatCode>General</c:formatCode>
                  <c:ptCount val="5"/>
                  <c:pt idx="0">
                    <c:v>0.6392964883369836</c:v>
                  </c:pt>
                  <c:pt idx="1">
                    <c:v>2.1465398513266267</c:v>
                  </c:pt>
                  <c:pt idx="2">
                    <c:v>0.6406507108661762</c:v>
                  </c:pt>
                  <c:pt idx="3">
                    <c:v>1.4132232661543651</c:v>
                  </c:pt>
                  <c:pt idx="4">
                    <c:v>1.0323920443965671</c:v>
                  </c:pt>
                </c:numCache>
              </c:numRef>
            </c:plus>
            <c:minus>
              <c:numRef>
                <c:f>'Gas-GC 0506'!$T$11:$X$11</c:f>
                <c:numCache>
                  <c:formatCode>General</c:formatCode>
                  <c:ptCount val="5"/>
                  <c:pt idx="0">
                    <c:v>0.6392964883369836</c:v>
                  </c:pt>
                  <c:pt idx="1">
                    <c:v>2.1465398513266267</c:v>
                  </c:pt>
                  <c:pt idx="2">
                    <c:v>0.6406507108661762</c:v>
                  </c:pt>
                  <c:pt idx="3">
                    <c:v>1.4132232661543651</c:v>
                  </c:pt>
                  <c:pt idx="4">
                    <c:v>1.0323920443965671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0506'!$T$3:$X$3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0506'!$T$4:$X$4</c:f>
              <c:numCache>
                <c:formatCode>0.00</c:formatCode>
                <c:ptCount val="5"/>
                <c:pt idx="0">
                  <c:v>85.820000000000007</c:v>
                </c:pt>
                <c:pt idx="1">
                  <c:v>87.976666666666674</c:v>
                </c:pt>
                <c:pt idx="2">
                  <c:v>89.673333333333332</c:v>
                </c:pt>
                <c:pt idx="3">
                  <c:v>85.5</c:v>
                </c:pt>
                <c:pt idx="4">
                  <c:v>87.553333333333327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9F-4C30-9006-ACE169A25ADD}"/>
            </c:ext>
          </c:extLst>
        </c:ser>
        <c:ser>
          <c:idx val="2"/>
          <c:order val="1"/>
          <c:tx>
            <c:strRef>
              <c:f>'Gas-GC 0506'!$S$5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0506'!$T$12:$X$12</c:f>
                <c:numCache>
                  <c:formatCode>General</c:formatCode>
                  <c:ptCount val="5"/>
                  <c:pt idx="0">
                    <c:v>0.38314488121336093</c:v>
                  </c:pt>
                  <c:pt idx="1">
                    <c:v>1.0000666644445924</c:v>
                  </c:pt>
                  <c:pt idx="2">
                    <c:v>0.15394804318340694</c:v>
                  </c:pt>
                  <c:pt idx="3">
                    <c:v>0.26229754097207986</c:v>
                  </c:pt>
                  <c:pt idx="4">
                    <c:v>0.1601041327803045</c:v>
                  </c:pt>
                </c:numCache>
              </c:numRef>
            </c:plus>
            <c:minus>
              <c:numRef>
                <c:f>'Gas-GC 0506'!$T$12:$X$12</c:f>
                <c:numCache>
                  <c:formatCode>General</c:formatCode>
                  <c:ptCount val="5"/>
                  <c:pt idx="0">
                    <c:v>0.38314488121336093</c:v>
                  </c:pt>
                  <c:pt idx="1">
                    <c:v>1.0000666644445924</c:v>
                  </c:pt>
                  <c:pt idx="2">
                    <c:v>0.15394804318340694</c:v>
                  </c:pt>
                  <c:pt idx="3">
                    <c:v>0.26229754097207986</c:v>
                  </c:pt>
                  <c:pt idx="4">
                    <c:v>0.1601041327803045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0506'!$T$3:$X$3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0506'!$T$5:$X$5</c:f>
              <c:numCache>
                <c:formatCode>0.00</c:formatCode>
                <c:ptCount val="5"/>
                <c:pt idx="0">
                  <c:v>13.459999999999999</c:v>
                </c:pt>
                <c:pt idx="1">
                  <c:v>9.8033333333333328</c:v>
                </c:pt>
                <c:pt idx="2">
                  <c:v>12.299999999999999</c:v>
                </c:pt>
                <c:pt idx="3">
                  <c:v>13.86</c:v>
                </c:pt>
                <c:pt idx="4">
                  <c:v>12.563333333333333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9F-4C30-9006-ACE169A25ADD}"/>
            </c:ext>
          </c:extLst>
        </c:ser>
        <c:ser>
          <c:idx val="3"/>
          <c:order val="2"/>
          <c:tx>
            <c:strRef>
              <c:f>'Gas-GC 0506'!$S$6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0506'!$T$13:$X$13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2.5008065365664234E-2</c:v>
                  </c:pt>
                  <c:pt idx="2">
                    <c:v>6.4663230149238091E-3</c:v>
                  </c:pt>
                  <c:pt idx="3">
                    <c:v>5.9467077726531462E-3</c:v>
                  </c:pt>
                  <c:pt idx="4">
                    <c:v>0</c:v>
                  </c:pt>
                </c:numCache>
              </c:numRef>
            </c:plus>
            <c:minus>
              <c:numRef>
                <c:f>'Gas-GC 0506'!$T$13:$X$13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2.5008065365664234E-2</c:v>
                  </c:pt>
                  <c:pt idx="2">
                    <c:v>6.4663230149238091E-3</c:v>
                  </c:pt>
                  <c:pt idx="3">
                    <c:v>5.9467077726531462E-3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0506'!$T$3:$X$3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0506'!$T$6:$X$6</c:f>
              <c:numCache>
                <c:formatCode>0.00</c:formatCode>
                <c:ptCount val="5"/>
                <c:pt idx="0">
                  <c:v>0</c:v>
                </c:pt>
                <c:pt idx="1">
                  <c:v>9.113333333333333E-2</c:v>
                </c:pt>
                <c:pt idx="2">
                  <c:v>3.7333333333333333E-3</c:v>
                </c:pt>
                <c:pt idx="3">
                  <c:v>3.4333333333333334E-3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9F-4C30-9006-ACE169A2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07416104"/>
        <c:axId val="1407412144"/>
      </c:barChart>
      <c:lineChart>
        <c:grouping val="standard"/>
        <c:varyColors val="0"/>
        <c:ser>
          <c:idx val="4"/>
          <c:order val="3"/>
          <c:tx>
            <c:strRef>
              <c:f>'Gas-GC 0506'!$S$7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0506'!$T$14:$X$14</c:f>
                <c:numCache>
                  <c:formatCode>General</c:formatCode>
                  <c:ptCount val="5"/>
                  <c:pt idx="0">
                    <c:v>1.7320508075689431E-3</c:v>
                  </c:pt>
                  <c:pt idx="1">
                    <c:v>3.0550504633038962E-3</c:v>
                  </c:pt>
                  <c:pt idx="2">
                    <c:v>6.6583281184794596E-3</c:v>
                  </c:pt>
                  <c:pt idx="3">
                    <c:v>1.6772994167212181E-2</c:v>
                  </c:pt>
                  <c:pt idx="4">
                    <c:v>1.6772994167212181E-2</c:v>
                  </c:pt>
                </c:numCache>
              </c:numRef>
            </c:plus>
            <c:minus>
              <c:numRef>
                <c:f>'Gas-GC 0506'!$T$14:$X$14</c:f>
                <c:numCache>
                  <c:formatCode>General</c:formatCode>
                  <c:ptCount val="5"/>
                  <c:pt idx="0">
                    <c:v>1.7320508075689431E-3</c:v>
                  </c:pt>
                  <c:pt idx="1">
                    <c:v>3.0550504633038962E-3</c:v>
                  </c:pt>
                  <c:pt idx="2">
                    <c:v>6.6583281184794596E-3</c:v>
                  </c:pt>
                  <c:pt idx="3">
                    <c:v>1.6772994167212181E-2</c:v>
                  </c:pt>
                  <c:pt idx="4">
                    <c:v>1.6772994167212181E-2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0506'!$T$3:$X$3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0506'!$T$7:$X$7</c:f>
              <c:numCache>
                <c:formatCode>0.00</c:formatCode>
                <c:ptCount val="5"/>
                <c:pt idx="0">
                  <c:v>1.486</c:v>
                </c:pt>
                <c:pt idx="1">
                  <c:v>1.3606666666666667</c:v>
                </c:pt>
                <c:pt idx="2">
                  <c:v>1.3666666666666665</c:v>
                </c:pt>
                <c:pt idx="3">
                  <c:v>1.3546666666666667</c:v>
                </c:pt>
                <c:pt idx="4">
                  <c:v>1.3336666666666666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9F-4C30-9006-ACE169A2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5384"/>
        <c:axId val="1407415024"/>
      </c:lineChart>
      <c:catAx>
        <c:axId val="1407416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US" sz="2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(d)</a:t>
                </a:r>
                <a:endParaRPr lang="en-US" sz="2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412144"/>
        <c:crosses val="autoZero"/>
        <c:auto val="1"/>
        <c:lblAlgn val="ctr"/>
        <c:lblOffset val="100"/>
        <c:noMultiLvlLbl val="0"/>
      </c:catAx>
      <c:valAx>
        <c:axId val="140741214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416104"/>
        <c:crosses val="autoZero"/>
        <c:crossBetween val="between"/>
      </c:valAx>
      <c:valAx>
        <c:axId val="1407415024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415384"/>
        <c:crosses val="max"/>
        <c:crossBetween val="between"/>
      </c:valAx>
      <c:catAx>
        <c:axId val="1407415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7415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'Gas-GC 0506'!$AE$4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0506'!$AF$11:$AJ$11</c:f>
                <c:numCache>
                  <c:formatCode>General</c:formatCode>
                  <c:ptCount val="5"/>
                  <c:pt idx="0">
                    <c:v>0.87675538207643666</c:v>
                  </c:pt>
                  <c:pt idx="1">
                    <c:v>1.2183732323608079</c:v>
                  </c:pt>
                  <c:pt idx="2">
                    <c:v>0.46032597145935689</c:v>
                  </c:pt>
                  <c:pt idx="3">
                    <c:v>1.3663454907160213</c:v>
                  </c:pt>
                  <c:pt idx="4">
                    <c:v>0.8660446485795843</c:v>
                  </c:pt>
                </c:numCache>
              </c:numRef>
            </c:plus>
            <c:minus>
              <c:numRef>
                <c:f>'Gas-GC 0506'!$AF$11:$AJ$11</c:f>
                <c:numCache>
                  <c:formatCode>General</c:formatCode>
                  <c:ptCount val="5"/>
                  <c:pt idx="0">
                    <c:v>0.87675538207643666</c:v>
                  </c:pt>
                  <c:pt idx="1">
                    <c:v>1.2183732323608079</c:v>
                  </c:pt>
                  <c:pt idx="2">
                    <c:v>0.46032597145935689</c:v>
                  </c:pt>
                  <c:pt idx="3">
                    <c:v>1.3663454907160213</c:v>
                  </c:pt>
                  <c:pt idx="4">
                    <c:v>0.8660446485795843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0506'!$AF$3:$AJ$3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0506'!$AF$4:$AJ$4</c:f>
              <c:numCache>
                <c:formatCode>0.00</c:formatCode>
                <c:ptCount val="5"/>
                <c:pt idx="0">
                  <c:v>82.12</c:v>
                </c:pt>
                <c:pt idx="1">
                  <c:v>89.806666666666672</c:v>
                </c:pt>
                <c:pt idx="2">
                  <c:v>89.36</c:v>
                </c:pt>
                <c:pt idx="3">
                  <c:v>87.029999999999987</c:v>
                </c:pt>
                <c:pt idx="4">
                  <c:v>87.913333333333341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52-4111-855C-092A8820E434}"/>
            </c:ext>
          </c:extLst>
        </c:ser>
        <c:ser>
          <c:idx val="2"/>
          <c:order val="1"/>
          <c:tx>
            <c:strRef>
              <c:f>'Gas-GC 0506'!$AE$5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0506'!$AF$12:$AJ$12</c:f>
                <c:numCache>
                  <c:formatCode>General</c:formatCode>
                  <c:ptCount val="5"/>
                  <c:pt idx="0">
                    <c:v>0.34871191548325459</c:v>
                  </c:pt>
                  <c:pt idx="1">
                    <c:v>0.25999999999999956</c:v>
                  </c:pt>
                  <c:pt idx="2">
                    <c:v>0.83612200066736664</c:v>
                  </c:pt>
                  <c:pt idx="3">
                    <c:v>1.1741095917048516</c:v>
                  </c:pt>
                  <c:pt idx="4">
                    <c:v>1.206662062606318</c:v>
                  </c:pt>
                </c:numCache>
              </c:numRef>
            </c:plus>
            <c:minus>
              <c:numRef>
                <c:f>'Gas-GC 0506'!$AF$12:$AJ$12</c:f>
                <c:numCache>
                  <c:formatCode>General</c:formatCode>
                  <c:ptCount val="5"/>
                  <c:pt idx="0">
                    <c:v>0.34871191548325459</c:v>
                  </c:pt>
                  <c:pt idx="1">
                    <c:v>0.25999999999999956</c:v>
                  </c:pt>
                  <c:pt idx="2">
                    <c:v>0.83612200066736664</c:v>
                  </c:pt>
                  <c:pt idx="3">
                    <c:v>1.1741095917048516</c:v>
                  </c:pt>
                  <c:pt idx="4">
                    <c:v>1.206662062606318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0506'!$AF$3:$AJ$3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0506'!$AF$5:$AJ$5</c:f>
              <c:numCache>
                <c:formatCode>0.00</c:formatCode>
                <c:ptCount val="5"/>
                <c:pt idx="0">
                  <c:v>17.099999999999998</c:v>
                </c:pt>
                <c:pt idx="1">
                  <c:v>9.1199999999999992</c:v>
                </c:pt>
                <c:pt idx="2">
                  <c:v>10.18</c:v>
                </c:pt>
                <c:pt idx="3">
                  <c:v>11.923333333333334</c:v>
                </c:pt>
                <c:pt idx="4">
                  <c:v>12.813333333333333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52-4111-855C-092A8820E434}"/>
            </c:ext>
          </c:extLst>
        </c:ser>
        <c:ser>
          <c:idx val="3"/>
          <c:order val="2"/>
          <c:tx>
            <c:strRef>
              <c:f>'Gas-GC 0506'!$AE$6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0506'!$AF$13:$AJ$13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0.21597279921323426</c:v>
                  </c:pt>
                  <c:pt idx="2">
                    <c:v>5.5135862497410267E-2</c:v>
                  </c:pt>
                  <c:pt idx="3">
                    <c:v>0.23887170894296658</c:v>
                  </c:pt>
                  <c:pt idx="4">
                    <c:v>0.15509230584827002</c:v>
                  </c:pt>
                </c:numCache>
              </c:numRef>
            </c:plus>
            <c:minus>
              <c:numRef>
                <c:f>'Gas-GC 0506'!$AF$13:$AJ$13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0.21597279921323426</c:v>
                  </c:pt>
                  <c:pt idx="2">
                    <c:v>5.5135862497410267E-2</c:v>
                  </c:pt>
                  <c:pt idx="3">
                    <c:v>0.23887170894296658</c:v>
                  </c:pt>
                  <c:pt idx="4">
                    <c:v>0.15509230584827002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0506'!$AF$3:$AJ$3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0506'!$AF$6:$AJ$6</c:f>
              <c:numCache>
                <c:formatCode>0.00</c:formatCode>
                <c:ptCount val="5"/>
                <c:pt idx="0">
                  <c:v>0</c:v>
                </c:pt>
                <c:pt idx="1">
                  <c:v>0.46279999999999993</c:v>
                </c:pt>
                <c:pt idx="2">
                  <c:v>7.1066666666666667E-2</c:v>
                </c:pt>
                <c:pt idx="3">
                  <c:v>0.21323333333333336</c:v>
                </c:pt>
                <c:pt idx="4">
                  <c:v>0.1810333333333333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52-4111-855C-092A8820E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75050240"/>
        <c:axId val="1175046280"/>
      </c:barChart>
      <c:lineChart>
        <c:grouping val="standard"/>
        <c:varyColors val="0"/>
        <c:ser>
          <c:idx val="4"/>
          <c:order val="3"/>
          <c:tx>
            <c:strRef>
              <c:f>'Gas-GC 0506'!$AE$7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0506'!$AF$14:$AJ$14</c:f>
                <c:numCache>
                  <c:formatCode>General</c:formatCode>
                  <c:ptCount val="5"/>
                  <c:pt idx="0">
                    <c:v>7.0000000000000695E-3</c:v>
                  </c:pt>
                  <c:pt idx="1">
                    <c:v>4.7258156262525502E-3</c:v>
                  </c:pt>
                  <c:pt idx="2">
                    <c:v>3.2929217016706272E-2</c:v>
                  </c:pt>
                  <c:pt idx="3">
                    <c:v>0.11634574909868145</c:v>
                  </c:pt>
                  <c:pt idx="4">
                    <c:v>0.15621246215757945</c:v>
                  </c:pt>
                </c:numCache>
              </c:numRef>
            </c:plus>
            <c:minus>
              <c:numRef>
                <c:f>'Gas-GC 0506'!$AF$14:$AJ$14</c:f>
                <c:numCache>
                  <c:formatCode>General</c:formatCode>
                  <c:ptCount val="5"/>
                  <c:pt idx="0">
                    <c:v>7.0000000000000695E-3</c:v>
                  </c:pt>
                  <c:pt idx="1">
                    <c:v>4.7258156262525502E-3</c:v>
                  </c:pt>
                  <c:pt idx="2">
                    <c:v>3.2929217016706272E-2</c:v>
                  </c:pt>
                  <c:pt idx="3">
                    <c:v>0.11634574909868145</c:v>
                  </c:pt>
                  <c:pt idx="4">
                    <c:v>0.15621246215757945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0506'!$AF$3:$AJ$3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0506'!$AF$7:$AJ$7</c:f>
              <c:numCache>
                <c:formatCode>0.00</c:formatCode>
                <c:ptCount val="5"/>
                <c:pt idx="0">
                  <c:v>1.4900000000000002</c:v>
                </c:pt>
                <c:pt idx="1">
                  <c:v>1.3473333333333333</c:v>
                </c:pt>
                <c:pt idx="2">
                  <c:v>1.3126666666666666</c:v>
                </c:pt>
                <c:pt idx="3">
                  <c:v>1.2773333333333332</c:v>
                </c:pt>
                <c:pt idx="4">
                  <c:v>1.2333333333333334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52-4111-855C-092A8820E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113408"/>
        <c:axId val="1501113048"/>
      </c:lineChart>
      <c:catAx>
        <c:axId val="1175050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5046280"/>
        <c:crosses val="autoZero"/>
        <c:auto val="1"/>
        <c:lblAlgn val="ctr"/>
        <c:lblOffset val="100"/>
        <c:noMultiLvlLbl val="0"/>
      </c:catAx>
      <c:valAx>
        <c:axId val="117504628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</a:t>
                </a:r>
                <a:r>
                  <a:rPr lang="en-US" sz="2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en-US" sz="2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5050240"/>
        <c:crosses val="autoZero"/>
        <c:crossBetween val="between"/>
      </c:valAx>
      <c:valAx>
        <c:axId val="1501113048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1113408"/>
        <c:crosses val="max"/>
        <c:crossBetween val="between"/>
      </c:valAx>
      <c:catAx>
        <c:axId val="1501113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11130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CA+Bt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'Gas-GC 0506'!$AR$4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0506'!$AS$11:$AW$11</c:f>
                <c:numCache>
                  <c:formatCode>General</c:formatCode>
                  <c:ptCount val="5"/>
                  <c:pt idx="0">
                    <c:v>0.67396834742688416</c:v>
                  </c:pt>
                  <c:pt idx="1">
                    <c:v>0.56888780381840931</c:v>
                  </c:pt>
                  <c:pt idx="2">
                    <c:v>0.53003144560802662</c:v>
                  </c:pt>
                  <c:pt idx="3">
                    <c:v>0.9007219326740088</c:v>
                  </c:pt>
                  <c:pt idx="4">
                    <c:v>0.87709748602991688</c:v>
                  </c:pt>
                </c:numCache>
              </c:numRef>
            </c:plus>
            <c:minus>
              <c:numRef>
                <c:f>'Gas-GC 0506'!$AS$11:$AW$11</c:f>
                <c:numCache>
                  <c:formatCode>General</c:formatCode>
                  <c:ptCount val="5"/>
                  <c:pt idx="0">
                    <c:v>0.67396834742688416</c:v>
                  </c:pt>
                  <c:pt idx="1">
                    <c:v>0.56888780381840931</c:v>
                  </c:pt>
                  <c:pt idx="2">
                    <c:v>0.53003144560802662</c:v>
                  </c:pt>
                  <c:pt idx="3">
                    <c:v>0.9007219326740088</c:v>
                  </c:pt>
                  <c:pt idx="4">
                    <c:v>0.87709748602991688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0506'!$AS$3:$AW$3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0506'!$AS$4:$AW$4</c:f>
              <c:numCache>
                <c:formatCode>0.00</c:formatCode>
                <c:ptCount val="5"/>
                <c:pt idx="0">
                  <c:v>81.006666666666661</c:v>
                </c:pt>
                <c:pt idx="1">
                  <c:v>89.61333333333333</c:v>
                </c:pt>
                <c:pt idx="2">
                  <c:v>88.876666666666665</c:v>
                </c:pt>
                <c:pt idx="3">
                  <c:v>88.009999999999991</c:v>
                </c:pt>
                <c:pt idx="4">
                  <c:v>88.679999999999993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E-480F-BDA2-ADD682149C8C}"/>
            </c:ext>
          </c:extLst>
        </c:ser>
        <c:ser>
          <c:idx val="2"/>
          <c:order val="1"/>
          <c:tx>
            <c:strRef>
              <c:f>'Gas-GC 0506'!$AR$5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0506'!$AS$12:$AW$12</c:f>
                <c:numCache>
                  <c:formatCode>General</c:formatCode>
                  <c:ptCount val="5"/>
                  <c:pt idx="0">
                    <c:v>0.42158431343366465</c:v>
                  </c:pt>
                  <c:pt idx="1">
                    <c:v>0.29670411748631548</c:v>
                  </c:pt>
                  <c:pt idx="2">
                    <c:v>0.32516662395352575</c:v>
                  </c:pt>
                  <c:pt idx="3">
                    <c:v>0.12000000000000011</c:v>
                  </c:pt>
                  <c:pt idx="4">
                    <c:v>0.16196707484341752</c:v>
                  </c:pt>
                </c:numCache>
              </c:numRef>
            </c:plus>
            <c:minus>
              <c:numRef>
                <c:f>'Gas-GC 0506'!$AS$12:$AW$12</c:f>
                <c:numCache>
                  <c:formatCode>General</c:formatCode>
                  <c:ptCount val="5"/>
                  <c:pt idx="0">
                    <c:v>0.42158431343366465</c:v>
                  </c:pt>
                  <c:pt idx="1">
                    <c:v>0.29670411748631548</c:v>
                  </c:pt>
                  <c:pt idx="2">
                    <c:v>0.32516662395352575</c:v>
                  </c:pt>
                  <c:pt idx="3">
                    <c:v>0.12000000000000011</c:v>
                  </c:pt>
                  <c:pt idx="4">
                    <c:v>0.16196707484341752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0506'!$AS$3:$AW$3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0506'!$AS$5:$AW$5</c:f>
              <c:numCache>
                <c:formatCode>0.00</c:formatCode>
                <c:ptCount val="5"/>
                <c:pt idx="0">
                  <c:v>16.616666666666667</c:v>
                </c:pt>
                <c:pt idx="1">
                  <c:v>9.1766666666666676</c:v>
                </c:pt>
                <c:pt idx="2">
                  <c:v>11.033333333333333</c:v>
                </c:pt>
                <c:pt idx="3">
                  <c:v>11.87</c:v>
                </c:pt>
                <c:pt idx="4">
                  <c:v>12.646666666666667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1E-480F-BDA2-ADD682149C8C}"/>
            </c:ext>
          </c:extLst>
        </c:ser>
        <c:ser>
          <c:idx val="3"/>
          <c:order val="2"/>
          <c:tx>
            <c:strRef>
              <c:f>'Gas-GC 0506'!$AR$6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0506'!$AS$13:$AW$13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4.2686102344127584E-2</c:v>
                  </c:pt>
                  <c:pt idx="2">
                    <c:v>0.50744302471640435</c:v>
                  </c:pt>
                  <c:pt idx="3">
                    <c:v>3.7401114065403619E-2</c:v>
                  </c:pt>
                  <c:pt idx="4">
                    <c:v>0.11251374730819928</c:v>
                  </c:pt>
                </c:numCache>
              </c:numRef>
            </c:plus>
            <c:minus>
              <c:numRef>
                <c:f>'Gas-GC 0506'!$AS$13:$AW$13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4.2686102344127584E-2</c:v>
                  </c:pt>
                  <c:pt idx="2">
                    <c:v>0.50744302471640435</c:v>
                  </c:pt>
                  <c:pt idx="3">
                    <c:v>3.7401114065403619E-2</c:v>
                  </c:pt>
                  <c:pt idx="4">
                    <c:v>0.11251374730819928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0506'!$AS$3:$AW$3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0506'!$AS$6:$AW$6</c:f>
              <c:numCache>
                <c:formatCode>0.00</c:formatCode>
                <c:ptCount val="5"/>
                <c:pt idx="0">
                  <c:v>0</c:v>
                </c:pt>
                <c:pt idx="1">
                  <c:v>0.9237333333333333</c:v>
                </c:pt>
                <c:pt idx="2">
                  <c:v>0.41403333333333331</c:v>
                </c:pt>
                <c:pt idx="3">
                  <c:v>7.0966666666666664E-2</c:v>
                </c:pt>
                <c:pt idx="4">
                  <c:v>0.20553333333333335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1E-480F-BDA2-ADD682149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43203536"/>
        <c:axId val="843208936"/>
      </c:barChart>
      <c:lineChart>
        <c:grouping val="standard"/>
        <c:varyColors val="0"/>
        <c:ser>
          <c:idx val="4"/>
          <c:order val="3"/>
          <c:tx>
            <c:strRef>
              <c:f>'Gas-GC 0506'!$AR$7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0506'!$AS$14:$AW$14</c:f>
                <c:numCache>
                  <c:formatCode>General</c:formatCode>
                  <c:ptCount val="5"/>
                  <c:pt idx="0">
                    <c:v>2.5166114784236442E-3</c:v>
                  </c:pt>
                  <c:pt idx="1">
                    <c:v>7.8102496759066891E-3</c:v>
                  </c:pt>
                  <c:pt idx="2">
                    <c:v>1.2503332889007434E-2</c:v>
                  </c:pt>
                  <c:pt idx="3">
                    <c:v>9.4516312525052253E-3</c:v>
                  </c:pt>
                  <c:pt idx="4">
                    <c:v>8.6216781042517763E-3</c:v>
                  </c:pt>
                </c:numCache>
              </c:numRef>
            </c:plus>
            <c:minus>
              <c:numRef>
                <c:f>'Gas-GC 0506'!$AS$14:$AW$14</c:f>
                <c:numCache>
                  <c:formatCode>General</c:formatCode>
                  <c:ptCount val="5"/>
                  <c:pt idx="0">
                    <c:v>2.5166114784236442E-3</c:v>
                  </c:pt>
                  <c:pt idx="1">
                    <c:v>7.8102496759066891E-3</c:v>
                  </c:pt>
                  <c:pt idx="2">
                    <c:v>1.2503332889007434E-2</c:v>
                  </c:pt>
                  <c:pt idx="3">
                    <c:v>9.4516312525052253E-3</c:v>
                  </c:pt>
                  <c:pt idx="4">
                    <c:v>8.6216781042517763E-3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0506'!$AS$3:$AW$3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0506'!$AS$7:$AW$7</c:f>
              <c:numCache>
                <c:formatCode>0.00</c:formatCode>
                <c:ptCount val="5"/>
                <c:pt idx="0">
                  <c:v>1.4803333333333335</c:v>
                </c:pt>
                <c:pt idx="1">
                  <c:v>1.3579999999999999</c:v>
                </c:pt>
                <c:pt idx="2">
                  <c:v>1.3556666666666668</c:v>
                </c:pt>
                <c:pt idx="3">
                  <c:v>1.3466666666666667</c:v>
                </c:pt>
                <c:pt idx="4">
                  <c:v>1.3303333333333334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1E-480F-BDA2-ADD682149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6139256"/>
        <c:axId val="1366140696"/>
      </c:lineChart>
      <c:catAx>
        <c:axId val="843203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208936"/>
        <c:crosses val="autoZero"/>
        <c:auto val="1"/>
        <c:lblAlgn val="ctr"/>
        <c:lblOffset val="100"/>
        <c:noMultiLvlLbl val="0"/>
      </c:catAx>
      <c:valAx>
        <c:axId val="843208936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203536"/>
        <c:crosses val="autoZero"/>
        <c:crossBetween val="between"/>
      </c:valAx>
      <c:valAx>
        <c:axId val="1366140696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66139256"/>
        <c:crosses val="max"/>
        <c:crossBetween val="between"/>
      </c:valAx>
      <c:catAx>
        <c:axId val="1366139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6140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Microbes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0506'!$AR$48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0506'!$AS$55:$AW$55</c:f>
                <c:numCache>
                  <c:formatCode>General</c:formatCode>
                  <c:ptCount val="5"/>
                  <c:pt idx="0">
                    <c:v>0.25540817005987798</c:v>
                  </c:pt>
                  <c:pt idx="1">
                    <c:v>1.2682271089990154</c:v>
                  </c:pt>
                  <c:pt idx="2">
                    <c:v>0.3187998327059417</c:v>
                  </c:pt>
                  <c:pt idx="3">
                    <c:v>0.50401719547385804</c:v>
                  </c:pt>
                  <c:pt idx="4">
                    <c:v>0.81426858795690837</c:v>
                  </c:pt>
                </c:numCache>
              </c:numRef>
            </c:plus>
            <c:minus>
              <c:numRef>
                <c:f>'Gas-GC 0506'!$AS$55:$AW$55</c:f>
                <c:numCache>
                  <c:formatCode>General</c:formatCode>
                  <c:ptCount val="5"/>
                  <c:pt idx="0">
                    <c:v>0.25540817005987798</c:v>
                  </c:pt>
                  <c:pt idx="1">
                    <c:v>1.2682271089990154</c:v>
                  </c:pt>
                  <c:pt idx="2">
                    <c:v>0.3187998327059417</c:v>
                  </c:pt>
                  <c:pt idx="3">
                    <c:v>0.50401719547385804</c:v>
                  </c:pt>
                  <c:pt idx="4">
                    <c:v>0.81426858795690837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0506'!$AS$47:$AW$47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0506'!$AS$48:$AW$48</c:f>
              <c:numCache>
                <c:formatCode>0.00</c:formatCode>
                <c:ptCount val="5"/>
                <c:pt idx="0">
                  <c:v>86.306666666666672</c:v>
                </c:pt>
                <c:pt idx="1">
                  <c:v>91.389999999999986</c:v>
                </c:pt>
                <c:pt idx="2">
                  <c:v>93.166666666666671</c:v>
                </c:pt>
                <c:pt idx="3">
                  <c:v>90.446666666666673</c:v>
                </c:pt>
                <c:pt idx="4">
                  <c:v>92.106666666666669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2-426F-8B2D-451BE61706F1}"/>
            </c:ext>
          </c:extLst>
        </c:ser>
        <c:ser>
          <c:idx val="1"/>
          <c:order val="1"/>
          <c:tx>
            <c:strRef>
              <c:f>'Gas-GC 0506'!$AR$49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0506'!$AS$56:$AW$56</c:f>
                <c:numCache>
                  <c:formatCode>General</c:formatCode>
                  <c:ptCount val="5"/>
                  <c:pt idx="0">
                    <c:v>0.5083633870897204</c:v>
                  </c:pt>
                  <c:pt idx="1">
                    <c:v>0.2811286775363433</c:v>
                  </c:pt>
                  <c:pt idx="2">
                    <c:v>0.12662279942148388</c:v>
                  </c:pt>
                  <c:pt idx="3">
                    <c:v>0.18520259177452109</c:v>
                  </c:pt>
                  <c:pt idx="4">
                    <c:v>5.5075705472860871E-2</c:v>
                  </c:pt>
                </c:numCache>
              </c:numRef>
            </c:plus>
            <c:minus>
              <c:numRef>
                <c:f>'Gas-GC 0506'!$AS$56:$AW$56</c:f>
                <c:numCache>
                  <c:formatCode>General</c:formatCode>
                  <c:ptCount val="5"/>
                  <c:pt idx="0">
                    <c:v>0.5083633870897204</c:v>
                  </c:pt>
                  <c:pt idx="1">
                    <c:v>0.2811286775363433</c:v>
                  </c:pt>
                  <c:pt idx="2">
                    <c:v>0.12662279942148388</c:v>
                  </c:pt>
                  <c:pt idx="3">
                    <c:v>0.18520259177452109</c:v>
                  </c:pt>
                  <c:pt idx="4">
                    <c:v>5.5075705472860871E-2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0506'!$AS$47:$AW$47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0506'!$AS$49:$AW$49</c:f>
              <c:numCache>
                <c:formatCode>0.00</c:formatCode>
                <c:ptCount val="5"/>
                <c:pt idx="0">
                  <c:v>12.906666666666666</c:v>
                </c:pt>
                <c:pt idx="1">
                  <c:v>7.6633333333333331</c:v>
                </c:pt>
                <c:pt idx="2">
                  <c:v>7.9066666666666663</c:v>
                </c:pt>
                <c:pt idx="3">
                  <c:v>9.1</c:v>
                </c:pt>
                <c:pt idx="4">
                  <c:v>8.3066666666666666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2-426F-8B2D-451BE61706F1}"/>
            </c:ext>
          </c:extLst>
        </c:ser>
        <c:ser>
          <c:idx val="2"/>
          <c:order val="2"/>
          <c:tx>
            <c:strRef>
              <c:f>'Gas-GC 0506'!$AR$50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0506'!$AS$57:$AW$57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5.230997355508157E-3</c:v>
                  </c:pt>
                  <c:pt idx="4">
                    <c:v>6.7549981495186213E-3</c:v>
                  </c:pt>
                </c:numCache>
              </c:numRef>
            </c:plus>
            <c:minus>
              <c:numRef>
                <c:f>'Gas-GC 0506'!$AS$57:$AW$57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5.230997355508157E-3</c:v>
                  </c:pt>
                  <c:pt idx="4">
                    <c:v>6.7549981495186213E-3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0506'!$AS$47:$AW$47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0506'!$AS$50:$AW$50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6.0333333333333324E-3</c:v>
                </c:pt>
                <c:pt idx="4">
                  <c:v>3.9000000000000003E-3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2-426F-8B2D-451BE6170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07434824"/>
        <c:axId val="1407431584"/>
      </c:barChart>
      <c:lineChart>
        <c:grouping val="standard"/>
        <c:varyColors val="0"/>
        <c:ser>
          <c:idx val="3"/>
          <c:order val="3"/>
          <c:tx>
            <c:strRef>
              <c:f>'Gas-GC 0506'!$AR$51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0506'!$AS$58:$AW$58</c:f>
                <c:numCache>
                  <c:formatCode>General</c:formatCode>
                  <c:ptCount val="5"/>
                  <c:pt idx="0">
                    <c:v>3.6055512754640542E-3</c:v>
                  </c:pt>
                  <c:pt idx="1">
                    <c:v>6.4291005073286427E-3</c:v>
                  </c:pt>
                  <c:pt idx="2">
                    <c:v>8.1445278152470213E-3</c:v>
                  </c:pt>
                  <c:pt idx="3">
                    <c:v>6.557438524302058E-3</c:v>
                  </c:pt>
                  <c:pt idx="4">
                    <c:v>9.0737717258774341E-3</c:v>
                  </c:pt>
                </c:numCache>
              </c:numRef>
            </c:plus>
            <c:minus>
              <c:numRef>
                <c:f>'Gas-GC 0506'!$AS$58:$AW$58</c:f>
                <c:numCache>
                  <c:formatCode>General</c:formatCode>
                  <c:ptCount val="5"/>
                  <c:pt idx="0">
                    <c:v>3.6055512754640542E-3</c:v>
                  </c:pt>
                  <c:pt idx="1">
                    <c:v>6.4291005073286427E-3</c:v>
                  </c:pt>
                  <c:pt idx="2">
                    <c:v>8.1445278152470213E-3</c:v>
                  </c:pt>
                  <c:pt idx="3">
                    <c:v>6.557438524302058E-3</c:v>
                  </c:pt>
                  <c:pt idx="4">
                    <c:v>9.0737717258774341E-3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0506'!$AS$47:$AW$47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0506'!$AS$51:$AW$51</c:f>
              <c:numCache>
                <c:formatCode>0.00</c:formatCode>
                <c:ptCount val="5"/>
                <c:pt idx="0">
                  <c:v>1.4530000000000001</c:v>
                </c:pt>
                <c:pt idx="1">
                  <c:v>1.3153333333333335</c:v>
                </c:pt>
                <c:pt idx="2">
                  <c:v>1.3013333333333332</c:v>
                </c:pt>
                <c:pt idx="3">
                  <c:v>1.2750000000000001</c:v>
                </c:pt>
                <c:pt idx="4">
                  <c:v>1.2606666666666666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52-426F-8B2D-451BE6170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978392"/>
        <c:axId val="465969752"/>
      </c:lineChart>
      <c:catAx>
        <c:axId val="1407434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431584"/>
        <c:crosses val="autoZero"/>
        <c:auto val="1"/>
        <c:lblAlgn val="ctr"/>
        <c:lblOffset val="100"/>
        <c:noMultiLvlLbl val="0"/>
      </c:catAx>
      <c:valAx>
        <c:axId val="140743158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</a:t>
                </a:r>
                <a:r>
                  <a:rPr lang="en-US" sz="2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en-US" sz="2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434824"/>
        <c:crosses val="autoZero"/>
        <c:crossBetween val="between"/>
      </c:valAx>
      <c:valAx>
        <c:axId val="465969752"/>
        <c:scaling>
          <c:orientation val="minMax"/>
          <c:max val="1.650000000000000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5978392"/>
        <c:crosses val="max"/>
        <c:crossBetween val="between"/>
      </c:valAx>
      <c:catAx>
        <c:axId val="465978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5969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0506'!$B$48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0506'!$C$55:$G$55</c:f>
                <c:numCache>
                  <c:formatCode>General</c:formatCode>
                  <c:ptCount val="5"/>
                  <c:pt idx="0">
                    <c:v>0.60099916805267006</c:v>
                  </c:pt>
                  <c:pt idx="1">
                    <c:v>2.9100057273712268</c:v>
                  </c:pt>
                  <c:pt idx="2">
                    <c:v>9.8455522953260566</c:v>
                  </c:pt>
                  <c:pt idx="3">
                    <c:v>12.779179681549728</c:v>
                  </c:pt>
                  <c:pt idx="4">
                    <c:v>13.419169124800495</c:v>
                  </c:pt>
                </c:numCache>
              </c:numRef>
            </c:plus>
            <c:minus>
              <c:numRef>
                <c:f>'Gas-GC 0506'!$C$55:$G$55</c:f>
                <c:numCache>
                  <c:formatCode>General</c:formatCode>
                  <c:ptCount val="5"/>
                  <c:pt idx="0">
                    <c:v>0.60099916805267006</c:v>
                  </c:pt>
                  <c:pt idx="1">
                    <c:v>2.9100057273712268</c:v>
                  </c:pt>
                  <c:pt idx="2">
                    <c:v>9.8455522953260566</c:v>
                  </c:pt>
                  <c:pt idx="3">
                    <c:v>12.779179681549728</c:v>
                  </c:pt>
                  <c:pt idx="4">
                    <c:v>13.419169124800495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0506'!$C$47:$G$47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0506'!$C$48:$G$48</c:f>
              <c:numCache>
                <c:formatCode>0.00</c:formatCode>
                <c:ptCount val="5"/>
                <c:pt idx="0">
                  <c:v>86.71</c:v>
                </c:pt>
                <c:pt idx="1">
                  <c:v>67.643333333333331</c:v>
                </c:pt>
                <c:pt idx="2">
                  <c:v>65.989999999999995</c:v>
                </c:pt>
                <c:pt idx="3">
                  <c:v>67.176666666666662</c:v>
                </c:pt>
                <c:pt idx="4">
                  <c:v>69.240000000000009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1-417C-A7BB-FA5AD03A4946}"/>
            </c:ext>
          </c:extLst>
        </c:ser>
        <c:ser>
          <c:idx val="1"/>
          <c:order val="1"/>
          <c:tx>
            <c:strRef>
              <c:f>'Gas-GC 0506'!$B$49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0506'!$C$56:$G$56</c:f>
                <c:numCache>
                  <c:formatCode>General</c:formatCode>
                  <c:ptCount val="5"/>
                  <c:pt idx="0">
                    <c:v>0.29871948937646087</c:v>
                  </c:pt>
                  <c:pt idx="1">
                    <c:v>0.15534906930308046</c:v>
                  </c:pt>
                  <c:pt idx="2">
                    <c:v>2.4769134017966787</c:v>
                  </c:pt>
                  <c:pt idx="3">
                    <c:v>3.851393687138895</c:v>
                  </c:pt>
                  <c:pt idx="4">
                    <c:v>3.0236236538299543</c:v>
                  </c:pt>
                </c:numCache>
              </c:numRef>
            </c:plus>
            <c:minus>
              <c:numRef>
                <c:f>'Gas-GC 0506'!$C$56:$G$56</c:f>
                <c:numCache>
                  <c:formatCode>General</c:formatCode>
                  <c:ptCount val="5"/>
                  <c:pt idx="0">
                    <c:v>0.29871948937646087</c:v>
                  </c:pt>
                  <c:pt idx="1">
                    <c:v>0.15534906930308046</c:v>
                  </c:pt>
                  <c:pt idx="2">
                    <c:v>2.4769134017966787</c:v>
                  </c:pt>
                  <c:pt idx="3">
                    <c:v>3.851393687138895</c:v>
                  </c:pt>
                  <c:pt idx="4">
                    <c:v>3.0236236538299543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0506'!$C$47:$G$47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0506'!$C$49:$G$49</c:f>
              <c:numCache>
                <c:formatCode>0.00</c:formatCode>
                <c:ptCount val="5"/>
                <c:pt idx="0">
                  <c:v>13.376666666666665</c:v>
                </c:pt>
                <c:pt idx="1">
                  <c:v>7.4266666666666667</c:v>
                </c:pt>
                <c:pt idx="2">
                  <c:v>5.07</c:v>
                </c:pt>
                <c:pt idx="3">
                  <c:v>5.1966666666666663</c:v>
                </c:pt>
                <c:pt idx="4">
                  <c:v>4.49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81-417C-A7BB-FA5AD03A4946}"/>
            </c:ext>
          </c:extLst>
        </c:ser>
        <c:ser>
          <c:idx val="2"/>
          <c:order val="2"/>
          <c:tx>
            <c:strRef>
              <c:f>'Gas-GC 0506'!$B$50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0506'!$C$57:$G$57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2.5769005264723219</c:v>
                  </c:pt>
                  <c:pt idx="2">
                    <c:v>5.0130975078621534</c:v>
                  </c:pt>
                  <c:pt idx="3">
                    <c:v>8.7071257860061611</c:v>
                  </c:pt>
                  <c:pt idx="4">
                    <c:v>12.101993379191704</c:v>
                  </c:pt>
                </c:numCache>
              </c:numRef>
            </c:plus>
            <c:minus>
              <c:numRef>
                <c:f>'Gas-GC 0506'!$C$57:$G$57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2.5769005264723219</c:v>
                  </c:pt>
                  <c:pt idx="2">
                    <c:v>5.0130975078621534</c:v>
                  </c:pt>
                  <c:pt idx="3">
                    <c:v>8.7071257860061611</c:v>
                  </c:pt>
                  <c:pt idx="4">
                    <c:v>12.101993379191704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0506'!$C$47:$G$47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0506'!$C$50:$G$50</c:f>
              <c:numCache>
                <c:formatCode>0.00</c:formatCode>
                <c:ptCount val="5"/>
                <c:pt idx="0">
                  <c:v>0</c:v>
                </c:pt>
                <c:pt idx="1">
                  <c:v>24.561833333333329</c:v>
                </c:pt>
                <c:pt idx="2">
                  <c:v>27.260733333333331</c:v>
                </c:pt>
                <c:pt idx="3">
                  <c:v>24.572166666666664</c:v>
                </c:pt>
                <c:pt idx="4">
                  <c:v>29.183000000000003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81-417C-A7BB-FA5AD03A4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44074032"/>
        <c:axId val="1144076912"/>
      </c:barChart>
      <c:lineChart>
        <c:grouping val="standard"/>
        <c:varyColors val="0"/>
        <c:ser>
          <c:idx val="3"/>
          <c:order val="3"/>
          <c:tx>
            <c:strRef>
              <c:f>'Gas-GC 0506'!$B$51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0506'!$C$58:$G$58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5.8398059328485623E-2</c:v>
                  </c:pt>
                  <c:pt idx="2">
                    <c:v>0.22488293250785471</c:v>
                  </c:pt>
                  <c:pt idx="3">
                    <c:v>0.29571157118606983</c:v>
                  </c:pt>
                  <c:pt idx="4">
                    <c:v>0.26652642145448324</c:v>
                  </c:pt>
                </c:numCache>
              </c:numRef>
            </c:plus>
            <c:minus>
              <c:numRef>
                <c:f>'Gas-GC 0506'!$C$58:$G$58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5.8398059328485623E-2</c:v>
                  </c:pt>
                  <c:pt idx="2">
                    <c:v>0.22488293250785471</c:v>
                  </c:pt>
                  <c:pt idx="3">
                    <c:v>0.29571157118606983</c:v>
                  </c:pt>
                  <c:pt idx="4">
                    <c:v>0.26652642145448324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0506'!$C$47:$G$47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0506'!$C$51:$G$51</c:f>
              <c:numCache>
                <c:formatCode>0.00</c:formatCode>
                <c:ptCount val="5"/>
                <c:pt idx="0">
                  <c:v>1.468</c:v>
                </c:pt>
                <c:pt idx="1">
                  <c:v>1.7313333333333334</c:v>
                </c:pt>
                <c:pt idx="2">
                  <c:v>1.8226666666666667</c:v>
                </c:pt>
                <c:pt idx="3">
                  <c:v>1.7323333333333333</c:v>
                </c:pt>
                <c:pt idx="4">
                  <c:v>1.6746666666666667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81-417C-A7BB-FA5AD03A4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694472"/>
        <c:axId val="1077685832"/>
      </c:lineChart>
      <c:catAx>
        <c:axId val="1144074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44076912"/>
        <c:crosses val="autoZero"/>
        <c:auto val="1"/>
        <c:lblAlgn val="ctr"/>
        <c:lblOffset val="100"/>
        <c:noMultiLvlLbl val="0"/>
      </c:catAx>
      <c:valAx>
        <c:axId val="1144076912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44074032"/>
        <c:crosses val="autoZero"/>
        <c:crossBetween val="between"/>
      </c:valAx>
      <c:valAx>
        <c:axId val="1077685832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77694472"/>
        <c:crosses val="max"/>
        <c:crossBetween val="between"/>
      </c:valAx>
      <c:catAx>
        <c:axId val="1077694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7685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CA+Et+Ac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0506'!$O$48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0506'!$P$55:$T$55</c:f>
                <c:numCache>
                  <c:formatCode>General</c:formatCode>
                  <c:ptCount val="5"/>
                  <c:pt idx="0">
                    <c:v>0.7678758580222026</c:v>
                  </c:pt>
                  <c:pt idx="1">
                    <c:v>4.003635847576553</c:v>
                  </c:pt>
                  <c:pt idx="2">
                    <c:v>6.9437045828097634</c:v>
                  </c:pt>
                  <c:pt idx="3">
                    <c:v>1.719806190631177</c:v>
                  </c:pt>
                  <c:pt idx="4">
                    <c:v>4.786129264168836</c:v>
                  </c:pt>
                </c:numCache>
              </c:numRef>
            </c:plus>
            <c:minus>
              <c:numRef>
                <c:f>'Gas-GC 0506'!$P$55:$T$55</c:f>
                <c:numCache>
                  <c:formatCode>General</c:formatCode>
                  <c:ptCount val="5"/>
                  <c:pt idx="0">
                    <c:v>0.7678758580222026</c:v>
                  </c:pt>
                  <c:pt idx="1">
                    <c:v>4.003635847576553</c:v>
                  </c:pt>
                  <c:pt idx="2">
                    <c:v>6.9437045828097634</c:v>
                  </c:pt>
                  <c:pt idx="3">
                    <c:v>1.719806190631177</c:v>
                  </c:pt>
                  <c:pt idx="4">
                    <c:v>4.786129264168836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0506'!$P$47:$T$47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0506'!$P$48:$T$48</c:f>
              <c:numCache>
                <c:formatCode>0.00</c:formatCode>
                <c:ptCount val="5"/>
                <c:pt idx="0">
                  <c:v>86.363333333333344</c:v>
                </c:pt>
                <c:pt idx="1">
                  <c:v>74.36</c:v>
                </c:pt>
                <c:pt idx="2">
                  <c:v>76.203333333333333</c:v>
                </c:pt>
                <c:pt idx="3">
                  <c:v>70.403333333333336</c:v>
                </c:pt>
                <c:pt idx="4">
                  <c:v>78.023333333333326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F-4F1C-B7B4-37BBFE9F3056}"/>
            </c:ext>
          </c:extLst>
        </c:ser>
        <c:ser>
          <c:idx val="1"/>
          <c:order val="1"/>
          <c:tx>
            <c:strRef>
              <c:f>'Gas-GC 0506'!$O$49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0506'!$P$56:$T$56</c:f>
                <c:numCache>
                  <c:formatCode>General</c:formatCode>
                  <c:ptCount val="5"/>
                  <c:pt idx="0">
                    <c:v>0.40525712002793107</c:v>
                  </c:pt>
                  <c:pt idx="1">
                    <c:v>0.35538711287833735</c:v>
                  </c:pt>
                  <c:pt idx="2">
                    <c:v>0.67002487516011866</c:v>
                  </c:pt>
                  <c:pt idx="3">
                    <c:v>0.50520622851795161</c:v>
                  </c:pt>
                  <c:pt idx="4">
                    <c:v>0.85780728216385149</c:v>
                  </c:pt>
                </c:numCache>
              </c:numRef>
            </c:plus>
            <c:minus>
              <c:numRef>
                <c:f>'Gas-GC 0506'!$P$56:$T$56</c:f>
                <c:numCache>
                  <c:formatCode>General</c:formatCode>
                  <c:ptCount val="5"/>
                  <c:pt idx="0">
                    <c:v>0.40525712002793107</c:v>
                  </c:pt>
                  <c:pt idx="1">
                    <c:v>0.35538711287833735</c:v>
                  </c:pt>
                  <c:pt idx="2">
                    <c:v>0.67002487516011866</c:v>
                  </c:pt>
                  <c:pt idx="3">
                    <c:v>0.50520622851795161</c:v>
                  </c:pt>
                  <c:pt idx="4">
                    <c:v>0.85780728216385149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0506'!$P$47:$T$47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0506'!$P$49:$T$49</c:f>
              <c:numCache>
                <c:formatCode>0.00</c:formatCode>
                <c:ptCount val="5"/>
                <c:pt idx="0">
                  <c:v>13.596666666666666</c:v>
                </c:pt>
                <c:pt idx="1">
                  <c:v>7.88</c:v>
                </c:pt>
                <c:pt idx="2">
                  <c:v>7.5333333333333341</c:v>
                </c:pt>
                <c:pt idx="3">
                  <c:v>8.1066666666666674</c:v>
                </c:pt>
                <c:pt idx="4">
                  <c:v>7.7966666666666669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DF-4F1C-B7B4-37BBFE9F3056}"/>
            </c:ext>
          </c:extLst>
        </c:ser>
        <c:ser>
          <c:idx val="2"/>
          <c:order val="2"/>
          <c:tx>
            <c:strRef>
              <c:f>'Gas-GC 0506'!$O$50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0506'!$P$57:$T$57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4.6062003256480235</c:v>
                  </c:pt>
                  <c:pt idx="2">
                    <c:v>7.7704850108171035</c:v>
                  </c:pt>
                  <c:pt idx="3">
                    <c:v>7.2909835305899149</c:v>
                  </c:pt>
                  <c:pt idx="4">
                    <c:v>5.0218135223575819</c:v>
                  </c:pt>
                </c:numCache>
              </c:numRef>
            </c:plus>
            <c:minus>
              <c:numRef>
                <c:f>'Gas-GC 0506'!$P$57:$T$57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4.6062003256480235</c:v>
                  </c:pt>
                  <c:pt idx="2">
                    <c:v>7.7704850108171035</c:v>
                  </c:pt>
                  <c:pt idx="3">
                    <c:v>7.2909835305899149</c:v>
                  </c:pt>
                  <c:pt idx="4">
                    <c:v>5.0218135223575819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0506'!$P$47:$T$47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0506'!$P$50:$T$50</c:f>
              <c:numCache>
                <c:formatCode>0.00</c:formatCode>
                <c:ptCount val="5"/>
                <c:pt idx="0">
                  <c:v>0</c:v>
                </c:pt>
                <c:pt idx="1">
                  <c:v>17.732200000000002</c:v>
                </c:pt>
                <c:pt idx="2">
                  <c:v>17.631533333333334</c:v>
                </c:pt>
                <c:pt idx="3">
                  <c:v>15.977533333333332</c:v>
                </c:pt>
                <c:pt idx="4">
                  <c:v>15.343566666666666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DF-4F1C-B7B4-37BBFE9F3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75073280"/>
        <c:axId val="1175080120"/>
      </c:barChart>
      <c:lineChart>
        <c:grouping val="standard"/>
        <c:varyColors val="0"/>
        <c:ser>
          <c:idx val="3"/>
          <c:order val="3"/>
          <c:tx>
            <c:strRef>
              <c:f>'Gas-GC 0506'!$O$51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0506'!$P$58:$T$58</c:f>
                <c:numCache>
                  <c:formatCode>General</c:formatCode>
                  <c:ptCount val="5"/>
                  <c:pt idx="0">
                    <c:v>3.2145502536642984E-3</c:v>
                  </c:pt>
                  <c:pt idx="1">
                    <c:v>6.0994535274345181E-2</c:v>
                  </c:pt>
                  <c:pt idx="2">
                    <c:v>0.11987215411985111</c:v>
                  </c:pt>
                  <c:pt idx="3">
                    <c:v>0.11852847759083042</c:v>
                  </c:pt>
                  <c:pt idx="4">
                    <c:v>8.4198178919340921E-2</c:v>
                  </c:pt>
                </c:numCache>
              </c:numRef>
            </c:plus>
            <c:minus>
              <c:numRef>
                <c:f>'Gas-GC 0506'!$P$58:$T$58</c:f>
                <c:numCache>
                  <c:formatCode>General</c:formatCode>
                  <c:ptCount val="5"/>
                  <c:pt idx="0">
                    <c:v>3.2145502536642984E-3</c:v>
                  </c:pt>
                  <c:pt idx="1">
                    <c:v>6.0994535274345181E-2</c:v>
                  </c:pt>
                  <c:pt idx="2">
                    <c:v>0.11987215411985111</c:v>
                  </c:pt>
                  <c:pt idx="3">
                    <c:v>0.11852847759083042</c:v>
                  </c:pt>
                  <c:pt idx="4">
                    <c:v>8.4198178919340921E-2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0506'!$P$47:$T$47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0506'!$P$51:$T$51</c:f>
              <c:numCache>
                <c:formatCode>0.00</c:formatCode>
                <c:ptCount val="5"/>
                <c:pt idx="0">
                  <c:v>1.4943333333333335</c:v>
                </c:pt>
                <c:pt idx="1">
                  <c:v>1.6126666666666667</c:v>
                </c:pt>
                <c:pt idx="2">
                  <c:v>1.5843333333333334</c:v>
                </c:pt>
                <c:pt idx="3">
                  <c:v>1.5469999999999999</c:v>
                </c:pt>
                <c:pt idx="4">
                  <c:v>1.4893333333333334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DF-4F1C-B7B4-37BBFE9F3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072560"/>
        <c:axId val="1175079040"/>
      </c:lineChart>
      <c:catAx>
        <c:axId val="1175073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5080120"/>
        <c:crosses val="autoZero"/>
        <c:auto val="1"/>
        <c:lblAlgn val="ctr"/>
        <c:lblOffset val="100"/>
        <c:noMultiLvlLbl val="0"/>
      </c:catAx>
      <c:valAx>
        <c:axId val="117508012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5073280"/>
        <c:crosses val="autoZero"/>
        <c:crossBetween val="between"/>
      </c:valAx>
      <c:valAx>
        <c:axId val="1175079040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</a:t>
                </a:r>
                <a:r>
                  <a:rPr lang="en-US" sz="2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(bar)</a:t>
                </a:r>
                <a:endParaRPr lang="en-US" sz="2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5072560"/>
        <c:crosses val="max"/>
        <c:crossBetween val="between"/>
      </c:valAx>
      <c:catAx>
        <c:axId val="1175072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750790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Et+Ac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0506'!$AF$48</c:f>
              <c:strCache>
                <c:ptCount val="1"/>
                <c:pt idx="0">
                  <c:v>N2</c:v>
                </c:pt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0506'!$AG$55:$AK$55</c:f>
                <c:numCache>
                  <c:formatCode>General</c:formatCode>
                  <c:ptCount val="5"/>
                  <c:pt idx="0">
                    <c:v>0.58773576829501639</c:v>
                  </c:pt>
                  <c:pt idx="1">
                    <c:v>14.813887065858173</c:v>
                  </c:pt>
                  <c:pt idx="2">
                    <c:v>2.9148642049559261</c:v>
                  </c:pt>
                  <c:pt idx="3">
                    <c:v>4.3676996233715535</c:v>
                  </c:pt>
                  <c:pt idx="4">
                    <c:v>1.1493186387304988</c:v>
                  </c:pt>
                </c:numCache>
              </c:numRef>
            </c:plus>
            <c:minus>
              <c:numRef>
                <c:f>'Gas-GC 0506'!$AG$55:$AK$55</c:f>
                <c:numCache>
                  <c:formatCode>General</c:formatCode>
                  <c:ptCount val="5"/>
                  <c:pt idx="0">
                    <c:v>0.58773576829501639</c:v>
                  </c:pt>
                  <c:pt idx="1">
                    <c:v>14.813887065858173</c:v>
                  </c:pt>
                  <c:pt idx="2">
                    <c:v>2.9148642049559261</c:v>
                  </c:pt>
                  <c:pt idx="3">
                    <c:v>4.3676996233715535</c:v>
                  </c:pt>
                  <c:pt idx="4">
                    <c:v>1.1493186387304988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0506'!$AG$47:$AK$47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0506'!$AG$48:$AK$48</c:f>
              <c:numCache>
                <c:formatCode>0.00</c:formatCode>
                <c:ptCount val="5"/>
                <c:pt idx="0">
                  <c:v>86.926666666666677</c:v>
                </c:pt>
                <c:pt idx="1">
                  <c:v>48.085000000000001</c:v>
                </c:pt>
                <c:pt idx="2">
                  <c:v>78.376666666666665</c:v>
                </c:pt>
                <c:pt idx="3">
                  <c:v>73.86</c:v>
                </c:pt>
                <c:pt idx="4">
                  <c:v>80.666666666666671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7-4841-A065-F4F07C2B9DEC}"/>
            </c:ext>
          </c:extLst>
        </c:ser>
        <c:ser>
          <c:idx val="1"/>
          <c:order val="1"/>
          <c:tx>
            <c:strRef>
              <c:f>'Gas-GC 0506'!$AF$49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0506'!$AG$56:$AK$56</c:f>
                <c:numCache>
                  <c:formatCode>General</c:formatCode>
                  <c:ptCount val="5"/>
                  <c:pt idx="0">
                    <c:v>0.50500825075768141</c:v>
                  </c:pt>
                  <c:pt idx="1">
                    <c:v>1.8172644276494272</c:v>
                  </c:pt>
                  <c:pt idx="2">
                    <c:v>0.53925875050851046</c:v>
                  </c:pt>
                  <c:pt idx="3">
                    <c:v>4.5825756949558386E-2</c:v>
                  </c:pt>
                  <c:pt idx="4">
                    <c:v>3.7859388972001806E-2</c:v>
                  </c:pt>
                </c:numCache>
              </c:numRef>
            </c:plus>
            <c:minus>
              <c:numRef>
                <c:f>'Gas-GC 0506'!$AG$56:$AK$56</c:f>
                <c:numCache>
                  <c:formatCode>General</c:formatCode>
                  <c:ptCount val="5"/>
                  <c:pt idx="0">
                    <c:v>0.50500825075768141</c:v>
                  </c:pt>
                  <c:pt idx="1">
                    <c:v>1.8172644276494272</c:v>
                  </c:pt>
                  <c:pt idx="2">
                    <c:v>0.53925875050851046</c:v>
                  </c:pt>
                  <c:pt idx="3">
                    <c:v>4.5825756949558386E-2</c:v>
                  </c:pt>
                  <c:pt idx="4">
                    <c:v>3.7859388972001806E-2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0506'!$AG$47:$AK$47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0506'!$AG$49:$AK$49</c:f>
              <c:numCache>
                <c:formatCode>0.00</c:formatCode>
                <c:ptCount val="5"/>
                <c:pt idx="0">
                  <c:v>12.753333333333332</c:v>
                </c:pt>
                <c:pt idx="1">
                  <c:v>3.5350000000000001</c:v>
                </c:pt>
                <c:pt idx="2">
                  <c:v>0.49000000000000005</c:v>
                </c:pt>
                <c:pt idx="3">
                  <c:v>0.37999999999999995</c:v>
                </c:pt>
                <c:pt idx="4">
                  <c:v>0.3833333333333333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D7-4841-A065-F4F07C2B9DEC}"/>
            </c:ext>
          </c:extLst>
        </c:ser>
        <c:ser>
          <c:idx val="2"/>
          <c:order val="2"/>
          <c:tx>
            <c:strRef>
              <c:f>'Gas-GC 0506'!$AF$50</c:f>
              <c:strCache>
                <c:ptCount val="1"/>
                <c:pt idx="0">
                  <c:v>H2</c:v>
                </c:pt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0506'!$AG$57:$AK$57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1.6098807668064532</c:v>
                  </c:pt>
                  <c:pt idx="2">
                    <c:v>3.7489489624871148</c:v>
                  </c:pt>
                  <c:pt idx="3">
                    <c:v>1.240579417046729</c:v>
                  </c:pt>
                  <c:pt idx="4">
                    <c:v>1.1201933955051389</c:v>
                  </c:pt>
                </c:numCache>
              </c:numRef>
            </c:plus>
            <c:minus>
              <c:numRef>
                <c:f>'Gas-GC 0506'!$AG$57:$AK$57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1.6098807668064532</c:v>
                  </c:pt>
                  <c:pt idx="2">
                    <c:v>3.7489489624871148</c:v>
                  </c:pt>
                  <c:pt idx="3">
                    <c:v>1.240579417046729</c:v>
                  </c:pt>
                  <c:pt idx="4">
                    <c:v>1.1201933955051389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0506'!$AG$47:$AK$47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0506'!$AG$50:$AK$50</c:f>
              <c:numCache>
                <c:formatCode>0.00</c:formatCode>
                <c:ptCount val="5"/>
                <c:pt idx="0">
                  <c:v>0</c:v>
                </c:pt>
                <c:pt idx="1">
                  <c:v>40.252233333333336</c:v>
                </c:pt>
                <c:pt idx="2">
                  <c:v>21.767566666666667</c:v>
                </c:pt>
                <c:pt idx="3">
                  <c:v>19.387599999999999</c:v>
                </c:pt>
                <c:pt idx="4">
                  <c:v>20.76046666666667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D7-4841-A065-F4F07C2B9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8954304"/>
        <c:axId val="608955744"/>
      </c:barChart>
      <c:lineChart>
        <c:grouping val="standard"/>
        <c:varyColors val="0"/>
        <c:ser>
          <c:idx val="3"/>
          <c:order val="3"/>
          <c:tx>
            <c:strRef>
              <c:f>'Gas-GC 0506'!$AF$51</c:f>
              <c:strCache>
                <c:ptCount val="1"/>
                <c:pt idx="0">
                  <c:v>gas pressure</c:v>
                </c:pt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'Gas-GC 0506'!$AG$58:$AK$58</c:f>
                <c:numCache>
                  <c:formatCode>General</c:formatCode>
                  <c:ptCount val="5"/>
                  <c:pt idx="0">
                    <c:v>5.2915026221291859E-3</c:v>
                  </c:pt>
                  <c:pt idx="1">
                    <c:v>2.0816659994661525E-3</c:v>
                  </c:pt>
                  <c:pt idx="2">
                    <c:v>4.9095145720665007E-2</c:v>
                  </c:pt>
                  <c:pt idx="3">
                    <c:v>6.0277137733417072E-3</c:v>
                  </c:pt>
                  <c:pt idx="4">
                    <c:v>1.1015141094572214E-2</c:v>
                  </c:pt>
                </c:numCache>
              </c:numRef>
            </c:plus>
            <c:minus>
              <c:numRef>
                <c:f>'Gas-GC 0506'!$AG$58:$AK$58</c:f>
                <c:numCache>
                  <c:formatCode>General</c:formatCode>
                  <c:ptCount val="5"/>
                  <c:pt idx="0">
                    <c:v>5.2915026221291859E-3</c:v>
                  </c:pt>
                  <c:pt idx="1">
                    <c:v>2.0816659994661525E-3</c:v>
                  </c:pt>
                  <c:pt idx="2">
                    <c:v>4.9095145720665007E-2</c:v>
                  </c:pt>
                  <c:pt idx="3">
                    <c:v>6.0277137733417072E-3</c:v>
                  </c:pt>
                  <c:pt idx="4">
                    <c:v>1.1015141094572214E-2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0506'!$AG$47:$AK$47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</c:numCache>
            </c:numRef>
          </c:cat>
          <c:val>
            <c:numRef>
              <c:f>'Gas-GC 0506'!$AG$51:$AK$51</c:f>
              <c:numCache>
                <c:formatCode>0.00</c:formatCode>
                <c:ptCount val="5"/>
                <c:pt idx="0">
                  <c:v>1.4589999999999999</c:v>
                </c:pt>
                <c:pt idx="1">
                  <c:v>2.0673333333333335</c:v>
                </c:pt>
                <c:pt idx="2">
                  <c:v>1.5133333333333334</c:v>
                </c:pt>
                <c:pt idx="3">
                  <c:v>1.4573333333333334</c:v>
                </c:pt>
                <c:pt idx="4">
                  <c:v>1.4273333333333333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D7-4841-A065-F4F07C2B9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054232"/>
        <c:axId val="1144053872"/>
      </c:lineChart>
      <c:catAx>
        <c:axId val="608954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955744"/>
        <c:crosses val="autoZero"/>
        <c:auto val="1"/>
        <c:lblAlgn val="ctr"/>
        <c:lblOffset val="100"/>
        <c:noMultiLvlLbl val="0"/>
      </c:catAx>
      <c:valAx>
        <c:axId val="60895574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</a:t>
                </a:r>
                <a:r>
                  <a:rPr lang="en-US" sz="2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en-US" sz="2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954304"/>
        <c:crosses val="autoZero"/>
        <c:crossBetween val="between"/>
      </c:valAx>
      <c:valAx>
        <c:axId val="1144053872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44054232"/>
        <c:crosses val="max"/>
        <c:crossBetween val="between"/>
      </c:valAx>
      <c:catAx>
        <c:axId val="1144054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4053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CA+LA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'Gas-GC 0506'!$B$198</c:f>
              <c:strCache>
                <c:ptCount val="1"/>
              </c:strCache>
            </c:strRef>
          </c:tx>
          <c:spPr>
            <a:solidFill>
              <a:srgbClr val="7FACCC"/>
            </a:solidFill>
            <a:ln>
              <a:solidFill>
                <a:srgbClr val="7FACCC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0506'!$C$205:$G$205</c:f>
                <c:numCache>
                  <c:formatCode>General</c:formatCode>
                  <c:ptCount val="5"/>
                </c:numCache>
              </c:numRef>
            </c:plus>
            <c:minus>
              <c:numRef>
                <c:f>'Gas-GC 0506'!$C$205:$G$205</c:f>
                <c:numCache>
                  <c:formatCode>General</c:formatCode>
                  <c:ptCount val="5"/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0506'!$C$197:$G$197</c:f>
              <c:numCache>
                <c:formatCode>General</c:formatCode>
                <c:ptCount val="5"/>
              </c:numCache>
            </c:numRef>
          </c:cat>
          <c:val>
            <c:numRef>
              <c:f>'Gas-GC 0506'!$C$198:$G$198</c:f>
              <c:numCache>
                <c:formatCode>0.00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9CC-41AC-B65B-AA2B5AA1AA79}"/>
            </c:ext>
          </c:extLst>
        </c:ser>
        <c:ser>
          <c:idx val="1"/>
          <c:order val="1"/>
          <c:tx>
            <c:strRef>
              <c:f>'Gas-GC 0506'!$B$199</c:f>
              <c:strCache>
                <c:ptCount val="1"/>
              </c:strCache>
            </c:strRef>
          </c:tx>
          <c:spPr>
            <a:solidFill>
              <a:srgbClr val="F6BD4E"/>
            </a:solidFill>
            <a:ln>
              <a:solidFill>
                <a:srgbClr val="F6BD4E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0506'!$C$206:$G$206</c:f>
                <c:numCache>
                  <c:formatCode>General</c:formatCode>
                  <c:ptCount val="5"/>
                </c:numCache>
              </c:numRef>
            </c:plus>
            <c:minus>
              <c:numRef>
                <c:f>'Gas-GC 0506'!$C$206:$G$206</c:f>
                <c:numCache>
                  <c:formatCode>General</c:formatCode>
                  <c:ptCount val="5"/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0506'!$C$197:$G$197</c:f>
              <c:numCache>
                <c:formatCode>General</c:formatCode>
                <c:ptCount val="5"/>
              </c:numCache>
            </c:numRef>
          </c:cat>
          <c:val>
            <c:numRef>
              <c:f>'Gas-GC 0506'!$C$199:$G$199</c:f>
              <c:numCache>
                <c:formatCode>0.00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89CC-41AC-B65B-AA2B5AA1AA79}"/>
            </c:ext>
          </c:extLst>
        </c:ser>
        <c:ser>
          <c:idx val="2"/>
          <c:order val="2"/>
          <c:tx>
            <c:strRef>
              <c:f>'Gas-GC 0506'!$B$200</c:f>
              <c:strCache>
                <c:ptCount val="1"/>
              </c:strCache>
            </c:strRef>
          </c:tx>
          <c:spPr>
            <a:solidFill>
              <a:srgbClr val="E96C66"/>
            </a:solidFill>
            <a:ln>
              <a:solidFill>
                <a:srgbClr val="E96C6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'Gas-GC 0506'!$C$207:$G$207</c:f>
                <c:numCache>
                  <c:formatCode>General</c:formatCode>
                  <c:ptCount val="5"/>
                </c:numCache>
              </c:numRef>
            </c:plus>
            <c:minus>
              <c:numRef>
                <c:f>'Gas-GC 0506'!$C$207:$G$207</c:f>
                <c:numCache>
                  <c:formatCode>General</c:formatCode>
                  <c:ptCount val="5"/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'Gas-GC 0506'!$C$197:$G$197</c:f>
              <c:numCache>
                <c:formatCode>General</c:formatCode>
                <c:ptCount val="5"/>
              </c:numCache>
            </c:numRef>
          </c:cat>
          <c:val>
            <c:numRef>
              <c:f>'Gas-GC 0506'!$C$200:$G$200</c:f>
              <c:numCache>
                <c:formatCode>0.00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89CC-41AC-B65B-AA2B5AA1A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07390544"/>
        <c:axId val="1407389824"/>
      </c:barChart>
      <c:lineChart>
        <c:grouping val="standard"/>
        <c:varyColors val="0"/>
        <c:ser>
          <c:idx val="3"/>
          <c:order val="3"/>
          <c:tx>
            <c:strRef>
              <c:f>'Gas-GC 0506'!$B$201</c:f>
              <c:strCache>
                <c:ptCount val="1"/>
              </c:strCache>
            </c:strRef>
          </c:tx>
          <c:spPr>
            <a:ln w="28575" cap="rnd">
              <a:solidFill>
                <a:srgbClr val="1F919E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1F919E"/>
              </a:solidFill>
              <a:ln w="9525">
                <a:solidFill>
                  <a:srgbClr val="1F919E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19050" cap="flat" cmpd="sng" algn="ctr">
                <a:solidFill>
                  <a:srgbClr val="1F919E"/>
                </a:solidFill>
                <a:round/>
              </a:ln>
              <a:effectLst/>
            </c:spPr>
          </c:errBars>
          <c:cat>
            <c:numRef>
              <c:f>'Gas-GC 0506'!$C$197:$G$197</c:f>
              <c:numCache>
                <c:formatCode>General</c:formatCode>
                <c:ptCount val="5"/>
              </c:numCache>
            </c:numRef>
          </c:cat>
          <c:val>
            <c:numRef>
              <c:f>'Gas-GC 0506'!$C$201:$G$201</c:f>
              <c:numCache>
                <c:formatCode>0.00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CC-41AC-B65B-AA2B5AA1A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111968"/>
        <c:axId val="1501109088"/>
      </c:lineChart>
      <c:catAx>
        <c:axId val="1407390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389824"/>
        <c:crosses val="autoZero"/>
        <c:auto val="1"/>
        <c:lblAlgn val="ctr"/>
        <c:lblOffset val="100"/>
        <c:noMultiLvlLbl val="0"/>
      </c:catAx>
      <c:valAx>
        <c:axId val="140738982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components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07390544"/>
        <c:crosses val="autoZero"/>
        <c:crossBetween val="between"/>
      </c:valAx>
      <c:valAx>
        <c:axId val="1501109088"/>
        <c:scaling>
          <c:orientation val="minMax"/>
          <c:max val="2.4"/>
          <c:min val="1.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1111968"/>
        <c:crosses val="max"/>
        <c:crossBetween val="between"/>
      </c:valAx>
      <c:catAx>
        <c:axId val="1501111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1109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28587" y="2900362"/>
    <xdr:ext cx="7315200" cy="54864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281505-90B5-4472-8492-90F64B1E0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039821" y="2974582"/>
    <xdr:ext cx="7315200" cy="54864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3EDAD1-0532-4C24-9F77-3BCD83D5E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16625062" y="2865601"/>
    <xdr:ext cx="7315200" cy="54864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0EF089-00FA-4459-B041-B5A001C3B7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25398412" y="2826800"/>
    <xdr:ext cx="7315200" cy="5486400"/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0753DC-0BFA-406C-9F2B-C946E7556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absoluteAnchor>
    <xdr:pos x="24551552" y="11607654"/>
    <xdr:ext cx="7315200" cy="5486400"/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A27B15D-D333-44A8-A85D-AC0B6C25B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0" y="11235171"/>
    <xdr:ext cx="7315200" cy="5486400"/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17D236-EEA1-43B2-B9EC-3F6D8621C5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7958137" y="11272837"/>
    <xdr:ext cx="7315200" cy="5486400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4179E79-FAB1-44E8-A43B-B40F3F0C6E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15863887" y="11263312"/>
    <xdr:ext cx="7315200" cy="5486400"/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30B316B-3646-4173-9F88-1EF0824C0A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absoluteAnchor>
    <xdr:pos x="0" y="41261179"/>
    <xdr:ext cx="7368988" cy="5486400"/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59E2A73-C95B-43A2-AB9B-88FD76C4F7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absoluteAnchor>
  <xdr:absoluteAnchor>
    <xdr:pos x="7936006" y="41294797"/>
    <xdr:ext cx="7368988" cy="5486400"/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7D35354-483D-45EB-B135-0307C333ED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absoluteAnchor>
  <xdr:absoluteAnchor>
    <xdr:pos x="15860806" y="41350826"/>
    <xdr:ext cx="7368988" cy="5486400"/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ED69E5E-0733-4014-B7FD-F51CA8B6AC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absoluteAnchor>
  <xdr:absoluteAnchor>
    <xdr:pos x="23774400" y="41317208"/>
    <xdr:ext cx="7368988" cy="5486400"/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B4AA992-1A2C-473F-8CAA-FE5E7CB2D9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absoluteAnchor>
  <xdr:absoluteAnchor>
    <xdr:pos x="29308" y="19993707"/>
    <xdr:ext cx="7332785" cy="5486400"/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28A3E91-1734-4E17-9458-43D6F323E0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absoluteAnchor>
  <xdr:absoluteAnchor>
    <xdr:pos x="7968762" y="20015689"/>
    <xdr:ext cx="7332785" cy="5486400"/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A372126-1B80-42D2-8021-9551B1D1B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absoluteAnchor>
  <xdr:absoluteAnchor>
    <xdr:pos x="15930196" y="20023015"/>
    <xdr:ext cx="7332785" cy="5486400"/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C03712DF-3C02-4053-A1DC-06C3CC386B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absoluteAnchor>
  <xdr:absoluteAnchor>
    <xdr:pos x="23811034" y="19993708"/>
    <xdr:ext cx="7332785" cy="5486400"/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AD2BA73-3110-4548-8D71-85B2F32C03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absoluteAnchor>
  <xdr:twoCellAnchor>
    <xdr:from>
      <xdr:col>14</xdr:col>
      <xdr:colOff>228892</xdr:colOff>
      <xdr:row>187</xdr:row>
      <xdr:rowOff>75204</xdr:rowOff>
    </xdr:from>
    <xdr:to>
      <xdr:col>26</xdr:col>
      <xdr:colOff>246489</xdr:colOff>
      <xdr:row>216</xdr:row>
      <xdr:rowOff>41065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4964A7B5-D2DE-5475-C9E7-20FAC5885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27</xdr:col>
      <xdr:colOff>403343</xdr:colOff>
      <xdr:row>187</xdr:row>
      <xdr:rowOff>70937</xdr:rowOff>
    </xdr:from>
    <xdr:to>
      <xdr:col>39</xdr:col>
      <xdr:colOff>420942</xdr:colOff>
      <xdr:row>216</xdr:row>
      <xdr:rowOff>36798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FDC83277-3DEB-A314-2F20-F3885239B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187</xdr:row>
      <xdr:rowOff>136997</xdr:rowOff>
    </xdr:from>
    <xdr:to>
      <xdr:col>12</xdr:col>
      <xdr:colOff>17598</xdr:colOff>
      <xdr:row>216</xdr:row>
      <xdr:rowOff>102858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F26EE0B-DF5D-946E-5FEC-E6873237DF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DB827-C9F1-4D60-8A8C-2E3F3A36A42E}">
  <dimension ref="A1:V33"/>
  <sheetViews>
    <sheetView zoomScale="102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22" sqref="F22"/>
    </sheetView>
  </sheetViews>
  <sheetFormatPr defaultColWidth="9.140625" defaultRowHeight="14.25" x14ac:dyDescent="0.2"/>
  <cols>
    <col min="1" max="1" width="19.42578125" style="4" customWidth="1"/>
    <col min="2" max="2" width="22" style="4" customWidth="1"/>
    <col min="3" max="3" width="9.140625" style="3" customWidth="1"/>
    <col min="4" max="4" width="10.7109375" style="4" customWidth="1"/>
    <col min="5" max="5" width="10.42578125" style="4" customWidth="1"/>
    <col min="6" max="12" width="6.42578125" style="4" customWidth="1"/>
    <col min="13" max="13" width="7.42578125" style="4" customWidth="1"/>
    <col min="14" max="14" width="8.140625" style="9" customWidth="1"/>
    <col min="15" max="16384" width="9.140625" style="4"/>
  </cols>
  <sheetData>
    <row r="1" spans="1:22" s="1" customFormat="1" ht="15.75" x14ac:dyDescent="0.25">
      <c r="Q1" s="2"/>
      <c r="R1" s="2"/>
      <c r="S1" s="2"/>
      <c r="T1" s="2"/>
      <c r="U1" s="2"/>
      <c r="V1" s="2"/>
    </row>
    <row r="2" spans="1:22" ht="24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3" t="s">
        <v>12</v>
      </c>
      <c r="N2" s="3" t="s">
        <v>13</v>
      </c>
    </row>
    <row r="3" spans="1:22" ht="24" customHeight="1" x14ac:dyDescent="0.25">
      <c r="A3" s="5" t="s">
        <v>14</v>
      </c>
      <c r="B3" s="5" t="s">
        <v>15</v>
      </c>
      <c r="C3" s="1" t="s">
        <v>16</v>
      </c>
      <c r="D3" s="6">
        <v>-137.19999999999999</v>
      </c>
      <c r="E3" s="6">
        <v>-110.5</v>
      </c>
      <c r="F3" s="1">
        <v>0</v>
      </c>
      <c r="G3" s="1">
        <v>1</v>
      </c>
      <c r="H3" s="1">
        <v>0</v>
      </c>
      <c r="I3" s="1">
        <v>1</v>
      </c>
      <c r="J3" s="1">
        <v>0</v>
      </c>
      <c r="K3" s="1">
        <v>0</v>
      </c>
      <c r="L3" s="1">
        <v>0</v>
      </c>
      <c r="M3" s="7">
        <v>28</v>
      </c>
      <c r="N3" s="8">
        <v>0.5714285714285714</v>
      </c>
    </row>
    <row r="4" spans="1:22" ht="24" customHeight="1" x14ac:dyDescent="0.3">
      <c r="A4" s="5" t="s">
        <v>17</v>
      </c>
      <c r="B4" s="5" t="s">
        <v>18</v>
      </c>
      <c r="C4" s="1" t="s">
        <v>16</v>
      </c>
      <c r="D4" s="6">
        <v>-394.4</v>
      </c>
      <c r="E4" s="6">
        <v>-394.1</v>
      </c>
      <c r="F4" s="1">
        <v>0</v>
      </c>
      <c r="G4" s="1">
        <v>1</v>
      </c>
      <c r="H4" s="1">
        <v>0</v>
      </c>
      <c r="I4" s="1">
        <v>2</v>
      </c>
      <c r="J4" s="1">
        <v>0</v>
      </c>
      <c r="K4" s="1">
        <v>0</v>
      </c>
      <c r="L4" s="1">
        <v>0</v>
      </c>
      <c r="M4" s="7">
        <v>44.01</v>
      </c>
      <c r="N4" s="8">
        <v>0</v>
      </c>
    </row>
    <row r="5" spans="1:22" ht="24" customHeight="1" x14ac:dyDescent="0.3">
      <c r="A5" s="5" t="s">
        <v>19</v>
      </c>
      <c r="B5" s="5" t="s">
        <v>20</v>
      </c>
      <c r="C5" s="1" t="s">
        <v>21</v>
      </c>
      <c r="D5" s="6">
        <v>-351</v>
      </c>
      <c r="E5" s="6">
        <v>-425.6</v>
      </c>
      <c r="F5" s="1">
        <v>-1</v>
      </c>
      <c r="G5" s="1">
        <v>1</v>
      </c>
      <c r="H5" s="1">
        <v>1</v>
      </c>
      <c r="I5" s="1">
        <v>2</v>
      </c>
      <c r="J5" s="1">
        <v>0</v>
      </c>
      <c r="K5" s="1">
        <v>0</v>
      </c>
      <c r="L5" s="1">
        <v>0</v>
      </c>
      <c r="M5" s="7">
        <v>45</v>
      </c>
      <c r="N5" s="8">
        <v>0.35555555555555557</v>
      </c>
    </row>
    <row r="6" spans="1:22" ht="24" customHeight="1" x14ac:dyDescent="0.3">
      <c r="A6" s="5" t="s">
        <v>22</v>
      </c>
      <c r="B6" s="5" t="s">
        <v>23</v>
      </c>
      <c r="C6" s="1" t="s">
        <v>21</v>
      </c>
      <c r="D6" s="6">
        <v>-586.9</v>
      </c>
      <c r="E6" s="6">
        <v>-692</v>
      </c>
      <c r="F6" s="1">
        <v>-1</v>
      </c>
      <c r="G6" s="1">
        <v>1</v>
      </c>
      <c r="H6" s="1">
        <v>1</v>
      </c>
      <c r="I6" s="1">
        <v>3</v>
      </c>
      <c r="J6" s="1">
        <v>0</v>
      </c>
      <c r="K6" s="1">
        <v>0</v>
      </c>
      <c r="L6" s="1">
        <v>0</v>
      </c>
      <c r="M6" s="7">
        <v>62.03</v>
      </c>
      <c r="N6" s="8">
        <v>0</v>
      </c>
    </row>
    <row r="7" spans="1:22" ht="24" customHeight="1" x14ac:dyDescent="0.3">
      <c r="A7" s="5" t="s">
        <v>24</v>
      </c>
      <c r="B7" s="5" t="s">
        <v>25</v>
      </c>
      <c r="C7" s="1" t="s">
        <v>16</v>
      </c>
      <c r="D7" s="6">
        <v>-50.75</v>
      </c>
      <c r="E7" s="6">
        <v>-74.8</v>
      </c>
      <c r="F7" s="1">
        <v>0</v>
      </c>
      <c r="G7" s="1">
        <v>1</v>
      </c>
      <c r="H7" s="1">
        <v>4</v>
      </c>
      <c r="I7" s="1">
        <v>0</v>
      </c>
      <c r="J7" s="1">
        <v>0</v>
      </c>
      <c r="K7" s="1">
        <v>0</v>
      </c>
      <c r="L7" s="1">
        <v>0</v>
      </c>
      <c r="M7" s="7">
        <v>16</v>
      </c>
      <c r="N7" s="8">
        <v>4</v>
      </c>
    </row>
    <row r="8" spans="1:22" ht="24" customHeight="1" x14ac:dyDescent="0.3">
      <c r="A8" s="5" t="s">
        <v>26</v>
      </c>
      <c r="B8" s="5" t="s">
        <v>27</v>
      </c>
      <c r="C8" s="1" t="s">
        <v>21</v>
      </c>
      <c r="D8" s="6">
        <v>-175.4</v>
      </c>
      <c r="E8" s="6">
        <v>-245.9</v>
      </c>
      <c r="F8" s="1">
        <v>0</v>
      </c>
      <c r="G8" s="1">
        <v>1</v>
      </c>
      <c r="H8" s="1">
        <v>4</v>
      </c>
      <c r="I8" s="1">
        <v>1</v>
      </c>
      <c r="J8" s="1">
        <v>0</v>
      </c>
      <c r="K8" s="1">
        <v>0</v>
      </c>
      <c r="L8" s="1">
        <v>0</v>
      </c>
      <c r="M8" s="7">
        <v>32</v>
      </c>
      <c r="N8" s="8">
        <v>1.5</v>
      </c>
    </row>
    <row r="9" spans="1:22" ht="24" customHeight="1" x14ac:dyDescent="0.3">
      <c r="A9" s="5" t="s">
        <v>28</v>
      </c>
      <c r="B9" s="5" t="s">
        <v>29</v>
      </c>
      <c r="C9" s="1" t="s">
        <v>21</v>
      </c>
      <c r="D9" s="6">
        <v>-369.4</v>
      </c>
      <c r="E9" s="6">
        <v>-485.8</v>
      </c>
      <c r="F9" s="1">
        <v>-1</v>
      </c>
      <c r="G9" s="1">
        <v>2</v>
      </c>
      <c r="H9" s="1">
        <v>3</v>
      </c>
      <c r="I9" s="1">
        <v>2</v>
      </c>
      <c r="J9" s="1">
        <v>0</v>
      </c>
      <c r="K9" s="1">
        <v>0</v>
      </c>
      <c r="L9" s="1">
        <v>0</v>
      </c>
      <c r="M9" s="7">
        <v>60.052</v>
      </c>
      <c r="N9" s="8">
        <v>1.0847457627118644</v>
      </c>
    </row>
    <row r="10" spans="1:22" ht="24" customHeight="1" x14ac:dyDescent="0.3">
      <c r="A10" s="5" t="s">
        <v>30</v>
      </c>
      <c r="B10" s="5" t="s">
        <v>31</v>
      </c>
      <c r="C10" s="1" t="s">
        <v>21</v>
      </c>
      <c r="D10" s="6">
        <v>-181.8</v>
      </c>
      <c r="E10" s="6">
        <v>-288.3</v>
      </c>
      <c r="F10" s="1">
        <v>0</v>
      </c>
      <c r="G10" s="1">
        <v>2</v>
      </c>
      <c r="H10" s="1">
        <v>6</v>
      </c>
      <c r="I10" s="1">
        <v>1</v>
      </c>
      <c r="J10" s="1">
        <v>0</v>
      </c>
      <c r="K10" s="1">
        <v>0</v>
      </c>
      <c r="L10" s="1">
        <v>0</v>
      </c>
      <c r="M10" s="7">
        <v>46.067999999999998</v>
      </c>
      <c r="N10" s="8">
        <v>2.0869565217391304</v>
      </c>
    </row>
    <row r="11" spans="1:22" ht="24" customHeight="1" x14ac:dyDescent="0.3">
      <c r="A11" s="5" t="s">
        <v>32</v>
      </c>
      <c r="B11" s="5" t="s">
        <v>33</v>
      </c>
      <c r="C11" s="1" t="s">
        <v>21</v>
      </c>
      <c r="D11" s="6">
        <v>-361.1</v>
      </c>
      <c r="E11" s="6">
        <v>-510.4</v>
      </c>
      <c r="F11" s="1">
        <v>-1</v>
      </c>
      <c r="G11" s="1">
        <v>3</v>
      </c>
      <c r="H11" s="1">
        <v>5</v>
      </c>
      <c r="I11" s="1">
        <v>2</v>
      </c>
      <c r="J11" s="1">
        <v>0</v>
      </c>
      <c r="K11" s="1">
        <v>0</v>
      </c>
      <c r="L11" s="1">
        <v>0</v>
      </c>
      <c r="M11" s="7">
        <v>74.08</v>
      </c>
      <c r="N11" s="8">
        <v>1.5342465753424657</v>
      </c>
    </row>
    <row r="12" spans="1:22" ht="24" customHeight="1" x14ac:dyDescent="0.25">
      <c r="A12" s="5" t="s">
        <v>34</v>
      </c>
      <c r="B12" s="5" t="s">
        <v>35</v>
      </c>
      <c r="C12" s="1" t="s">
        <v>21</v>
      </c>
      <c r="D12" s="6">
        <v>-517.1</v>
      </c>
      <c r="E12" s="6">
        <v>-687</v>
      </c>
      <c r="F12" s="1">
        <v>-1</v>
      </c>
      <c r="G12" s="1">
        <v>3</v>
      </c>
      <c r="H12" s="1">
        <v>5</v>
      </c>
      <c r="I12" s="1">
        <v>3</v>
      </c>
      <c r="J12" s="1">
        <v>0</v>
      </c>
      <c r="K12" s="1">
        <v>0</v>
      </c>
      <c r="L12" s="1">
        <v>0</v>
      </c>
      <c r="M12" s="7">
        <v>90.08</v>
      </c>
      <c r="N12" s="8">
        <v>1.0786516853932584</v>
      </c>
    </row>
    <row r="13" spans="1:22" ht="24" customHeight="1" x14ac:dyDescent="0.25">
      <c r="A13" s="5" t="s">
        <v>36</v>
      </c>
      <c r="B13" s="5" t="s">
        <v>37</v>
      </c>
      <c r="C13" s="1" t="s">
        <v>21</v>
      </c>
      <c r="D13" s="6">
        <v>-488.52</v>
      </c>
      <c r="E13" s="6">
        <v>-676</v>
      </c>
      <c r="F13" s="1">
        <v>0</v>
      </c>
      <c r="G13" s="1">
        <v>3</v>
      </c>
      <c r="H13" s="1">
        <v>8</v>
      </c>
      <c r="I13" s="1">
        <v>3</v>
      </c>
      <c r="J13" s="1">
        <v>0</v>
      </c>
      <c r="K13" s="1">
        <v>0</v>
      </c>
      <c r="L13" s="1">
        <v>0</v>
      </c>
      <c r="M13" s="7">
        <v>92</v>
      </c>
      <c r="N13" s="8">
        <v>1.2173913043478262</v>
      </c>
    </row>
    <row r="14" spans="1:22" ht="24" customHeight="1" x14ac:dyDescent="0.25">
      <c r="A14" s="5" t="s">
        <v>38</v>
      </c>
      <c r="B14" s="5" t="s">
        <v>39</v>
      </c>
      <c r="C14" s="1" t="s">
        <v>21</v>
      </c>
      <c r="D14" s="6">
        <v>-277.39999999999998</v>
      </c>
      <c r="E14" s="6" t="e">
        <v>#N/A</v>
      </c>
      <c r="F14" s="1">
        <v>-1</v>
      </c>
      <c r="G14" s="1">
        <v>4</v>
      </c>
      <c r="H14" s="1">
        <v>5</v>
      </c>
      <c r="I14" s="1">
        <v>2</v>
      </c>
      <c r="J14" s="1">
        <v>0</v>
      </c>
      <c r="K14" s="1">
        <v>0</v>
      </c>
      <c r="L14" s="1">
        <v>0</v>
      </c>
      <c r="M14" s="7">
        <v>86.09</v>
      </c>
      <c r="N14" s="8">
        <v>1.6941176470588235</v>
      </c>
    </row>
    <row r="15" spans="1:22" ht="24" customHeight="1" x14ac:dyDescent="0.25">
      <c r="A15" s="5" t="s">
        <v>40</v>
      </c>
      <c r="B15" s="5" t="s">
        <v>41</v>
      </c>
      <c r="C15" s="1" t="s">
        <v>21</v>
      </c>
      <c r="D15" s="6">
        <v>-352.6</v>
      </c>
      <c r="E15" s="6">
        <v>-535</v>
      </c>
      <c r="F15" s="1">
        <v>-1</v>
      </c>
      <c r="G15" s="1">
        <v>4</v>
      </c>
      <c r="H15" s="1">
        <v>7</v>
      </c>
      <c r="I15" s="1">
        <v>2</v>
      </c>
      <c r="J15" s="1">
        <v>0</v>
      </c>
      <c r="K15" s="1">
        <v>0</v>
      </c>
      <c r="L15" s="1">
        <v>0</v>
      </c>
      <c r="M15" s="7">
        <v>88.11</v>
      </c>
      <c r="N15" s="8">
        <v>1.8390804597701149</v>
      </c>
    </row>
    <row r="16" spans="1:22" ht="24" customHeight="1" x14ac:dyDescent="0.25">
      <c r="A16" s="5" t="s">
        <v>42</v>
      </c>
      <c r="B16" s="5" t="s">
        <v>43</v>
      </c>
      <c r="C16" s="1" t="s">
        <v>21</v>
      </c>
      <c r="D16" s="6">
        <v>-506.3</v>
      </c>
      <c r="E16" s="6" t="e">
        <v>#N/A</v>
      </c>
      <c r="F16" s="1">
        <v>-1</v>
      </c>
      <c r="G16" s="1">
        <v>4</v>
      </c>
      <c r="H16" s="1">
        <v>7</v>
      </c>
      <c r="I16" s="1">
        <v>3</v>
      </c>
      <c r="J16" s="1">
        <v>0</v>
      </c>
      <c r="K16" s="1">
        <v>0</v>
      </c>
      <c r="L16" s="1">
        <v>0</v>
      </c>
      <c r="M16" s="7">
        <v>104.1045</v>
      </c>
      <c r="N16" s="8">
        <v>1.3980582524271843</v>
      </c>
    </row>
    <row r="17" spans="1:14" ht="24" customHeight="1" x14ac:dyDescent="0.3">
      <c r="A17" s="5" t="s">
        <v>44</v>
      </c>
      <c r="B17" s="5" t="s">
        <v>45</v>
      </c>
      <c r="C17" s="1" t="s">
        <v>21</v>
      </c>
      <c r="D17" s="6">
        <v>-171.8</v>
      </c>
      <c r="E17" s="6" t="e">
        <v>#N/A</v>
      </c>
      <c r="F17" s="1">
        <v>0</v>
      </c>
      <c r="G17" s="1">
        <v>4</v>
      </c>
      <c r="H17" s="1">
        <v>10</v>
      </c>
      <c r="I17" s="1">
        <v>1</v>
      </c>
      <c r="J17" s="1">
        <v>0</v>
      </c>
      <c r="K17" s="1">
        <v>0</v>
      </c>
      <c r="L17" s="1">
        <v>0</v>
      </c>
      <c r="M17" s="7">
        <v>74.12</v>
      </c>
      <c r="N17" s="8">
        <v>2.5945945945945947</v>
      </c>
    </row>
    <row r="18" spans="1:14" ht="24" customHeight="1" x14ac:dyDescent="0.3">
      <c r="A18" s="5" t="s">
        <v>46</v>
      </c>
      <c r="B18" s="5" t="s">
        <v>47</v>
      </c>
      <c r="C18" s="1" t="s">
        <v>21</v>
      </c>
      <c r="D18" s="6">
        <v>-344.3</v>
      </c>
      <c r="E18" s="6">
        <v>-560</v>
      </c>
      <c r="F18" s="1">
        <v>-1</v>
      </c>
      <c r="G18" s="1">
        <v>5</v>
      </c>
      <c r="H18" s="1">
        <v>9</v>
      </c>
      <c r="I18" s="1">
        <v>2</v>
      </c>
      <c r="J18" s="1">
        <v>0</v>
      </c>
      <c r="K18" s="1">
        <v>0</v>
      </c>
      <c r="L18" s="1">
        <v>0</v>
      </c>
      <c r="M18" s="7">
        <v>102.13</v>
      </c>
      <c r="N18" s="8">
        <v>2.0594059405940595</v>
      </c>
    </row>
    <row r="19" spans="1:14" ht="24" customHeight="1" x14ac:dyDescent="0.3">
      <c r="A19" s="5" t="s">
        <v>48</v>
      </c>
      <c r="B19" s="5" t="s">
        <v>49</v>
      </c>
      <c r="C19" s="1" t="s">
        <v>21</v>
      </c>
      <c r="D19" s="6">
        <v>-336</v>
      </c>
      <c r="E19" s="6" t="e">
        <v>#N/A</v>
      </c>
      <c r="F19" s="1">
        <v>-1</v>
      </c>
      <c r="G19" s="1">
        <v>6</v>
      </c>
      <c r="H19" s="1">
        <v>11</v>
      </c>
      <c r="I19" s="1">
        <v>2</v>
      </c>
      <c r="J19" s="1">
        <v>0</v>
      </c>
      <c r="K19" s="1">
        <v>0</v>
      </c>
      <c r="L19" s="1">
        <v>0</v>
      </c>
      <c r="M19" s="7">
        <v>116.1583</v>
      </c>
      <c r="N19" s="8">
        <v>2.2260869565217392</v>
      </c>
    </row>
    <row r="20" spans="1:14" ht="24" customHeight="1" x14ac:dyDescent="0.25">
      <c r="A20" s="1"/>
      <c r="B20" s="1" t="s">
        <v>77</v>
      </c>
      <c r="C20" s="1" t="s">
        <v>78</v>
      </c>
      <c r="D20" s="1"/>
      <c r="E20" s="1"/>
      <c r="F20" s="1"/>
      <c r="G20" s="1"/>
      <c r="H20" s="1"/>
      <c r="I20" s="1"/>
      <c r="J20" s="1"/>
      <c r="K20" s="1"/>
      <c r="L20" s="1"/>
      <c r="M20" s="3">
        <v>274.31900000000002</v>
      </c>
      <c r="N20" s="3">
        <v>2.508</v>
      </c>
    </row>
    <row r="21" spans="1:14" ht="24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3"/>
      <c r="N21" s="3"/>
    </row>
    <row r="22" spans="1:14" ht="24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3"/>
      <c r="N22" s="3"/>
    </row>
    <row r="24" spans="1:14" ht="15" x14ac:dyDescent="0.25">
      <c r="A24"/>
      <c r="B24"/>
      <c r="C24"/>
    </row>
    <row r="25" spans="1:14" ht="15" x14ac:dyDescent="0.25">
      <c r="A25"/>
      <c r="B25"/>
      <c r="C25"/>
    </row>
    <row r="26" spans="1:14" ht="15" x14ac:dyDescent="0.25">
      <c r="A26"/>
      <c r="B26"/>
      <c r="C26"/>
    </row>
    <row r="27" spans="1:14" ht="15" x14ac:dyDescent="0.25">
      <c r="A27"/>
      <c r="B27"/>
      <c r="C27"/>
    </row>
    <row r="28" spans="1:14" ht="15" x14ac:dyDescent="0.25">
      <c r="A28"/>
      <c r="B28"/>
      <c r="C28"/>
    </row>
    <row r="29" spans="1:14" ht="15" x14ac:dyDescent="0.25">
      <c r="A29"/>
      <c r="B29"/>
      <c r="C29"/>
    </row>
    <row r="30" spans="1:14" ht="15" x14ac:dyDescent="0.25">
      <c r="A30"/>
      <c r="B30"/>
      <c r="C30"/>
    </row>
    <row r="31" spans="1:14" ht="15" x14ac:dyDescent="0.25">
      <c r="A31"/>
      <c r="B31"/>
      <c r="C31"/>
    </row>
    <row r="32" spans="1:14" ht="15" x14ac:dyDescent="0.25">
      <c r="A32"/>
      <c r="B32"/>
      <c r="C32"/>
    </row>
    <row r="33" spans="1:3" ht="15" x14ac:dyDescent="0.25">
      <c r="A33"/>
      <c r="B33"/>
      <c r="C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41"/>
  <sheetViews>
    <sheetView tabSelected="1" zoomScale="90" workbookViewId="0">
      <selection activeCell="AA17" sqref="AA17"/>
    </sheetView>
  </sheetViews>
  <sheetFormatPr defaultRowHeight="15" x14ac:dyDescent="0.25"/>
  <cols>
    <col min="1" max="1" width="9.42578125" bestFit="1" customWidth="1"/>
    <col min="2" max="2" width="9.7109375" customWidth="1"/>
    <col min="5" max="5" width="9.7109375" bestFit="1" customWidth="1"/>
    <col min="6" max="6" width="14.42578125" customWidth="1"/>
    <col min="7" max="7" width="15.7109375" customWidth="1"/>
    <col min="8" max="8" width="12.140625" bestFit="1" customWidth="1"/>
    <col min="9" max="9" width="12" bestFit="1" customWidth="1"/>
    <col min="10" max="11" width="12.140625" bestFit="1" customWidth="1"/>
    <col min="12" max="12" width="11.85546875" customWidth="1"/>
    <col min="13" max="13" width="12.140625" bestFit="1" customWidth="1"/>
    <col min="15" max="15" width="11" customWidth="1"/>
    <col min="16" max="16" width="11.7109375" customWidth="1"/>
    <col min="17" max="17" width="11.85546875" customWidth="1"/>
    <col min="20" max="20" width="10.7109375" customWidth="1"/>
  </cols>
  <sheetData>
    <row r="1" spans="1:25" x14ac:dyDescent="0.25">
      <c r="A1" t="s">
        <v>50</v>
      </c>
      <c r="B1" t="s">
        <v>52</v>
      </c>
      <c r="C1" t="s">
        <v>74</v>
      </c>
      <c r="D1" t="s">
        <v>73</v>
      </c>
      <c r="E1" t="s">
        <v>73</v>
      </c>
      <c r="Q1" s="19" t="s">
        <v>81</v>
      </c>
      <c r="R1" s="19"/>
      <c r="S1" s="19"/>
      <c r="U1" s="10" t="s">
        <v>99</v>
      </c>
      <c r="V1" s="10"/>
    </row>
    <row r="2" spans="1:25" ht="15.75" x14ac:dyDescent="0.25">
      <c r="A2" s="11" t="s">
        <v>51</v>
      </c>
      <c r="C2" t="s">
        <v>70</v>
      </c>
      <c r="D2" t="s">
        <v>70</v>
      </c>
      <c r="E2" t="s">
        <v>70</v>
      </c>
      <c r="F2" t="s">
        <v>71</v>
      </c>
      <c r="G2" t="s">
        <v>71</v>
      </c>
      <c r="H2" t="s">
        <v>75</v>
      </c>
      <c r="I2" t="s">
        <v>75</v>
      </c>
      <c r="J2" t="s">
        <v>75</v>
      </c>
      <c r="K2" t="s">
        <v>80</v>
      </c>
      <c r="L2" t="s">
        <v>80</v>
      </c>
      <c r="M2" t="s">
        <v>80</v>
      </c>
      <c r="N2" t="s">
        <v>79</v>
      </c>
      <c r="O2" t="s">
        <v>79</v>
      </c>
      <c r="P2" t="s">
        <v>79</v>
      </c>
      <c r="Q2" s="19" t="s">
        <v>79</v>
      </c>
      <c r="R2" s="19" t="s">
        <v>79</v>
      </c>
      <c r="S2" s="19" t="s">
        <v>79</v>
      </c>
      <c r="U2" t="s">
        <v>79</v>
      </c>
    </row>
    <row r="3" spans="1:25" x14ac:dyDescent="0.25">
      <c r="A3" s="14"/>
      <c r="B3" s="14" t="s">
        <v>76</v>
      </c>
      <c r="C3" s="14" t="s">
        <v>52</v>
      </c>
      <c r="D3" s="14" t="s">
        <v>68</v>
      </c>
      <c r="E3" s="14" t="s">
        <v>69</v>
      </c>
      <c r="F3" t="s">
        <v>117</v>
      </c>
      <c r="G3" t="s">
        <v>118</v>
      </c>
      <c r="H3" t="s">
        <v>52</v>
      </c>
      <c r="I3" t="s">
        <v>68</v>
      </c>
      <c r="J3" t="s">
        <v>69</v>
      </c>
      <c r="K3" s="20" t="s">
        <v>52</v>
      </c>
      <c r="L3" s="20" t="s">
        <v>68</v>
      </c>
      <c r="M3" s="20" t="s">
        <v>69</v>
      </c>
      <c r="N3" t="s">
        <v>52</v>
      </c>
      <c r="O3" t="s">
        <v>68</v>
      </c>
      <c r="P3" t="s">
        <v>69</v>
      </c>
      <c r="Q3" s="19" t="s">
        <v>52</v>
      </c>
      <c r="R3" s="19" t="s">
        <v>68</v>
      </c>
      <c r="S3" s="19" t="s">
        <v>69</v>
      </c>
      <c r="U3" t="s">
        <v>52</v>
      </c>
      <c r="V3" t="s">
        <v>68</v>
      </c>
      <c r="W3" t="s">
        <v>69</v>
      </c>
    </row>
    <row r="4" spans="1:25" x14ac:dyDescent="0.25">
      <c r="A4" s="14" t="s">
        <v>53</v>
      </c>
      <c r="B4" s="14">
        <v>50</v>
      </c>
      <c r="C4" s="14">
        <v>182.70580000000001</v>
      </c>
      <c r="D4" s="14">
        <v>0</v>
      </c>
      <c r="E4" s="14">
        <v>0</v>
      </c>
      <c r="F4">
        <v>97.5</v>
      </c>
      <c r="G4">
        <v>2.5</v>
      </c>
      <c r="H4">
        <f>C4*B4/Constants!$M$14</f>
        <v>106.11325357184343</v>
      </c>
      <c r="I4">
        <f>D4*B4/Constants!$M$9</f>
        <v>0</v>
      </c>
      <c r="J4">
        <f>E4*B4/Constants!$M$15</f>
        <v>0</v>
      </c>
      <c r="K4" s="20">
        <f>H4*Constants!$G$14</f>
        <v>424.45301428737372</v>
      </c>
      <c r="L4" s="20">
        <f>I4*Constants!$G$9</f>
        <v>0</v>
      </c>
      <c r="M4" s="20">
        <f>J4*Constants!$G$15</f>
        <v>0</v>
      </c>
      <c r="N4">
        <f>K4*F4/1000</f>
        <v>41.384168893018938</v>
      </c>
      <c r="O4">
        <f>L4*F4/1000</f>
        <v>0</v>
      </c>
      <c r="P4">
        <f>M4*F4/1000</f>
        <v>0</v>
      </c>
      <c r="Q4" s="19">
        <f>K4*G4/1000</f>
        <v>1.0611325357184345</v>
      </c>
      <c r="R4" s="19">
        <f t="shared" ref="R4:S6" si="0">L4*2.5/1000</f>
        <v>0</v>
      </c>
      <c r="S4" s="19">
        <f t="shared" si="0"/>
        <v>0</v>
      </c>
      <c r="U4">
        <f>N16-N4</f>
        <v>-41.384168893018938</v>
      </c>
      <c r="V4">
        <f>O16+R16-O4</f>
        <v>20.811636581629259</v>
      </c>
      <c r="W4">
        <f>P16+S16-P4</f>
        <v>16.29941493587561</v>
      </c>
      <c r="Y4" s="18"/>
    </row>
    <row r="5" spans="1:25" x14ac:dyDescent="0.25">
      <c r="A5" s="14" t="s">
        <v>54</v>
      </c>
      <c r="B5" s="14">
        <v>50</v>
      </c>
      <c r="C5" s="14">
        <v>178.45330000000001</v>
      </c>
      <c r="D5" s="14">
        <v>0</v>
      </c>
      <c r="E5" s="14">
        <v>0</v>
      </c>
      <c r="F5">
        <v>97.5</v>
      </c>
      <c r="G5">
        <v>2.5</v>
      </c>
      <c r="H5">
        <f>C5*B5/Constants!$M$14</f>
        <v>103.643454524335</v>
      </c>
      <c r="I5">
        <f>D5*B5/Constants!$M$9</f>
        <v>0</v>
      </c>
      <c r="J5">
        <f>E5*B5/Constants!$M$15</f>
        <v>0</v>
      </c>
      <c r="K5" s="20">
        <f>H5*Constants!$G$14</f>
        <v>414.57381809733999</v>
      </c>
      <c r="L5" s="20">
        <f>I5*Constants!$G$9</f>
        <v>0</v>
      </c>
      <c r="M5" s="20">
        <f>J5*Constants!$G$15</f>
        <v>0</v>
      </c>
      <c r="N5">
        <f t="shared" ref="N5:N18" si="1">K5*F5/1000</f>
        <v>40.42094726449065</v>
      </c>
      <c r="O5">
        <f t="shared" ref="O5:O17" si="2">L5*F5/1000</f>
        <v>0</v>
      </c>
      <c r="P5">
        <f t="shared" ref="P5:P18" si="3">M5*F5/1000</f>
        <v>0</v>
      </c>
      <c r="Q5" s="19">
        <f>K5*G5/1000</f>
        <v>1.0364345452433499</v>
      </c>
      <c r="R5" s="19">
        <f t="shared" si="0"/>
        <v>0</v>
      </c>
      <c r="S5" s="19">
        <f t="shared" si="0"/>
        <v>0</v>
      </c>
      <c r="U5">
        <f>N17-N5</f>
        <v>-40.42094726449065</v>
      </c>
      <c r="V5">
        <f>O17+R17-O5</f>
        <v>20.562135316059415</v>
      </c>
      <c r="W5">
        <f t="shared" ref="W5:W6" si="4">P17+S17-P5</f>
        <v>16.798908182953131</v>
      </c>
      <c r="Y5" s="18">
        <f>-(AVERAGE(V4:V6)+AVERAGE(W4:W6))/AVERAGE(U4:U6)</f>
        <v>0.93751757348304177</v>
      </c>
    </row>
    <row r="6" spans="1:25" x14ac:dyDescent="0.25">
      <c r="A6" s="14" t="s">
        <v>55</v>
      </c>
      <c r="B6" s="14">
        <v>50</v>
      </c>
      <c r="C6" s="14">
        <v>148.6456</v>
      </c>
      <c r="D6" s="14">
        <v>0</v>
      </c>
      <c r="E6" s="14">
        <v>0</v>
      </c>
      <c r="F6">
        <v>97.5</v>
      </c>
      <c r="G6">
        <v>2.5</v>
      </c>
      <c r="H6">
        <f>C6*B6/Constants!$M$14</f>
        <v>86.331513532349859</v>
      </c>
      <c r="I6">
        <f>D6*B6/Constants!$M$9</f>
        <v>0</v>
      </c>
      <c r="J6">
        <f>E6*B6/Constants!$M$15</f>
        <v>0</v>
      </c>
      <c r="K6" s="20">
        <f>H6*Constants!$G$14</f>
        <v>345.32605412939944</v>
      </c>
      <c r="L6" s="20">
        <f>I6*Constants!$G$9</f>
        <v>0</v>
      </c>
      <c r="M6" s="20">
        <f>J6*Constants!$G$15</f>
        <v>0</v>
      </c>
      <c r="N6">
        <f t="shared" si="1"/>
        <v>33.669290277616447</v>
      </c>
      <c r="O6">
        <f t="shared" si="2"/>
        <v>0</v>
      </c>
      <c r="P6">
        <f t="shared" si="3"/>
        <v>0</v>
      </c>
      <c r="Q6" s="19">
        <f>K6*G6/1000</f>
        <v>0.86331513532349857</v>
      </c>
      <c r="R6" s="19">
        <f t="shared" si="0"/>
        <v>0</v>
      </c>
      <c r="S6" s="19">
        <f t="shared" si="0"/>
        <v>0</v>
      </c>
      <c r="U6">
        <f t="shared" ref="U6" si="5">N18-N6</f>
        <v>-33.669290277616447</v>
      </c>
      <c r="V6">
        <f t="shared" ref="V6" si="6">O18+R18-O6</f>
        <v>19.233231615932858</v>
      </c>
      <c r="W6">
        <f t="shared" si="4"/>
        <v>14.553958688003632</v>
      </c>
      <c r="Y6" s="18"/>
    </row>
    <row r="7" spans="1:25" x14ac:dyDescent="0.25">
      <c r="A7" s="14" t="s">
        <v>56</v>
      </c>
      <c r="B7" s="14">
        <v>50</v>
      </c>
      <c r="C7" s="14">
        <v>0</v>
      </c>
      <c r="D7" s="14">
        <v>135.83459999999999</v>
      </c>
      <c r="E7" s="14">
        <v>79.347200000000001</v>
      </c>
      <c r="F7">
        <f>F4-G4</f>
        <v>95</v>
      </c>
      <c r="G7">
        <v>2.5</v>
      </c>
      <c r="H7">
        <f>C7*B7/Constants!$M$14</f>
        <v>0</v>
      </c>
      <c r="I7">
        <f>D7*B7/Constants!$M$9</f>
        <v>113.09748218210883</v>
      </c>
      <c r="J7">
        <f>E7*B7/Constants!$M$15</f>
        <v>45.027352173419594</v>
      </c>
      <c r="K7" s="20">
        <f>H7*Constants!$G$14</f>
        <v>0</v>
      </c>
      <c r="L7" s="20">
        <f>I7*Constants!$G$9</f>
        <v>226.19496436421767</v>
      </c>
      <c r="M7" s="20">
        <f>J7*Constants!$G$15</f>
        <v>180.10940869367838</v>
      </c>
      <c r="N7">
        <f t="shared" si="1"/>
        <v>0</v>
      </c>
      <c r="O7">
        <f>L7*F7/1000</f>
        <v>21.488521614600678</v>
      </c>
      <c r="P7">
        <f t="shared" si="3"/>
        <v>17.110393825899447</v>
      </c>
      <c r="Q7" s="19">
        <f>K7*G7/1000+Q4</f>
        <v>1.0611325357184345</v>
      </c>
      <c r="R7" s="19">
        <f t="shared" ref="R7:R18" si="7">L7*2.5/1000+R4</f>
        <v>0.56548741091054422</v>
      </c>
      <c r="S7" s="19">
        <f t="shared" ref="S7:S18" si="8">M7*2.5/1000+S4</f>
        <v>0.45027352173419594</v>
      </c>
    </row>
    <row r="8" spans="1:25" x14ac:dyDescent="0.25">
      <c r="A8" s="14" t="s">
        <v>57</v>
      </c>
      <c r="B8" s="14">
        <v>50</v>
      </c>
      <c r="C8" s="14">
        <v>0</v>
      </c>
      <c r="D8" s="14">
        <v>97.225099999999998</v>
      </c>
      <c r="E8" s="14">
        <v>57.730200000000004</v>
      </c>
      <c r="F8">
        <f>F5-G5</f>
        <v>95</v>
      </c>
      <c r="G8">
        <v>2.5</v>
      </c>
      <c r="H8">
        <f>C8*B8/Constants!$M$14</f>
        <v>0</v>
      </c>
      <c r="I8">
        <f>D8*B8/Constants!$M$9</f>
        <v>80.950759341903691</v>
      </c>
      <c r="J8">
        <f>E8*B8/Constants!$M$15</f>
        <v>32.760299625468164</v>
      </c>
      <c r="K8" s="20">
        <f>H8*Constants!$G$14</f>
        <v>0</v>
      </c>
      <c r="L8" s="20">
        <f>I8*Constants!$G$9</f>
        <v>161.90151868380738</v>
      </c>
      <c r="M8" s="20">
        <f>J8*Constants!$G$15</f>
        <v>131.04119850187266</v>
      </c>
      <c r="N8">
        <f t="shared" si="1"/>
        <v>0</v>
      </c>
      <c r="O8">
        <f t="shared" si="2"/>
        <v>15.380644274961702</v>
      </c>
      <c r="P8">
        <f t="shared" si="3"/>
        <v>12.448913857677903</v>
      </c>
      <c r="Q8" s="19">
        <f>K8*G8/1000+Q5</f>
        <v>1.0364345452433499</v>
      </c>
      <c r="R8" s="19">
        <f t="shared" si="7"/>
        <v>0.40475379670951844</v>
      </c>
      <c r="S8" s="19">
        <f t="shared" si="8"/>
        <v>0.32760299625468164</v>
      </c>
    </row>
    <row r="9" spans="1:25" x14ac:dyDescent="0.25">
      <c r="A9" s="14" t="s">
        <v>58</v>
      </c>
      <c r="B9" s="14">
        <v>50</v>
      </c>
      <c r="C9" s="14">
        <v>0</v>
      </c>
      <c r="D9" s="14">
        <v>122.4957</v>
      </c>
      <c r="E9" s="14">
        <v>71.316500000000005</v>
      </c>
      <c r="F9">
        <f>F6-G6</f>
        <v>95</v>
      </c>
      <c r="G9">
        <v>2.5</v>
      </c>
      <c r="H9">
        <f>C9*B9/Constants!$M$14</f>
        <v>0</v>
      </c>
      <c r="I9">
        <f>D9*B9/Constants!$M$9</f>
        <v>101.99135749017518</v>
      </c>
      <c r="J9">
        <f>E9*B9/Constants!$M$15</f>
        <v>40.470150947679038</v>
      </c>
      <c r="K9" s="20">
        <f>H9*Constants!$G$14</f>
        <v>0</v>
      </c>
      <c r="L9" s="20">
        <f>I9*Constants!$G$9</f>
        <v>203.98271498035035</v>
      </c>
      <c r="M9" s="20">
        <f>J9*Constants!$G$15</f>
        <v>161.88060379071615</v>
      </c>
      <c r="N9">
        <f t="shared" si="1"/>
        <v>0</v>
      </c>
      <c r="O9">
        <f t="shared" si="2"/>
        <v>19.378357923133283</v>
      </c>
      <c r="P9">
        <f t="shared" si="3"/>
        <v>15.378657360118034</v>
      </c>
      <c r="Q9" s="19">
        <f>K9*G9/1000+Q6</f>
        <v>0.86331513532349857</v>
      </c>
      <c r="R9" s="19">
        <f t="shared" si="7"/>
        <v>0.50995678745087591</v>
      </c>
      <c r="S9" s="19">
        <f t="shared" si="8"/>
        <v>0.40470150947679034</v>
      </c>
    </row>
    <row r="10" spans="1:25" x14ac:dyDescent="0.25">
      <c r="A10" s="14" t="s">
        <v>59</v>
      </c>
      <c r="B10" s="14">
        <v>50</v>
      </c>
      <c r="C10" s="14">
        <v>0</v>
      </c>
      <c r="D10" s="14">
        <v>110.3023</v>
      </c>
      <c r="E10" s="14">
        <v>64.756600000000006</v>
      </c>
      <c r="F10">
        <f t="shared" ref="F10:F18" si="9">F7-G7</f>
        <v>92.5</v>
      </c>
      <c r="G10">
        <v>2.5</v>
      </c>
      <c r="H10">
        <f>C10*B10/Constants!$M$14</f>
        <v>0</v>
      </c>
      <c r="I10">
        <f>D10*B10/Constants!$M$9</f>
        <v>91.83898954239659</v>
      </c>
      <c r="J10">
        <f>E10*B10/Constants!$M$15</f>
        <v>36.74758824197027</v>
      </c>
      <c r="K10" s="20">
        <f>H10*Constants!$G$14</f>
        <v>0</v>
      </c>
      <c r="L10" s="20">
        <f>I10*Constants!$G$9</f>
        <v>183.67797908479318</v>
      </c>
      <c r="M10" s="20">
        <f>J10*Constants!$G$15</f>
        <v>146.99035296788108</v>
      </c>
      <c r="N10">
        <f t="shared" si="1"/>
        <v>0</v>
      </c>
      <c r="O10">
        <f t="shared" si="2"/>
        <v>16.990213065343372</v>
      </c>
      <c r="P10">
        <f t="shared" si="3"/>
        <v>13.596607649529</v>
      </c>
      <c r="Q10" s="19">
        <f t="shared" ref="Q10:Q17" si="10">K10*G10/1000+Q7</f>
        <v>1.0611325357184345</v>
      </c>
      <c r="R10" s="19">
        <f t="shared" si="7"/>
        <v>1.0246823586225271</v>
      </c>
      <c r="S10" s="19">
        <f t="shared" si="8"/>
        <v>0.81774940415389863</v>
      </c>
    </row>
    <row r="11" spans="1:25" x14ac:dyDescent="0.25">
      <c r="A11" s="14" t="s">
        <v>60</v>
      </c>
      <c r="B11" s="14">
        <v>50</v>
      </c>
      <c r="C11" s="14">
        <v>0</v>
      </c>
      <c r="D11" s="14">
        <v>131.77680000000001</v>
      </c>
      <c r="E11" s="14">
        <v>78.681399999999996</v>
      </c>
      <c r="F11">
        <f t="shared" si="9"/>
        <v>92.5</v>
      </c>
      <c r="G11">
        <v>2.5</v>
      </c>
      <c r="H11">
        <f>C11*B11/Constants!$M$14</f>
        <v>0</v>
      </c>
      <c r="I11">
        <f>D11*B11/Constants!$M$9</f>
        <v>109.71891027775928</v>
      </c>
      <c r="J11">
        <f>E11*B11/Constants!$M$15</f>
        <v>44.649528997843603</v>
      </c>
      <c r="K11" s="20">
        <f>H11*Constants!$G$14</f>
        <v>0</v>
      </c>
      <c r="L11" s="20">
        <f>I11*Constants!$G$9</f>
        <v>219.43782055551856</v>
      </c>
      <c r="M11" s="20">
        <f>J11*Constants!$G$15</f>
        <v>178.59811599137441</v>
      </c>
      <c r="N11">
        <f t="shared" si="1"/>
        <v>0</v>
      </c>
      <c r="O11">
        <f t="shared" si="2"/>
        <v>20.297998401385467</v>
      </c>
      <c r="P11">
        <f t="shared" si="3"/>
        <v>16.520325729202135</v>
      </c>
      <c r="Q11" s="19">
        <f t="shared" si="10"/>
        <v>1.0364345452433499</v>
      </c>
      <c r="R11" s="19">
        <f t="shared" si="7"/>
        <v>0.95334834809831492</v>
      </c>
      <c r="S11" s="19">
        <f t="shared" si="8"/>
        <v>0.77409828623311772</v>
      </c>
    </row>
    <row r="12" spans="1:25" x14ac:dyDescent="0.25">
      <c r="A12" s="14" t="s">
        <v>61</v>
      </c>
      <c r="B12" s="14">
        <v>50</v>
      </c>
      <c r="C12" s="14">
        <v>0</v>
      </c>
      <c r="D12" s="14">
        <v>91.018600000000006</v>
      </c>
      <c r="E12" s="14">
        <v>50.585099999999997</v>
      </c>
      <c r="F12">
        <f t="shared" si="9"/>
        <v>92.5</v>
      </c>
      <c r="G12">
        <v>2.5</v>
      </c>
      <c r="H12">
        <f>C12*B12/Constants!$M$14</f>
        <v>0</v>
      </c>
      <c r="I12">
        <f>D12*B12/Constants!$M$9</f>
        <v>75.783154599347242</v>
      </c>
      <c r="J12">
        <f>E12*B12/Constants!$M$15</f>
        <v>28.705652025876741</v>
      </c>
      <c r="K12" s="20">
        <f>H12*Constants!$G$14</f>
        <v>0</v>
      </c>
      <c r="L12" s="20">
        <f>I12*Constants!$G$9</f>
        <v>151.56630919869448</v>
      </c>
      <c r="M12" s="20">
        <f>J12*Constants!$G$15</f>
        <v>114.82260810350697</v>
      </c>
      <c r="N12">
        <f t="shared" si="1"/>
        <v>0</v>
      </c>
      <c r="O12">
        <f t="shared" si="2"/>
        <v>14.01988360087924</v>
      </c>
      <c r="P12">
        <f t="shared" si="3"/>
        <v>10.621091249574395</v>
      </c>
      <c r="Q12" s="19">
        <f t="shared" si="10"/>
        <v>0.86331513532349857</v>
      </c>
      <c r="R12" s="19">
        <f t="shared" si="7"/>
        <v>0.8888725604476122</v>
      </c>
      <c r="S12" s="19">
        <f t="shared" si="8"/>
        <v>0.69175802973555778</v>
      </c>
    </row>
    <row r="13" spans="1:25" x14ac:dyDescent="0.25">
      <c r="A13" s="14" t="s">
        <v>62</v>
      </c>
      <c r="B13" s="14">
        <v>50</v>
      </c>
      <c r="C13" s="14">
        <v>0</v>
      </c>
      <c r="D13" s="14">
        <v>97.180300000000003</v>
      </c>
      <c r="E13" s="14">
        <v>55.359099999999998</v>
      </c>
      <c r="F13">
        <f t="shared" si="9"/>
        <v>90</v>
      </c>
      <c r="G13">
        <v>2.5</v>
      </c>
      <c r="H13">
        <f>C13*B13/Constants!$M$14</f>
        <v>0</v>
      </c>
      <c r="I13">
        <f>D13*B13/Constants!$M$9</f>
        <v>80.913458336108718</v>
      </c>
      <c r="J13">
        <f>E13*B13/Constants!$M$15</f>
        <v>31.414765633866757</v>
      </c>
      <c r="K13" s="20">
        <f>H13*Constants!$G$14</f>
        <v>0</v>
      </c>
      <c r="L13" s="20">
        <f>I13*Constants!$G$9</f>
        <v>161.82691667221744</v>
      </c>
      <c r="M13" s="20">
        <f>J13*Constants!$G$15</f>
        <v>125.65906253546703</v>
      </c>
      <c r="N13">
        <f t="shared" si="1"/>
        <v>0</v>
      </c>
      <c r="O13">
        <f>L13*F13/1000</f>
        <v>14.564422500499569</v>
      </c>
      <c r="P13">
        <f t="shared" si="3"/>
        <v>11.309315628192033</v>
      </c>
      <c r="Q13" s="19">
        <f t="shared" si="10"/>
        <v>1.0611325357184345</v>
      </c>
      <c r="R13" s="19">
        <f t="shared" si="7"/>
        <v>1.4292496503030707</v>
      </c>
      <c r="S13" s="19">
        <f t="shared" si="8"/>
        <v>1.1318970604925662</v>
      </c>
    </row>
    <row r="14" spans="1:25" x14ac:dyDescent="0.25">
      <c r="A14" s="14" t="s">
        <v>63</v>
      </c>
      <c r="B14" s="14">
        <v>50</v>
      </c>
      <c r="C14" s="14">
        <v>0</v>
      </c>
      <c r="D14" s="14">
        <v>127.6575</v>
      </c>
      <c r="E14" s="14">
        <v>76.605999999999995</v>
      </c>
      <c r="F14">
        <f t="shared" si="9"/>
        <v>90</v>
      </c>
      <c r="G14">
        <v>2.5</v>
      </c>
      <c r="H14">
        <f>C14*B14/Constants!$M$14</f>
        <v>0</v>
      </c>
      <c r="I14">
        <f>D14*B14/Constants!$M$9</f>
        <v>106.28913275161527</v>
      </c>
      <c r="J14">
        <f>E14*B14/Constants!$M$15</f>
        <v>43.47179661786403</v>
      </c>
      <c r="K14" s="20">
        <f>H14*Constants!$G$14</f>
        <v>0</v>
      </c>
      <c r="L14" s="20">
        <f>I14*Constants!$G$9</f>
        <v>212.57826550323054</v>
      </c>
      <c r="M14" s="20">
        <f>J14*Constants!$G$15</f>
        <v>173.88718647145612</v>
      </c>
      <c r="N14">
        <f t="shared" si="1"/>
        <v>0</v>
      </c>
      <c r="O14">
        <f t="shared" si="2"/>
        <v>19.132043895290749</v>
      </c>
      <c r="P14">
        <f t="shared" si="3"/>
        <v>15.64984678243105</v>
      </c>
      <c r="Q14" s="19">
        <f t="shared" si="10"/>
        <v>1.0364345452433499</v>
      </c>
      <c r="R14" s="19">
        <f t="shared" si="7"/>
        <v>1.4847940118563914</v>
      </c>
      <c r="S14" s="19">
        <f t="shared" si="8"/>
        <v>1.2088162524117581</v>
      </c>
    </row>
    <row r="15" spans="1:25" x14ac:dyDescent="0.25">
      <c r="A15" s="14" t="s">
        <v>64</v>
      </c>
      <c r="B15" s="14">
        <v>50</v>
      </c>
      <c r="C15" s="14">
        <v>0</v>
      </c>
      <c r="D15" s="14">
        <v>93.075000000000003</v>
      </c>
      <c r="E15" s="14">
        <v>51.788600000000002</v>
      </c>
      <c r="F15">
        <f t="shared" si="9"/>
        <v>90</v>
      </c>
      <c r="G15">
        <v>2.5</v>
      </c>
      <c r="H15">
        <f>C15*B15/Constants!$M$14</f>
        <v>0</v>
      </c>
      <c r="I15">
        <f>D15*B15/Constants!$M$9</f>
        <v>77.495337374275621</v>
      </c>
      <c r="J15">
        <f>E15*B15/Constants!$M$15</f>
        <v>29.388605152650101</v>
      </c>
      <c r="K15" s="20">
        <f>H15*Constants!$G$14</f>
        <v>0</v>
      </c>
      <c r="L15" s="20">
        <f>I15*Constants!$G$9</f>
        <v>154.99067474855124</v>
      </c>
      <c r="M15" s="20">
        <f>J15*Constants!$G$15</f>
        <v>117.5544206106004</v>
      </c>
      <c r="N15">
        <f t="shared" si="1"/>
        <v>0</v>
      </c>
      <c r="O15">
        <f t="shared" si="2"/>
        <v>13.949160727369613</v>
      </c>
      <c r="P15">
        <f t="shared" si="3"/>
        <v>10.579897854954037</v>
      </c>
      <c r="Q15" s="19">
        <f t="shared" si="10"/>
        <v>0.86331513532349857</v>
      </c>
      <c r="R15" s="19">
        <f t="shared" si="7"/>
        <v>1.2763492473189904</v>
      </c>
      <c r="S15" s="19">
        <f t="shared" si="8"/>
        <v>0.98564408126205882</v>
      </c>
    </row>
    <row r="16" spans="1:25" x14ac:dyDescent="0.25">
      <c r="A16" s="14" t="s">
        <v>65</v>
      </c>
      <c r="B16" s="14">
        <v>50</v>
      </c>
      <c r="C16" s="14">
        <v>0</v>
      </c>
      <c r="D16" s="14">
        <v>129.3279</v>
      </c>
      <c r="E16" s="14">
        <v>74.245000000000005</v>
      </c>
      <c r="F16">
        <f t="shared" si="9"/>
        <v>87.5</v>
      </c>
      <c r="G16">
        <v>2.5</v>
      </c>
      <c r="H16">
        <f>C16*B16/Constants!$M$14</f>
        <v>0</v>
      </c>
      <c r="I16">
        <f>D16*B16/Constants!$M$9</f>
        <v>107.67992739625659</v>
      </c>
      <c r="J16">
        <f>E16*B16/Constants!$M$15</f>
        <v>42.131994098286235</v>
      </c>
      <c r="K16" s="20">
        <f>H16*Constants!$G$14</f>
        <v>0</v>
      </c>
      <c r="L16" s="20">
        <f>I16*Constants!$G$9</f>
        <v>215.35985479251318</v>
      </c>
      <c r="M16" s="20">
        <f>J16*Constants!$G$15</f>
        <v>168.52797639314494</v>
      </c>
      <c r="N16">
        <f>K16*F16/1000</f>
        <v>0</v>
      </c>
      <c r="O16">
        <f>L16*F16/1000</f>
        <v>18.843987294344906</v>
      </c>
      <c r="P16">
        <f t="shared" si="3"/>
        <v>14.746197934400183</v>
      </c>
      <c r="Q16" s="19">
        <f t="shared" si="10"/>
        <v>1.0611325357184345</v>
      </c>
      <c r="R16" s="19">
        <f t="shared" si="7"/>
        <v>1.9676492872843536</v>
      </c>
      <c r="S16" s="19">
        <f t="shared" si="8"/>
        <v>1.5532170014754285</v>
      </c>
    </row>
    <row r="17" spans="1:25" x14ac:dyDescent="0.25">
      <c r="A17" s="14" t="s">
        <v>66</v>
      </c>
      <c r="B17" s="14">
        <v>50</v>
      </c>
      <c r="C17" s="14">
        <v>0</v>
      </c>
      <c r="D17" s="14">
        <v>127.2925</v>
      </c>
      <c r="E17" s="14">
        <v>76.313500000000005</v>
      </c>
      <c r="F17">
        <f t="shared" si="9"/>
        <v>87.5</v>
      </c>
      <c r="G17">
        <v>2.5</v>
      </c>
      <c r="H17">
        <f>C17*B17/Constants!$M$14</f>
        <v>0</v>
      </c>
      <c r="I17">
        <f>D17*B17/Constants!$M$9</f>
        <v>105.98522946779458</v>
      </c>
      <c r="J17">
        <f>E17*B17/Constants!$M$15</f>
        <v>43.305810918170472</v>
      </c>
      <c r="K17" s="20">
        <f>H17*Constants!$G$14</f>
        <v>0</v>
      </c>
      <c r="L17" s="20">
        <f>I17*Constants!$G$9</f>
        <v>211.97045893558916</v>
      </c>
      <c r="M17" s="20">
        <f>J17*Constants!$G$15</f>
        <v>173.22324367268189</v>
      </c>
      <c r="N17">
        <f t="shared" si="1"/>
        <v>0</v>
      </c>
      <c r="O17">
        <f t="shared" si="2"/>
        <v>18.547415156864052</v>
      </c>
      <c r="P17">
        <f t="shared" si="3"/>
        <v>15.157033821359667</v>
      </c>
      <c r="Q17" s="19">
        <f t="shared" si="10"/>
        <v>1.0364345452433499</v>
      </c>
      <c r="R17" s="19">
        <f t="shared" si="7"/>
        <v>2.0147201591953641</v>
      </c>
      <c r="S17" s="19">
        <f t="shared" si="8"/>
        <v>1.6418743615934628</v>
      </c>
    </row>
    <row r="18" spans="1:25" x14ac:dyDescent="0.25">
      <c r="A18" s="14" t="s">
        <v>67</v>
      </c>
      <c r="B18" s="14">
        <v>50</v>
      </c>
      <c r="C18" s="14">
        <v>0</v>
      </c>
      <c r="D18" s="14">
        <v>119.8163</v>
      </c>
      <c r="E18" s="14">
        <v>66.416899999999998</v>
      </c>
      <c r="F18">
        <f t="shared" si="9"/>
        <v>87.5</v>
      </c>
      <c r="G18">
        <v>2.5</v>
      </c>
      <c r="H18">
        <f>C18*B18/Constants!$M$14</f>
        <v>0</v>
      </c>
      <c r="I18">
        <f>D18*B18/Constants!$M$9</f>
        <v>99.760457603410373</v>
      </c>
      <c r="J18">
        <f>E18*B18/Constants!$M$15</f>
        <v>37.689762796504368</v>
      </c>
      <c r="K18" s="20">
        <f>H18*Constants!$G$14</f>
        <v>0</v>
      </c>
      <c r="L18" s="20">
        <f>I18*Constants!$G$9</f>
        <v>199.52091520682075</v>
      </c>
      <c r="M18" s="20">
        <f>J18*Constants!$G$15</f>
        <v>150.75905118601747</v>
      </c>
      <c r="N18">
        <f t="shared" si="1"/>
        <v>0</v>
      </c>
      <c r="O18">
        <f>L18*F18/1000</f>
        <v>17.458080080596815</v>
      </c>
      <c r="P18">
        <f t="shared" si="3"/>
        <v>13.19141697877653</v>
      </c>
      <c r="Q18" s="19">
        <f>K18*G18/1000+Q15</f>
        <v>0.86331513532349857</v>
      </c>
      <c r="R18" s="19">
        <f t="shared" si="7"/>
        <v>1.7751515353360423</v>
      </c>
      <c r="S18" s="19">
        <f t="shared" si="8"/>
        <v>1.3625417092271026</v>
      </c>
    </row>
    <row r="21" spans="1:25" x14ac:dyDescent="0.25">
      <c r="A21" t="s">
        <v>50</v>
      </c>
      <c r="B21" t="s">
        <v>83</v>
      </c>
      <c r="Q21" s="19" t="s">
        <v>81</v>
      </c>
      <c r="R21" s="19"/>
      <c r="S21" s="19"/>
      <c r="U21" s="10" t="s">
        <v>99</v>
      </c>
    </row>
    <row r="22" spans="1:25" ht="15.75" x14ac:dyDescent="0.25">
      <c r="A22" s="11" t="s">
        <v>6</v>
      </c>
      <c r="C22" t="s">
        <v>70</v>
      </c>
      <c r="D22" t="s">
        <v>70</v>
      </c>
      <c r="E22" t="s">
        <v>70</v>
      </c>
      <c r="F22" t="s">
        <v>71</v>
      </c>
      <c r="G22" t="s">
        <v>71</v>
      </c>
      <c r="H22" t="s">
        <v>75</v>
      </c>
      <c r="I22" t="s">
        <v>75</v>
      </c>
      <c r="J22" t="s">
        <v>75</v>
      </c>
      <c r="K22" t="s">
        <v>80</v>
      </c>
      <c r="L22" t="s">
        <v>80</v>
      </c>
      <c r="M22" t="s">
        <v>80</v>
      </c>
      <c r="N22" t="s">
        <v>79</v>
      </c>
      <c r="O22" t="s">
        <v>79</v>
      </c>
      <c r="P22" t="s">
        <v>79</v>
      </c>
      <c r="Q22" s="19" t="s">
        <v>79</v>
      </c>
      <c r="R22" s="19" t="s">
        <v>79</v>
      </c>
      <c r="S22" s="19" t="s">
        <v>79</v>
      </c>
      <c r="U22" t="s">
        <v>79</v>
      </c>
    </row>
    <row r="23" spans="1:25" x14ac:dyDescent="0.25">
      <c r="A23" s="14"/>
      <c r="B23" s="14" t="s">
        <v>76</v>
      </c>
      <c r="C23" s="14" t="s">
        <v>52</v>
      </c>
      <c r="D23" s="14" t="s">
        <v>68</v>
      </c>
      <c r="E23" s="14" t="s">
        <v>69</v>
      </c>
      <c r="F23" t="s">
        <v>117</v>
      </c>
      <c r="G23" t="s">
        <v>118</v>
      </c>
      <c r="H23" t="s">
        <v>52</v>
      </c>
      <c r="I23" t="s">
        <v>68</v>
      </c>
      <c r="J23" t="s">
        <v>69</v>
      </c>
      <c r="K23" s="20" t="s">
        <v>52</v>
      </c>
      <c r="L23" s="20" t="s">
        <v>68</v>
      </c>
      <c r="M23" s="20" t="s">
        <v>69</v>
      </c>
      <c r="N23" t="s">
        <v>52</v>
      </c>
      <c r="O23" t="s">
        <v>68</v>
      </c>
      <c r="P23" t="s">
        <v>69</v>
      </c>
      <c r="Q23" s="19" t="s">
        <v>52</v>
      </c>
      <c r="R23" s="19" t="s">
        <v>68</v>
      </c>
      <c r="S23" s="19" t="s">
        <v>69</v>
      </c>
      <c r="U23" t="s">
        <v>52</v>
      </c>
      <c r="V23" t="s">
        <v>68</v>
      </c>
      <c r="W23" t="s">
        <v>69</v>
      </c>
    </row>
    <row r="24" spans="1:25" x14ac:dyDescent="0.25">
      <c r="A24" s="14" t="s">
        <v>84</v>
      </c>
      <c r="B24" s="14">
        <v>50</v>
      </c>
      <c r="C24" s="14">
        <v>147.62129999999999</v>
      </c>
      <c r="D24" s="14">
        <v>106.3259</v>
      </c>
      <c r="E24" s="14">
        <v>0</v>
      </c>
      <c r="F24">
        <f>F4</f>
        <v>97.5</v>
      </c>
      <c r="G24">
        <v>2.5</v>
      </c>
      <c r="H24">
        <f>C24*B24/Constants!$M$14</f>
        <v>85.736612847020552</v>
      </c>
      <c r="I24">
        <f>D24*B24/Constants!$M$9</f>
        <v>88.528192233397718</v>
      </c>
      <c r="J24">
        <f>E24*B24/Constants!$M$15</f>
        <v>0</v>
      </c>
      <c r="K24" s="20">
        <f>H24*Constants!$G$14</f>
        <v>342.94645138808221</v>
      </c>
      <c r="L24" s="20">
        <f>I24*Constants!$G$9</f>
        <v>177.05638446679544</v>
      </c>
      <c r="M24" s="20">
        <f>J24*Constants!$G$15</f>
        <v>0</v>
      </c>
      <c r="N24">
        <f>F24*K24/1000</f>
        <v>33.437279010338017</v>
      </c>
      <c r="O24">
        <f t="shared" ref="O24:O38" si="11">F24*L24/1000</f>
        <v>17.262997485512553</v>
      </c>
      <c r="P24">
        <f>F24*M24/1000</f>
        <v>0</v>
      </c>
      <c r="Q24" s="19">
        <f>K24*G24/1000</f>
        <v>0.85736612847020544</v>
      </c>
      <c r="R24" s="19">
        <f>L24*G24/1000</f>
        <v>0.44264096116698859</v>
      </c>
      <c r="S24" s="19">
        <f>M24*G24/1000</f>
        <v>0</v>
      </c>
      <c r="U24">
        <f>N36-N24+Q36-Q24</f>
        <v>-33.12227842955047</v>
      </c>
      <c r="V24">
        <f>O36-O24+R36-R24</f>
        <v>21.632536801438754</v>
      </c>
      <c r="W24">
        <f>P36-P24+S36-S24</f>
        <v>17.657495176483941</v>
      </c>
    </row>
    <row r="25" spans="1:25" x14ac:dyDescent="0.25">
      <c r="A25" s="14" t="s">
        <v>85</v>
      </c>
      <c r="B25" s="14">
        <v>50</v>
      </c>
      <c r="C25" s="14">
        <v>162.6891</v>
      </c>
      <c r="D25" s="14">
        <v>114.4462</v>
      </c>
      <c r="E25" s="14">
        <v>0</v>
      </c>
      <c r="F25">
        <f t="shared" ref="F25:F38" si="12">F5</f>
        <v>97.5</v>
      </c>
      <c r="G25">
        <v>2.5</v>
      </c>
      <c r="H25">
        <f>C25*B25/Constants!$M$14</f>
        <v>94.487803461493783</v>
      </c>
      <c r="I25">
        <f>D25*B25/Constants!$M$9</f>
        <v>95.289249317258381</v>
      </c>
      <c r="J25">
        <f>E25*B25/Constants!$M$15</f>
        <v>0</v>
      </c>
      <c r="K25" s="20">
        <f>H25*Constants!$G$14</f>
        <v>377.95121384597513</v>
      </c>
      <c r="L25" s="20">
        <f>I25*Constants!$G$9</f>
        <v>190.57849863451676</v>
      </c>
      <c r="M25" s="20">
        <f>J25*Constants!$G$15</f>
        <v>0</v>
      </c>
      <c r="N25">
        <f t="shared" ref="N25:N38" si="13">F25*K25/1000</f>
        <v>36.850243349982577</v>
      </c>
      <c r="O25">
        <f t="shared" si="11"/>
        <v>18.581403616865384</v>
      </c>
      <c r="P25">
        <f t="shared" ref="P25:P38" si="14">F25*M25/1000</f>
        <v>0</v>
      </c>
      <c r="Q25" s="19">
        <f>K25*G25/1000</f>
        <v>0.94487803461493791</v>
      </c>
      <c r="R25" s="19">
        <f>L25*G25/1000</f>
        <v>0.47644624658629192</v>
      </c>
      <c r="S25" s="19">
        <f>M25*G25/1000</f>
        <v>0</v>
      </c>
      <c r="U25">
        <f t="shared" ref="U25:U26" si="15">N37-N25+Q37-Q25</f>
        <v>-36.489485422232548</v>
      </c>
      <c r="V25">
        <f t="shared" ref="V25" si="16">O37-O25+R37-R25</f>
        <v>20.956299124092453</v>
      </c>
      <c r="W25">
        <f t="shared" ref="W25:W26" si="17">P37-P25+S37-S25</f>
        <v>17.896214958574507</v>
      </c>
      <c r="Y25" s="18">
        <f>-(AVERAGE(V24:V26)+AVERAGE(W24:W26))/AVERAGE(U24:U26)</f>
        <v>1.0439244327301642</v>
      </c>
    </row>
    <row r="26" spans="1:25" x14ac:dyDescent="0.25">
      <c r="A26" s="14" t="s">
        <v>86</v>
      </c>
      <c r="B26" s="14">
        <v>50</v>
      </c>
      <c r="C26" s="14">
        <v>173.91069999999999</v>
      </c>
      <c r="D26" s="14">
        <v>122.0249</v>
      </c>
      <c r="E26" s="14">
        <v>0</v>
      </c>
      <c r="F26">
        <f t="shared" si="12"/>
        <v>97.5</v>
      </c>
      <c r="G26">
        <v>2.5</v>
      </c>
      <c r="H26">
        <f>C26*B26/Constants!$M$14</f>
        <v>101.00516900917644</v>
      </c>
      <c r="I26">
        <f>D26*B26/Constants!$M$9</f>
        <v>101.59936388463332</v>
      </c>
      <c r="J26">
        <f>E26*B26/Constants!$M$15</f>
        <v>0</v>
      </c>
      <c r="K26" s="20">
        <f>H26*Constants!$G$14</f>
        <v>404.02067603670577</v>
      </c>
      <c r="L26" s="20">
        <f>I26*Constants!$G$9</f>
        <v>203.19872776926664</v>
      </c>
      <c r="M26" s="20">
        <f>J26*Constants!$G$15</f>
        <v>0</v>
      </c>
      <c r="N26">
        <f t="shared" si="13"/>
        <v>39.39201591357881</v>
      </c>
      <c r="O26">
        <f t="shared" si="11"/>
        <v>19.811875957503496</v>
      </c>
      <c r="P26">
        <f t="shared" si="14"/>
        <v>0</v>
      </c>
      <c r="Q26" s="19">
        <f>K26*G26/1000</f>
        <v>1.0100516900917644</v>
      </c>
      <c r="R26" s="19">
        <f>L26*G26/1000</f>
        <v>0.50799681942316655</v>
      </c>
      <c r="S26" s="19">
        <f>M26*G26/1000</f>
        <v>0</v>
      </c>
      <c r="U26">
        <f t="shared" si="15"/>
        <v>-39.019635265419907</v>
      </c>
      <c r="V26">
        <f>O38-O26+R38-R26</f>
        <v>17.804044411510027</v>
      </c>
      <c r="W26">
        <f t="shared" si="17"/>
        <v>17.456381228010439</v>
      </c>
    </row>
    <row r="27" spans="1:25" x14ac:dyDescent="0.25">
      <c r="A27" s="14" t="s">
        <v>87</v>
      </c>
      <c r="B27" s="14">
        <v>50</v>
      </c>
      <c r="C27" s="14">
        <v>54.236800000000002</v>
      </c>
      <c r="D27" s="14">
        <v>170.821</v>
      </c>
      <c r="E27" s="14">
        <v>41.825600000000001</v>
      </c>
      <c r="F27">
        <f t="shared" si="12"/>
        <v>95</v>
      </c>
      <c r="G27">
        <v>2.5</v>
      </c>
      <c r="H27">
        <f>C27*B27/Constants!$M$14</f>
        <v>31.50005807875479</v>
      </c>
      <c r="I27">
        <f>D27*B27/Constants!$M$9</f>
        <v>142.22756943981881</v>
      </c>
      <c r="J27">
        <f>E27*B27/Constants!$M$15</f>
        <v>23.734876858472365</v>
      </c>
      <c r="K27" s="20">
        <f>H27*Constants!$G$14</f>
        <v>126.00023231501916</v>
      </c>
      <c r="L27" s="20">
        <f>I27*Constants!$G$9</f>
        <v>284.45513887963762</v>
      </c>
      <c r="M27" s="20">
        <f>J27*Constants!$G$15</f>
        <v>94.93950743388946</v>
      </c>
      <c r="N27">
        <f t="shared" si="13"/>
        <v>11.970022069926822</v>
      </c>
      <c r="O27">
        <f t="shared" si="11"/>
        <v>27.023238193565572</v>
      </c>
      <c r="P27">
        <f t="shared" si="14"/>
        <v>9.0192532062194992</v>
      </c>
      <c r="Q27" s="19">
        <f>K27*G27/1000+Q24</f>
        <v>1.1723667092577532</v>
      </c>
      <c r="R27" s="19">
        <f>L27*G27/1000+R24</f>
        <v>1.1537788083660825</v>
      </c>
      <c r="S27" s="19">
        <f>M27*G27/1000+S24</f>
        <v>0.23734876858472365</v>
      </c>
    </row>
    <row r="28" spans="1:25" x14ac:dyDescent="0.25">
      <c r="A28" s="14" t="s">
        <v>88</v>
      </c>
      <c r="B28" s="14">
        <v>50</v>
      </c>
      <c r="C28" s="14">
        <v>62.115299999999998</v>
      </c>
      <c r="D28" s="14">
        <v>186.08799999999999</v>
      </c>
      <c r="E28" s="14">
        <v>43.775300000000001</v>
      </c>
      <c r="F28">
        <f t="shared" si="12"/>
        <v>95</v>
      </c>
      <c r="G28">
        <v>2.5</v>
      </c>
      <c r="H28">
        <f>C28*B28/Constants!$M$14</f>
        <v>36.075792775002903</v>
      </c>
      <c r="I28">
        <f>D28*B28/Constants!$M$9</f>
        <v>154.93905282088855</v>
      </c>
      <c r="J28">
        <f>E28*B28/Constants!$M$15</f>
        <v>24.84127794801952</v>
      </c>
      <c r="K28" s="20">
        <f>H28*Constants!$G$14</f>
        <v>144.30317110001161</v>
      </c>
      <c r="L28" s="20">
        <f>I28*Constants!$G$9</f>
        <v>309.8781056417771</v>
      </c>
      <c r="M28" s="20">
        <f>J28*Constants!$G$15</f>
        <v>99.365111792078082</v>
      </c>
      <c r="N28">
        <f t="shared" si="13"/>
        <v>13.708801254501102</v>
      </c>
      <c r="O28">
        <f t="shared" si="11"/>
        <v>29.438420035968825</v>
      </c>
      <c r="P28">
        <f t="shared" si="14"/>
        <v>9.4396856202474169</v>
      </c>
      <c r="Q28" s="19">
        <f>K28*G28/1000+Q25</f>
        <v>1.3056359623649669</v>
      </c>
      <c r="R28" s="19">
        <f>L28*G28/1000+R25</f>
        <v>1.2511415106907346</v>
      </c>
      <c r="S28" s="19">
        <f>M28*G28/1000+S25</f>
        <v>0.24841277948019522</v>
      </c>
    </row>
    <row r="29" spans="1:25" x14ac:dyDescent="0.25">
      <c r="A29" s="14" t="s">
        <v>89</v>
      </c>
      <c r="B29" s="14">
        <v>50</v>
      </c>
      <c r="C29" s="14">
        <v>64.116500000000002</v>
      </c>
      <c r="D29" s="14">
        <v>168.554</v>
      </c>
      <c r="E29" s="14">
        <v>38.1783</v>
      </c>
      <c r="F29">
        <f t="shared" si="12"/>
        <v>95</v>
      </c>
      <c r="G29">
        <v>2.5</v>
      </c>
      <c r="H29">
        <f>C29*B29/Constants!$M$14</f>
        <v>37.238064815890347</v>
      </c>
      <c r="I29">
        <f>D29*B29/Constants!$M$9</f>
        <v>140.34003863318458</v>
      </c>
      <c r="J29">
        <f>E29*B29/Constants!$M$15</f>
        <v>21.665134490977188</v>
      </c>
      <c r="K29" s="20">
        <f>H29*Constants!$G$14</f>
        <v>148.95225926356139</v>
      </c>
      <c r="L29" s="20">
        <f>I29*Constants!$G$9</f>
        <v>280.68007726636915</v>
      </c>
      <c r="M29" s="20">
        <f>J29*Constants!$G$15</f>
        <v>86.660537963908752</v>
      </c>
      <c r="N29">
        <f t="shared" si="13"/>
        <v>14.150464630038332</v>
      </c>
      <c r="O29">
        <f t="shared" si="11"/>
        <v>26.664607340305068</v>
      </c>
      <c r="P29">
        <f t="shared" si="14"/>
        <v>8.2327511065713317</v>
      </c>
      <c r="Q29" s="19">
        <f>K29*G29/1000+Q26</f>
        <v>1.382432338250668</v>
      </c>
      <c r="R29" s="19">
        <f t="shared" ref="R29:R37" si="18">L29*G29/1000+R26</f>
        <v>1.2096970125890896</v>
      </c>
      <c r="S29" s="19">
        <f>M29*G29/1000+S26</f>
        <v>0.21665134490977186</v>
      </c>
    </row>
    <row r="30" spans="1:25" x14ac:dyDescent="0.25">
      <c r="A30" s="14" t="s">
        <v>90</v>
      </c>
      <c r="B30" s="14">
        <v>50</v>
      </c>
      <c r="C30" s="14">
        <v>0</v>
      </c>
      <c r="D30" s="14">
        <v>217.72649999999999</v>
      </c>
      <c r="E30" s="14">
        <v>71.914299999999997</v>
      </c>
      <c r="F30">
        <f t="shared" si="12"/>
        <v>92.5</v>
      </c>
      <c r="G30">
        <v>2.5</v>
      </c>
      <c r="H30">
        <f>C30*B30/Constants!$M$14</f>
        <v>0</v>
      </c>
      <c r="I30">
        <f>D30*B30/Constants!$M$9</f>
        <v>181.28163924598678</v>
      </c>
      <c r="J30">
        <f>E30*B30/Constants!$M$15</f>
        <v>40.809385994779248</v>
      </c>
      <c r="K30" s="20">
        <f>H30*Constants!$G$14</f>
        <v>0</v>
      </c>
      <c r="L30" s="20">
        <f>I30*Constants!$G$9</f>
        <v>362.56327849197356</v>
      </c>
      <c r="M30" s="20">
        <f>J30*Constants!$G$15</f>
        <v>163.23754397911699</v>
      </c>
      <c r="N30">
        <f t="shared" si="13"/>
        <v>0</v>
      </c>
      <c r="O30">
        <f t="shared" si="11"/>
        <v>33.53710326050755</v>
      </c>
      <c r="P30">
        <f t="shared" si="14"/>
        <v>15.099472818068321</v>
      </c>
      <c r="Q30" s="19">
        <f>K30*G30/1000+Q27</f>
        <v>1.1723667092577532</v>
      </c>
      <c r="R30" s="19">
        <f t="shared" si="18"/>
        <v>2.0601870045960164</v>
      </c>
      <c r="S30" s="19">
        <f t="shared" ref="S30:S37" si="19">M30*G30/1000+S27</f>
        <v>0.64544262853251611</v>
      </c>
    </row>
    <row r="31" spans="1:25" x14ac:dyDescent="0.25">
      <c r="A31" s="14" t="s">
        <v>91</v>
      </c>
      <c r="B31" s="14">
        <v>50</v>
      </c>
      <c r="C31" s="14">
        <v>0</v>
      </c>
      <c r="D31" s="14">
        <v>182.98660000000001</v>
      </c>
      <c r="E31" s="14">
        <v>60.300400000000003</v>
      </c>
      <c r="F31">
        <f t="shared" si="12"/>
        <v>92.5</v>
      </c>
      <c r="G31">
        <v>2.5</v>
      </c>
      <c r="H31">
        <f>C31*B31/Constants!$M$14</f>
        <v>0</v>
      </c>
      <c r="I31">
        <f>D31*B31/Constants!$M$9</f>
        <v>152.35679078132284</v>
      </c>
      <c r="J31">
        <f>E31*B31/Constants!$M$15</f>
        <v>34.218817387356715</v>
      </c>
      <c r="K31" s="20">
        <f>H31*Constants!$G$14</f>
        <v>0</v>
      </c>
      <c r="L31" s="20">
        <f>I31*Constants!$G$9</f>
        <v>304.71358156264569</v>
      </c>
      <c r="M31" s="20">
        <f>J31*Constants!$G$15</f>
        <v>136.87526954942686</v>
      </c>
      <c r="N31">
        <f t="shared" si="13"/>
        <v>0</v>
      </c>
      <c r="O31">
        <f t="shared" si="11"/>
        <v>28.186006294544725</v>
      </c>
      <c r="P31">
        <f t="shared" si="14"/>
        <v>12.660962433321986</v>
      </c>
      <c r="Q31" s="19">
        <f t="shared" ref="Q31:Q37" si="20">K31*G31/1000+Q28</f>
        <v>1.3056359623649669</v>
      </c>
      <c r="R31" s="19">
        <f t="shared" si="18"/>
        <v>2.0129254645973491</v>
      </c>
      <c r="S31" s="19">
        <f t="shared" si="19"/>
        <v>0.59060095335376239</v>
      </c>
    </row>
    <row r="32" spans="1:25" x14ac:dyDescent="0.25">
      <c r="A32" s="14" t="s">
        <v>92</v>
      </c>
      <c r="B32" s="14">
        <v>50</v>
      </c>
      <c r="C32" s="14">
        <v>0</v>
      </c>
      <c r="D32" s="14">
        <v>7.3254000000000001</v>
      </c>
      <c r="E32" s="14">
        <v>0</v>
      </c>
      <c r="F32" s="12">
        <f t="shared" si="12"/>
        <v>92.5</v>
      </c>
      <c r="G32">
        <v>2.5</v>
      </c>
      <c r="H32" s="12">
        <f>C32*B32/Constants!$M$14</f>
        <v>0</v>
      </c>
      <c r="I32" s="12">
        <f>D32*B32/Constants!$M$9</f>
        <v>6.0992140145207481</v>
      </c>
      <c r="J32" s="12">
        <f>E32*B32/Constants!$M$15</f>
        <v>0</v>
      </c>
      <c r="K32" s="20">
        <f>H32*Constants!$G$14</f>
        <v>0</v>
      </c>
      <c r="L32" s="20">
        <f>I32*Constants!$G$9</f>
        <v>12.198428029041496</v>
      </c>
      <c r="M32" s="20">
        <f>J32*Constants!$G$15</f>
        <v>0</v>
      </c>
      <c r="N32">
        <f t="shared" si="13"/>
        <v>0</v>
      </c>
      <c r="O32">
        <f t="shared" si="11"/>
        <v>1.1283545926863385</v>
      </c>
      <c r="P32">
        <f t="shared" si="14"/>
        <v>0</v>
      </c>
      <c r="Q32" s="19">
        <f t="shared" si="20"/>
        <v>1.382432338250668</v>
      </c>
      <c r="R32" s="19">
        <f t="shared" si="18"/>
        <v>1.2401930826616934</v>
      </c>
      <c r="S32" s="19">
        <f t="shared" si="19"/>
        <v>0.21665134490977186</v>
      </c>
    </row>
    <row r="33" spans="1:31" x14ac:dyDescent="0.25">
      <c r="A33" s="14" t="s">
        <v>93</v>
      </c>
      <c r="B33" s="14">
        <v>50</v>
      </c>
      <c r="C33" s="14">
        <v>0</v>
      </c>
      <c r="D33" s="14">
        <v>230.501</v>
      </c>
      <c r="E33" s="14">
        <v>77.698700000000002</v>
      </c>
      <c r="F33">
        <f t="shared" si="12"/>
        <v>90</v>
      </c>
      <c r="G33">
        <v>2.5</v>
      </c>
      <c r="H33">
        <f>C33*B33/Constants!$M$14</f>
        <v>0</v>
      </c>
      <c r="I33">
        <f>D33*B33/Constants!$M$9</f>
        <v>191.9178378738427</v>
      </c>
      <c r="J33">
        <f>E33*B33/Constants!$M$15</f>
        <v>44.091873794120986</v>
      </c>
      <c r="K33" s="20">
        <f>H33*Constants!$G$14</f>
        <v>0</v>
      </c>
      <c r="L33" s="20">
        <f>I33*Constants!$G$9</f>
        <v>383.8356757476854</v>
      </c>
      <c r="M33" s="20">
        <f>J33*Constants!$G$15</f>
        <v>176.36749517648394</v>
      </c>
      <c r="N33">
        <f t="shared" si="13"/>
        <v>0</v>
      </c>
      <c r="O33">
        <f t="shared" si="11"/>
        <v>34.545210817291682</v>
      </c>
      <c r="P33">
        <f t="shared" si="14"/>
        <v>15.873074565883554</v>
      </c>
      <c r="Q33" s="19">
        <f>K33*G33/1000+Q30</f>
        <v>1.1723667092577532</v>
      </c>
      <c r="R33" s="19">
        <f t="shared" si="18"/>
        <v>3.0197761939652299</v>
      </c>
      <c r="S33" s="19">
        <f t="shared" si="19"/>
        <v>1.0863613664737259</v>
      </c>
    </row>
    <row r="34" spans="1:31" x14ac:dyDescent="0.25">
      <c r="A34" s="14" t="s">
        <v>94</v>
      </c>
      <c r="B34" s="14">
        <v>50</v>
      </c>
      <c r="C34" s="14">
        <v>0</v>
      </c>
      <c r="D34" s="14">
        <v>249.33430000000001</v>
      </c>
      <c r="E34" s="14">
        <v>81.308899999999994</v>
      </c>
      <c r="F34">
        <f t="shared" si="12"/>
        <v>90</v>
      </c>
      <c r="G34">
        <v>2.5</v>
      </c>
      <c r="H34">
        <f>C34*B34/Constants!$M$14</f>
        <v>0</v>
      </c>
      <c r="I34">
        <f>D34*B34/Constants!$M$9</f>
        <v>207.59866449077467</v>
      </c>
      <c r="J34">
        <f>E34*B34/Constants!$M$15</f>
        <v>46.140562932697762</v>
      </c>
      <c r="K34" s="20">
        <f>H34*Constants!$G$14</f>
        <v>0</v>
      </c>
      <c r="L34" s="20">
        <f>I34*Constants!$G$9</f>
        <v>415.19732898154933</v>
      </c>
      <c r="M34" s="20">
        <f>J34*Constants!$G$15</f>
        <v>184.56225173079105</v>
      </c>
      <c r="N34">
        <f t="shared" si="13"/>
        <v>0</v>
      </c>
      <c r="O34">
        <f t="shared" si="11"/>
        <v>37.367759608339441</v>
      </c>
      <c r="P34">
        <f t="shared" si="14"/>
        <v>16.610602655771196</v>
      </c>
      <c r="Q34" s="19">
        <f t="shared" si="20"/>
        <v>1.3056359623649669</v>
      </c>
      <c r="R34" s="19">
        <f t="shared" si="18"/>
        <v>3.0509187870512227</v>
      </c>
      <c r="S34" s="19">
        <f t="shared" si="19"/>
        <v>1.0520065826807401</v>
      </c>
    </row>
    <row r="35" spans="1:31" x14ac:dyDescent="0.25">
      <c r="A35" s="14" t="s">
        <v>95</v>
      </c>
      <c r="B35" s="14">
        <v>50</v>
      </c>
      <c r="C35" s="14">
        <v>0</v>
      </c>
      <c r="D35" s="14">
        <v>213.09479999999999</v>
      </c>
      <c r="E35" s="14">
        <v>73.579599999999999</v>
      </c>
      <c r="F35">
        <f t="shared" si="12"/>
        <v>90</v>
      </c>
      <c r="G35">
        <v>2.5</v>
      </c>
      <c r="H35">
        <f>C35*B35/Constants!$M$14</f>
        <v>0</v>
      </c>
      <c r="I35">
        <f>D35*B35/Constants!$M$9</f>
        <v>177.42523146606274</v>
      </c>
      <c r="J35">
        <f>E35*B35/Constants!$M$15</f>
        <v>41.754397911701282</v>
      </c>
      <c r="K35" s="20">
        <f>H35*Constants!$G$14</f>
        <v>0</v>
      </c>
      <c r="L35" s="20">
        <f>I35*Constants!$G$9</f>
        <v>354.85046293212548</v>
      </c>
      <c r="M35" s="20">
        <f>J35*Constants!$G$15</f>
        <v>167.01759164680513</v>
      </c>
      <c r="N35">
        <f t="shared" si="13"/>
        <v>0</v>
      </c>
      <c r="O35">
        <f t="shared" si="11"/>
        <v>31.936541663891294</v>
      </c>
      <c r="P35">
        <f t="shared" si="14"/>
        <v>15.031583248212462</v>
      </c>
      <c r="Q35" s="19">
        <f>K35*G35/1000+Q32</f>
        <v>1.382432338250668</v>
      </c>
      <c r="R35" s="19">
        <f t="shared" si="18"/>
        <v>2.1273192399920071</v>
      </c>
      <c r="S35" s="19">
        <f t="shared" si="19"/>
        <v>0.63419532402678469</v>
      </c>
    </row>
    <row r="36" spans="1:31" x14ac:dyDescent="0.25">
      <c r="A36" s="14" t="s">
        <v>96</v>
      </c>
      <c r="B36" s="14">
        <v>50</v>
      </c>
      <c r="C36" s="14">
        <v>0</v>
      </c>
      <c r="D36" s="14">
        <v>242.33250000000001</v>
      </c>
      <c r="E36" s="14">
        <v>81.115700000000004</v>
      </c>
      <c r="F36">
        <f t="shared" si="12"/>
        <v>87.5</v>
      </c>
      <c r="G36">
        <v>2.5</v>
      </c>
      <c r="H36">
        <f>C36*B36/Constants!$M$14</f>
        <v>0</v>
      </c>
      <c r="I36">
        <f>D36*B36/Constants!$M$9</f>
        <v>201.76888363418371</v>
      </c>
      <c r="J36">
        <f>E36*B36/Constants!$M$15</f>
        <v>46.030927250028377</v>
      </c>
      <c r="K36" s="20">
        <f>H36*Constants!$G$14</f>
        <v>0</v>
      </c>
      <c r="L36" s="20">
        <f>I36*Constants!$G$9</f>
        <v>403.53776726836742</v>
      </c>
      <c r="M36" s="20">
        <f>J36*Constants!$G$15</f>
        <v>184.12370900011351</v>
      </c>
      <c r="N36">
        <f t="shared" si="13"/>
        <v>0</v>
      </c>
      <c r="O36">
        <f t="shared" si="11"/>
        <v>35.309554635982145</v>
      </c>
      <c r="P36">
        <f t="shared" si="14"/>
        <v>16.110824537509931</v>
      </c>
      <c r="Q36" s="19">
        <f t="shared" si="20"/>
        <v>1.1723667092577532</v>
      </c>
      <c r="R36" s="19">
        <f t="shared" si="18"/>
        <v>4.0286206121361481</v>
      </c>
      <c r="S36" s="19">
        <f t="shared" si="19"/>
        <v>1.5466706389740097</v>
      </c>
    </row>
    <row r="37" spans="1:31" x14ac:dyDescent="0.25">
      <c r="A37" s="14" t="s">
        <v>97</v>
      </c>
      <c r="B37" s="14">
        <v>50</v>
      </c>
      <c r="C37" s="14">
        <v>0</v>
      </c>
      <c r="D37" s="14">
        <v>246.63509999999999</v>
      </c>
      <c r="E37" s="14">
        <v>82.452399999999997</v>
      </c>
      <c r="F37">
        <f t="shared" si="12"/>
        <v>87.5</v>
      </c>
      <c r="G37">
        <v>2.5</v>
      </c>
      <c r="H37">
        <f>C37*B37/Constants!$M$14</f>
        <v>0</v>
      </c>
      <c r="I37">
        <f>D37*B37/Constants!$M$9</f>
        <v>205.35127889162723</v>
      </c>
      <c r="J37">
        <f>E37*B37/Constants!$M$15</f>
        <v>46.789467710816027</v>
      </c>
      <c r="K37" s="20">
        <f>H37*Constants!$G$14</f>
        <v>0</v>
      </c>
      <c r="L37" s="20">
        <f>I37*Constants!$G$9</f>
        <v>410.70255778325446</v>
      </c>
      <c r="M37" s="20">
        <f>J37*Constants!$G$15</f>
        <v>187.15787084326411</v>
      </c>
      <c r="N37">
        <f t="shared" si="13"/>
        <v>0</v>
      </c>
      <c r="O37">
        <f t="shared" si="11"/>
        <v>35.936473806034769</v>
      </c>
      <c r="P37">
        <f t="shared" si="14"/>
        <v>16.376313698785609</v>
      </c>
      <c r="Q37" s="19">
        <f t="shared" si="20"/>
        <v>1.3056359623649669</v>
      </c>
      <c r="R37" s="19">
        <f t="shared" si="18"/>
        <v>4.0776751815093588</v>
      </c>
      <c r="S37" s="19">
        <f t="shared" si="19"/>
        <v>1.5199012597889003</v>
      </c>
    </row>
    <row r="38" spans="1:31" x14ac:dyDescent="0.25">
      <c r="A38" s="14" t="s">
        <v>98</v>
      </c>
      <c r="B38" s="14">
        <v>50</v>
      </c>
      <c r="C38" s="14">
        <v>0</v>
      </c>
      <c r="D38" s="14">
        <v>240.18530000000001</v>
      </c>
      <c r="E38" s="14">
        <v>82.3446</v>
      </c>
      <c r="F38">
        <f t="shared" si="12"/>
        <v>87.5</v>
      </c>
      <c r="G38">
        <v>2.5</v>
      </c>
      <c r="H38">
        <f>C38*B38/Constants!$M$14</f>
        <v>0</v>
      </c>
      <c r="I38">
        <f>D38*B38/Constants!$M$9</f>
        <v>199.98109971358159</v>
      </c>
      <c r="J38">
        <f>E38*B38/Constants!$M$15</f>
        <v>46.728294177732373</v>
      </c>
      <c r="K38" s="20">
        <f>H38*Constants!$G$14</f>
        <v>0</v>
      </c>
      <c r="L38" s="20">
        <f>I38*Constants!$G$9</f>
        <v>399.96219942716317</v>
      </c>
      <c r="M38" s="20">
        <f>J38*Constants!$G$15</f>
        <v>186.91317671092949</v>
      </c>
      <c r="N38">
        <f t="shared" si="13"/>
        <v>0</v>
      </c>
      <c r="O38">
        <f t="shared" si="11"/>
        <v>34.996692449876775</v>
      </c>
      <c r="P38">
        <f t="shared" si="14"/>
        <v>16.354902962206332</v>
      </c>
      <c r="Q38" s="19">
        <f>K38*G38/1000+Q35</f>
        <v>1.382432338250668</v>
      </c>
      <c r="R38" s="19">
        <f>L38*G38/1000+R35</f>
        <v>3.127224738559915</v>
      </c>
      <c r="S38" s="19">
        <f>M38*G38/1000+S35</f>
        <v>1.1014782658041085</v>
      </c>
    </row>
    <row r="41" spans="1:31" x14ac:dyDescent="0.25">
      <c r="A41" t="s">
        <v>50</v>
      </c>
      <c r="B41" t="s">
        <v>100</v>
      </c>
      <c r="U41" s="19" t="s">
        <v>81</v>
      </c>
      <c r="V41" s="19"/>
      <c r="W41" s="19"/>
      <c r="X41" s="19"/>
      <c r="Z41" t="s">
        <v>99</v>
      </c>
    </row>
    <row r="42" spans="1:31" ht="15.75" x14ac:dyDescent="0.25">
      <c r="A42" s="11" t="s">
        <v>174</v>
      </c>
      <c r="C42" t="s">
        <v>70</v>
      </c>
      <c r="D42" t="s">
        <v>70</v>
      </c>
      <c r="E42" t="s">
        <v>70</v>
      </c>
      <c r="F42" t="s">
        <v>70</v>
      </c>
      <c r="G42" t="s">
        <v>71</v>
      </c>
      <c r="H42" t="s">
        <v>71</v>
      </c>
      <c r="I42" t="s">
        <v>75</v>
      </c>
      <c r="J42" t="s">
        <v>75</v>
      </c>
      <c r="K42" t="s">
        <v>75</v>
      </c>
      <c r="L42" t="s">
        <v>75</v>
      </c>
      <c r="M42" t="s">
        <v>80</v>
      </c>
      <c r="N42" t="s">
        <v>80</v>
      </c>
      <c r="O42" t="s">
        <v>80</v>
      </c>
      <c r="P42" t="s">
        <v>80</v>
      </c>
      <c r="Q42" t="s">
        <v>79</v>
      </c>
      <c r="R42" t="s">
        <v>79</v>
      </c>
      <c r="S42" t="s">
        <v>79</v>
      </c>
      <c r="T42" t="s">
        <v>79</v>
      </c>
      <c r="U42" s="19" t="s">
        <v>79</v>
      </c>
      <c r="V42" s="19" t="s">
        <v>79</v>
      </c>
      <c r="W42" s="19" t="s">
        <v>79</v>
      </c>
      <c r="X42" s="19" t="s">
        <v>79</v>
      </c>
      <c r="Z42" t="s">
        <v>79</v>
      </c>
    </row>
    <row r="43" spans="1:31" x14ac:dyDescent="0.25">
      <c r="A43" s="14"/>
      <c r="B43" s="14" t="s">
        <v>76</v>
      </c>
      <c r="C43" s="14" t="s">
        <v>52</v>
      </c>
      <c r="D43" s="14" t="s">
        <v>68</v>
      </c>
      <c r="E43" s="14" t="s">
        <v>101</v>
      </c>
      <c r="F43" s="14" t="s">
        <v>69</v>
      </c>
      <c r="G43" t="s">
        <v>72</v>
      </c>
      <c r="H43" t="s">
        <v>118</v>
      </c>
      <c r="I43" t="s">
        <v>52</v>
      </c>
      <c r="J43" t="s">
        <v>68</v>
      </c>
      <c r="K43" t="s">
        <v>101</v>
      </c>
      <c r="L43" t="s">
        <v>69</v>
      </c>
      <c r="M43" s="20" t="s">
        <v>52</v>
      </c>
      <c r="N43" s="20" t="s">
        <v>68</v>
      </c>
      <c r="O43" s="20" t="s">
        <v>101</v>
      </c>
      <c r="P43" s="20" t="s">
        <v>69</v>
      </c>
      <c r="Q43" t="s">
        <v>52</v>
      </c>
      <c r="R43" t="s">
        <v>68</v>
      </c>
      <c r="S43" t="s">
        <v>101</v>
      </c>
      <c r="T43" t="s">
        <v>69</v>
      </c>
      <c r="U43" s="19" t="s">
        <v>52</v>
      </c>
      <c r="V43" s="19" t="s">
        <v>68</v>
      </c>
      <c r="W43" s="19" t="s">
        <v>101</v>
      </c>
      <c r="X43" s="19" t="s">
        <v>69</v>
      </c>
      <c r="Z43" t="s">
        <v>52</v>
      </c>
      <c r="AA43" t="s">
        <v>68</v>
      </c>
      <c r="AB43" t="s">
        <v>101</v>
      </c>
      <c r="AC43" t="s">
        <v>69</v>
      </c>
    </row>
    <row r="44" spans="1:31" x14ac:dyDescent="0.25">
      <c r="A44" s="14" t="s">
        <v>102</v>
      </c>
      <c r="B44" s="14">
        <v>50</v>
      </c>
      <c r="C44" s="14">
        <v>170.45</v>
      </c>
      <c r="D44" s="14">
        <v>2.5346000000000002</v>
      </c>
      <c r="E44" s="14">
        <v>141.2302</v>
      </c>
      <c r="F44" s="14">
        <v>1.2831999999999999</v>
      </c>
      <c r="G44">
        <f>F4</f>
        <v>97.5</v>
      </c>
      <c r="H44">
        <v>2.5</v>
      </c>
      <c r="I44">
        <f>C44*B44/Constants!$M$14</f>
        <v>98.995237542107091</v>
      </c>
      <c r="J44">
        <f>D44*B44/Constants!$M$9</f>
        <v>2.1103377073203227</v>
      </c>
      <c r="K44">
        <f>B44*E44/Constants!$M$11</f>
        <v>95.32275917926566</v>
      </c>
      <c r="L44">
        <f>F44*B44/Constants!$M$15</f>
        <v>0.72818068323686302</v>
      </c>
      <c r="M44" s="20">
        <f>I44*Constants!$G$14</f>
        <v>395.98095016842836</v>
      </c>
      <c r="N44" s="20">
        <f>J44*Constants!$G$9</f>
        <v>4.2206754146406453</v>
      </c>
      <c r="O44" s="20">
        <f>K44*Constants!$G$11</f>
        <v>285.96827753779701</v>
      </c>
      <c r="P44" s="20">
        <f>L44*Constants!$G$15</f>
        <v>2.9127227329474521</v>
      </c>
      <c r="Q44">
        <f>M44*G44/1000</f>
        <v>38.608142641421765</v>
      </c>
      <c r="R44">
        <f>N44*G44/1000</f>
        <v>0.4115158529274629</v>
      </c>
      <c r="S44">
        <f>O44*G44/1000</f>
        <v>27.881907059935209</v>
      </c>
      <c r="T44">
        <f>P44*G44/1000</f>
        <v>0.28399046646237658</v>
      </c>
      <c r="U44" s="19">
        <f>M44*H44/1000</f>
        <v>0.98995237542107084</v>
      </c>
      <c r="V44" s="19">
        <f>N44*H44/1000</f>
        <v>1.0551688536601614E-2</v>
      </c>
      <c r="W44" s="19">
        <f>O44*H44/1000</f>
        <v>0.71492069384449242</v>
      </c>
      <c r="X44" s="19">
        <f>P44*H44/1000</f>
        <v>7.2818068323686307E-3</v>
      </c>
      <c r="Z44">
        <f>Q56-Q44+U56-U44</f>
        <v>-37.466449645719592</v>
      </c>
      <c r="AA44">
        <f>R56-R44+V56-V44</f>
        <v>20.407952274695262</v>
      </c>
      <c r="AB44">
        <f>S56-S44+W56-W44</f>
        <v>1.4955018223542025</v>
      </c>
      <c r="AC44">
        <f>T56-T44+X56-X44</f>
        <v>17.239598229485871</v>
      </c>
    </row>
    <row r="45" spans="1:31" x14ac:dyDescent="0.25">
      <c r="A45" s="14" t="s">
        <v>103</v>
      </c>
      <c r="B45" s="14">
        <v>50</v>
      </c>
      <c r="C45" s="14">
        <v>183.71629999999999</v>
      </c>
      <c r="D45" s="14">
        <v>2.7776999999999998</v>
      </c>
      <c r="E45" s="14">
        <v>153.47999999999999</v>
      </c>
      <c r="F45" s="14">
        <v>1.0395000000000001</v>
      </c>
      <c r="G45">
        <f t="shared" ref="G45:G58" si="21">F5</f>
        <v>97.5</v>
      </c>
      <c r="H45">
        <v>2.5</v>
      </c>
      <c r="I45">
        <f>C45*B45/Constants!$M$14</f>
        <v>106.70013938901148</v>
      </c>
      <c r="J45">
        <f>D45*B45/Constants!$M$9</f>
        <v>2.3127456204622661</v>
      </c>
      <c r="K45">
        <f>B45*E45/Constants!$M$11</f>
        <v>103.59071274298056</v>
      </c>
      <c r="L45">
        <f>F45*B45/Constants!$M$15</f>
        <v>0.5898876404494382</v>
      </c>
      <c r="M45" s="20">
        <f>I45*Constants!$G$14</f>
        <v>426.80055755604593</v>
      </c>
      <c r="N45" s="20">
        <f>J45*Constants!$G$9</f>
        <v>4.6254912409245321</v>
      </c>
      <c r="O45" s="20">
        <f>K45*Constants!$G$11</f>
        <v>310.77213822894169</v>
      </c>
      <c r="P45" s="20">
        <f>L45*Constants!$G$15</f>
        <v>2.3595505617977528</v>
      </c>
      <c r="Q45">
        <f t="shared" ref="Q45:Q58" si="22">M45*G45/1000</f>
        <v>41.613054361714482</v>
      </c>
      <c r="R45">
        <f>N45*G45/1000</f>
        <v>0.45098539599014192</v>
      </c>
      <c r="S45">
        <f t="shared" ref="S45:S58" si="23">O45*G45/1000</f>
        <v>30.300283477321813</v>
      </c>
      <c r="T45">
        <f t="shared" ref="T45:T58" si="24">P45*G45/1000</f>
        <v>0.23005617977528089</v>
      </c>
      <c r="U45" s="19">
        <f>M45*H45/1000</f>
        <v>1.0670013938901148</v>
      </c>
      <c r="V45" s="19">
        <f>N45*H45/1000</f>
        <v>1.156372810231133E-2</v>
      </c>
      <c r="W45" s="19">
        <f t="shared" ref="W45" si="25">O45*H45/1000</f>
        <v>0.77693034557235419</v>
      </c>
      <c r="X45" s="19">
        <f t="shared" ref="X45" si="26">P45*H45/1000</f>
        <v>5.8988764044943824E-3</v>
      </c>
      <c r="Z45">
        <f t="shared" ref="Z45" si="27">Q57-Q45+U57-U45</f>
        <v>-39.892044952956205</v>
      </c>
      <c r="AA45">
        <f t="shared" ref="AA45" si="28">R57-R45+V57-V45</f>
        <v>20.614477036568307</v>
      </c>
      <c r="AB45">
        <f t="shared" ref="AB45:AB46" si="29">S57-S45+W57-W45</f>
        <v>-0.74568760124189404</v>
      </c>
      <c r="AC45">
        <f t="shared" ref="AC45:AC46" si="30">T57-T45+X57-X45</f>
        <v>17.022554761094089</v>
      </c>
      <c r="AE45" s="18">
        <f>-(AVERAGE(AA44:AA46)+AVERAGE(AB44:AB46)+AVERAGE(AC44:AC46))/AVERAGE(Z44:Z46)</f>
        <v>1.0263291724133141</v>
      </c>
    </row>
    <row r="46" spans="1:31" x14ac:dyDescent="0.25">
      <c r="A46" s="14" t="s">
        <v>104</v>
      </c>
      <c r="B46" s="14">
        <v>50</v>
      </c>
      <c r="C46" s="14">
        <v>166.46369999999999</v>
      </c>
      <c r="D46" s="14">
        <v>2.3479999999999999</v>
      </c>
      <c r="E46" s="14">
        <v>137.3468</v>
      </c>
      <c r="F46" s="14">
        <v>0.86619999999999997</v>
      </c>
      <c r="G46">
        <f t="shared" si="21"/>
        <v>97.5</v>
      </c>
      <c r="H46">
        <v>2.5</v>
      </c>
      <c r="I46">
        <f>C46*B46/Constants!$M$14</f>
        <v>96.680044139853635</v>
      </c>
      <c r="J46">
        <f>D46*B46/Constants!$M$9</f>
        <v>1.9549723572903481</v>
      </c>
      <c r="K46">
        <f>B46*E46/Constants!$M$11</f>
        <v>92.701673866090715</v>
      </c>
      <c r="L46">
        <f>F46*B46/Constants!$M$15</f>
        <v>0.4915446600839859</v>
      </c>
      <c r="M46" s="20">
        <f>I46*Constants!$G$14</f>
        <v>386.72017655941454</v>
      </c>
      <c r="N46" s="20">
        <f>J46*Constants!$G$9</f>
        <v>3.9099447145806963</v>
      </c>
      <c r="O46" s="20">
        <f>K46*Constants!$G$11</f>
        <v>278.10502159827217</v>
      </c>
      <c r="P46" s="20">
        <f>L46*Constants!$G$15</f>
        <v>1.9661786403359436</v>
      </c>
      <c r="Q46">
        <f t="shared" si="22"/>
        <v>37.70521721454292</v>
      </c>
      <c r="R46">
        <f>N46*G46/1000</f>
        <v>0.38121960967161789</v>
      </c>
      <c r="S46">
        <f t="shared" si="23"/>
        <v>27.115239605831537</v>
      </c>
      <c r="T46">
        <f t="shared" si="24"/>
        <v>0.19170241743275448</v>
      </c>
      <c r="U46" s="19">
        <f>M46*H46/1000</f>
        <v>0.96680044139853638</v>
      </c>
      <c r="V46" s="19">
        <f>N46*H46/1000</f>
        <v>9.7748617864517398E-3</v>
      </c>
      <c r="W46" s="19">
        <f>O46*H46/1000</f>
        <v>0.69526255399568049</v>
      </c>
      <c r="X46" s="19">
        <f>P46*H46/1000</f>
        <v>4.9154466008398592E-3</v>
      </c>
      <c r="Z46">
        <f>Q58-Q46+U58-U46</f>
        <v>-35.811190033685676</v>
      </c>
      <c r="AA46">
        <f>R58-R46+V58-V46</f>
        <v>21.275348864317596</v>
      </c>
      <c r="AB46">
        <f t="shared" si="29"/>
        <v>2.2944603806695412</v>
      </c>
      <c r="AC46">
        <f t="shared" si="30"/>
        <v>16.54514300306435</v>
      </c>
    </row>
    <row r="47" spans="1:31" x14ac:dyDescent="0.25">
      <c r="A47" s="14" t="s">
        <v>105</v>
      </c>
      <c r="B47" s="14">
        <v>50</v>
      </c>
      <c r="C47" s="14">
        <v>170.26570000000001</v>
      </c>
      <c r="D47" s="14">
        <v>11.5144</v>
      </c>
      <c r="E47" s="14">
        <v>150.1574</v>
      </c>
      <c r="F47" s="14">
        <v>6.4036</v>
      </c>
      <c r="G47">
        <f t="shared" si="21"/>
        <v>95</v>
      </c>
      <c r="H47">
        <v>2.5</v>
      </c>
      <c r="I47">
        <f>C47*B47/Constants!$M$14</f>
        <v>98.888198397026358</v>
      </c>
      <c r="J47">
        <f>D47*B47/Constants!$M$9</f>
        <v>9.5870245786984611</v>
      </c>
      <c r="K47">
        <f>B47*E47/Constants!$M$11</f>
        <v>101.34813714902808</v>
      </c>
      <c r="L47">
        <f>F47*B47/Constants!$M$15</f>
        <v>3.6338667574622634</v>
      </c>
      <c r="M47" s="20">
        <f>I47*Constants!$G$14</f>
        <v>395.55279358810543</v>
      </c>
      <c r="N47" s="20">
        <f>J47*Constants!$G$9</f>
        <v>19.174049157396922</v>
      </c>
      <c r="O47" s="20">
        <f>K47*Constants!$G$11</f>
        <v>304.04441144708426</v>
      </c>
      <c r="P47" s="20">
        <f>L47*Constants!$G$15</f>
        <v>14.535467029849054</v>
      </c>
      <c r="Q47">
        <f t="shared" si="22"/>
        <v>37.577515390870019</v>
      </c>
      <c r="R47">
        <f t="shared" ref="R47:R57" si="31">N47*G47/1000</f>
        <v>1.8215346699527077</v>
      </c>
      <c r="S47">
        <f t="shared" si="23"/>
        <v>28.884219087473003</v>
      </c>
      <c r="T47">
        <f t="shared" si="24"/>
        <v>1.3808693678356601</v>
      </c>
      <c r="U47" s="19">
        <f>M47*H47/1000+U44</f>
        <v>1.9788343593913345</v>
      </c>
      <c r="V47" s="19">
        <f>N47*H47/1000+V44</f>
        <v>5.8486811430093918E-2</v>
      </c>
      <c r="W47" s="19">
        <f>O47*H47/1000+W44</f>
        <v>1.4750317224622029</v>
      </c>
      <c r="X47" s="19">
        <f>P47*H47/1000+X44</f>
        <v>4.3620474406991266E-2</v>
      </c>
    </row>
    <row r="48" spans="1:31" x14ac:dyDescent="0.25">
      <c r="A48" s="14" t="s">
        <v>106</v>
      </c>
      <c r="B48" s="14">
        <v>50</v>
      </c>
      <c r="C48" s="14">
        <v>171.3451</v>
      </c>
      <c r="D48" s="14">
        <v>6.9768999999999997</v>
      </c>
      <c r="E48" s="14">
        <v>147.4665</v>
      </c>
      <c r="F48" s="14">
        <v>3.5072999999999999</v>
      </c>
      <c r="G48">
        <f t="shared" si="21"/>
        <v>95</v>
      </c>
      <c r="H48">
        <v>2.5</v>
      </c>
      <c r="I48">
        <f>C48*B48/Constants!$M$14</f>
        <v>99.515100476245792</v>
      </c>
      <c r="J48">
        <f>D48*B48/Constants!$M$9</f>
        <v>5.809048824352228</v>
      </c>
      <c r="K48">
        <f>B48*E48/Constants!$M$11</f>
        <v>99.531924946004324</v>
      </c>
      <c r="L48">
        <f>F48*B48/Constants!$M$15</f>
        <v>1.990296220633299</v>
      </c>
      <c r="M48" s="20">
        <f>I48*Constants!$G$14</f>
        <v>398.06040190498317</v>
      </c>
      <c r="N48" s="20">
        <f>J48*Constants!$G$9</f>
        <v>11.618097648704456</v>
      </c>
      <c r="O48" s="20">
        <f>K48*Constants!$G$11</f>
        <v>298.59577483801297</v>
      </c>
      <c r="P48" s="20">
        <f>L48*Constants!$G$15</f>
        <v>7.9611848825331961</v>
      </c>
      <c r="Q48">
        <f t="shared" si="22"/>
        <v>37.815738180973398</v>
      </c>
      <c r="R48">
        <f t="shared" si="31"/>
        <v>1.1037192766269235</v>
      </c>
      <c r="S48">
        <f t="shared" si="23"/>
        <v>28.366598609611231</v>
      </c>
      <c r="T48">
        <f t="shared" si="24"/>
        <v>0.7563125638406536</v>
      </c>
      <c r="U48" s="19">
        <f>M48*H48/1000+U45</f>
        <v>2.0621523986525725</v>
      </c>
      <c r="V48" s="19">
        <f>N48*H48/1000+V45</f>
        <v>4.0608972224072469E-2</v>
      </c>
      <c r="W48" s="19">
        <f>O48*H48/1000+W45</f>
        <v>1.5234197826673865</v>
      </c>
      <c r="X48" s="19">
        <f>P48*H48/1000+X45</f>
        <v>2.5801838610827372E-2</v>
      </c>
    </row>
    <row r="49" spans="1:24" x14ac:dyDescent="0.25">
      <c r="A49" s="14" t="s">
        <v>107</v>
      </c>
      <c r="B49" s="14">
        <v>50</v>
      </c>
      <c r="C49" s="14">
        <v>181.81729999999999</v>
      </c>
      <c r="D49" s="14">
        <v>5.5278</v>
      </c>
      <c r="E49" s="14">
        <v>152.64160000000001</v>
      </c>
      <c r="F49" s="14">
        <v>2.3132000000000001</v>
      </c>
      <c r="G49">
        <f t="shared" si="21"/>
        <v>95</v>
      </c>
      <c r="H49">
        <v>2.5</v>
      </c>
      <c r="I49">
        <f>C49*B49/Constants!$M$14</f>
        <v>105.59722383552096</v>
      </c>
      <c r="J49">
        <f>D49*B49/Constants!$M$9</f>
        <v>4.6025111569972692</v>
      </c>
      <c r="K49">
        <f>B49*E49/Constants!$M$11</f>
        <v>103.02483801295898</v>
      </c>
      <c r="L49">
        <f>F49*B49/Constants!$M$15</f>
        <v>1.3126773351492453</v>
      </c>
      <c r="M49" s="20">
        <f>I49*Constants!$G$14</f>
        <v>422.38889534208386</v>
      </c>
      <c r="N49" s="20">
        <f>J49*Constants!$G$9</f>
        <v>9.2050223139945384</v>
      </c>
      <c r="O49" s="20">
        <f>K49*Constants!$G$11</f>
        <v>309.07451403887694</v>
      </c>
      <c r="P49" s="20">
        <f>L49*Constants!$G$15</f>
        <v>5.2507093405969814</v>
      </c>
      <c r="Q49">
        <f t="shared" si="22"/>
        <v>40.126945057497963</v>
      </c>
      <c r="R49">
        <f t="shared" si="31"/>
        <v>0.87447711982948118</v>
      </c>
      <c r="S49">
        <f t="shared" si="23"/>
        <v>29.36207883369331</v>
      </c>
      <c r="T49">
        <f t="shared" si="24"/>
        <v>0.49881738735671327</v>
      </c>
      <c r="U49" s="19">
        <f>M49*H49/1000+U46</f>
        <v>2.022772679753746</v>
      </c>
      <c r="V49" s="19">
        <f t="shared" ref="V49:V57" si="32">N49*H49/1000+V46</f>
        <v>3.2787417571438091E-2</v>
      </c>
      <c r="W49" s="19">
        <f t="shared" ref="W49:W57" si="33">O49*H49/1000+W46</f>
        <v>1.4679488390928728</v>
      </c>
      <c r="X49" s="19">
        <f t="shared" ref="X49:X57" si="34">P49*H49/1000+X46</f>
        <v>1.8042219952332312E-2</v>
      </c>
    </row>
    <row r="50" spans="1:24" x14ac:dyDescent="0.25">
      <c r="A50" s="14" t="s">
        <v>108</v>
      </c>
      <c r="B50" s="14">
        <v>50</v>
      </c>
      <c r="C50" s="14">
        <v>26.311</v>
      </c>
      <c r="D50" s="14">
        <v>79.884</v>
      </c>
      <c r="E50" s="14">
        <v>148.3279</v>
      </c>
      <c r="F50" s="14">
        <v>45.372500000000002</v>
      </c>
      <c r="G50">
        <f t="shared" si="21"/>
        <v>92.5</v>
      </c>
      <c r="H50">
        <v>2.5</v>
      </c>
      <c r="I50">
        <f>C50*B50/Constants!$M$14</f>
        <v>15.281101173190846</v>
      </c>
      <c r="J50">
        <f>D50*B50/Constants!$M$9</f>
        <v>66.512355958169579</v>
      </c>
      <c r="K50">
        <f>B50*E50/Constants!$M$11</f>
        <v>100.11332343412528</v>
      </c>
      <c r="L50">
        <f>F50*B50/Constants!$M$15</f>
        <v>25.747644989218024</v>
      </c>
      <c r="M50" s="20">
        <f>I50*Constants!$G$14</f>
        <v>61.124404692763385</v>
      </c>
      <c r="N50" s="20">
        <f>J50*Constants!$G$9</f>
        <v>133.02471191633916</v>
      </c>
      <c r="O50" s="20">
        <f>K50*Constants!$G$11</f>
        <v>300.33997030237583</v>
      </c>
      <c r="P50" s="20">
        <f>L50*Constants!$G$15</f>
        <v>102.9905799568721</v>
      </c>
      <c r="Q50">
        <f t="shared" si="22"/>
        <v>5.6540074340806132</v>
      </c>
      <c r="R50">
        <f t="shared" si="31"/>
        <v>12.304785852261372</v>
      </c>
      <c r="S50">
        <f t="shared" si="23"/>
        <v>27.781447252969762</v>
      </c>
      <c r="T50">
        <f t="shared" si="24"/>
        <v>9.5266286460106695</v>
      </c>
      <c r="U50" s="19">
        <f>M50*H50/1000+U47</f>
        <v>2.131645371123243</v>
      </c>
      <c r="V50" s="19">
        <f t="shared" si="32"/>
        <v>0.39104859122094182</v>
      </c>
      <c r="W50" s="19">
        <f t="shared" si="33"/>
        <v>2.2258816482181425</v>
      </c>
      <c r="X50" s="19">
        <f t="shared" si="34"/>
        <v>0.30109692429917156</v>
      </c>
    </row>
    <row r="51" spans="1:24" x14ac:dyDescent="0.25">
      <c r="A51" s="14" t="s">
        <v>109</v>
      </c>
      <c r="B51" s="14">
        <v>50</v>
      </c>
      <c r="C51" s="14">
        <v>124.9783</v>
      </c>
      <c r="D51" s="14">
        <v>46.990499999999997</v>
      </c>
      <c r="E51" s="14">
        <v>150.54830000000001</v>
      </c>
      <c r="F51" s="14">
        <v>23.473500000000001</v>
      </c>
      <c r="G51">
        <f t="shared" si="21"/>
        <v>92.5</v>
      </c>
      <c r="H51">
        <v>2.5</v>
      </c>
      <c r="I51">
        <f>C51*B51/Constants!$M$14</f>
        <v>72.585840399581826</v>
      </c>
      <c r="J51">
        <f>D51*B51/Constants!$M$9</f>
        <v>39.12484180377006</v>
      </c>
      <c r="K51">
        <f>B51*E51/Constants!$M$11</f>
        <v>101.61197354211664</v>
      </c>
      <c r="L51">
        <f>F51*B51/Constants!$M$15</f>
        <v>13.320565202587677</v>
      </c>
      <c r="M51" s="20">
        <f>I51*Constants!$G$14</f>
        <v>290.34336159832731</v>
      </c>
      <c r="N51" s="20">
        <f>J51*Constants!$G$9</f>
        <v>78.249683607540121</v>
      </c>
      <c r="O51" s="20">
        <f>K51*Constants!$G$11</f>
        <v>304.83592062634995</v>
      </c>
      <c r="P51" s="20">
        <f>L51*Constants!$G$15</f>
        <v>53.282260810350706</v>
      </c>
      <c r="Q51">
        <f t="shared" si="22"/>
        <v>26.856760947845277</v>
      </c>
      <c r="R51">
        <f t="shared" si="31"/>
        <v>7.2380957336974614</v>
      </c>
      <c r="S51">
        <f t="shared" si="23"/>
        <v>28.19732265793737</v>
      </c>
      <c r="T51">
        <f t="shared" si="24"/>
        <v>4.9286091249574397</v>
      </c>
      <c r="U51" s="19">
        <f>M51*H51/1000+U48</f>
        <v>2.7880108026483907</v>
      </c>
      <c r="V51" s="19">
        <f t="shared" si="32"/>
        <v>0.23623318124292278</v>
      </c>
      <c r="W51" s="19">
        <f t="shared" si="33"/>
        <v>2.2855095842332611</v>
      </c>
      <c r="X51" s="19">
        <f t="shared" si="34"/>
        <v>0.15900749063670414</v>
      </c>
    </row>
    <row r="52" spans="1:24" x14ac:dyDescent="0.25">
      <c r="A52" s="14" t="s">
        <v>110</v>
      </c>
      <c r="B52" s="14">
        <v>50</v>
      </c>
      <c r="C52" s="14">
        <v>144.2963</v>
      </c>
      <c r="D52" s="14">
        <v>28.5367</v>
      </c>
      <c r="E52" s="14">
        <v>149.19560000000001</v>
      </c>
      <c r="F52" s="14">
        <v>14.0062</v>
      </c>
      <c r="G52">
        <f t="shared" si="21"/>
        <v>92.5</v>
      </c>
      <c r="H52">
        <v>2.5</v>
      </c>
      <c r="I52">
        <f>C52*B52/Constants!$M$14</f>
        <v>83.805494250203282</v>
      </c>
      <c r="J52">
        <f>D52*B52/Constants!$M$9</f>
        <v>23.759991340837942</v>
      </c>
      <c r="K52">
        <f>B52*E52/Constants!$M$11</f>
        <v>100.69897408207345</v>
      </c>
      <c r="L52">
        <f>F52*B52/Constants!$M$15</f>
        <v>7.9481330155487457</v>
      </c>
      <c r="M52" s="20">
        <f>I52*Constants!$G$14</f>
        <v>335.22197700081313</v>
      </c>
      <c r="N52" s="20">
        <f>J52*Constants!$G$9</f>
        <v>47.519982681675884</v>
      </c>
      <c r="O52" s="20">
        <f>K52*Constants!$G$11</f>
        <v>302.09692224622034</v>
      </c>
      <c r="P52" s="20">
        <f>L52*Constants!$G$15</f>
        <v>31.792532062194983</v>
      </c>
      <c r="Q52">
        <f t="shared" si="22"/>
        <v>31.008032872575214</v>
      </c>
      <c r="R52">
        <f t="shared" si="31"/>
        <v>4.3955983980550188</v>
      </c>
      <c r="S52">
        <f t="shared" si="23"/>
        <v>27.943965307775382</v>
      </c>
      <c r="T52">
        <f t="shared" si="24"/>
        <v>2.9408092157530361</v>
      </c>
      <c r="U52" s="19">
        <f t="shared" ref="U52:U57" si="35">M52*H52/1000+U49</f>
        <v>2.8608276222557789</v>
      </c>
      <c r="V52" s="19">
        <f>N52*H52/1000+V49</f>
        <v>0.1515873742756278</v>
      </c>
      <c r="W52" s="19">
        <f t="shared" si="33"/>
        <v>2.2231911447084238</v>
      </c>
      <c r="X52" s="19">
        <f t="shared" si="34"/>
        <v>9.7523550107819768E-2</v>
      </c>
    </row>
    <row r="53" spans="1:24" x14ac:dyDescent="0.25">
      <c r="A53" s="14" t="s">
        <v>111</v>
      </c>
      <c r="B53" s="14">
        <v>50</v>
      </c>
      <c r="C53" s="14">
        <v>0</v>
      </c>
      <c r="D53" s="14">
        <v>136.8432</v>
      </c>
      <c r="E53" s="14">
        <v>151.56549999999999</v>
      </c>
      <c r="F53" s="14">
        <v>83.741100000000003</v>
      </c>
      <c r="G53">
        <f t="shared" si="21"/>
        <v>90</v>
      </c>
      <c r="H53">
        <v>2.5</v>
      </c>
      <c r="I53">
        <f>C53*B53/Constants!$M$14</f>
        <v>0</v>
      </c>
      <c r="J53">
        <f>D53*B53/Constants!$M$9</f>
        <v>113.93725437953773</v>
      </c>
      <c r="K53">
        <f>B53*E53/Constants!$M$11</f>
        <v>102.29852861771059</v>
      </c>
      <c r="L53">
        <f>F53*B53/Constants!$M$15</f>
        <v>47.520769492679605</v>
      </c>
      <c r="M53" s="20">
        <f>I53*Constants!$G$14</f>
        <v>0</v>
      </c>
      <c r="N53" s="20">
        <f>J53*Constants!$G$9</f>
        <v>227.87450875907547</v>
      </c>
      <c r="O53" s="20">
        <f>K53*Constants!$G$11</f>
        <v>306.89558585313176</v>
      </c>
      <c r="P53" s="20">
        <f>L53*Constants!$G$15</f>
        <v>190.08307797071842</v>
      </c>
      <c r="Q53">
        <f t="shared" si="22"/>
        <v>0</v>
      </c>
      <c r="R53">
        <f t="shared" si="31"/>
        <v>20.508705788316792</v>
      </c>
      <c r="S53">
        <f t="shared" si="23"/>
        <v>27.620602726781858</v>
      </c>
      <c r="T53">
        <f t="shared" si="24"/>
        <v>17.107477017364658</v>
      </c>
      <c r="U53" s="19">
        <f t="shared" si="35"/>
        <v>2.131645371123243</v>
      </c>
      <c r="V53" s="19">
        <f t="shared" si="32"/>
        <v>0.96073486311863054</v>
      </c>
      <c r="W53" s="19">
        <f>O53*H53/1000+W50</f>
        <v>2.993120612850972</v>
      </c>
      <c r="X53" s="19">
        <f t="shared" si="34"/>
        <v>0.77630461922596772</v>
      </c>
    </row>
    <row r="54" spans="1:24" x14ac:dyDescent="0.25">
      <c r="A54" s="14" t="s">
        <v>112</v>
      </c>
      <c r="B54" s="14">
        <v>50</v>
      </c>
      <c r="C54" s="14">
        <v>0</v>
      </c>
      <c r="D54" s="14">
        <v>135.46559999999999</v>
      </c>
      <c r="E54" s="14">
        <v>148.74549999999999</v>
      </c>
      <c r="F54" s="14">
        <v>81.153499999999994</v>
      </c>
      <c r="G54">
        <f t="shared" si="21"/>
        <v>90</v>
      </c>
      <c r="H54">
        <v>2.5</v>
      </c>
      <c r="I54">
        <f>C54*B54/Constants!$M$14</f>
        <v>0</v>
      </c>
      <c r="J54">
        <f>D54*B54/Constants!$M$9</f>
        <v>112.79024845134217</v>
      </c>
      <c r="K54">
        <f>B54*E54/Constants!$M$11</f>
        <v>100.39518088552916</v>
      </c>
      <c r="L54">
        <f>F54*B54/Constants!$M$15</f>
        <v>46.052377709681075</v>
      </c>
      <c r="M54" s="20">
        <f>I54*Constants!$G$14</f>
        <v>0</v>
      </c>
      <c r="N54" s="20">
        <f>J54*Constants!$G$9</f>
        <v>225.58049690268433</v>
      </c>
      <c r="O54" s="20">
        <f>K54*Constants!$G$11</f>
        <v>301.18554265658747</v>
      </c>
      <c r="P54" s="20">
        <f>L54*Constants!$G$15</f>
        <v>184.2095108387243</v>
      </c>
      <c r="Q54">
        <f t="shared" si="22"/>
        <v>0</v>
      </c>
      <c r="R54">
        <f t="shared" si="31"/>
        <v>20.302244721241589</v>
      </c>
      <c r="S54">
        <f t="shared" si="23"/>
        <v>27.106698839092871</v>
      </c>
      <c r="T54">
        <f t="shared" si="24"/>
        <v>16.57885597548519</v>
      </c>
      <c r="U54" s="19">
        <f t="shared" si="35"/>
        <v>2.7880108026483907</v>
      </c>
      <c r="V54" s="19">
        <f t="shared" si="32"/>
        <v>0.8001844234996337</v>
      </c>
      <c r="W54" s="19">
        <f t="shared" si="33"/>
        <v>3.0384734408747298</v>
      </c>
      <c r="X54" s="19">
        <f t="shared" si="34"/>
        <v>0.61953126773351486</v>
      </c>
    </row>
    <row r="55" spans="1:24" x14ac:dyDescent="0.25">
      <c r="A55" s="14" t="s">
        <v>113</v>
      </c>
      <c r="B55" s="14">
        <v>50</v>
      </c>
      <c r="C55" s="14">
        <v>0</v>
      </c>
      <c r="D55" s="14">
        <v>138.6437</v>
      </c>
      <c r="E55" s="14">
        <v>148.3862</v>
      </c>
      <c r="F55" s="14">
        <v>78.359099999999998</v>
      </c>
      <c r="G55">
        <f t="shared" si="21"/>
        <v>90</v>
      </c>
      <c r="H55">
        <v>2.5</v>
      </c>
      <c r="I55">
        <f>C55*B55/Constants!$M$14</f>
        <v>0</v>
      </c>
      <c r="J55">
        <f>D55*B55/Constants!$M$9</f>
        <v>115.43637181109705</v>
      </c>
      <c r="K55">
        <f>B55*E55/Constants!$M$11</f>
        <v>100.15267278617711</v>
      </c>
      <c r="L55">
        <f>F55*B55/Constants!$M$15</f>
        <v>44.466632618318009</v>
      </c>
      <c r="M55" s="20">
        <f>I55*Constants!$G$14</f>
        <v>0</v>
      </c>
      <c r="N55" s="20">
        <f>J55*Constants!$G$9</f>
        <v>230.87274362219409</v>
      </c>
      <c r="O55" s="20">
        <f>K55*Constants!$G$11</f>
        <v>300.45801835853132</v>
      </c>
      <c r="P55" s="20">
        <f>L55*Constants!$G$15</f>
        <v>177.86653047327204</v>
      </c>
      <c r="Q55">
        <f t="shared" si="22"/>
        <v>0</v>
      </c>
      <c r="R55">
        <f t="shared" si="31"/>
        <v>20.778546925997468</v>
      </c>
      <c r="S55">
        <f t="shared" si="23"/>
        <v>27.041221652267819</v>
      </c>
      <c r="T55">
        <f t="shared" si="24"/>
        <v>16.007987742594484</v>
      </c>
      <c r="U55" s="19">
        <f t="shared" si="35"/>
        <v>2.8608276222557789</v>
      </c>
      <c r="V55" s="19">
        <f t="shared" si="32"/>
        <v>0.7287692333311131</v>
      </c>
      <c r="W55" s="19">
        <f t="shared" si="33"/>
        <v>2.9743361906047521</v>
      </c>
      <c r="X55" s="19">
        <f t="shared" si="34"/>
        <v>0.54218987629099979</v>
      </c>
    </row>
    <row r="56" spans="1:24" x14ac:dyDescent="0.25">
      <c r="A56" s="14" t="s">
        <v>114</v>
      </c>
      <c r="B56" s="14">
        <v>50</v>
      </c>
      <c r="C56" s="14">
        <v>0</v>
      </c>
      <c r="D56" s="14">
        <v>132.57669999999999</v>
      </c>
      <c r="E56" s="14">
        <v>148.70439999999999</v>
      </c>
      <c r="F56" s="14">
        <v>82.013599999999997</v>
      </c>
      <c r="G56">
        <f t="shared" si="21"/>
        <v>87.5</v>
      </c>
      <c r="H56">
        <v>2.5</v>
      </c>
      <c r="I56">
        <f>C56*B56/Constants!$M$14</f>
        <v>0</v>
      </c>
      <c r="J56">
        <f>D56*B56/Constants!$M$9</f>
        <v>110.38491640578164</v>
      </c>
      <c r="K56">
        <f>B56*E56/Constants!$M$11</f>
        <v>100.36744060475161</v>
      </c>
      <c r="L56">
        <f>F56*B56/Constants!$M$15</f>
        <v>46.540460787651803</v>
      </c>
      <c r="M56" s="20">
        <f>I56*Constants!$G$14</f>
        <v>0</v>
      </c>
      <c r="N56" s="20">
        <f>J56*Constants!$G$9</f>
        <v>220.76983281156328</v>
      </c>
      <c r="O56" s="20">
        <f>K56*Constants!$G$11</f>
        <v>301.10232181425482</v>
      </c>
      <c r="P56" s="20">
        <f>L56*Constants!$G$15</f>
        <v>186.16184315060721</v>
      </c>
      <c r="Q56">
        <f t="shared" si="22"/>
        <v>0</v>
      </c>
      <c r="R56">
        <f t="shared" si="31"/>
        <v>19.317360371011787</v>
      </c>
      <c r="S56">
        <f t="shared" si="23"/>
        <v>26.346453158747295</v>
      </c>
      <c r="T56">
        <f t="shared" si="24"/>
        <v>16.289161275678129</v>
      </c>
      <c r="U56" s="19">
        <f t="shared" si="35"/>
        <v>2.131645371123243</v>
      </c>
      <c r="V56" s="19">
        <f t="shared" si="32"/>
        <v>1.5126594451475386</v>
      </c>
      <c r="W56" s="19">
        <f t="shared" si="33"/>
        <v>3.7458764173866088</v>
      </c>
      <c r="X56" s="19">
        <f t="shared" si="34"/>
        <v>1.2417092271024857</v>
      </c>
    </row>
    <row r="57" spans="1:24" x14ac:dyDescent="0.25">
      <c r="A57" s="14" t="s">
        <v>115</v>
      </c>
      <c r="B57" s="14">
        <v>50</v>
      </c>
      <c r="C57" s="14">
        <v>0</v>
      </c>
      <c r="D57" s="14">
        <v>135.2961</v>
      </c>
      <c r="E57" s="14">
        <v>149.7681</v>
      </c>
      <c r="F57" s="14">
        <v>81.447800000000001</v>
      </c>
      <c r="G57">
        <f t="shared" si="21"/>
        <v>87.5</v>
      </c>
      <c r="H57">
        <v>2.5</v>
      </c>
      <c r="I57">
        <f>C57*B57/Constants!$M$14</f>
        <v>0</v>
      </c>
      <c r="J57">
        <f>D57*B57/Constants!$M$9</f>
        <v>112.64912076200625</v>
      </c>
      <c r="K57">
        <f>B57*E57/Constants!$M$11</f>
        <v>101.08538066954645</v>
      </c>
      <c r="L57">
        <f>F57*B57/Constants!$M$15</f>
        <v>46.2193848598343</v>
      </c>
      <c r="M57" s="20">
        <f>I57*Constants!$G$14</f>
        <v>0</v>
      </c>
      <c r="N57" s="20">
        <f>J57*Constants!$G$9</f>
        <v>225.2982415240125</v>
      </c>
      <c r="O57" s="20">
        <f>K57*Constants!$G$11</f>
        <v>303.25614200863936</v>
      </c>
      <c r="P57" s="20">
        <f>L57*Constants!$G$15</f>
        <v>184.8775394393372</v>
      </c>
      <c r="Q57">
        <f t="shared" si="22"/>
        <v>0</v>
      </c>
      <c r="R57">
        <f t="shared" si="31"/>
        <v>19.713596133351093</v>
      </c>
      <c r="S57">
        <f t="shared" si="23"/>
        <v>26.534912425755945</v>
      </c>
      <c r="T57">
        <f t="shared" si="24"/>
        <v>16.176784700942004</v>
      </c>
      <c r="U57" s="19">
        <f t="shared" si="35"/>
        <v>2.7880108026483907</v>
      </c>
      <c r="V57" s="19">
        <f t="shared" si="32"/>
        <v>1.3634300273096649</v>
      </c>
      <c r="W57" s="19">
        <f t="shared" si="33"/>
        <v>3.7966137958963282</v>
      </c>
      <c r="X57" s="19">
        <f t="shared" si="34"/>
        <v>1.081725116331858</v>
      </c>
    </row>
    <row r="58" spans="1:24" x14ac:dyDescent="0.25">
      <c r="A58" s="14" t="s">
        <v>116</v>
      </c>
      <c r="B58" s="14">
        <v>50</v>
      </c>
      <c r="C58" s="14">
        <v>0</v>
      </c>
      <c r="D58" s="14">
        <v>139.70480000000001</v>
      </c>
      <c r="E58" s="14">
        <v>148.8768</v>
      </c>
      <c r="F58" s="14">
        <v>79.296899999999994</v>
      </c>
      <c r="G58">
        <f t="shared" si="21"/>
        <v>87.5</v>
      </c>
      <c r="H58">
        <v>2.5</v>
      </c>
      <c r="I58">
        <f>C58*B58/Constants!$M$14</f>
        <v>0</v>
      </c>
      <c r="J58">
        <f>D58*B58/Constants!$M$9</f>
        <v>116.31985612469195</v>
      </c>
      <c r="K58">
        <f>B58*E58/Constants!$M$11</f>
        <v>100.48380129589633</v>
      </c>
      <c r="L58">
        <f>F58*B58/Constants!$M$15</f>
        <v>44.99880830779707</v>
      </c>
      <c r="M58" s="20">
        <f>I58*Constants!$G$14</f>
        <v>0</v>
      </c>
      <c r="N58" s="20">
        <f>J58*Constants!$G$9</f>
        <v>232.6397122493839</v>
      </c>
      <c r="O58" s="20">
        <f>K58*Constants!$G$11</f>
        <v>301.45140388768897</v>
      </c>
      <c r="P58" s="20">
        <f>L58*Constants!$G$15</f>
        <v>179.99523323118828</v>
      </c>
      <c r="Q58">
        <f t="shared" si="22"/>
        <v>0</v>
      </c>
      <c r="R58">
        <f>N58*G58/1000</f>
        <v>20.355974821821093</v>
      </c>
      <c r="S58">
        <f t="shared" si="23"/>
        <v>26.376997840172784</v>
      </c>
      <c r="T58">
        <f t="shared" si="24"/>
        <v>15.749582907728975</v>
      </c>
      <c r="U58" s="19">
        <f>M58*H58/1000+U55</f>
        <v>2.8608276222557789</v>
      </c>
      <c r="V58" s="19">
        <f>N58*H58/1000+V55</f>
        <v>1.3103685139545729</v>
      </c>
      <c r="W58" s="19">
        <f>O58*H58/1000+W55</f>
        <v>3.7279647003239744</v>
      </c>
      <c r="X58" s="19">
        <f>P58*H58/1000+X55</f>
        <v>0.99217795936897057</v>
      </c>
    </row>
    <row r="61" spans="1:24" x14ac:dyDescent="0.25">
      <c r="A61" t="s">
        <v>50</v>
      </c>
      <c r="B61" t="s">
        <v>119</v>
      </c>
      <c r="Q61" s="19" t="s">
        <v>81</v>
      </c>
      <c r="R61" s="19"/>
      <c r="S61" s="19"/>
    </row>
    <row r="62" spans="1:24" ht="15.75" x14ac:dyDescent="0.25">
      <c r="A62" s="11" t="s">
        <v>207</v>
      </c>
      <c r="C62" t="s">
        <v>70</v>
      </c>
      <c r="D62" t="s">
        <v>70</v>
      </c>
      <c r="E62" t="s">
        <v>70</v>
      </c>
      <c r="F62" t="s">
        <v>71</v>
      </c>
      <c r="G62" t="s">
        <v>71</v>
      </c>
      <c r="H62" t="s">
        <v>75</v>
      </c>
      <c r="I62" t="s">
        <v>75</v>
      </c>
      <c r="J62" t="s">
        <v>75</v>
      </c>
      <c r="K62" t="s">
        <v>80</v>
      </c>
      <c r="L62" t="s">
        <v>80</v>
      </c>
      <c r="M62" t="s">
        <v>80</v>
      </c>
      <c r="N62" t="s">
        <v>79</v>
      </c>
      <c r="O62" t="s">
        <v>79</v>
      </c>
      <c r="P62" t="s">
        <v>79</v>
      </c>
      <c r="Q62" s="19" t="s">
        <v>79</v>
      </c>
      <c r="R62" s="19" t="s">
        <v>79</v>
      </c>
      <c r="S62" s="19" t="s">
        <v>79</v>
      </c>
    </row>
    <row r="63" spans="1:24" x14ac:dyDescent="0.25">
      <c r="A63" s="14"/>
      <c r="B63" s="14" t="s">
        <v>76</v>
      </c>
      <c r="C63" s="14" t="s">
        <v>52</v>
      </c>
      <c r="D63" s="14" t="s">
        <v>68</v>
      </c>
      <c r="E63" s="14" t="s">
        <v>69</v>
      </c>
      <c r="F63" t="s">
        <v>386</v>
      </c>
      <c r="G63" t="s">
        <v>118</v>
      </c>
      <c r="H63" t="s">
        <v>52</v>
      </c>
      <c r="I63" t="s">
        <v>68</v>
      </c>
      <c r="J63" t="s">
        <v>69</v>
      </c>
      <c r="K63" s="20" t="s">
        <v>52</v>
      </c>
      <c r="L63" s="20" t="s">
        <v>68</v>
      </c>
      <c r="M63" s="20" t="s">
        <v>69</v>
      </c>
      <c r="N63" t="s">
        <v>52</v>
      </c>
      <c r="O63" t="s">
        <v>68</v>
      </c>
      <c r="P63" t="s">
        <v>69</v>
      </c>
      <c r="Q63" s="19" t="s">
        <v>52</v>
      </c>
      <c r="R63" s="19" t="s">
        <v>68</v>
      </c>
      <c r="S63" s="19" t="s">
        <v>69</v>
      </c>
    </row>
    <row r="64" spans="1:24" x14ac:dyDescent="0.25">
      <c r="A64" s="14" t="s">
        <v>121</v>
      </c>
      <c r="B64" s="14">
        <v>50</v>
      </c>
      <c r="C64" s="14">
        <v>169.2457</v>
      </c>
      <c r="D64" s="14">
        <v>0.83409999999999995</v>
      </c>
      <c r="E64" s="14">
        <v>166.6448</v>
      </c>
      <c r="F64">
        <f>F4</f>
        <v>97.5</v>
      </c>
      <c r="G64">
        <v>2.5</v>
      </c>
      <c r="H64">
        <f>B64*C64/Constants!$M$14</f>
        <v>98.295795098153093</v>
      </c>
      <c r="I64">
        <f>B64*D64/Constants!$M$9</f>
        <v>0.69448144941051082</v>
      </c>
      <c r="J64">
        <f>B64*E64/Constants!$M$15</f>
        <v>94.56633753262966</v>
      </c>
      <c r="K64" s="20">
        <f>H64*Constants!$G$14</f>
        <v>393.18318039261237</v>
      </c>
      <c r="L64" s="20">
        <f>I64*Constants!$G$9</f>
        <v>1.3889628988210216</v>
      </c>
      <c r="M64" s="20">
        <f>J64*Constants!$G$15</f>
        <v>378.26535013051864</v>
      </c>
      <c r="N64">
        <f>K64*F64/1000</f>
        <v>38.335360088279707</v>
      </c>
      <c r="O64">
        <f>L64*F64/1000</f>
        <v>0.13542388263504962</v>
      </c>
      <c r="P64">
        <f>M64*F64/1000</f>
        <v>36.880871637725569</v>
      </c>
      <c r="Q64" s="19">
        <f>K64*G64/1000</f>
        <v>0.98295795098153094</v>
      </c>
      <c r="R64" s="19">
        <f>L64*G64/1000</f>
        <v>3.472407247052554E-3</v>
      </c>
      <c r="S64" s="19">
        <f>M64*G64/1000</f>
        <v>0.94566337532629652</v>
      </c>
    </row>
    <row r="65" spans="1:25" x14ac:dyDescent="0.25">
      <c r="A65" s="14" t="s">
        <v>122</v>
      </c>
      <c r="B65" s="14">
        <v>50</v>
      </c>
      <c r="C65" s="14">
        <v>179.858</v>
      </c>
      <c r="D65" s="14">
        <v>0.91479999999999995</v>
      </c>
      <c r="E65" s="14">
        <v>176.58260000000001</v>
      </c>
      <c r="F65">
        <f t="shared" ref="F65:F78" si="36">F5</f>
        <v>97.5</v>
      </c>
      <c r="G65">
        <v>2.5</v>
      </c>
      <c r="H65">
        <f>B65*C65/Constants!$M$14</f>
        <v>104.45928679289115</v>
      </c>
      <c r="I65">
        <f>B65*D65/Constants!$M$9</f>
        <v>0.76167321654566034</v>
      </c>
      <c r="J65">
        <f>B65*E65/Constants!$M$15</f>
        <v>100.20576552037227</v>
      </c>
      <c r="K65" s="20">
        <f>H65*Constants!$G$14</f>
        <v>417.8371471715646</v>
      </c>
      <c r="L65" s="20">
        <f>I65*Constants!$G$9</f>
        <v>1.5233464330913207</v>
      </c>
      <c r="M65" s="20">
        <f>J65*Constants!$G$15</f>
        <v>400.82306208148907</v>
      </c>
      <c r="N65">
        <f t="shared" ref="N65:N78" si="37">K65*F65/1000</f>
        <v>40.739121849227551</v>
      </c>
      <c r="O65">
        <f t="shared" ref="O65:O78" si="38">L65*F65/1000</f>
        <v>0.14852627722640377</v>
      </c>
      <c r="P65">
        <f t="shared" ref="P65:P78" si="39">M65*F65/1000</f>
        <v>39.080248552945186</v>
      </c>
      <c r="Q65" s="19">
        <f t="shared" ref="Q65:Q66" si="40">K65*G65/1000</f>
        <v>1.0445928679289116</v>
      </c>
      <c r="R65" s="19">
        <f t="shared" ref="R65:R66" si="41">L65*G65/1000</f>
        <v>3.8083660827283017E-3</v>
      </c>
      <c r="S65" s="19">
        <f t="shared" ref="S65:S66" si="42">M65*G65/1000</f>
        <v>1.0020576552037226</v>
      </c>
    </row>
    <row r="66" spans="1:25" x14ac:dyDescent="0.25">
      <c r="A66" s="14" t="s">
        <v>123</v>
      </c>
      <c r="B66" s="14">
        <v>50</v>
      </c>
      <c r="C66" s="14">
        <v>177.63210000000001</v>
      </c>
      <c r="D66" s="14">
        <v>0.66490000000000005</v>
      </c>
      <c r="E66" s="14">
        <v>170.47810000000001</v>
      </c>
      <c r="F66">
        <f t="shared" si="36"/>
        <v>97.5</v>
      </c>
      <c r="G66">
        <v>2.5</v>
      </c>
      <c r="H66">
        <f>B66*C66/Constants!$M$14</f>
        <v>103.16651178998721</v>
      </c>
      <c r="I66">
        <f>B66*D66/Constants!$M$9</f>
        <v>0.55360354359555064</v>
      </c>
      <c r="J66">
        <f>B66*E66/Constants!$M$15</f>
        <v>96.741629780955634</v>
      </c>
      <c r="K66" s="20">
        <f>H66*Constants!$G$14</f>
        <v>412.66604715994885</v>
      </c>
      <c r="L66" s="20">
        <f>I66*Constants!$G$9</f>
        <v>1.1072070871911013</v>
      </c>
      <c r="M66" s="20">
        <f>J66*Constants!$G$15</f>
        <v>386.96651912382254</v>
      </c>
      <c r="N66">
        <f t="shared" si="37"/>
        <v>40.234939598095011</v>
      </c>
      <c r="O66">
        <f t="shared" si="38"/>
        <v>0.10795269100113238</v>
      </c>
      <c r="P66">
        <f t="shared" si="39"/>
        <v>37.729235614572694</v>
      </c>
      <c r="Q66" s="19">
        <f t="shared" si="40"/>
        <v>1.0316651178998719</v>
      </c>
      <c r="R66" s="19">
        <f t="shared" si="41"/>
        <v>2.768017717977753E-3</v>
      </c>
      <c r="S66" s="19">
        <f t="shared" si="42"/>
        <v>0.96741629780955629</v>
      </c>
    </row>
    <row r="67" spans="1:25" x14ac:dyDescent="0.25">
      <c r="A67" s="14" t="s">
        <v>124</v>
      </c>
      <c r="B67" s="14">
        <v>50</v>
      </c>
      <c r="C67" s="14">
        <v>158.45500000000001</v>
      </c>
      <c r="D67" s="14">
        <v>11.2691</v>
      </c>
      <c r="E67" s="14">
        <v>176.97900000000001</v>
      </c>
      <c r="F67">
        <f t="shared" si="36"/>
        <v>95</v>
      </c>
      <c r="G67">
        <v>2.5</v>
      </c>
      <c r="H67">
        <f>B67*C67/Constants!$M$14</f>
        <v>92.028690904867005</v>
      </c>
      <c r="I67">
        <f>B67*D67/Constants!$M$9</f>
        <v>9.3827849197362294</v>
      </c>
      <c r="J67">
        <f>B67*E67/Constants!$M$15</f>
        <v>100.4307116104869</v>
      </c>
      <c r="K67" s="20">
        <f>H67*Constants!$G$14</f>
        <v>368.11476361946802</v>
      </c>
      <c r="L67" s="20">
        <f>I67*Constants!$G$9</f>
        <v>18.765569839472459</v>
      </c>
      <c r="M67" s="20">
        <f>J67*Constants!$G$15</f>
        <v>401.72284644194758</v>
      </c>
      <c r="N67">
        <f t="shared" si="37"/>
        <v>34.970902543849462</v>
      </c>
      <c r="O67">
        <f t="shared" si="38"/>
        <v>1.7827291347498835</v>
      </c>
      <c r="P67">
        <f t="shared" si="39"/>
        <v>38.163670411985017</v>
      </c>
      <c r="Q67" s="19">
        <f>K67*G67/1000+Q64</f>
        <v>1.903244860030201</v>
      </c>
      <c r="R67" s="19">
        <f>L67*G67/1000+R64</f>
        <v>5.0386331845733705E-2</v>
      </c>
      <c r="S67" s="19">
        <f>M67*G67/1000+S64</f>
        <v>1.9499704914311655</v>
      </c>
      <c r="U67" s="10" t="s">
        <v>99</v>
      </c>
    </row>
    <row r="68" spans="1:25" x14ac:dyDescent="0.25">
      <c r="A68" s="14" t="s">
        <v>125</v>
      </c>
      <c r="B68" s="14">
        <v>50</v>
      </c>
      <c r="C68" s="14">
        <v>132.09229999999999</v>
      </c>
      <c r="D68" s="14">
        <v>20.848400000000002</v>
      </c>
      <c r="E68" s="14">
        <v>167.63740000000001</v>
      </c>
      <c r="F68">
        <f t="shared" si="36"/>
        <v>95</v>
      </c>
      <c r="G68">
        <v>2.5</v>
      </c>
      <c r="H68">
        <f>B68*C68/Constants!$M$14</f>
        <v>76.717563015448945</v>
      </c>
      <c r="I68">
        <f>B68*D68/Constants!$M$9</f>
        <v>17.358622527143144</v>
      </c>
      <c r="J68">
        <f>B68*E68/Constants!$M$15</f>
        <v>95.129610713880382</v>
      </c>
      <c r="K68" s="20">
        <f>H68*Constants!$G$14</f>
        <v>306.87025206179578</v>
      </c>
      <c r="L68" s="20">
        <f>I68*Constants!$G$9</f>
        <v>34.717245054286288</v>
      </c>
      <c r="M68" s="20">
        <f>J68*Constants!$G$15</f>
        <v>380.51844285552153</v>
      </c>
      <c r="N68">
        <f t="shared" si="37"/>
        <v>29.1526739458706</v>
      </c>
      <c r="O68">
        <f t="shared" si="38"/>
        <v>3.2981382801571972</v>
      </c>
      <c r="P68">
        <f t="shared" si="39"/>
        <v>36.149252071274546</v>
      </c>
      <c r="Q68" s="19">
        <f>K68*G68/1000+Q65</f>
        <v>1.811768498083401</v>
      </c>
      <c r="R68" s="19">
        <f>L68*G68/1000+R65</f>
        <v>9.0601478718444026E-2</v>
      </c>
      <c r="S68" s="19">
        <f>M68*G68/1000+S65</f>
        <v>1.9533537623425263</v>
      </c>
      <c r="U68" t="s">
        <v>79</v>
      </c>
    </row>
    <row r="69" spans="1:25" x14ac:dyDescent="0.25">
      <c r="A69" s="14" t="s">
        <v>126</v>
      </c>
      <c r="B69" s="14">
        <v>50</v>
      </c>
      <c r="C69" s="14">
        <v>142.4871</v>
      </c>
      <c r="D69" s="14">
        <v>16.6386</v>
      </c>
      <c r="E69" s="14">
        <v>167.46209999999999</v>
      </c>
      <c r="F69">
        <f t="shared" si="36"/>
        <v>95</v>
      </c>
      <c r="G69">
        <v>2.5</v>
      </c>
      <c r="H69">
        <f>B69*C69/Constants!$M$14</f>
        <v>82.754733418515499</v>
      </c>
      <c r="I69">
        <f>B69*D69/Constants!$M$9</f>
        <v>13.853493638846334</v>
      </c>
      <c r="J69">
        <f>B69*E69/Constants!$M$15</f>
        <v>95.030132788559754</v>
      </c>
      <c r="K69" s="20">
        <f>H69*Constants!$G$14</f>
        <v>331.018933674062</v>
      </c>
      <c r="L69" s="20">
        <f>I69*Constants!$G$9</f>
        <v>27.706987277692669</v>
      </c>
      <c r="M69" s="20">
        <f>J69*Constants!$G$15</f>
        <v>380.12053115423902</v>
      </c>
      <c r="N69">
        <f t="shared" si="37"/>
        <v>31.446798699035892</v>
      </c>
      <c r="O69">
        <f t="shared" si="38"/>
        <v>2.6321637913808034</v>
      </c>
      <c r="P69">
        <f t="shared" si="39"/>
        <v>36.111450459652701</v>
      </c>
      <c r="Q69" s="19">
        <f t="shared" ref="Q69:Q77" si="43">K69*G69/1000+Q66</f>
        <v>1.8592124520850271</v>
      </c>
      <c r="R69" s="19">
        <f t="shared" ref="R69:R77" si="44">L69*G69/1000+R66</f>
        <v>7.2035485912209429E-2</v>
      </c>
      <c r="S69" s="19">
        <f t="shared" ref="S69:S77" si="45">M69*G69/1000+S66</f>
        <v>1.9177176256951538</v>
      </c>
      <c r="U69" t="s">
        <v>52</v>
      </c>
      <c r="V69" t="s">
        <v>68</v>
      </c>
      <c r="W69" t="s">
        <v>69</v>
      </c>
    </row>
    <row r="70" spans="1:25" x14ac:dyDescent="0.25">
      <c r="A70" s="14" t="s">
        <v>127</v>
      </c>
      <c r="B70" s="14">
        <v>50</v>
      </c>
      <c r="C70" s="14">
        <v>61.7346</v>
      </c>
      <c r="D70" s="14">
        <v>92.901700000000005</v>
      </c>
      <c r="E70" s="14">
        <v>231.42089999999999</v>
      </c>
      <c r="F70">
        <f t="shared" si="36"/>
        <v>92.5</v>
      </c>
      <c r="G70">
        <v>2.5</v>
      </c>
      <c r="H70">
        <f>B70*C70/Constants!$M$14</f>
        <v>35.854686955511674</v>
      </c>
      <c r="I70">
        <f>B70*D70/Constants!$M$9</f>
        <v>77.351045760341037</v>
      </c>
      <c r="J70">
        <f>B70*E70/Constants!$M$15</f>
        <v>131.32499148791283</v>
      </c>
      <c r="K70" s="20">
        <f>H70*Constants!$G$14</f>
        <v>143.4187478220467</v>
      </c>
      <c r="L70" s="20">
        <f>I70*Constants!$G$9</f>
        <v>154.70209152068207</v>
      </c>
      <c r="M70" s="20">
        <f>J70*Constants!$G$15</f>
        <v>525.2999659516513</v>
      </c>
      <c r="N70">
        <f t="shared" si="37"/>
        <v>13.266234173539321</v>
      </c>
      <c r="O70">
        <f t="shared" si="38"/>
        <v>14.309943465663091</v>
      </c>
      <c r="P70">
        <f t="shared" si="39"/>
        <v>48.590246850527741</v>
      </c>
      <c r="Q70" s="19">
        <f t="shared" si="43"/>
        <v>2.2617917295853176</v>
      </c>
      <c r="R70" s="19">
        <f t="shared" si="44"/>
        <v>0.43714156064743892</v>
      </c>
      <c r="S70" s="19">
        <f t="shared" si="45"/>
        <v>3.2632204063102939</v>
      </c>
      <c r="U70">
        <f>N76-N64+Q76-Q64</f>
        <v>-37.056526309675917</v>
      </c>
      <c r="V70">
        <f>O76-O64+R76-R64</f>
        <v>22.224248151601945</v>
      </c>
      <c r="W70">
        <f>P76-P64+S76-S64</f>
        <v>21.393463852003183</v>
      </c>
    </row>
    <row r="71" spans="1:25" x14ac:dyDescent="0.25">
      <c r="A71" s="14" t="s">
        <v>128</v>
      </c>
      <c r="B71" s="14">
        <v>50</v>
      </c>
      <c r="C71" s="14">
        <v>25.9754</v>
      </c>
      <c r="D71" s="14">
        <v>114.0188</v>
      </c>
      <c r="E71" s="14">
        <v>236.48830000000001</v>
      </c>
      <c r="F71">
        <f t="shared" si="36"/>
        <v>92.5</v>
      </c>
      <c r="G71">
        <v>2.5</v>
      </c>
      <c r="H71">
        <f>B71*C71/Constants!$M$14</f>
        <v>15.086188872110581</v>
      </c>
      <c r="I71">
        <f>B71*D71/Constants!$M$9</f>
        <v>94.933391061080385</v>
      </c>
      <c r="J71">
        <f>B71*E71/Constants!$M$15</f>
        <v>134.20060152082624</v>
      </c>
      <c r="K71" s="20">
        <f>H71*Constants!$G$14</f>
        <v>60.344755488442324</v>
      </c>
      <c r="L71" s="20">
        <f>I71*Constants!$G$9</f>
        <v>189.86678212216077</v>
      </c>
      <c r="M71" s="20">
        <f>J71*Constants!$G$15</f>
        <v>536.80240608330496</v>
      </c>
      <c r="N71">
        <f t="shared" si="37"/>
        <v>5.5818898826809145</v>
      </c>
      <c r="O71">
        <f t="shared" si="38"/>
        <v>17.562677346299871</v>
      </c>
      <c r="P71">
        <f t="shared" si="39"/>
        <v>49.654222562705705</v>
      </c>
      <c r="Q71" s="19">
        <f t="shared" si="43"/>
        <v>1.9626303868045067</v>
      </c>
      <c r="R71" s="19">
        <f t="shared" si="44"/>
        <v>0.56526843402384597</v>
      </c>
      <c r="S71" s="19">
        <f t="shared" si="45"/>
        <v>3.2953597775507886</v>
      </c>
      <c r="U71">
        <f t="shared" ref="U71:U72" si="46">N77-N65+Q77-Q65</f>
        <v>-39.821084330351958</v>
      </c>
      <c r="V71">
        <f t="shared" ref="V71:V72" si="47">O77-O65+R77-R65</f>
        <v>21.914795510557514</v>
      </c>
      <c r="W71">
        <f t="shared" ref="W71" si="48">P77-P65+S77-S65</f>
        <v>18.333046192259673</v>
      </c>
      <c r="Y71" s="18">
        <f>-(AVERAGE(V70:V72)+AVERAGE(W70:W72))/AVERAGE(U70:U72)</f>
        <v>1.0658686197841134</v>
      </c>
    </row>
    <row r="72" spans="1:25" x14ac:dyDescent="0.25">
      <c r="A72" s="14" t="s">
        <v>129</v>
      </c>
      <c r="B72" s="14">
        <v>50</v>
      </c>
      <c r="C72" s="14">
        <v>80.224800000000002</v>
      </c>
      <c r="D72" s="14">
        <v>81.221999999999994</v>
      </c>
      <c r="E72" s="14">
        <v>219.32939999999999</v>
      </c>
      <c r="F72">
        <f t="shared" si="36"/>
        <v>92.5</v>
      </c>
      <c r="G72">
        <v>2.5</v>
      </c>
      <c r="H72">
        <f>B72*C72/Constants!$M$14</f>
        <v>46.5935648739691</v>
      </c>
      <c r="I72">
        <f>B72*D72/Constants!$M$9</f>
        <v>67.626390461599939</v>
      </c>
      <c r="J72">
        <f>B72*E72/Constants!$M$15</f>
        <v>124.46339802519577</v>
      </c>
      <c r="K72" s="20">
        <f>H72*Constants!$G$14</f>
        <v>186.3742594958764</v>
      </c>
      <c r="L72" s="20">
        <f>I72*Constants!$G$9</f>
        <v>135.25278092319988</v>
      </c>
      <c r="M72" s="20">
        <f>J72*Constants!$G$15</f>
        <v>497.85359210078309</v>
      </c>
      <c r="N72">
        <f t="shared" si="37"/>
        <v>17.239619003368567</v>
      </c>
      <c r="O72">
        <f t="shared" si="38"/>
        <v>12.510882235395989</v>
      </c>
      <c r="P72">
        <f t="shared" si="39"/>
        <v>46.051457269322434</v>
      </c>
      <c r="Q72" s="19">
        <f t="shared" si="43"/>
        <v>2.3251481008247179</v>
      </c>
      <c r="R72" s="19">
        <f t="shared" si="44"/>
        <v>0.41016743822020912</v>
      </c>
      <c r="S72" s="19">
        <f t="shared" si="45"/>
        <v>3.1623516059471117</v>
      </c>
      <c r="U72">
        <f t="shared" si="46"/>
        <v>-38.941456615170161</v>
      </c>
      <c r="V72">
        <f t="shared" si="47"/>
        <v>21.259682858189571</v>
      </c>
      <c r="W72">
        <f>P78-P66+S78-S66</f>
        <v>18.322672795369428</v>
      </c>
    </row>
    <row r="73" spans="1:25" x14ac:dyDescent="0.25">
      <c r="A73" s="14" t="s">
        <v>130</v>
      </c>
      <c r="B73" s="14">
        <v>50</v>
      </c>
      <c r="C73" s="14">
        <v>0</v>
      </c>
      <c r="D73" s="14">
        <v>139.51929999999999</v>
      </c>
      <c r="E73" s="14">
        <v>259.66910000000001</v>
      </c>
      <c r="F73">
        <f t="shared" si="36"/>
        <v>90</v>
      </c>
      <c r="G73">
        <v>2.5</v>
      </c>
      <c r="H73">
        <f>B73*C73/Constants!$M$14</f>
        <v>0</v>
      </c>
      <c r="I73">
        <f>B73*D73/Constants!$M$9</f>
        <v>116.1654066475721</v>
      </c>
      <c r="J73">
        <f>B73*E73/Constants!$M$15</f>
        <v>147.35506752922484</v>
      </c>
      <c r="K73" s="20">
        <f>H73*Constants!$G$14</f>
        <v>0</v>
      </c>
      <c r="L73" s="20">
        <f>I73*Constants!$G$9</f>
        <v>232.3308132951442</v>
      </c>
      <c r="M73" s="20">
        <f>J73*Constants!$G$15</f>
        <v>589.42027011689936</v>
      </c>
      <c r="N73">
        <f t="shared" si="37"/>
        <v>0</v>
      </c>
      <c r="O73">
        <f t="shared" si="38"/>
        <v>20.909773196562981</v>
      </c>
      <c r="P73">
        <f t="shared" si="39"/>
        <v>53.047824310520937</v>
      </c>
      <c r="Q73" s="19">
        <f t="shared" si="43"/>
        <v>2.2617917295853176</v>
      </c>
      <c r="R73" s="19">
        <f t="shared" si="44"/>
        <v>1.0179685938852994</v>
      </c>
      <c r="S73" s="19">
        <f t="shared" si="45"/>
        <v>4.7367710816025426</v>
      </c>
    </row>
    <row r="74" spans="1:25" x14ac:dyDescent="0.25">
      <c r="A74" s="14" t="s">
        <v>131</v>
      </c>
      <c r="B74" s="14">
        <v>50</v>
      </c>
      <c r="C74" s="14">
        <v>0</v>
      </c>
      <c r="D74" s="14">
        <v>138.0556</v>
      </c>
      <c r="E74" s="14">
        <v>260.06270000000001</v>
      </c>
      <c r="F74">
        <f t="shared" si="36"/>
        <v>90</v>
      </c>
      <c r="G74">
        <v>2.5</v>
      </c>
      <c r="H74">
        <f>B74*C74/Constants!$M$14</f>
        <v>0</v>
      </c>
      <c r="I74">
        <f>B74*D74/Constants!$M$9</f>
        <v>114.94671284886431</v>
      </c>
      <c r="J74">
        <f>B74*E74/Constants!$M$15</f>
        <v>147.57842469640224</v>
      </c>
      <c r="K74" s="20">
        <f>H74*Constants!$G$14</f>
        <v>0</v>
      </c>
      <c r="L74" s="20">
        <f>I74*Constants!$G$9</f>
        <v>229.89342569772862</v>
      </c>
      <c r="M74" s="20">
        <f>J74*Constants!$G$15</f>
        <v>590.31369878560895</v>
      </c>
      <c r="N74">
        <f t="shared" si="37"/>
        <v>0</v>
      </c>
      <c r="O74">
        <f t="shared" si="38"/>
        <v>20.690408312795576</v>
      </c>
      <c r="P74">
        <f t="shared" si="39"/>
        <v>53.128232890704808</v>
      </c>
      <c r="Q74" s="19">
        <f t="shared" si="43"/>
        <v>1.9626303868045067</v>
      </c>
      <c r="R74" s="19">
        <f t="shared" si="44"/>
        <v>1.1400019982681675</v>
      </c>
      <c r="S74" s="19">
        <f t="shared" si="45"/>
        <v>4.7711440245148111</v>
      </c>
    </row>
    <row r="75" spans="1:25" x14ac:dyDescent="0.25">
      <c r="A75" s="14" t="s">
        <v>132</v>
      </c>
      <c r="B75" s="14">
        <v>50</v>
      </c>
      <c r="C75" s="14">
        <v>0</v>
      </c>
      <c r="D75" s="14">
        <v>134.96799999999999</v>
      </c>
      <c r="E75" s="14">
        <v>252.8922</v>
      </c>
      <c r="F75">
        <f t="shared" si="36"/>
        <v>90</v>
      </c>
      <c r="G75">
        <v>2.5</v>
      </c>
      <c r="H75">
        <f>B75*C75/Constants!$M$14</f>
        <v>0</v>
      </c>
      <c r="I75">
        <f>B75*D75/Constants!$M$9</f>
        <v>112.37594085126223</v>
      </c>
      <c r="J75">
        <f>B75*E75/Constants!$M$15</f>
        <v>143.50936329588015</v>
      </c>
      <c r="K75" s="20">
        <f>H75*Constants!$G$14</f>
        <v>0</v>
      </c>
      <c r="L75" s="20">
        <f>I75*Constants!$G$9</f>
        <v>224.75188170252446</v>
      </c>
      <c r="M75" s="20">
        <f>J75*Constants!$G$15</f>
        <v>574.0374531835206</v>
      </c>
      <c r="N75">
        <f t="shared" si="37"/>
        <v>0</v>
      </c>
      <c r="O75">
        <f t="shared" si="38"/>
        <v>20.227669353227199</v>
      </c>
      <c r="P75">
        <f t="shared" si="39"/>
        <v>51.663370786516857</v>
      </c>
      <c r="Q75" s="19">
        <f t="shared" si="43"/>
        <v>2.3251481008247179</v>
      </c>
      <c r="R75" s="19">
        <f t="shared" si="44"/>
        <v>0.97204714247652024</v>
      </c>
      <c r="S75" s="19">
        <f t="shared" si="45"/>
        <v>4.5974452389059133</v>
      </c>
    </row>
    <row r="76" spans="1:25" x14ac:dyDescent="0.25">
      <c r="A76" s="14" t="s">
        <v>133</v>
      </c>
      <c r="B76" s="14">
        <v>50</v>
      </c>
      <c r="C76" s="14">
        <v>0</v>
      </c>
      <c r="D76" s="14">
        <v>142.42449999999999</v>
      </c>
      <c r="E76" s="14">
        <v>266.69540000000001</v>
      </c>
      <c r="F76">
        <f t="shared" si="36"/>
        <v>87.5</v>
      </c>
      <c r="G76">
        <v>2.5</v>
      </c>
      <c r="H76">
        <f>B76*C76/Constants!$M$14</f>
        <v>0</v>
      </c>
      <c r="I76">
        <f>B76*D76/Constants!$M$9</f>
        <v>118.58431026443748</v>
      </c>
      <c r="J76">
        <f>B76*E76/Constants!$M$15</f>
        <v>151.34229939847918</v>
      </c>
      <c r="K76" s="20">
        <f>H76*Constants!$G$14</f>
        <v>0</v>
      </c>
      <c r="L76" s="20">
        <f>I76*Constants!$G$9</f>
        <v>237.16862052887495</v>
      </c>
      <c r="M76" s="20">
        <f>J76*Constants!$G$15</f>
        <v>605.36919759391674</v>
      </c>
      <c r="N76">
        <f t="shared" si="37"/>
        <v>0</v>
      </c>
      <c r="O76">
        <f t="shared" si="38"/>
        <v>20.752254296276558</v>
      </c>
      <c r="P76">
        <f t="shared" si="39"/>
        <v>52.969804789467716</v>
      </c>
      <c r="Q76" s="19">
        <f t="shared" si="43"/>
        <v>2.2617917295853176</v>
      </c>
      <c r="R76" s="19">
        <f t="shared" si="44"/>
        <v>1.6108901452074869</v>
      </c>
      <c r="S76" s="19">
        <f t="shared" si="45"/>
        <v>6.2501940755873342</v>
      </c>
    </row>
    <row r="77" spans="1:25" x14ac:dyDescent="0.25">
      <c r="A77" s="14" t="s">
        <v>134</v>
      </c>
      <c r="B77" s="14">
        <v>50</v>
      </c>
      <c r="C77" s="14">
        <v>0</v>
      </c>
      <c r="D77" s="14">
        <v>139.63509999999999</v>
      </c>
      <c r="E77" s="14">
        <v>262.58839999999998</v>
      </c>
      <c r="F77">
        <f t="shared" si="36"/>
        <v>87.5</v>
      </c>
      <c r="G77">
        <v>2.5</v>
      </c>
      <c r="H77">
        <f>B77*C77/Constants!$M$14</f>
        <v>0</v>
      </c>
      <c r="I77">
        <f>B77*D77/Constants!$M$9</f>
        <v>116.26182308665823</v>
      </c>
      <c r="J77">
        <f>B77*E77/Constants!$M$15</f>
        <v>149.01168993303824</v>
      </c>
      <c r="K77" s="20">
        <f>H77*Constants!$G$14</f>
        <v>0</v>
      </c>
      <c r="L77" s="20">
        <f>I77*Constants!$G$9</f>
        <v>232.52364617331645</v>
      </c>
      <c r="M77" s="20">
        <f>J77*Constants!$G$15</f>
        <v>596.04675973215296</v>
      </c>
      <c r="N77">
        <f t="shared" si="37"/>
        <v>0</v>
      </c>
      <c r="O77">
        <f t="shared" si="38"/>
        <v>20.345819040165189</v>
      </c>
      <c r="P77">
        <f t="shared" si="39"/>
        <v>52.154091476563387</v>
      </c>
      <c r="Q77" s="19">
        <f t="shared" si="43"/>
        <v>1.9626303868045067</v>
      </c>
      <c r="R77" s="19">
        <f t="shared" si="44"/>
        <v>1.7213111137014585</v>
      </c>
      <c r="S77" s="19">
        <f t="shared" si="45"/>
        <v>6.2612609238451933</v>
      </c>
    </row>
    <row r="78" spans="1:25" x14ac:dyDescent="0.25">
      <c r="A78" s="14" t="s">
        <v>135</v>
      </c>
      <c r="B78" s="14">
        <v>50</v>
      </c>
      <c r="C78" s="14">
        <v>0</v>
      </c>
      <c r="D78" s="14">
        <v>136.1069</v>
      </c>
      <c r="E78" s="14">
        <v>256.60509999999999</v>
      </c>
      <c r="F78">
        <f t="shared" si="36"/>
        <v>87.5</v>
      </c>
      <c r="G78">
        <v>2.5</v>
      </c>
      <c r="H78">
        <f>B78*C78/Constants!$M$14</f>
        <v>0</v>
      </c>
      <c r="I78">
        <f>B78*D78/Constants!$M$9</f>
        <v>113.32420235795642</v>
      </c>
      <c r="J78">
        <f>B78*E78/Constants!$M$15</f>
        <v>145.6163318579049</v>
      </c>
      <c r="K78" s="20">
        <f>H78*Constants!$G$14</f>
        <v>0</v>
      </c>
      <c r="L78" s="20">
        <f>I78*Constants!$G$9</f>
        <v>226.64840471591285</v>
      </c>
      <c r="M78" s="20">
        <f>J78*Constants!$G$15</f>
        <v>582.46532743161958</v>
      </c>
      <c r="N78">
        <f t="shared" si="37"/>
        <v>0</v>
      </c>
      <c r="O78">
        <f t="shared" si="38"/>
        <v>19.831735412642374</v>
      </c>
      <c r="P78">
        <f t="shared" si="39"/>
        <v>50.965716150266715</v>
      </c>
      <c r="Q78" s="19">
        <f>K78*G78/1000+Q75</f>
        <v>2.3251481008247179</v>
      </c>
      <c r="R78" s="19">
        <f>L78*G78/1000+R75</f>
        <v>1.5386681542663023</v>
      </c>
      <c r="S78" s="19">
        <f>M78*G78/1000+S75</f>
        <v>6.0536085574849618</v>
      </c>
    </row>
    <row r="82" spans="1:43" x14ac:dyDescent="0.25">
      <c r="A82" t="s">
        <v>50</v>
      </c>
      <c r="B82" t="s">
        <v>137</v>
      </c>
      <c r="AC82" s="19" t="s">
        <v>81</v>
      </c>
      <c r="AD82" s="19"/>
      <c r="AE82" s="19"/>
      <c r="AF82" s="19"/>
      <c r="AG82" s="19"/>
      <c r="AH82" s="19"/>
    </row>
    <row r="83" spans="1:43" ht="15.75" x14ac:dyDescent="0.25">
      <c r="A83" s="11" t="s">
        <v>82</v>
      </c>
      <c r="C83" t="s">
        <v>70</v>
      </c>
      <c r="D83" t="s">
        <v>70</v>
      </c>
      <c r="E83" t="s">
        <v>70</v>
      </c>
      <c r="F83" t="s">
        <v>70</v>
      </c>
      <c r="G83" t="s">
        <v>70</v>
      </c>
      <c r="H83" t="s">
        <v>70</v>
      </c>
      <c r="I83" t="s">
        <v>71</v>
      </c>
      <c r="J83" t="s">
        <v>71</v>
      </c>
      <c r="K83" t="s">
        <v>75</v>
      </c>
      <c r="L83" t="s">
        <v>75</v>
      </c>
      <c r="M83" t="s">
        <v>75</v>
      </c>
      <c r="N83" t="s">
        <v>75</v>
      </c>
      <c r="O83" t="s">
        <v>75</v>
      </c>
      <c r="P83" t="s">
        <v>75</v>
      </c>
      <c r="Q83" t="s">
        <v>80</v>
      </c>
      <c r="R83" t="s">
        <v>80</v>
      </c>
      <c r="S83" t="s">
        <v>80</v>
      </c>
      <c r="T83" t="s">
        <v>80</v>
      </c>
      <c r="U83" t="s">
        <v>80</v>
      </c>
      <c r="V83" t="s">
        <v>80</v>
      </c>
      <c r="W83" t="s">
        <v>79</v>
      </c>
      <c r="X83" t="s">
        <v>79</v>
      </c>
      <c r="Y83" t="s">
        <v>79</v>
      </c>
      <c r="Z83" t="s">
        <v>79</v>
      </c>
      <c r="AA83" t="s">
        <v>79</v>
      </c>
      <c r="AB83" t="s">
        <v>79</v>
      </c>
      <c r="AC83" s="19" t="s">
        <v>79</v>
      </c>
      <c r="AD83" s="19" t="s">
        <v>79</v>
      </c>
      <c r="AE83" s="19" t="s">
        <v>79</v>
      </c>
      <c r="AF83" s="19" t="s">
        <v>79</v>
      </c>
      <c r="AG83" s="19" t="s">
        <v>79</v>
      </c>
      <c r="AH83" s="19" t="s">
        <v>79</v>
      </c>
    </row>
    <row r="84" spans="1:43" x14ac:dyDescent="0.25">
      <c r="A84" s="15"/>
      <c r="B84" s="15" t="s">
        <v>76</v>
      </c>
      <c r="C84" s="15" t="s">
        <v>52</v>
      </c>
      <c r="D84" s="15" t="s">
        <v>68</v>
      </c>
      <c r="E84" s="15" t="s">
        <v>138</v>
      </c>
      <c r="F84" s="15" t="s">
        <v>139</v>
      </c>
      <c r="G84" s="15" t="s">
        <v>140</v>
      </c>
      <c r="H84" s="15" t="s">
        <v>141</v>
      </c>
      <c r="I84" t="s">
        <v>72</v>
      </c>
      <c r="J84" t="s">
        <v>118</v>
      </c>
      <c r="K84" t="s">
        <v>52</v>
      </c>
      <c r="L84" t="s">
        <v>68</v>
      </c>
      <c r="M84" t="s">
        <v>138</v>
      </c>
      <c r="N84" t="s">
        <v>139</v>
      </c>
      <c r="O84" t="s">
        <v>140</v>
      </c>
      <c r="P84" t="s">
        <v>141</v>
      </c>
      <c r="Q84" s="20" t="s">
        <v>52</v>
      </c>
      <c r="R84" s="20" t="s">
        <v>68</v>
      </c>
      <c r="S84" s="20" t="s">
        <v>138</v>
      </c>
      <c r="T84" s="20" t="s">
        <v>139</v>
      </c>
      <c r="U84" s="20" t="s">
        <v>140</v>
      </c>
      <c r="V84" s="20" t="s">
        <v>141</v>
      </c>
      <c r="W84" t="s">
        <v>52</v>
      </c>
      <c r="X84" t="s">
        <v>68</v>
      </c>
      <c r="Y84" t="s">
        <v>138</v>
      </c>
      <c r="Z84" t="s">
        <v>139</v>
      </c>
      <c r="AA84" t="s">
        <v>140</v>
      </c>
      <c r="AB84" t="s">
        <v>141</v>
      </c>
      <c r="AC84" s="19" t="s">
        <v>52</v>
      </c>
      <c r="AD84" s="19" t="s">
        <v>68</v>
      </c>
      <c r="AE84" s="19" t="s">
        <v>138</v>
      </c>
      <c r="AF84" s="19" t="s">
        <v>139</v>
      </c>
      <c r="AG84" s="19" t="s">
        <v>140</v>
      </c>
      <c r="AH84" s="19" t="s">
        <v>141</v>
      </c>
    </row>
    <row r="85" spans="1:43" x14ac:dyDescent="0.25">
      <c r="A85" s="15" t="s">
        <v>142</v>
      </c>
      <c r="B85" s="15">
        <v>50</v>
      </c>
      <c r="C85" s="15">
        <v>156.7997</v>
      </c>
      <c r="D85" s="15">
        <v>0</v>
      </c>
      <c r="E85" s="15">
        <v>0</v>
      </c>
      <c r="F85" s="15">
        <v>0</v>
      </c>
      <c r="G85" s="15">
        <v>157.4135</v>
      </c>
      <c r="H85" s="15">
        <v>0</v>
      </c>
      <c r="I85">
        <f>F4</f>
        <v>97.5</v>
      </c>
      <c r="J85">
        <v>2.5</v>
      </c>
      <c r="K85">
        <f>B85*C85/Constants!$M$14</f>
        <v>91.067313276803333</v>
      </c>
      <c r="L85">
        <f>B85*D85/Constants!$M$9</f>
        <v>0</v>
      </c>
      <c r="M85">
        <f>B85*E85/Constants!$M$15</f>
        <v>0</v>
      </c>
      <c r="N85">
        <f>B85*F85/Constants!$M$19</f>
        <v>0</v>
      </c>
      <c r="O85">
        <f>B85*G85/Constants!$M$10</f>
        <v>170.8490709386125</v>
      </c>
      <c r="P85">
        <f>B85*H85/Constants!$M$17</f>
        <v>0</v>
      </c>
      <c r="Q85" s="20">
        <f>K85*Constants!$G$14</f>
        <v>364.26925310721333</v>
      </c>
      <c r="R85" s="20">
        <f>L85*Constants!$G$9</f>
        <v>0</v>
      </c>
      <c r="S85" s="20">
        <f>M85*Constants!$G$15</f>
        <v>0</v>
      </c>
      <c r="T85" s="20">
        <f>N85*Constants!$G$19</f>
        <v>0</v>
      </c>
      <c r="U85" s="20">
        <f>O85*Constants!$G$10</f>
        <v>341.698141877225</v>
      </c>
      <c r="V85" s="20">
        <f>P85*Constants!$G$17</f>
        <v>0</v>
      </c>
      <c r="W85">
        <f>Q85*I85/1000</f>
        <v>35.516252177953298</v>
      </c>
      <c r="X85">
        <f>R85*I85/1000</f>
        <v>0</v>
      </c>
      <c r="Y85">
        <f>S85*I85/1000</f>
        <v>0</v>
      </c>
      <c r="Z85">
        <f>T85*I85/1000</f>
        <v>0</v>
      </c>
      <c r="AA85">
        <f>U85*I85/1000</f>
        <v>33.315568833029438</v>
      </c>
      <c r="AB85">
        <f>V85*I85/1000</f>
        <v>0</v>
      </c>
      <c r="AC85" s="19">
        <f>Q85*J85/1000</f>
        <v>0.91067313276803341</v>
      </c>
      <c r="AD85" s="19">
        <f>R85*J85/1000</f>
        <v>0</v>
      </c>
      <c r="AE85" s="19">
        <f>S85*J85/1000</f>
        <v>0</v>
      </c>
      <c r="AF85" s="19">
        <f>T85*J85/1000</f>
        <v>0</v>
      </c>
      <c r="AG85" s="19">
        <f>U85*J85/1000</f>
        <v>0.85424535469306251</v>
      </c>
      <c r="AH85" s="19">
        <f>V85*J85/1000</f>
        <v>0</v>
      </c>
    </row>
    <row r="86" spans="1:43" x14ac:dyDescent="0.25">
      <c r="A86" s="15" t="s">
        <v>143</v>
      </c>
      <c r="B86" s="15">
        <v>50</v>
      </c>
      <c r="C86" s="15">
        <v>177.8218</v>
      </c>
      <c r="D86" s="15">
        <v>0</v>
      </c>
      <c r="E86" s="15">
        <v>0</v>
      </c>
      <c r="F86" s="15">
        <v>0</v>
      </c>
      <c r="G86" s="15">
        <v>185.078</v>
      </c>
      <c r="H86" s="15">
        <v>0</v>
      </c>
      <c r="I86">
        <f t="shared" ref="I86:I99" si="49">F5</f>
        <v>97.5</v>
      </c>
      <c r="J86">
        <v>2.5</v>
      </c>
      <c r="K86">
        <f>B86*C86/Constants!$M$14</f>
        <v>103.2766871878267</v>
      </c>
      <c r="L86">
        <f>B86*D86/Constants!$M$9</f>
        <v>0</v>
      </c>
      <c r="M86">
        <f>B86*E86/Constants!$M$15</f>
        <v>0</v>
      </c>
      <c r="N86">
        <f>B86*F86/Constants!$M$19</f>
        <v>0</v>
      </c>
      <c r="O86">
        <f>B86*G86/Constants!$M$10</f>
        <v>200.87479378310323</v>
      </c>
      <c r="P86">
        <f>B86*H86/Constants!$M$17</f>
        <v>0</v>
      </c>
      <c r="Q86" s="20">
        <f>K86*Constants!$G$14</f>
        <v>413.10674875130678</v>
      </c>
      <c r="R86" s="20">
        <f>L86*Constants!$G$9</f>
        <v>0</v>
      </c>
      <c r="S86" s="20">
        <f>M86*Constants!$G$15</f>
        <v>0</v>
      </c>
      <c r="T86" s="20">
        <f>N86*Constants!$G$19</f>
        <v>0</v>
      </c>
      <c r="U86" s="20">
        <f>O86*Constants!$G$10</f>
        <v>401.74958756620646</v>
      </c>
      <c r="V86" s="20">
        <f>P86*Constants!$G$17</f>
        <v>0</v>
      </c>
      <c r="W86">
        <f t="shared" ref="W86:W99" si="50">Q86*I86/1000</f>
        <v>40.277908003252413</v>
      </c>
      <c r="X86">
        <f t="shared" ref="X86:X99" si="51">R86*I86/1000</f>
        <v>0</v>
      </c>
      <c r="Y86">
        <f t="shared" ref="Y86:Y99" si="52">S86*I86/1000</f>
        <v>0</v>
      </c>
      <c r="Z86">
        <f t="shared" ref="Z86:Z99" si="53">T86*I86/1000</f>
        <v>0</v>
      </c>
      <c r="AA86">
        <f t="shared" ref="AA86:AA99" si="54">U86*I86/1000</f>
        <v>39.170584787705124</v>
      </c>
      <c r="AB86">
        <f t="shared" ref="AB86:AB99" si="55">V86*I86/1000</f>
        <v>0</v>
      </c>
      <c r="AC86" s="19">
        <f t="shared" ref="AC86:AC87" si="56">Q86*J86/1000</f>
        <v>1.032766871878267</v>
      </c>
      <c r="AD86" s="19">
        <f t="shared" ref="AD86:AD87" si="57">R86*J86/1000</f>
        <v>0</v>
      </c>
      <c r="AE86" s="19">
        <f t="shared" ref="AE86:AE87" si="58">S86*J86/1000</f>
        <v>0</v>
      </c>
      <c r="AF86" s="19">
        <f t="shared" ref="AF86:AF87" si="59">T86*J86/1000</f>
        <v>0</v>
      </c>
      <c r="AG86" s="19">
        <f t="shared" ref="AG86:AG87" si="60">U86*J86/1000</f>
        <v>1.0043739689155162</v>
      </c>
      <c r="AH86" s="19">
        <f t="shared" ref="AH86:AH87" si="61">V86*J86/1000</f>
        <v>0</v>
      </c>
    </row>
    <row r="87" spans="1:43" x14ac:dyDescent="0.25">
      <c r="A87" s="15" t="s">
        <v>144</v>
      </c>
      <c r="B87" s="15">
        <v>50</v>
      </c>
      <c r="C87" s="15">
        <v>179.06039999999999</v>
      </c>
      <c r="D87" s="15">
        <v>0</v>
      </c>
      <c r="E87" s="15">
        <v>0</v>
      </c>
      <c r="F87" s="15">
        <v>0</v>
      </c>
      <c r="G87" s="15">
        <v>178.97880000000001</v>
      </c>
      <c r="H87" s="15">
        <v>0</v>
      </c>
      <c r="I87">
        <f t="shared" si="49"/>
        <v>97.5</v>
      </c>
      <c r="J87">
        <v>2.5</v>
      </c>
      <c r="K87">
        <f>B87*C87/Constants!$M$14</f>
        <v>103.99605064467416</v>
      </c>
      <c r="L87">
        <f>B87*D87/Constants!$M$9</f>
        <v>0</v>
      </c>
      <c r="M87">
        <f>B87*E87/Constants!$M$15</f>
        <v>0</v>
      </c>
      <c r="N87">
        <f>B87*F87/Constants!$M$19</f>
        <v>0</v>
      </c>
      <c r="O87">
        <f>B87*G87/Constants!$M$10</f>
        <v>194.2550143266476</v>
      </c>
      <c r="P87">
        <f>B87*H87/Constants!$M$17</f>
        <v>0</v>
      </c>
      <c r="Q87" s="20">
        <f>K87*Constants!$G$14</f>
        <v>415.98420257869662</v>
      </c>
      <c r="R87" s="20">
        <f>L87*Constants!$G$9</f>
        <v>0</v>
      </c>
      <c r="S87" s="20">
        <f>M87*Constants!$G$15</f>
        <v>0</v>
      </c>
      <c r="T87" s="20">
        <f>N87*Constants!$G$19</f>
        <v>0</v>
      </c>
      <c r="U87" s="20">
        <f>O87*Constants!$G$10</f>
        <v>388.51002865329519</v>
      </c>
      <c r="V87" s="20">
        <f>P87*Constants!$G$17</f>
        <v>0</v>
      </c>
      <c r="W87">
        <f t="shared" si="50"/>
        <v>40.558459751422923</v>
      </c>
      <c r="X87">
        <f t="shared" si="51"/>
        <v>0</v>
      </c>
      <c r="Y87">
        <f t="shared" si="52"/>
        <v>0</v>
      </c>
      <c r="Z87">
        <f t="shared" si="53"/>
        <v>0</v>
      </c>
      <c r="AA87">
        <f t="shared" si="54"/>
        <v>37.879727793696276</v>
      </c>
      <c r="AB87">
        <f t="shared" si="55"/>
        <v>0</v>
      </c>
      <c r="AC87" s="19">
        <f t="shared" si="56"/>
        <v>1.0399605064467417</v>
      </c>
      <c r="AD87" s="19">
        <f t="shared" si="57"/>
        <v>0</v>
      </c>
      <c r="AE87" s="19">
        <f t="shared" si="58"/>
        <v>0</v>
      </c>
      <c r="AF87" s="19">
        <f t="shared" si="59"/>
        <v>0</v>
      </c>
      <c r="AG87" s="19">
        <f t="shared" si="60"/>
        <v>0.97127507163323801</v>
      </c>
      <c r="AH87" s="19">
        <f t="shared" si="61"/>
        <v>0</v>
      </c>
      <c r="AJ87" s="10" t="s">
        <v>99</v>
      </c>
    </row>
    <row r="88" spans="1:43" x14ac:dyDescent="0.25">
      <c r="A88" s="15" t="s">
        <v>145</v>
      </c>
      <c r="B88" s="15">
        <v>50</v>
      </c>
      <c r="C88" s="15">
        <v>0</v>
      </c>
      <c r="D88" s="15">
        <v>41.522399999999998</v>
      </c>
      <c r="E88" s="15">
        <v>223.59389999999999</v>
      </c>
      <c r="F88" s="15">
        <v>0</v>
      </c>
      <c r="G88" s="15">
        <v>66.946299999999994</v>
      </c>
      <c r="H88" s="15">
        <v>4.5694999999999997</v>
      </c>
      <c r="I88">
        <f t="shared" si="49"/>
        <v>95</v>
      </c>
      <c r="J88">
        <v>2.5</v>
      </c>
      <c r="K88">
        <f>B88*C88/Constants!$M$14</f>
        <v>0</v>
      </c>
      <c r="L88">
        <f>B88*D88/Constants!$M$9</f>
        <v>34.572037567441548</v>
      </c>
      <c r="M88">
        <f>B88*E88/Constants!$M$15</f>
        <v>126.88338440585632</v>
      </c>
      <c r="N88">
        <f>B88*F88/Constants!$M$19</f>
        <v>0</v>
      </c>
      <c r="O88">
        <f>B88*G88/Constants!$M$10</f>
        <v>72.660306503429709</v>
      </c>
      <c r="P88">
        <f>B88*H88/Constants!$M$17</f>
        <v>3.0825013491635183</v>
      </c>
      <c r="Q88" s="20">
        <f>K88*Constants!$G$14</f>
        <v>0</v>
      </c>
      <c r="R88" s="20">
        <f>L88*Constants!$G$9</f>
        <v>69.144075134883096</v>
      </c>
      <c r="S88" s="20">
        <f>M88*Constants!$G$15</f>
        <v>507.53353762342527</v>
      </c>
      <c r="T88" s="20">
        <f>N88*Constants!$G$19</f>
        <v>0</v>
      </c>
      <c r="U88" s="20">
        <f>O88*Constants!$G$10</f>
        <v>145.32061300685942</v>
      </c>
      <c r="V88" s="20">
        <f>P88*Constants!$G$17</f>
        <v>12.330005396654073</v>
      </c>
      <c r="W88">
        <f t="shared" si="50"/>
        <v>0</v>
      </c>
      <c r="X88">
        <f t="shared" si="51"/>
        <v>6.5686871378138942</v>
      </c>
      <c r="Y88">
        <f t="shared" si="52"/>
        <v>48.215686074225403</v>
      </c>
      <c r="Z88">
        <f t="shared" si="53"/>
        <v>0</v>
      </c>
      <c r="AA88">
        <f t="shared" si="54"/>
        <v>13.805458235651644</v>
      </c>
      <c r="AB88">
        <f t="shared" si="55"/>
        <v>1.1713505126821369</v>
      </c>
      <c r="AC88" s="19">
        <f>Q88*J88/1000+AC85</f>
        <v>0.91067313276803341</v>
      </c>
      <c r="AD88" s="19">
        <f>R88*J88/1000+AD85</f>
        <v>0.17286018783720775</v>
      </c>
      <c r="AE88" s="19">
        <f>S88*J88/1000+AE85</f>
        <v>1.2688338440585634</v>
      </c>
      <c r="AF88" s="19">
        <f>T88*J88/1000+AF85</f>
        <v>0</v>
      </c>
      <c r="AG88" s="19">
        <f>U88*J88/1000+AG85</f>
        <v>1.2175468872102111</v>
      </c>
      <c r="AH88" s="19">
        <f>V88*J88/1000+AH85</f>
        <v>3.0825013491635182E-2</v>
      </c>
      <c r="AJ88" t="s">
        <v>79</v>
      </c>
    </row>
    <row r="89" spans="1:43" x14ac:dyDescent="0.25">
      <c r="A89" s="15" t="s">
        <v>146</v>
      </c>
      <c r="B89" s="15">
        <v>50</v>
      </c>
      <c r="C89" s="15">
        <v>0</v>
      </c>
      <c r="D89" s="15">
        <v>33.195999999999998</v>
      </c>
      <c r="E89" s="15">
        <v>239.29490000000001</v>
      </c>
      <c r="F89" s="15">
        <v>0</v>
      </c>
      <c r="G89" s="15">
        <v>58.965600000000002</v>
      </c>
      <c r="H89" s="15">
        <v>5.1589</v>
      </c>
      <c r="I89">
        <f t="shared" si="49"/>
        <v>95</v>
      </c>
      <c r="J89">
        <v>2.5</v>
      </c>
      <c r="K89">
        <f>B89*C89/Constants!$M$14</f>
        <v>0</v>
      </c>
      <c r="L89">
        <f>B89*D89/Constants!$M$9</f>
        <v>27.63937920468927</v>
      </c>
      <c r="M89">
        <f>B89*E89/Constants!$M$15</f>
        <v>135.79326977641585</v>
      </c>
      <c r="N89">
        <f>B89*F89/Constants!$M$19</f>
        <v>0</v>
      </c>
      <c r="O89">
        <f>B89*G89/Constants!$M$10</f>
        <v>63.998437092992972</v>
      </c>
      <c r="P89">
        <f>B89*H89/Constants!$M$17</f>
        <v>3.4800998381003776</v>
      </c>
      <c r="Q89" s="20">
        <f>K89*Constants!$G$14</f>
        <v>0</v>
      </c>
      <c r="R89" s="20">
        <f>L89*Constants!$G$9</f>
        <v>55.27875840937854</v>
      </c>
      <c r="S89" s="20">
        <f>M89*Constants!$G$15</f>
        <v>543.17307910566342</v>
      </c>
      <c r="T89" s="20">
        <f>N89*Constants!$G$19</f>
        <v>0</v>
      </c>
      <c r="U89" s="20">
        <f>O89*Constants!$G$10</f>
        <v>127.99687418598594</v>
      </c>
      <c r="V89" s="20">
        <f>P89*Constants!$G$17</f>
        <v>13.92039935240151</v>
      </c>
      <c r="W89">
        <f t="shared" si="50"/>
        <v>0</v>
      </c>
      <c r="X89">
        <f t="shared" si="51"/>
        <v>5.2514820488909608</v>
      </c>
      <c r="Y89">
        <f t="shared" si="52"/>
        <v>51.601442515038023</v>
      </c>
      <c r="Z89">
        <f t="shared" si="53"/>
        <v>0</v>
      </c>
      <c r="AA89">
        <f t="shared" si="54"/>
        <v>12.159703047668666</v>
      </c>
      <c r="AB89">
        <f t="shared" si="55"/>
        <v>1.3224379384781435</v>
      </c>
      <c r="AC89" s="19">
        <f>Q89*J89/1000+AC86</f>
        <v>1.032766871878267</v>
      </c>
      <c r="AD89" s="19">
        <f>R89*J89/1000+AD86</f>
        <v>0.13819689602344637</v>
      </c>
      <c r="AE89" s="19">
        <f>S89*J89/1000+AE86</f>
        <v>1.3579326977641586</v>
      </c>
      <c r="AF89" s="19">
        <f>T89*J89/1000+AF86</f>
        <v>0</v>
      </c>
      <c r="AG89" s="19">
        <f>U89*J89/1000+AG86</f>
        <v>1.324366154380481</v>
      </c>
      <c r="AH89" s="19">
        <f>V89*J89/1000+AH86</f>
        <v>3.4800998381003777E-2</v>
      </c>
      <c r="AJ89" t="s">
        <v>52</v>
      </c>
      <c r="AK89" t="s">
        <v>68</v>
      </c>
      <c r="AL89" t="s">
        <v>69</v>
      </c>
      <c r="AM89" t="s">
        <v>139</v>
      </c>
      <c r="AN89" t="s">
        <v>140</v>
      </c>
      <c r="AO89" t="s">
        <v>141</v>
      </c>
    </row>
    <row r="90" spans="1:43" x14ac:dyDescent="0.25">
      <c r="A90" s="15" t="s">
        <v>147</v>
      </c>
      <c r="B90" s="15">
        <v>50</v>
      </c>
      <c r="C90" s="15">
        <v>0</v>
      </c>
      <c r="D90" s="15">
        <v>54.296999999999997</v>
      </c>
      <c r="E90" s="15">
        <v>204.08080000000001</v>
      </c>
      <c r="F90" s="15">
        <v>0</v>
      </c>
      <c r="G90" s="15">
        <v>78.343100000000007</v>
      </c>
      <c r="H90" s="15">
        <v>4.7820999999999998</v>
      </c>
      <c r="I90">
        <f t="shared" si="49"/>
        <v>95</v>
      </c>
      <c r="J90">
        <v>2.5</v>
      </c>
      <c r="K90">
        <f>B90*C90/Constants!$M$14</f>
        <v>0</v>
      </c>
      <c r="L90">
        <f>B90*D90/Constants!$M$9</f>
        <v>45.20831945647106</v>
      </c>
      <c r="M90">
        <f>B90*E90/Constants!$M$15</f>
        <v>115.81023720349565</v>
      </c>
      <c r="N90">
        <f>B90*F90/Constants!$M$19</f>
        <v>0</v>
      </c>
      <c r="O90">
        <f>B90*G90/Constants!$M$10</f>
        <v>85.029847182425982</v>
      </c>
      <c r="P90">
        <f>B90*H90/Constants!$M$17</f>
        <v>3.2259174311926602</v>
      </c>
      <c r="Q90" s="20">
        <f>K90*Constants!$G$14</f>
        <v>0</v>
      </c>
      <c r="R90" s="20">
        <f>L90*Constants!$G$9</f>
        <v>90.416638912942119</v>
      </c>
      <c r="S90" s="20">
        <f>M90*Constants!$G$15</f>
        <v>463.24094881398258</v>
      </c>
      <c r="T90" s="20">
        <f>N90*Constants!$G$19</f>
        <v>0</v>
      </c>
      <c r="U90" s="20">
        <f>O90*Constants!$G$10</f>
        <v>170.05969436485196</v>
      </c>
      <c r="V90" s="20">
        <f>P90*Constants!$G$17</f>
        <v>12.903669724770641</v>
      </c>
      <c r="W90">
        <f t="shared" si="50"/>
        <v>0</v>
      </c>
      <c r="X90">
        <f t="shared" si="51"/>
        <v>8.5895806967295005</v>
      </c>
      <c r="Y90">
        <f t="shared" si="52"/>
        <v>44.007890137328346</v>
      </c>
      <c r="Z90">
        <f t="shared" si="53"/>
        <v>0</v>
      </c>
      <c r="AA90">
        <f t="shared" si="54"/>
        <v>16.155670964660935</v>
      </c>
      <c r="AB90">
        <f t="shared" si="55"/>
        <v>1.2258486238532109</v>
      </c>
      <c r="AC90" s="19">
        <f t="shared" ref="AC90:AC99" si="62">Q90*J90/1000+AC87</f>
        <v>1.0399605064467417</v>
      </c>
      <c r="AD90" s="19">
        <f t="shared" ref="AD90:AD99" si="63">R90*J90/1000+AD87</f>
        <v>0.22604159728235529</v>
      </c>
      <c r="AE90" s="19">
        <f t="shared" ref="AE90:AE99" si="64">S90*J90/1000+AE87</f>
        <v>1.1581023720349566</v>
      </c>
      <c r="AF90" s="19">
        <f t="shared" ref="AF90:AF99" si="65">T90*J90/1000+AF87</f>
        <v>0</v>
      </c>
      <c r="AG90" s="19">
        <f t="shared" ref="AG90:AG99" si="66">U90*J90/1000+AG87</f>
        <v>1.3964243075453679</v>
      </c>
      <c r="AH90" s="19">
        <f t="shared" ref="AH90:AH99" si="67">V90*J90/1000+AH87</f>
        <v>3.2259174311926597E-2</v>
      </c>
      <c r="AJ90">
        <f t="shared" ref="AJ90:AO90" si="68">W97-W85+AC97-AC85</f>
        <v>-35.516252177953298</v>
      </c>
      <c r="AK90">
        <f t="shared" si="68"/>
        <v>2.3065001998268171</v>
      </c>
      <c r="AL90">
        <f t="shared" si="68"/>
        <v>45.134290659403021</v>
      </c>
      <c r="AM90">
        <f t="shared" si="68"/>
        <v>13.814780562387709</v>
      </c>
      <c r="AN90">
        <f t="shared" si="68"/>
        <v>-32.95226730051229</v>
      </c>
      <c r="AO90">
        <f t="shared" si="68"/>
        <v>1.7919724770642198</v>
      </c>
    </row>
    <row r="91" spans="1:43" x14ac:dyDescent="0.25">
      <c r="A91" s="15" t="s">
        <v>148</v>
      </c>
      <c r="B91" s="15">
        <v>50</v>
      </c>
      <c r="C91" s="15">
        <v>0</v>
      </c>
      <c r="D91" s="15">
        <v>13.073499999999999</v>
      </c>
      <c r="E91" s="15">
        <v>239.87549999999999</v>
      </c>
      <c r="F91" s="15">
        <v>61.567500000000003</v>
      </c>
      <c r="G91" s="15">
        <v>0</v>
      </c>
      <c r="H91" s="15">
        <v>7.7350000000000003</v>
      </c>
      <c r="I91">
        <f t="shared" si="49"/>
        <v>92.5</v>
      </c>
      <c r="J91">
        <v>2.5</v>
      </c>
      <c r="K91">
        <f>B91*C91/Constants!$M$14</f>
        <v>0</v>
      </c>
      <c r="L91">
        <f>B91*D91/Constants!$M$9</f>
        <v>10.885149537067873</v>
      </c>
      <c r="M91">
        <f>B91*E91/Constants!$M$15</f>
        <v>136.1227442969016</v>
      </c>
      <c r="N91">
        <f>B91*F91/Constants!$M$19</f>
        <v>26.501550039902444</v>
      </c>
      <c r="O91">
        <f>B91*G91/Constants!$M$10</f>
        <v>0</v>
      </c>
      <c r="P91">
        <f>B91*H91/Constants!$M$17</f>
        <v>5.2178899082568808</v>
      </c>
      <c r="Q91" s="20">
        <f>K91*Constants!$G$14</f>
        <v>0</v>
      </c>
      <c r="R91" s="20">
        <f>L91*Constants!$G$9</f>
        <v>21.770299074135746</v>
      </c>
      <c r="S91" s="20">
        <f>M91*Constants!$G$15</f>
        <v>544.4909771876064</v>
      </c>
      <c r="T91" s="20">
        <f>N91*Constants!$G$19</f>
        <v>159.00930023941467</v>
      </c>
      <c r="U91" s="20">
        <f>O91*Constants!$G$10</f>
        <v>0</v>
      </c>
      <c r="V91" s="20">
        <f>P91*Constants!$G$17</f>
        <v>20.871559633027523</v>
      </c>
      <c r="W91">
        <f t="shared" si="50"/>
        <v>0</v>
      </c>
      <c r="X91">
        <f t="shared" si="51"/>
        <v>2.0137526643575567</v>
      </c>
      <c r="Y91">
        <f t="shared" si="52"/>
        <v>50.365415389853595</v>
      </c>
      <c r="Z91">
        <f t="shared" si="53"/>
        <v>14.708360272145857</v>
      </c>
      <c r="AA91">
        <f t="shared" si="54"/>
        <v>0</v>
      </c>
      <c r="AB91">
        <f t="shared" si="55"/>
        <v>1.9306192660550459</v>
      </c>
      <c r="AC91" s="19">
        <f t="shared" si="62"/>
        <v>0.91067313276803341</v>
      </c>
      <c r="AD91" s="19">
        <f t="shared" si="63"/>
        <v>0.22728593552254711</v>
      </c>
      <c r="AE91" s="19">
        <f t="shared" si="64"/>
        <v>2.6300612870275795</v>
      </c>
      <c r="AF91" s="19">
        <f t="shared" si="65"/>
        <v>0.39752325059853666</v>
      </c>
      <c r="AG91" s="19">
        <f t="shared" si="66"/>
        <v>1.2175468872102111</v>
      </c>
      <c r="AH91" s="19">
        <f t="shared" si="67"/>
        <v>8.3003912574203989E-2</v>
      </c>
      <c r="AJ91">
        <f t="shared" ref="AJ91:AJ92" si="69">W98-W86+AC98-AC86</f>
        <v>-40.277908003252413</v>
      </c>
      <c r="AK91">
        <f t="shared" ref="AK91:AK92" si="70">X98-X86+AD98-AD86</f>
        <v>2.5895290748018387</v>
      </c>
      <c r="AL91">
        <f t="shared" ref="AL91" si="71">Y98-Y86+AE98-AE86</f>
        <v>54.663506979911467</v>
      </c>
      <c r="AM91">
        <f t="shared" ref="AM91:AM92" si="72">Z98-Z86+AF98-AF86</f>
        <v>17.128941280993267</v>
      </c>
      <c r="AN91">
        <f t="shared" ref="AN91:AN92" si="73">AA98-AA86+AG98-AG86</f>
        <v>-38.850592602240162</v>
      </c>
      <c r="AO91">
        <f t="shared" ref="AO91:AO92" si="74">AB98-AB86+AH98-AH86</f>
        <v>2.2419502158661628</v>
      </c>
      <c r="AQ91" s="18">
        <f>-(AVERAGE(AK90:AK92)+AVERAGE(AL90:AL92)+AVERAGE(AM90:AM92)+AVERAGE(AO90:AO92))/(AVERAGE(AJ90:AJ92)+AVERAGE(AN90:AN92))</f>
        <v>0.96254459617365729</v>
      </c>
    </row>
    <row r="92" spans="1:43" x14ac:dyDescent="0.25">
      <c r="A92" s="15" t="s">
        <v>149</v>
      </c>
      <c r="B92" s="15">
        <v>50</v>
      </c>
      <c r="C92" s="15">
        <v>0</v>
      </c>
      <c r="D92" s="15">
        <v>14.084</v>
      </c>
      <c r="E92" s="15">
        <v>241.76439999999999</v>
      </c>
      <c r="F92" s="15">
        <v>67.857100000000003</v>
      </c>
      <c r="G92" s="15">
        <v>0</v>
      </c>
      <c r="H92" s="15">
        <v>6.5759999999999996</v>
      </c>
      <c r="I92">
        <f t="shared" si="49"/>
        <v>92.5</v>
      </c>
      <c r="J92">
        <v>2.5</v>
      </c>
      <c r="K92">
        <f>B92*C92/Constants!$M$14</f>
        <v>0</v>
      </c>
      <c r="L92">
        <f>B92*D92/Constants!$M$9</f>
        <v>11.72650369679611</v>
      </c>
      <c r="M92">
        <f>B92*E92/Constants!$M$15</f>
        <v>137.1946430598116</v>
      </c>
      <c r="N92">
        <f>B92*F92/Constants!$M$19</f>
        <v>29.208889937266644</v>
      </c>
      <c r="O92">
        <f>B92*G92/Constants!$M$10</f>
        <v>0</v>
      </c>
      <c r="P92">
        <f>B92*H92/Constants!$M$17</f>
        <v>4.4360496492174839</v>
      </c>
      <c r="Q92" s="20">
        <f>K92*Constants!$G$14</f>
        <v>0</v>
      </c>
      <c r="R92" s="20">
        <f>L92*Constants!$G$9</f>
        <v>23.45300739359222</v>
      </c>
      <c r="S92" s="20">
        <f>M92*Constants!$G$15</f>
        <v>548.77857223924639</v>
      </c>
      <c r="T92" s="20">
        <f>N92*Constants!$G$19</f>
        <v>175.25333962359986</v>
      </c>
      <c r="U92" s="20">
        <f>O92*Constants!$G$10</f>
        <v>0</v>
      </c>
      <c r="V92" s="20">
        <f>P92*Constants!$G$17</f>
        <v>17.744198596869936</v>
      </c>
      <c r="W92">
        <f t="shared" si="50"/>
        <v>0</v>
      </c>
      <c r="X92">
        <f t="shared" si="51"/>
        <v>2.1694031839072805</v>
      </c>
      <c r="Y92">
        <f t="shared" si="52"/>
        <v>50.762017932130291</v>
      </c>
      <c r="Z92">
        <f t="shared" si="53"/>
        <v>16.210933915182988</v>
      </c>
      <c r="AA92">
        <f t="shared" si="54"/>
        <v>0</v>
      </c>
      <c r="AB92">
        <f t="shared" si="55"/>
        <v>1.6413383702104691</v>
      </c>
      <c r="AC92" s="19">
        <f t="shared" si="62"/>
        <v>1.032766871878267</v>
      </c>
      <c r="AD92" s="19">
        <f t="shared" si="63"/>
        <v>0.19682941450742691</v>
      </c>
      <c r="AE92" s="19">
        <f t="shared" si="64"/>
        <v>2.7298791283622745</v>
      </c>
      <c r="AF92" s="19">
        <f t="shared" si="65"/>
        <v>0.43813334905899964</v>
      </c>
      <c r="AG92" s="19">
        <f t="shared" si="66"/>
        <v>1.324366154380481</v>
      </c>
      <c r="AH92" s="19">
        <f t="shared" si="67"/>
        <v>7.9161494873178612E-2</v>
      </c>
      <c r="AJ92">
        <f t="shared" si="69"/>
        <v>-40.558459751422923</v>
      </c>
      <c r="AK92">
        <f t="shared" si="70"/>
        <v>4.2819002697662025</v>
      </c>
      <c r="AL92">
        <f>Y99-Y87+AE99-AE87</f>
        <v>50.359829190784247</v>
      </c>
      <c r="AM92">
        <f t="shared" si="72"/>
        <v>19.811215814969746</v>
      </c>
      <c r="AN92">
        <f t="shared" si="73"/>
        <v>-37.454578557784146</v>
      </c>
      <c r="AO92">
        <f t="shared" si="74"/>
        <v>3.035325822989746</v>
      </c>
    </row>
    <row r="93" spans="1:43" x14ac:dyDescent="0.25">
      <c r="A93" s="15" t="s">
        <v>150</v>
      </c>
      <c r="B93" s="15">
        <v>50</v>
      </c>
      <c r="C93" s="15">
        <v>0</v>
      </c>
      <c r="D93" s="15">
        <v>21.317499999999999</v>
      </c>
      <c r="E93" s="15">
        <v>205.4752</v>
      </c>
      <c r="F93" s="15">
        <v>66.214200000000005</v>
      </c>
      <c r="G93" s="15">
        <v>0</v>
      </c>
      <c r="H93" s="15">
        <v>9.0891999999999999</v>
      </c>
      <c r="I93">
        <f t="shared" si="49"/>
        <v>92.5</v>
      </c>
      <c r="J93">
        <v>2.5</v>
      </c>
      <c r="K93">
        <f>B93*C93/Constants!$M$14</f>
        <v>0</v>
      </c>
      <c r="L93">
        <f>B93*D93/Constants!$M$9</f>
        <v>17.749200692732966</v>
      </c>
      <c r="M93">
        <f>B93*E93/Constants!$M$15</f>
        <v>116.60152082623993</v>
      </c>
      <c r="N93">
        <f>B93*F93/Constants!$M$19</f>
        <v>28.501708444424548</v>
      </c>
      <c r="O93">
        <f>B93*G93/Constants!$M$10</f>
        <v>0</v>
      </c>
      <c r="P93">
        <f>B93*H93/Constants!$M$17</f>
        <v>6.1314085267134368</v>
      </c>
      <c r="Q93" s="20">
        <f>K93*Constants!$G$14</f>
        <v>0</v>
      </c>
      <c r="R93" s="20">
        <f>L93*Constants!$G$9</f>
        <v>35.498401385465932</v>
      </c>
      <c r="S93" s="20">
        <f>M93*Constants!$G$15</f>
        <v>466.40608330495974</v>
      </c>
      <c r="T93" s="20">
        <f>N93*Constants!$G$19</f>
        <v>171.01025066654728</v>
      </c>
      <c r="U93" s="20">
        <f>O93*Constants!$G$10</f>
        <v>0</v>
      </c>
      <c r="V93" s="20">
        <f>P93*Constants!$G$17</f>
        <v>24.525634106853747</v>
      </c>
      <c r="W93">
        <f t="shared" si="50"/>
        <v>0</v>
      </c>
      <c r="X93">
        <f t="shared" si="51"/>
        <v>3.2836021281555987</v>
      </c>
      <c r="Y93">
        <f t="shared" si="52"/>
        <v>43.142562705708777</v>
      </c>
      <c r="Z93">
        <f t="shared" si="53"/>
        <v>15.818448186655623</v>
      </c>
      <c r="AA93">
        <f t="shared" si="54"/>
        <v>0</v>
      </c>
      <c r="AB93">
        <f t="shared" si="55"/>
        <v>2.2686211548839714</v>
      </c>
      <c r="AC93" s="19">
        <f t="shared" si="62"/>
        <v>1.0399605064467417</v>
      </c>
      <c r="AD93" s="19">
        <f t="shared" si="63"/>
        <v>0.31478760074602014</v>
      </c>
      <c r="AE93" s="19">
        <f t="shared" si="64"/>
        <v>2.3241175802973562</v>
      </c>
      <c r="AF93" s="19">
        <f t="shared" si="65"/>
        <v>0.42752562666636823</v>
      </c>
      <c r="AG93" s="19">
        <f t="shared" si="66"/>
        <v>1.3964243075453679</v>
      </c>
      <c r="AH93" s="19">
        <f t="shared" si="67"/>
        <v>9.3573259579060958E-2</v>
      </c>
    </row>
    <row r="94" spans="1:43" x14ac:dyDescent="0.25">
      <c r="A94" s="15" t="s">
        <v>151</v>
      </c>
      <c r="B94" s="15">
        <v>50</v>
      </c>
      <c r="C94" s="15">
        <v>0</v>
      </c>
      <c r="D94" s="15">
        <v>12.752700000000001</v>
      </c>
      <c r="E94" s="15">
        <v>201.44890000000001</v>
      </c>
      <c r="F94" s="15">
        <v>56.566000000000003</v>
      </c>
      <c r="G94" s="15">
        <v>0</v>
      </c>
      <c r="H94" s="15">
        <v>6.0715000000000003</v>
      </c>
      <c r="I94">
        <f t="shared" si="49"/>
        <v>90</v>
      </c>
      <c r="J94">
        <v>2.5</v>
      </c>
      <c r="K94">
        <f>B94*C94/Constants!$M$14</f>
        <v>0</v>
      </c>
      <c r="L94">
        <f>B94*D94/Constants!$M$9</f>
        <v>10.618047692000266</v>
      </c>
      <c r="M94">
        <f>B94*E94/Constants!$M$15</f>
        <v>114.31670638974009</v>
      </c>
      <c r="N94">
        <f>B94*F94/Constants!$M$19</f>
        <v>24.348669014611957</v>
      </c>
      <c r="O94">
        <f>B94*G94/Constants!$M$10</f>
        <v>0</v>
      </c>
      <c r="P94">
        <f>B94*H94/Constants!$M$17</f>
        <v>4.0957231516459798</v>
      </c>
      <c r="Q94" s="20">
        <f>K94*Constants!$G$14</f>
        <v>0</v>
      </c>
      <c r="R94" s="20">
        <f>L94*Constants!$G$9</f>
        <v>21.236095384000532</v>
      </c>
      <c r="S94" s="20">
        <f>M94*Constants!$G$15</f>
        <v>457.26682555896036</v>
      </c>
      <c r="T94" s="20">
        <f>N94*Constants!$G$19</f>
        <v>146.09201408767174</v>
      </c>
      <c r="U94" s="20">
        <f>O94*Constants!$G$10</f>
        <v>0</v>
      </c>
      <c r="V94" s="20">
        <f>P94*Constants!$G$17</f>
        <v>16.382892606583919</v>
      </c>
      <c r="W94">
        <f t="shared" si="50"/>
        <v>0</v>
      </c>
      <c r="X94">
        <f t="shared" si="51"/>
        <v>1.911248584560048</v>
      </c>
      <c r="Y94">
        <f t="shared" si="52"/>
        <v>41.154014300306429</v>
      </c>
      <c r="Z94">
        <f t="shared" si="53"/>
        <v>13.148281267890457</v>
      </c>
      <c r="AA94">
        <f t="shared" si="54"/>
        <v>0</v>
      </c>
      <c r="AB94">
        <f t="shared" si="55"/>
        <v>1.4744603345925527</v>
      </c>
      <c r="AC94" s="19">
        <f t="shared" si="62"/>
        <v>0.91067313276803341</v>
      </c>
      <c r="AD94" s="19">
        <f t="shared" si="63"/>
        <v>0.28037617398254844</v>
      </c>
      <c r="AE94" s="19">
        <f t="shared" si="64"/>
        <v>3.7732283509249802</v>
      </c>
      <c r="AF94" s="19">
        <f t="shared" si="65"/>
        <v>0.76275328581771595</v>
      </c>
      <c r="AG94" s="19">
        <f t="shared" si="66"/>
        <v>1.2175468872102111</v>
      </c>
      <c r="AH94" s="19">
        <f t="shared" si="67"/>
        <v>0.12396114409066379</v>
      </c>
    </row>
    <row r="95" spans="1:43" x14ac:dyDescent="0.25">
      <c r="A95" s="15" t="s">
        <v>152</v>
      </c>
      <c r="B95" s="15">
        <v>50</v>
      </c>
      <c r="C95" s="15">
        <v>0</v>
      </c>
      <c r="D95" s="15">
        <v>11.619199999999999</v>
      </c>
      <c r="E95" s="15">
        <v>180.47909999999999</v>
      </c>
      <c r="F95" s="15">
        <v>50.238500000000002</v>
      </c>
      <c r="G95" s="15">
        <v>0</v>
      </c>
      <c r="H95" s="15">
        <v>5.1726000000000001</v>
      </c>
      <c r="I95">
        <f t="shared" si="49"/>
        <v>90</v>
      </c>
      <c r="J95">
        <v>2.5</v>
      </c>
      <c r="K95">
        <f>B95*C95/Constants!$M$14</f>
        <v>0</v>
      </c>
      <c r="L95">
        <f>B95*D95/Constants!$M$9</f>
        <v>9.6742822886831394</v>
      </c>
      <c r="M95">
        <f>B95*E95/Constants!$M$15</f>
        <v>102.41692202928158</v>
      </c>
      <c r="N95">
        <f>B95*F95/Constants!$M$19</f>
        <v>21.625015173259253</v>
      </c>
      <c r="O95">
        <f>B95*G95/Constants!$M$10</f>
        <v>0</v>
      </c>
      <c r="P95">
        <f>B95*H95/Constants!$M$17</f>
        <v>3.4893416082029138</v>
      </c>
      <c r="Q95" s="20">
        <f>K95*Constants!$G$14</f>
        <v>0</v>
      </c>
      <c r="R95" s="20">
        <f>L95*Constants!$G$9</f>
        <v>19.348564577366279</v>
      </c>
      <c r="S95" s="20">
        <f>M95*Constants!$G$15</f>
        <v>409.66768811712632</v>
      </c>
      <c r="T95" s="20">
        <f>N95*Constants!$G$19</f>
        <v>129.75009103955551</v>
      </c>
      <c r="U95" s="20">
        <f>O95*Constants!$G$10</f>
        <v>0</v>
      </c>
      <c r="V95" s="20">
        <f>P95*Constants!$G$17</f>
        <v>13.957366432811655</v>
      </c>
      <c r="W95">
        <f t="shared" si="50"/>
        <v>0</v>
      </c>
      <c r="X95">
        <f t="shared" si="51"/>
        <v>1.7413708119629649</v>
      </c>
      <c r="Y95">
        <f t="shared" si="52"/>
        <v>36.870091930541371</v>
      </c>
      <c r="Z95">
        <f t="shared" si="53"/>
        <v>11.677508193559996</v>
      </c>
      <c r="AA95">
        <f t="shared" si="54"/>
        <v>0</v>
      </c>
      <c r="AB95">
        <f t="shared" si="55"/>
        <v>1.2561629789530488</v>
      </c>
      <c r="AC95" s="19">
        <f t="shared" si="62"/>
        <v>1.032766871878267</v>
      </c>
      <c r="AD95" s="19">
        <f t="shared" si="63"/>
        <v>0.24520082595084261</v>
      </c>
      <c r="AE95" s="19">
        <f t="shared" si="64"/>
        <v>3.7540483486550902</v>
      </c>
      <c r="AF95" s="19">
        <f t="shared" si="65"/>
        <v>0.7625085766578884</v>
      </c>
      <c r="AG95" s="19">
        <f t="shared" si="66"/>
        <v>1.324366154380481</v>
      </c>
      <c r="AH95" s="19">
        <f t="shared" si="67"/>
        <v>0.11405491095520776</v>
      </c>
    </row>
    <row r="96" spans="1:43" x14ac:dyDescent="0.25">
      <c r="A96" s="15" t="s">
        <v>153</v>
      </c>
      <c r="B96" s="15">
        <v>50</v>
      </c>
      <c r="C96" s="15">
        <v>0</v>
      </c>
      <c r="D96" s="15">
        <v>25.312999999999999</v>
      </c>
      <c r="E96" s="15">
        <v>227.18549999999999</v>
      </c>
      <c r="F96" s="15">
        <v>79.658000000000001</v>
      </c>
      <c r="G96" s="15">
        <v>0</v>
      </c>
      <c r="H96" s="15">
        <v>11.818199999999999</v>
      </c>
      <c r="I96">
        <f t="shared" si="49"/>
        <v>90</v>
      </c>
      <c r="J96">
        <v>2.5</v>
      </c>
      <c r="K96">
        <f>B96*C96/Constants!$M$14</f>
        <v>0</v>
      </c>
      <c r="L96">
        <f>B96*D96/Constants!$M$9</f>
        <v>21.075900885898886</v>
      </c>
      <c r="M96">
        <f>B96*E96/Constants!$M$15</f>
        <v>128.92151855635001</v>
      </c>
      <c r="N96">
        <f>B96*F96/Constants!$M$19</f>
        <v>34.288552776684924</v>
      </c>
      <c r="O96">
        <f>B96*G96/Constants!$M$10</f>
        <v>0</v>
      </c>
      <c r="P96">
        <f>B96*H96/Constants!$M$17</f>
        <v>7.9723421478683205</v>
      </c>
      <c r="Q96" s="20">
        <f>K96*Constants!$G$14</f>
        <v>0</v>
      </c>
      <c r="R96" s="20">
        <f>L96*Constants!$G$9</f>
        <v>42.151801771797771</v>
      </c>
      <c r="S96" s="20">
        <f>M96*Constants!$G$15</f>
        <v>515.68607422540003</v>
      </c>
      <c r="T96" s="20">
        <f>N96*Constants!$G$19</f>
        <v>205.73131666010954</v>
      </c>
      <c r="U96" s="20">
        <f>O96*Constants!$G$10</f>
        <v>0</v>
      </c>
      <c r="V96" s="20">
        <f>P96*Constants!$G$17</f>
        <v>31.889368591473282</v>
      </c>
      <c r="W96">
        <f t="shared" si="50"/>
        <v>0</v>
      </c>
      <c r="X96">
        <f t="shared" si="51"/>
        <v>3.7936621594617996</v>
      </c>
      <c r="Y96">
        <f t="shared" si="52"/>
        <v>46.411746680286001</v>
      </c>
      <c r="Z96">
        <f t="shared" si="53"/>
        <v>18.51581849940986</v>
      </c>
      <c r="AA96">
        <f t="shared" si="54"/>
        <v>0</v>
      </c>
      <c r="AB96">
        <f t="shared" si="55"/>
        <v>2.8700431732325957</v>
      </c>
      <c r="AC96" s="19">
        <f t="shared" si="62"/>
        <v>1.0399605064467417</v>
      </c>
      <c r="AD96" s="19">
        <f t="shared" si="63"/>
        <v>0.42016710517551459</v>
      </c>
      <c r="AE96" s="19">
        <f t="shared" si="64"/>
        <v>3.6133327658608563</v>
      </c>
      <c r="AF96" s="19">
        <f t="shared" si="65"/>
        <v>0.94185391831664211</v>
      </c>
      <c r="AG96" s="19">
        <f t="shared" si="66"/>
        <v>1.3964243075453679</v>
      </c>
      <c r="AH96" s="19">
        <f t="shared" si="67"/>
        <v>0.17329668105774415</v>
      </c>
    </row>
    <row r="97" spans="1:37" x14ac:dyDescent="0.25">
      <c r="A97" s="15" t="s">
        <v>154</v>
      </c>
      <c r="B97" s="15">
        <v>50</v>
      </c>
      <c r="C97" s="15">
        <v>0</v>
      </c>
      <c r="D97" s="15">
        <v>13.5192</v>
      </c>
      <c r="E97" s="15">
        <v>202.4624</v>
      </c>
      <c r="F97" s="15">
        <v>56.151899999999998</v>
      </c>
      <c r="G97" s="15">
        <v>0</v>
      </c>
      <c r="H97" s="15">
        <v>6.8685</v>
      </c>
      <c r="I97">
        <f t="shared" si="49"/>
        <v>87.5</v>
      </c>
      <c r="J97">
        <v>2.5</v>
      </c>
      <c r="K97">
        <f>B97*C97/Constants!$M$14</f>
        <v>0</v>
      </c>
      <c r="L97">
        <f>B97*D97/Constants!$M$9</f>
        <v>11.256244588023714</v>
      </c>
      <c r="M97">
        <f>B97*E97/Constants!$M$15</f>
        <v>114.89183974577234</v>
      </c>
      <c r="N97">
        <f>B97*F97/Constants!$M$19</f>
        <v>24.170420882537019</v>
      </c>
      <c r="O97">
        <f>B97*G97/Constants!$M$10</f>
        <v>0</v>
      </c>
      <c r="P97">
        <f>B97*H97/Constants!$M$17</f>
        <v>4.633364813815434</v>
      </c>
      <c r="Q97" s="20">
        <f>K97*Constants!$G$14</f>
        <v>0</v>
      </c>
      <c r="R97" s="20">
        <f>L97*Constants!$G$9</f>
        <v>22.512489176047428</v>
      </c>
      <c r="S97" s="20">
        <f>M97*Constants!$G$15</f>
        <v>459.56735898308938</v>
      </c>
      <c r="T97" s="20">
        <f>N97*Constants!$G$19</f>
        <v>145.02252529522212</v>
      </c>
      <c r="U97" s="20">
        <f>O97*Constants!$G$10</f>
        <v>0</v>
      </c>
      <c r="V97" s="20">
        <f>P97*Constants!$G$17</f>
        <v>18.533459255261736</v>
      </c>
      <c r="W97">
        <f t="shared" si="50"/>
        <v>0</v>
      </c>
      <c r="X97">
        <f t="shared" si="51"/>
        <v>1.9698428029041499</v>
      </c>
      <c r="Y97">
        <f t="shared" si="52"/>
        <v>40.21214391102032</v>
      </c>
      <c r="Z97">
        <f t="shared" si="53"/>
        <v>12.689470963331937</v>
      </c>
      <c r="AA97">
        <f t="shared" si="54"/>
        <v>0</v>
      </c>
      <c r="AB97">
        <f t="shared" si="55"/>
        <v>1.6216776848354018</v>
      </c>
      <c r="AC97" s="19">
        <f t="shared" si="62"/>
        <v>0.91067313276803341</v>
      </c>
      <c r="AD97" s="19">
        <f t="shared" si="63"/>
        <v>0.336657396922667</v>
      </c>
      <c r="AE97" s="19">
        <f t="shared" si="64"/>
        <v>4.9221467483827031</v>
      </c>
      <c r="AF97" s="19">
        <f t="shared" si="65"/>
        <v>1.1253095990557713</v>
      </c>
      <c r="AG97" s="19">
        <f t="shared" si="66"/>
        <v>1.2175468872102111</v>
      </c>
      <c r="AH97" s="19">
        <f t="shared" si="67"/>
        <v>0.17029479222881813</v>
      </c>
    </row>
    <row r="98" spans="1:37" x14ac:dyDescent="0.25">
      <c r="A98" s="15" t="s">
        <v>155</v>
      </c>
      <c r="B98" s="15">
        <v>50</v>
      </c>
      <c r="C98" s="15">
        <v>0</v>
      </c>
      <c r="D98" s="15">
        <v>15.6424</v>
      </c>
      <c r="E98" s="15">
        <v>249.20179999999999</v>
      </c>
      <c r="F98" s="15">
        <v>70.411000000000001</v>
      </c>
      <c r="G98" s="15">
        <v>0</v>
      </c>
      <c r="H98" s="15">
        <v>8.7622</v>
      </c>
      <c r="I98">
        <f t="shared" si="49"/>
        <v>87.5</v>
      </c>
      <c r="J98">
        <v>2.5</v>
      </c>
      <c r="K98">
        <f>B98*C98/Constants!$M$14</f>
        <v>0</v>
      </c>
      <c r="L98">
        <f>B98*D98/Constants!$M$9</f>
        <v>13.024045826949976</v>
      </c>
      <c r="M98">
        <f>B98*E98/Constants!$M$15</f>
        <v>141.41516286460106</v>
      </c>
      <c r="N98">
        <f>B98*F98/Constants!$M$19</f>
        <v>30.308208711732181</v>
      </c>
      <c r="O98">
        <f>B98*G98/Constants!$M$10</f>
        <v>0</v>
      </c>
      <c r="P98">
        <f>B98*H98/Constants!$M$17</f>
        <v>5.91082029141932</v>
      </c>
      <c r="Q98" s="20">
        <f>K98*Constants!$G$14</f>
        <v>0</v>
      </c>
      <c r="R98" s="20">
        <f>L98*Constants!$G$9</f>
        <v>26.048091653899952</v>
      </c>
      <c r="S98" s="20">
        <f>M98*Constants!$G$15</f>
        <v>565.66065145840423</v>
      </c>
      <c r="T98" s="20">
        <f>N98*Constants!$G$19</f>
        <v>181.84925227039309</v>
      </c>
      <c r="U98" s="20">
        <f>O98*Constants!$G$10</f>
        <v>0</v>
      </c>
      <c r="V98" s="20">
        <f>P98*Constants!$G$17</f>
        <v>23.64328116567728</v>
      </c>
      <c r="W98">
        <f t="shared" si="50"/>
        <v>0</v>
      </c>
      <c r="X98">
        <f t="shared" si="51"/>
        <v>2.2792080197162461</v>
      </c>
      <c r="Y98">
        <f t="shared" si="52"/>
        <v>49.495307002610367</v>
      </c>
      <c r="Z98">
        <f t="shared" si="53"/>
        <v>15.911809573659395</v>
      </c>
      <c r="AA98">
        <f t="shared" si="54"/>
        <v>0</v>
      </c>
      <c r="AB98">
        <f t="shared" si="55"/>
        <v>2.0687871019967621</v>
      </c>
      <c r="AC98" s="19">
        <f t="shared" si="62"/>
        <v>1.032766871878267</v>
      </c>
      <c r="AD98" s="19">
        <f t="shared" si="63"/>
        <v>0.31032105508559249</v>
      </c>
      <c r="AE98" s="19">
        <f t="shared" si="64"/>
        <v>5.1681999773011009</v>
      </c>
      <c r="AF98" s="19">
        <f t="shared" si="65"/>
        <v>1.2171317073338712</v>
      </c>
      <c r="AG98" s="19">
        <f t="shared" si="66"/>
        <v>1.324366154380481</v>
      </c>
      <c r="AH98" s="19">
        <f t="shared" si="67"/>
        <v>0.17316311386940095</v>
      </c>
    </row>
    <row r="99" spans="1:37" x14ac:dyDescent="0.25">
      <c r="A99" s="15" t="s">
        <v>156</v>
      </c>
      <c r="B99" s="15">
        <v>50</v>
      </c>
      <c r="C99" s="15">
        <v>0</v>
      </c>
      <c r="D99" s="15">
        <v>25.767199999999999</v>
      </c>
      <c r="E99" s="15">
        <v>228.82409999999999</v>
      </c>
      <c r="F99" s="15">
        <v>81.179000000000002</v>
      </c>
      <c r="G99" s="15">
        <v>0</v>
      </c>
      <c r="H99" s="15">
        <v>11.7852</v>
      </c>
      <c r="I99">
        <f t="shared" si="49"/>
        <v>87.5</v>
      </c>
      <c r="J99">
        <v>2.5</v>
      </c>
      <c r="K99">
        <f>B99*C99/Constants!$M$14</f>
        <v>0</v>
      </c>
      <c r="L99">
        <f>B99*D99/Constants!$M$9</f>
        <v>21.454073136614934</v>
      </c>
      <c r="M99">
        <f>B99*E99/Constants!$M$15</f>
        <v>129.85137895812053</v>
      </c>
      <c r="N99">
        <f>B99*F99/Constants!$M$19</f>
        <v>34.943262771579825</v>
      </c>
      <c r="O99">
        <f>B99*G99/Constants!$M$10</f>
        <v>0</v>
      </c>
      <c r="P99">
        <f>B99*H99/Constants!$M$17</f>
        <v>7.9500809498111167</v>
      </c>
      <c r="Q99" s="20">
        <f>K99*Constants!$G$14</f>
        <v>0</v>
      </c>
      <c r="R99" s="20">
        <f>L99*Constants!$G$9</f>
        <v>42.908146273229868</v>
      </c>
      <c r="S99" s="20">
        <f>M99*Constants!$G$15</f>
        <v>519.40551583248214</v>
      </c>
      <c r="T99" s="20">
        <f>N99*Constants!$G$19</f>
        <v>209.65957662947895</v>
      </c>
      <c r="U99" s="20">
        <f>O99*Constants!$G$10</f>
        <v>0</v>
      </c>
      <c r="V99" s="20">
        <f>P99*Constants!$G$17</f>
        <v>31.800323799244467</v>
      </c>
      <c r="W99">
        <f t="shared" si="50"/>
        <v>0</v>
      </c>
      <c r="X99">
        <f t="shared" si="51"/>
        <v>3.7544627989076136</v>
      </c>
      <c r="Y99">
        <f t="shared" si="52"/>
        <v>45.447982635342186</v>
      </c>
      <c r="Z99">
        <f t="shared" si="53"/>
        <v>18.345212955079408</v>
      </c>
      <c r="AA99">
        <f t="shared" si="54"/>
        <v>0</v>
      </c>
      <c r="AB99">
        <f t="shared" si="55"/>
        <v>2.7825283324338907</v>
      </c>
      <c r="AC99" s="19">
        <f t="shared" si="62"/>
        <v>1.0399605064467417</v>
      </c>
      <c r="AD99" s="19">
        <f t="shared" si="63"/>
        <v>0.52743747085858927</v>
      </c>
      <c r="AE99" s="19">
        <f t="shared" si="64"/>
        <v>4.9118465554420618</v>
      </c>
      <c r="AF99" s="19">
        <f t="shared" si="65"/>
        <v>1.4660028598903394</v>
      </c>
      <c r="AG99" s="19">
        <f t="shared" si="66"/>
        <v>1.3964243075453679</v>
      </c>
      <c r="AH99" s="19">
        <f t="shared" si="67"/>
        <v>0.25279749055585532</v>
      </c>
    </row>
    <row r="101" spans="1:37" s="21" customFormat="1" x14ac:dyDescent="0.25"/>
    <row r="102" spans="1:37" x14ac:dyDescent="0.25">
      <c r="A102" t="s">
        <v>50</v>
      </c>
      <c r="B102" t="s">
        <v>157</v>
      </c>
      <c r="Y102" s="19" t="s">
        <v>81</v>
      </c>
      <c r="Z102" s="19"/>
      <c r="AA102" s="19"/>
      <c r="AB102" s="19"/>
      <c r="AC102" s="19"/>
    </row>
    <row r="103" spans="1:37" ht="15.75" x14ac:dyDescent="0.25">
      <c r="A103" s="11" t="s">
        <v>136</v>
      </c>
      <c r="C103" t="s">
        <v>70</v>
      </c>
      <c r="D103" t="s">
        <v>70</v>
      </c>
      <c r="E103" t="s">
        <v>70</v>
      </c>
      <c r="F103" t="s">
        <v>70</v>
      </c>
      <c r="G103" t="s">
        <v>70</v>
      </c>
      <c r="H103" t="s">
        <v>71</v>
      </c>
      <c r="I103" t="s">
        <v>71</v>
      </c>
      <c r="J103" t="s">
        <v>75</v>
      </c>
      <c r="K103" t="s">
        <v>75</v>
      </c>
      <c r="L103" t="s">
        <v>75</v>
      </c>
      <c r="M103" t="s">
        <v>75</v>
      </c>
      <c r="N103" t="s">
        <v>75</v>
      </c>
      <c r="O103" t="s">
        <v>80</v>
      </c>
      <c r="P103" t="s">
        <v>80</v>
      </c>
      <c r="Q103" t="s">
        <v>80</v>
      </c>
      <c r="R103" t="s">
        <v>80</v>
      </c>
      <c r="S103" t="s">
        <v>80</v>
      </c>
      <c r="T103" t="s">
        <v>79</v>
      </c>
      <c r="U103" t="s">
        <v>79</v>
      </c>
      <c r="V103" t="s">
        <v>79</v>
      </c>
      <c r="W103" t="s">
        <v>79</v>
      </c>
      <c r="X103" t="s">
        <v>79</v>
      </c>
      <c r="Y103" s="19" t="s">
        <v>79</v>
      </c>
      <c r="Z103" s="19" t="s">
        <v>79</v>
      </c>
      <c r="AA103" s="19" t="s">
        <v>79</v>
      </c>
      <c r="AB103" s="19" t="s">
        <v>79</v>
      </c>
      <c r="AC103" s="19" t="s">
        <v>79</v>
      </c>
    </row>
    <row r="104" spans="1:37" x14ac:dyDescent="0.25">
      <c r="A104" s="15"/>
      <c r="B104" s="15" t="s">
        <v>76</v>
      </c>
      <c r="C104" s="15" t="s">
        <v>52</v>
      </c>
      <c r="D104" s="15" t="s">
        <v>68</v>
      </c>
      <c r="E104" s="15" t="s">
        <v>69</v>
      </c>
      <c r="F104" s="15" t="s">
        <v>139</v>
      </c>
      <c r="G104" s="15" t="s">
        <v>140</v>
      </c>
      <c r="H104" t="s">
        <v>72</v>
      </c>
      <c r="I104" t="s">
        <v>118</v>
      </c>
      <c r="J104" t="s">
        <v>52</v>
      </c>
      <c r="K104" t="s">
        <v>68</v>
      </c>
      <c r="L104" t="s">
        <v>69</v>
      </c>
      <c r="M104" t="s">
        <v>139</v>
      </c>
      <c r="N104" t="s">
        <v>140</v>
      </c>
      <c r="O104" s="20" t="s">
        <v>52</v>
      </c>
      <c r="P104" s="20" t="s">
        <v>68</v>
      </c>
      <c r="Q104" s="20" t="s">
        <v>69</v>
      </c>
      <c r="R104" s="20" t="s">
        <v>139</v>
      </c>
      <c r="S104" s="20" t="s">
        <v>140</v>
      </c>
      <c r="T104" t="s">
        <v>52</v>
      </c>
      <c r="U104" t="s">
        <v>68</v>
      </c>
      <c r="V104" t="s">
        <v>69</v>
      </c>
      <c r="W104" t="s">
        <v>139</v>
      </c>
      <c r="X104" t="s">
        <v>140</v>
      </c>
      <c r="Y104" s="19" t="s">
        <v>52</v>
      </c>
      <c r="Z104" s="19" t="s">
        <v>68</v>
      </c>
      <c r="AA104" s="19" t="s">
        <v>69</v>
      </c>
      <c r="AB104" s="19" t="s">
        <v>139</v>
      </c>
      <c r="AC104" s="19" t="s">
        <v>140</v>
      </c>
    </row>
    <row r="105" spans="1:37" x14ac:dyDescent="0.25">
      <c r="A105" s="15" t="s">
        <v>159</v>
      </c>
      <c r="B105" s="15">
        <v>50</v>
      </c>
      <c r="C105" s="15">
        <v>170.36170000000001</v>
      </c>
      <c r="D105" s="15">
        <v>117.8708</v>
      </c>
      <c r="E105" s="15">
        <v>0</v>
      </c>
      <c r="F105" s="15">
        <v>0</v>
      </c>
      <c r="G105" s="15">
        <v>183.23439999999999</v>
      </c>
      <c r="H105">
        <f>F4</f>
        <v>97.5</v>
      </c>
      <c r="I105">
        <v>2.5</v>
      </c>
      <c r="J105">
        <f>B105*C105/Constants!$M$14</f>
        <v>98.94395400162621</v>
      </c>
      <c r="K105">
        <f>B105*D105/Constants!$M$9</f>
        <v>98.140611470059284</v>
      </c>
      <c r="L105">
        <f>B105*E105/Constants!$M$15</f>
        <v>0</v>
      </c>
      <c r="M105">
        <f>B105*F105/Constants!$M$19</f>
        <v>0</v>
      </c>
      <c r="N105">
        <f>B105*G105/Constants!$M$10</f>
        <v>198.8738386732656</v>
      </c>
      <c r="O105" s="20">
        <f>J105*Constants!$G$14</f>
        <v>395.77581600650484</v>
      </c>
      <c r="P105" s="20">
        <f>K105*Constants!$G$9</f>
        <v>196.28122294011857</v>
      </c>
      <c r="Q105" s="20">
        <f>L105*Constants!$G$15</f>
        <v>0</v>
      </c>
      <c r="R105" s="20">
        <f>M105*Constants!$G$19</f>
        <v>0</v>
      </c>
      <c r="S105" s="20">
        <f>N105*Constants!$G$10</f>
        <v>397.74767734653119</v>
      </c>
      <c r="T105">
        <f>O105*H105/1000</f>
        <v>38.588142060634219</v>
      </c>
      <c r="U105">
        <f>P105*H105/1000</f>
        <v>19.137419236661561</v>
      </c>
      <c r="V105">
        <f>Q105*H105/1000</f>
        <v>0</v>
      </c>
      <c r="W105">
        <f>R105*H105/1000</f>
        <v>0</v>
      </c>
      <c r="X105">
        <f>S105*H105/1000</f>
        <v>38.780398541286793</v>
      </c>
      <c r="Y105" s="19">
        <f>O105*I105/1000</f>
        <v>0.98943954001626211</v>
      </c>
      <c r="Z105" s="19">
        <f>P105*I105/1000</f>
        <v>0.49070305735029646</v>
      </c>
      <c r="AA105" s="19">
        <f>Q105*I105/1000</f>
        <v>0</v>
      </c>
      <c r="AB105" s="19">
        <f>R105*I105/1000</f>
        <v>0</v>
      </c>
      <c r="AC105" s="19">
        <f>S105*I105/1000</f>
        <v>0.99436919336632801</v>
      </c>
    </row>
    <row r="106" spans="1:37" x14ac:dyDescent="0.25">
      <c r="A106" s="15" t="s">
        <v>160</v>
      </c>
      <c r="B106" s="15">
        <v>50</v>
      </c>
      <c r="C106" s="15">
        <v>147.75530000000001</v>
      </c>
      <c r="D106" s="15">
        <v>102.4885</v>
      </c>
      <c r="E106" s="15">
        <v>0</v>
      </c>
      <c r="F106" s="15">
        <v>0</v>
      </c>
      <c r="G106" s="15">
        <v>158.96729999999999</v>
      </c>
      <c r="H106">
        <f t="shared" ref="H106:H119" si="75">F5</f>
        <v>97.5</v>
      </c>
      <c r="I106">
        <v>2.5</v>
      </c>
      <c r="J106">
        <f>B106*C106/Constants!$M$14</f>
        <v>85.814438378441167</v>
      </c>
      <c r="K106">
        <f>B106*D106/Constants!$M$9</f>
        <v>85.333127955771673</v>
      </c>
      <c r="L106">
        <f>B106*E106/Constants!$M$15</f>
        <v>0</v>
      </c>
      <c r="M106">
        <f>B106*F106/Constants!$M$19</f>
        <v>0</v>
      </c>
      <c r="N106">
        <f>B106*G106/Constants!$M$10</f>
        <v>172.53549101328471</v>
      </c>
      <c r="O106" s="20">
        <f>J106*Constants!$G$14</f>
        <v>343.25775351376467</v>
      </c>
      <c r="P106" s="20">
        <f>K106*Constants!$G$9</f>
        <v>170.66625591154335</v>
      </c>
      <c r="Q106" s="20">
        <f>L106*Constants!$G$15</f>
        <v>0</v>
      </c>
      <c r="R106" s="20">
        <f>M106*Constants!$G$19</f>
        <v>0</v>
      </c>
      <c r="S106" s="20">
        <f>N106*Constants!$G$10</f>
        <v>345.07098202656942</v>
      </c>
      <c r="T106">
        <f t="shared" ref="T106:T119" si="76">O106*H106/1000</f>
        <v>33.467630967592058</v>
      </c>
      <c r="U106">
        <f t="shared" ref="U106:U119" si="77">P106*H106/1000</f>
        <v>16.639959951375477</v>
      </c>
      <c r="V106">
        <f t="shared" ref="V106:V119" si="78">Q106*H106/1000</f>
        <v>0</v>
      </c>
      <c r="W106">
        <f>R106*H106/1000</f>
        <v>0</v>
      </c>
      <c r="X106">
        <f>S106*H106/1000</f>
        <v>33.644420747590523</v>
      </c>
      <c r="Y106" s="19">
        <f t="shared" ref="Y106" si="79">O106*I106/1000</f>
        <v>0.85814438378441171</v>
      </c>
      <c r="Z106" s="19">
        <f t="shared" ref="Z106:Z107" si="80">P106*I106/1000</f>
        <v>0.42666563977885835</v>
      </c>
      <c r="AA106" s="19">
        <f t="shared" ref="AA106:AA107" si="81">Q106*I106/1000</f>
        <v>0</v>
      </c>
      <c r="AB106" s="19">
        <f t="shared" ref="AB106:AB107" si="82">R106*I106/1000</f>
        <v>0</v>
      </c>
      <c r="AC106" s="19">
        <f t="shared" ref="AC106:AC107" si="83">S106*I106/1000</f>
        <v>0.86267745506642357</v>
      </c>
    </row>
    <row r="107" spans="1:37" x14ac:dyDescent="0.25">
      <c r="A107" s="15" t="s">
        <v>161</v>
      </c>
      <c r="B107" s="15">
        <v>50</v>
      </c>
      <c r="C107" s="15">
        <v>135.08250000000001</v>
      </c>
      <c r="D107" s="15">
        <v>95.144800000000004</v>
      </c>
      <c r="E107" s="15">
        <v>0</v>
      </c>
      <c r="F107" s="15">
        <v>0</v>
      </c>
      <c r="G107" s="15">
        <v>147.98150000000001</v>
      </c>
      <c r="H107">
        <f t="shared" si="75"/>
        <v>97.5</v>
      </c>
      <c r="I107">
        <v>2.5</v>
      </c>
      <c r="J107">
        <f>B107*C107/Constants!$M$14</f>
        <v>78.454233941224302</v>
      </c>
      <c r="K107">
        <f>B107*D107/Constants!$M$9</f>
        <v>79.218677146473055</v>
      </c>
      <c r="L107">
        <f>B107*E107/Constants!$M$15</f>
        <v>0</v>
      </c>
      <c r="M107">
        <f>B107*F107/Constants!$M$19</f>
        <v>0</v>
      </c>
      <c r="N107">
        <f>B107*G107/Constants!$M$10</f>
        <v>160.61203004254583</v>
      </c>
      <c r="O107" s="20">
        <f>J107*Constants!$G$14</f>
        <v>313.81693576489721</v>
      </c>
      <c r="P107" s="20">
        <f>K107*Constants!$G$9</f>
        <v>158.43735429294611</v>
      </c>
      <c r="Q107" s="20">
        <f>L107*Constants!$G$15</f>
        <v>0</v>
      </c>
      <c r="R107" s="20">
        <f>M107*Constants!$G$19</f>
        <v>0</v>
      </c>
      <c r="S107" s="20">
        <f>N107*Constants!$G$10</f>
        <v>321.22406008509165</v>
      </c>
      <c r="T107">
        <f t="shared" si="76"/>
        <v>30.597151237077476</v>
      </c>
      <c r="U107">
        <f t="shared" si="77"/>
        <v>15.447642043562245</v>
      </c>
      <c r="V107">
        <f t="shared" si="78"/>
        <v>0</v>
      </c>
      <c r="W107">
        <f t="shared" ref="W107:W119" si="84">R107*H107/1000</f>
        <v>0</v>
      </c>
      <c r="X107">
        <f t="shared" ref="X107:X119" si="85">S107*H107/1000</f>
        <v>31.319345858296437</v>
      </c>
      <c r="Y107" s="19">
        <f>O107*I107/1000</f>
        <v>0.78454233941224305</v>
      </c>
      <c r="Z107" s="19">
        <f t="shared" si="80"/>
        <v>0.3960933857323653</v>
      </c>
      <c r="AA107" s="19">
        <f t="shared" si="81"/>
        <v>0</v>
      </c>
      <c r="AB107" s="19">
        <f t="shared" si="82"/>
        <v>0</v>
      </c>
      <c r="AC107" s="19">
        <f t="shared" si="83"/>
        <v>0.80306015021272914</v>
      </c>
      <c r="AE107" s="10" t="s">
        <v>99</v>
      </c>
    </row>
    <row r="108" spans="1:37" x14ac:dyDescent="0.25">
      <c r="A108" s="15" t="s">
        <v>162</v>
      </c>
      <c r="B108" s="15">
        <v>50</v>
      </c>
      <c r="C108" s="15">
        <v>114.43559999999999</v>
      </c>
      <c r="D108" s="15">
        <v>108.2931</v>
      </c>
      <c r="E108" s="15">
        <v>95.136399999999995</v>
      </c>
      <c r="F108" s="15">
        <v>2.8782000000000001</v>
      </c>
      <c r="G108" s="15">
        <v>125.48990000000001</v>
      </c>
      <c r="H108">
        <f t="shared" si="75"/>
        <v>95</v>
      </c>
      <c r="I108">
        <v>2.5</v>
      </c>
      <c r="J108">
        <f>B108*C108/Constants!$M$14</f>
        <v>66.462771518178641</v>
      </c>
      <c r="K108">
        <f>B108*D108/Constants!$M$9</f>
        <v>90.166106041430751</v>
      </c>
      <c r="L108">
        <f>B108*E108/Constants!$M$15</f>
        <v>53.987288616502099</v>
      </c>
      <c r="M108">
        <f>B108*F108/Constants!$M$19</f>
        <v>1.2389127595703449</v>
      </c>
      <c r="N108">
        <f>B108*G108/Constants!$M$10</f>
        <v>136.20072501519493</v>
      </c>
      <c r="O108" s="20">
        <f>J108*Constants!$G$14</f>
        <v>265.85108607271457</v>
      </c>
      <c r="P108" s="20">
        <f>K108*Constants!$G$9</f>
        <v>180.3322120828615</v>
      </c>
      <c r="Q108" s="20">
        <f>L108*Constants!$G$15</f>
        <v>215.94915446600839</v>
      </c>
      <c r="R108" s="20">
        <f>M108*Constants!$G$19</f>
        <v>7.4334765574220691</v>
      </c>
      <c r="S108" s="20">
        <f>N108*Constants!$G$10</f>
        <v>272.40145003038987</v>
      </c>
      <c r="T108">
        <f t="shared" si="76"/>
        <v>25.255853176907884</v>
      </c>
      <c r="U108">
        <f t="shared" si="77"/>
        <v>17.131560147871841</v>
      </c>
      <c r="V108">
        <f>Q108*H108/1000</f>
        <v>20.515169674270798</v>
      </c>
      <c r="W108">
        <f t="shared" si="84"/>
        <v>0.70618027295509656</v>
      </c>
      <c r="X108">
        <f t="shared" si="85"/>
        <v>25.878137752887035</v>
      </c>
      <c r="Y108" s="19">
        <f>O108*I108/1000+Y105</f>
        <v>1.6540672551980484</v>
      </c>
      <c r="Z108" s="19">
        <f>P108*I108/1000+Z105</f>
        <v>0.9415335875574502</v>
      </c>
      <c r="AA108" s="19">
        <f>Q108*I108/1000+AA105</f>
        <v>0.53987288616502094</v>
      </c>
      <c r="AB108" s="19">
        <f>R108*I108/1000+AB105</f>
        <v>1.8583691393555174E-2</v>
      </c>
      <c r="AC108" s="19">
        <f>S108*I108/1000+AC105</f>
        <v>1.6753728184423027</v>
      </c>
      <c r="AE108" t="s">
        <v>79</v>
      </c>
    </row>
    <row r="109" spans="1:37" x14ac:dyDescent="0.25">
      <c r="A109" s="15" t="s">
        <v>163</v>
      </c>
      <c r="B109" s="15">
        <v>50</v>
      </c>
      <c r="C109" s="15">
        <v>97.066100000000006</v>
      </c>
      <c r="D109" s="15">
        <v>79.334299999999999</v>
      </c>
      <c r="E109" s="15">
        <v>122.65860000000001</v>
      </c>
      <c r="F109" s="15">
        <v>3.7875999999999999</v>
      </c>
      <c r="G109" s="15">
        <v>84.836100000000002</v>
      </c>
      <c r="H109">
        <f t="shared" si="75"/>
        <v>95</v>
      </c>
      <c r="I109">
        <v>2.5</v>
      </c>
      <c r="J109">
        <f>B109*C109/Constants!$M$14</f>
        <v>56.374782204669536</v>
      </c>
      <c r="K109">
        <f>B109*D109/Constants!$M$9</f>
        <v>66.054669286618264</v>
      </c>
      <c r="L109">
        <f>B109*E109/Constants!$M$15</f>
        <v>69.605379639087502</v>
      </c>
      <c r="M109">
        <f>B109*F109/Constants!$M$19</f>
        <v>1.6303613258802858</v>
      </c>
      <c r="N109">
        <f>B109*G109/Constants!$M$10</f>
        <v>92.077038291221683</v>
      </c>
      <c r="O109" s="20">
        <f>J109*Constants!$G$14</f>
        <v>225.49912881867814</v>
      </c>
      <c r="P109" s="20">
        <f>K109*Constants!$G$9</f>
        <v>132.10933857323653</v>
      </c>
      <c r="Q109" s="20">
        <f>L109*Constants!$G$15</f>
        <v>278.42151855635001</v>
      </c>
      <c r="R109" s="20">
        <f>M109*Constants!$G$19</f>
        <v>9.7821679552817145</v>
      </c>
      <c r="S109" s="20">
        <f>N109*Constants!$G$10</f>
        <v>184.15407658244337</v>
      </c>
      <c r="T109">
        <f t="shared" si="76"/>
        <v>21.422417237774425</v>
      </c>
      <c r="U109">
        <f t="shared" si="77"/>
        <v>12.55038716445747</v>
      </c>
      <c r="V109">
        <f t="shared" si="78"/>
        <v>26.45004426285325</v>
      </c>
      <c r="W109">
        <f t="shared" si="84"/>
        <v>0.92930595575176289</v>
      </c>
      <c r="X109">
        <f t="shared" si="85"/>
        <v>17.494637275332121</v>
      </c>
      <c r="Y109" s="19">
        <f>O109*I109/1000+Y106</f>
        <v>1.421892205831107</v>
      </c>
      <c r="Z109" s="19">
        <f>P109*I109/1000+Z106</f>
        <v>0.75693898621194966</v>
      </c>
      <c r="AA109" s="19">
        <f>Q109*I109/1000+AA106</f>
        <v>0.69605379639087506</v>
      </c>
      <c r="AB109" s="19">
        <f>R109*I109/1000+AB106</f>
        <v>2.4455419888204287E-2</v>
      </c>
      <c r="AC109" s="19">
        <f>S109*I109/1000+AC106</f>
        <v>1.3230626465225321</v>
      </c>
      <c r="AE109" t="s">
        <v>52</v>
      </c>
      <c r="AF109" t="s">
        <v>68</v>
      </c>
      <c r="AG109" t="s">
        <v>69</v>
      </c>
      <c r="AH109" t="s">
        <v>139</v>
      </c>
      <c r="AI109" t="s">
        <v>140</v>
      </c>
    </row>
    <row r="110" spans="1:37" x14ac:dyDescent="0.25">
      <c r="A110" s="15" t="s">
        <v>164</v>
      </c>
      <c r="B110" s="15">
        <v>50</v>
      </c>
      <c r="C110" s="15">
        <v>109.479</v>
      </c>
      <c r="D110" s="15">
        <v>95.603099999999998</v>
      </c>
      <c r="E110" s="15">
        <v>101.53959999999999</v>
      </c>
      <c r="F110" s="15">
        <v>5.9793000000000003</v>
      </c>
      <c r="G110" s="15">
        <v>107.5564</v>
      </c>
      <c r="H110">
        <f t="shared" si="75"/>
        <v>95</v>
      </c>
      <c r="I110">
        <v>2.5</v>
      </c>
      <c r="J110">
        <f>B110*C110/Constants!$M$14</f>
        <v>63.58403995818329</v>
      </c>
      <c r="K110">
        <f>B110*D110/Constants!$M$9</f>
        <v>79.600263105308727</v>
      </c>
      <c r="L110">
        <f>B110*E110/Constants!$M$15</f>
        <v>57.620928384973325</v>
      </c>
      <c r="M110">
        <f>B110*F110/Constants!$M$19</f>
        <v>2.5737721712525068</v>
      </c>
      <c r="N110">
        <f>B110*G110/Constants!$M$10</f>
        <v>116.73656334114787</v>
      </c>
      <c r="O110" s="20">
        <f>J110*Constants!$G$14</f>
        <v>254.33615983273316</v>
      </c>
      <c r="P110" s="20">
        <f>K110*Constants!$G$9</f>
        <v>159.20052621061745</v>
      </c>
      <c r="Q110" s="20">
        <f>L110*Constants!$G$15</f>
        <v>230.4837135398933</v>
      </c>
      <c r="R110" s="20">
        <f>M110*Constants!$G$19</f>
        <v>15.44263302751504</v>
      </c>
      <c r="S110" s="20">
        <f>N110*Constants!$G$10</f>
        <v>233.47312668229574</v>
      </c>
      <c r="T110">
        <f t="shared" si="76"/>
        <v>24.161935184109652</v>
      </c>
      <c r="U110">
        <f t="shared" si="77"/>
        <v>15.124049990008658</v>
      </c>
      <c r="V110">
        <f t="shared" si="78"/>
        <v>21.895952786289865</v>
      </c>
      <c r="W110">
        <f t="shared" si="84"/>
        <v>1.4670501376139289</v>
      </c>
      <c r="X110">
        <f t="shared" si="85"/>
        <v>22.179947034818095</v>
      </c>
      <c r="Y110" s="19">
        <f t="shared" ref="Y110:Y118" si="86">O110*I110/1000+Y107</f>
        <v>1.420382738994076</v>
      </c>
      <c r="Z110" s="19">
        <f t="shared" ref="Z110:Z119" si="87">P110*I110/1000+Z107</f>
        <v>0.79409470125890891</v>
      </c>
      <c r="AA110" s="19">
        <f t="shared" ref="AA110:AA118" si="88">Q110*I110/1000+AA107</f>
        <v>0.57620928384973336</v>
      </c>
      <c r="AB110" s="19">
        <f t="shared" ref="AB110:AB119" si="89">R110*I110/1000+AB107</f>
        <v>3.8606582568787601E-2</v>
      </c>
      <c r="AC110" s="19">
        <f t="shared" ref="AC110:AC119" si="90">S110*I110/1000+AC107</f>
        <v>1.3867429669184685</v>
      </c>
      <c r="AE110">
        <f>T117-T105+Y117-Y105</f>
        <v>-37.923514345452432</v>
      </c>
      <c r="AF110">
        <f>U117-U105+Z117-Z105</f>
        <v>-6.7906664224338895</v>
      </c>
      <c r="AG110">
        <f>V117-V105+AA117-AA105</f>
        <v>76.616281920326855</v>
      </c>
      <c r="AH110">
        <f>W117-W105+AB117-AB105</f>
        <v>5.4668026305481403</v>
      </c>
      <c r="AI110">
        <f>X117-X105+AC117-AC105</f>
        <v>-38.099394916210812</v>
      </c>
      <c r="AK110" s="18">
        <f>-(AVERAGE(AG110:AG112)+AVERAGE(AH110:AH112))/(AVERAGE(AE110:AE112)+AVERAGE(AF110:AF112)+AVERAGE(AI110:AI112))</f>
        <v>1.037096965735828</v>
      </c>
    </row>
    <row r="111" spans="1:37" x14ac:dyDescent="0.25">
      <c r="A111" s="15" t="s">
        <v>165</v>
      </c>
      <c r="B111" s="15">
        <v>50</v>
      </c>
      <c r="C111" s="15">
        <v>0</v>
      </c>
      <c r="D111" s="15">
        <v>70.404899999999998</v>
      </c>
      <c r="E111" s="15">
        <v>339.37430000000001</v>
      </c>
      <c r="F111" s="15">
        <v>21.336400000000001</v>
      </c>
      <c r="G111" s="15">
        <v>0</v>
      </c>
      <c r="H111">
        <f t="shared" si="75"/>
        <v>92.5</v>
      </c>
      <c r="I111">
        <v>2.5</v>
      </c>
      <c r="J111">
        <f>B111*C111/Constants!$M$14</f>
        <v>0</v>
      </c>
      <c r="K111">
        <f>B111*D111/Constants!$M$9</f>
        <v>58.619946046759473</v>
      </c>
      <c r="L111">
        <f>B111*E111/Constants!$M$15</f>
        <v>192.5855748496198</v>
      </c>
      <c r="M111">
        <f>B111*F111/Constants!$M$19</f>
        <v>9.1841908843362905</v>
      </c>
      <c r="N111">
        <f>B111*G111/Constants!$M$10</f>
        <v>0</v>
      </c>
      <c r="O111" s="20">
        <f>J111*Constants!$G$14</f>
        <v>0</v>
      </c>
      <c r="P111" s="20">
        <f>K111*Constants!$G$9</f>
        <v>117.23989209351895</v>
      </c>
      <c r="Q111" s="20">
        <f>L111*Constants!$G$15</f>
        <v>770.34229939847921</v>
      </c>
      <c r="R111" s="20">
        <f>M111*Constants!$G$19</f>
        <v>55.105145306017747</v>
      </c>
      <c r="S111" s="20">
        <f>N111*Constants!$G$10</f>
        <v>0</v>
      </c>
      <c r="T111">
        <f t="shared" si="76"/>
        <v>0</v>
      </c>
      <c r="U111">
        <f t="shared" si="77"/>
        <v>10.844690018650503</v>
      </c>
      <c r="V111">
        <f t="shared" si="78"/>
        <v>71.256662694359335</v>
      </c>
      <c r="W111">
        <f t="shared" si="84"/>
        <v>5.0972259408066414</v>
      </c>
      <c r="X111">
        <f t="shared" si="85"/>
        <v>0</v>
      </c>
      <c r="Y111" s="19">
        <f t="shared" si="86"/>
        <v>1.6540672551980484</v>
      </c>
      <c r="Z111" s="19">
        <f t="shared" si="87"/>
        <v>1.2346333177912476</v>
      </c>
      <c r="AA111" s="19">
        <f t="shared" si="88"/>
        <v>2.4657286346612191</v>
      </c>
      <c r="AB111" s="19">
        <f t="shared" si="89"/>
        <v>0.15634655465859953</v>
      </c>
      <c r="AC111" s="19">
        <f t="shared" si="90"/>
        <v>1.6753728184423027</v>
      </c>
      <c r="AE111">
        <f t="shared" ref="AE111:AE112" si="91">T118-T106+Y118-Y106</f>
        <v>-32.903883145545365</v>
      </c>
      <c r="AF111">
        <f t="shared" ref="AF111:AF112" si="92">U118-U106+Z118-Z106</f>
        <v>-9.1759258642509867</v>
      </c>
      <c r="AG111">
        <f t="shared" ref="AG111:AG112" si="93">V118-V106+AA118-AA106</f>
        <v>65.540494836000448</v>
      </c>
      <c r="AH111">
        <f t="shared" ref="AH111:AH112" si="94">W118-W106+AB118-AB106</f>
        <v>4.0889279973966568</v>
      </c>
      <c r="AI111">
        <f t="shared" ref="AI111:AI112" si="95">X118-X106+AC118-AC106</f>
        <v>-33.184035556134418</v>
      </c>
    </row>
    <row r="112" spans="1:37" x14ac:dyDescent="0.25">
      <c r="A112" s="15" t="s">
        <v>166</v>
      </c>
      <c r="B112" s="15">
        <v>50</v>
      </c>
      <c r="C112" s="15">
        <v>0</v>
      </c>
      <c r="D112" s="15">
        <v>50.781700000000001</v>
      </c>
      <c r="E112" s="15">
        <v>350.49130000000002</v>
      </c>
      <c r="F112" s="15">
        <v>19.1067</v>
      </c>
      <c r="G112" s="15">
        <v>0</v>
      </c>
      <c r="H112">
        <f t="shared" si="75"/>
        <v>92.5</v>
      </c>
      <c r="I112">
        <v>2.5</v>
      </c>
      <c r="J112">
        <f>B112*C112/Constants!$M$14</f>
        <v>0</v>
      </c>
      <c r="K112">
        <f>B112*D112/Constants!$M$9</f>
        <v>42.281439419170056</v>
      </c>
      <c r="L112">
        <f>B112*E112/Constants!$M$15</f>
        <v>198.89416638293045</v>
      </c>
      <c r="M112">
        <f>B112*F112/Constants!$M$19</f>
        <v>8.2244230502684701</v>
      </c>
      <c r="N112">
        <f>B112*G112/Constants!$M$10</f>
        <v>0</v>
      </c>
      <c r="O112" s="20">
        <f>J112*Constants!$G$14</f>
        <v>0</v>
      </c>
      <c r="P112" s="20">
        <f>K112*Constants!$G$9</f>
        <v>84.562878838340112</v>
      </c>
      <c r="Q112" s="20">
        <f>L112*Constants!$G$15</f>
        <v>795.5766655317218</v>
      </c>
      <c r="R112" s="20">
        <f>M112*Constants!$G$19</f>
        <v>49.346538301610821</v>
      </c>
      <c r="S112" s="20">
        <f>N112*Constants!$G$10</f>
        <v>0</v>
      </c>
      <c r="T112">
        <f t="shared" si="76"/>
        <v>0</v>
      </c>
      <c r="U112">
        <f t="shared" si="77"/>
        <v>7.8220662925464604</v>
      </c>
      <c r="V112">
        <f t="shared" si="78"/>
        <v>73.590841561684272</v>
      </c>
      <c r="W112">
        <f t="shared" si="84"/>
        <v>4.5645547928990009</v>
      </c>
      <c r="X112">
        <f t="shared" si="85"/>
        <v>0</v>
      </c>
      <c r="Y112" s="19">
        <f t="shared" si="86"/>
        <v>1.421892205831107</v>
      </c>
      <c r="Z112" s="19">
        <f t="shared" si="87"/>
        <v>0.96834618330779998</v>
      </c>
      <c r="AA112" s="19">
        <f t="shared" si="88"/>
        <v>2.68499546022018</v>
      </c>
      <c r="AB112" s="19">
        <f t="shared" si="89"/>
        <v>0.14782176564223135</v>
      </c>
      <c r="AC112" s="19">
        <f t="shared" si="90"/>
        <v>1.3230626465225321</v>
      </c>
      <c r="AE112">
        <f t="shared" si="91"/>
        <v>-29.961310837495645</v>
      </c>
      <c r="AF112">
        <f t="shared" si="92"/>
        <v>-6.4358551755145559</v>
      </c>
      <c r="AG112">
        <f t="shared" si="93"/>
        <v>72.861206446487344</v>
      </c>
      <c r="AH112">
        <f t="shared" si="94"/>
        <v>8.9911523756804321</v>
      </c>
      <c r="AI112">
        <f t="shared" si="95"/>
        <v>-30.735663041590698</v>
      </c>
    </row>
    <row r="113" spans="1:29" x14ac:dyDescent="0.25">
      <c r="A113" s="15" t="s">
        <v>167</v>
      </c>
      <c r="B113" s="15">
        <v>50</v>
      </c>
      <c r="C113" s="15">
        <v>0</v>
      </c>
      <c r="D113" s="15">
        <v>48.617600000000003</v>
      </c>
      <c r="E113" s="15">
        <v>300.33080000000001</v>
      </c>
      <c r="F113" s="15">
        <v>32.35</v>
      </c>
      <c r="G113" s="15">
        <v>0</v>
      </c>
      <c r="H113">
        <f t="shared" si="75"/>
        <v>92.5</v>
      </c>
      <c r="I113">
        <v>2.5</v>
      </c>
      <c r="J113">
        <f>B113*C113/Constants!$M$14</f>
        <v>0</v>
      </c>
      <c r="K113">
        <f>B113*D113/Constants!$M$9</f>
        <v>40.479584360221146</v>
      </c>
      <c r="L113">
        <f>B113*E113/Constants!$M$15</f>
        <v>170.42946317103622</v>
      </c>
      <c r="M113">
        <f>B113*F113/Constants!$M$19</f>
        <v>13.924962744806011</v>
      </c>
      <c r="N113">
        <f>B113*G113/Constants!$M$10</f>
        <v>0</v>
      </c>
      <c r="O113" s="20">
        <f>J113*Constants!$G$14</f>
        <v>0</v>
      </c>
      <c r="P113" s="20">
        <f>K113*Constants!$G$9</f>
        <v>80.959168720442293</v>
      </c>
      <c r="Q113" s="20">
        <f>L113*Constants!$G$15</f>
        <v>681.71785268414487</v>
      </c>
      <c r="R113" s="20">
        <f>M113*Constants!$G$19</f>
        <v>83.549776468836072</v>
      </c>
      <c r="S113" s="20">
        <f>N113*Constants!$G$10</f>
        <v>0</v>
      </c>
      <c r="T113">
        <f t="shared" si="76"/>
        <v>0</v>
      </c>
      <c r="U113">
        <f t="shared" si="77"/>
        <v>7.4887231066409123</v>
      </c>
      <c r="V113">
        <f t="shared" si="78"/>
        <v>63.058901373283398</v>
      </c>
      <c r="W113">
        <f t="shared" si="84"/>
        <v>7.728354323367336</v>
      </c>
      <c r="X113">
        <f t="shared" si="85"/>
        <v>0</v>
      </c>
      <c r="Y113" s="19">
        <f t="shared" si="86"/>
        <v>1.420382738994076</v>
      </c>
      <c r="Z113" s="19">
        <f t="shared" si="87"/>
        <v>0.99649262306001463</v>
      </c>
      <c r="AA113" s="19">
        <f t="shared" si="88"/>
        <v>2.2805039155600957</v>
      </c>
      <c r="AB113" s="19">
        <f t="shared" si="89"/>
        <v>0.24748102374087777</v>
      </c>
      <c r="AC113" s="19">
        <f t="shared" si="90"/>
        <v>1.3867429669184685</v>
      </c>
    </row>
    <row r="114" spans="1:29" x14ac:dyDescent="0.25">
      <c r="A114" s="15" t="s">
        <v>168</v>
      </c>
      <c r="B114" s="15">
        <v>50</v>
      </c>
      <c r="C114" s="15">
        <v>0</v>
      </c>
      <c r="D114" s="15">
        <v>70.995199999999997</v>
      </c>
      <c r="E114" s="15">
        <v>336.27449999999999</v>
      </c>
      <c r="F114" s="15">
        <v>21.169</v>
      </c>
      <c r="G114" s="15">
        <v>0</v>
      </c>
      <c r="H114">
        <f t="shared" si="75"/>
        <v>90</v>
      </c>
      <c r="I114">
        <v>2.5</v>
      </c>
      <c r="J114">
        <f>B114*C114/Constants!$M$14</f>
        <v>0</v>
      </c>
      <c r="K114">
        <f>B114*D114/Constants!$M$9</f>
        <v>59.111436754812495</v>
      </c>
      <c r="L114">
        <f>B114*E114/Constants!$M$15</f>
        <v>190.8265236636023</v>
      </c>
      <c r="M114">
        <f>B114*F114/Constants!$M$19</f>
        <v>9.1121340446614667</v>
      </c>
      <c r="N114">
        <f>B114*G114/Constants!$M$10</f>
        <v>0</v>
      </c>
      <c r="O114" s="20">
        <f>J114*Constants!$G$14</f>
        <v>0</v>
      </c>
      <c r="P114" s="20">
        <f>K114*Constants!$G$9</f>
        <v>118.22287350962499</v>
      </c>
      <c r="Q114" s="20">
        <f>L114*Constants!$G$15</f>
        <v>763.30609465440921</v>
      </c>
      <c r="R114" s="20">
        <f>M114*Constants!$G$19</f>
        <v>54.6728042679688</v>
      </c>
      <c r="S114" s="20">
        <f>N114*Constants!$G$10</f>
        <v>0</v>
      </c>
      <c r="T114">
        <f t="shared" si="76"/>
        <v>0</v>
      </c>
      <c r="U114">
        <f t="shared" si="77"/>
        <v>10.640058615866248</v>
      </c>
      <c r="V114">
        <f t="shared" si="78"/>
        <v>68.697548518896824</v>
      </c>
      <c r="W114">
        <f t="shared" si="84"/>
        <v>4.9205523841171921</v>
      </c>
      <c r="X114">
        <f t="shared" si="85"/>
        <v>0</v>
      </c>
      <c r="Y114" s="19">
        <f t="shared" si="86"/>
        <v>1.6540672551980484</v>
      </c>
      <c r="Z114" s="19">
        <f t="shared" si="87"/>
        <v>1.5301905015653101</v>
      </c>
      <c r="AA114" s="19">
        <f t="shared" si="88"/>
        <v>4.3739938712972419</v>
      </c>
      <c r="AB114" s="19">
        <f t="shared" si="89"/>
        <v>0.29302856532852151</v>
      </c>
      <c r="AC114" s="19">
        <f t="shared" si="90"/>
        <v>1.6753728184423027</v>
      </c>
    </row>
    <row r="115" spans="1:29" x14ac:dyDescent="0.25">
      <c r="A115" s="15" t="s">
        <v>169</v>
      </c>
      <c r="B115" s="15">
        <v>50</v>
      </c>
      <c r="C115" s="15">
        <v>0</v>
      </c>
      <c r="D115" s="15">
        <v>53.068300000000001</v>
      </c>
      <c r="E115" s="15">
        <v>364.90929999999997</v>
      </c>
      <c r="F115" s="15">
        <v>20.032800000000002</v>
      </c>
      <c r="G115" s="15">
        <v>0</v>
      </c>
      <c r="H115">
        <f t="shared" si="75"/>
        <v>90</v>
      </c>
      <c r="I115">
        <v>2.5</v>
      </c>
      <c r="J115">
        <f>B115*C115/Constants!$M$14</f>
        <v>0</v>
      </c>
      <c r="K115">
        <f>B115*D115/Constants!$M$9</f>
        <v>44.185289415839605</v>
      </c>
      <c r="L115">
        <f>B115*E115/Constants!$M$15</f>
        <v>207.07598456474861</v>
      </c>
      <c r="M115">
        <f>B115*F115/Constants!$M$19</f>
        <v>8.6230600826630575</v>
      </c>
      <c r="N115">
        <f>B115*G115/Constants!$M$10</f>
        <v>0</v>
      </c>
      <c r="O115" s="20">
        <f>J115*Constants!$G$14</f>
        <v>0</v>
      </c>
      <c r="P115" s="20">
        <f>K115*Constants!$G$9</f>
        <v>88.370578831679211</v>
      </c>
      <c r="Q115" s="20">
        <f>L115*Constants!$G$15</f>
        <v>828.30393825899444</v>
      </c>
      <c r="R115" s="20">
        <f>M115*Constants!$G$19</f>
        <v>51.738360495978341</v>
      </c>
      <c r="S115" s="20">
        <f>N115*Constants!$G$10</f>
        <v>0</v>
      </c>
      <c r="T115">
        <f t="shared" si="76"/>
        <v>0</v>
      </c>
      <c r="U115">
        <f t="shared" si="77"/>
        <v>7.9533520948511285</v>
      </c>
      <c r="V115">
        <f t="shared" si="78"/>
        <v>74.547354443309487</v>
      </c>
      <c r="W115">
        <f t="shared" si="84"/>
        <v>4.6564524446380506</v>
      </c>
      <c r="X115">
        <f t="shared" si="85"/>
        <v>0</v>
      </c>
      <c r="Y115" s="19">
        <f t="shared" si="86"/>
        <v>1.421892205831107</v>
      </c>
      <c r="Z115" s="19">
        <f t="shared" si="87"/>
        <v>1.189272630386998</v>
      </c>
      <c r="AA115" s="19">
        <f t="shared" si="88"/>
        <v>4.755755305867666</v>
      </c>
      <c r="AB115" s="19">
        <f t="shared" si="89"/>
        <v>0.2771676668821772</v>
      </c>
      <c r="AC115" s="19">
        <f t="shared" si="90"/>
        <v>1.3230626465225321</v>
      </c>
    </row>
    <row r="116" spans="1:29" x14ac:dyDescent="0.25">
      <c r="A116" s="15" t="s">
        <v>170</v>
      </c>
      <c r="B116" s="15">
        <v>50</v>
      </c>
      <c r="C116" s="15">
        <v>0</v>
      </c>
      <c r="D116" s="15">
        <v>37.6098</v>
      </c>
      <c r="E116" s="15">
        <v>223.81700000000001</v>
      </c>
      <c r="F116" s="15">
        <v>24.230399999999999</v>
      </c>
      <c r="G116" s="15">
        <v>0</v>
      </c>
      <c r="H116">
        <f t="shared" si="75"/>
        <v>90</v>
      </c>
      <c r="I116">
        <v>2.5</v>
      </c>
      <c r="J116">
        <f>B116*C116/Constants!$M$14</f>
        <v>0</v>
      </c>
      <c r="K116">
        <f>B116*D116/Constants!$M$9</f>
        <v>31.314360887231068</v>
      </c>
      <c r="L116">
        <f>B116*E116/Constants!$M$15</f>
        <v>127.0099875156055</v>
      </c>
      <c r="M116">
        <f>B116*F116/Constants!$M$19</f>
        <v>10.429904707627436</v>
      </c>
      <c r="N116">
        <f>B116*G116/Constants!$M$10</f>
        <v>0</v>
      </c>
      <c r="O116" s="20">
        <f>J116*Constants!$G$14</f>
        <v>0</v>
      </c>
      <c r="P116" s="20">
        <f>K116*Constants!$G$9</f>
        <v>62.628721774462136</v>
      </c>
      <c r="Q116" s="20">
        <f>L116*Constants!$G$15</f>
        <v>508.03995006242201</v>
      </c>
      <c r="R116" s="20">
        <f>M116*Constants!$G$19</f>
        <v>62.579428245764618</v>
      </c>
      <c r="S116" s="20">
        <f>N116*Constants!$G$10</f>
        <v>0</v>
      </c>
      <c r="T116">
        <f t="shared" si="76"/>
        <v>0</v>
      </c>
      <c r="U116">
        <f t="shared" si="77"/>
        <v>5.636584959701592</v>
      </c>
      <c r="V116">
        <f t="shared" si="78"/>
        <v>45.723595505617979</v>
      </c>
      <c r="W116">
        <f t="shared" si="84"/>
        <v>5.6321485421188155</v>
      </c>
      <c r="X116">
        <f t="shared" si="85"/>
        <v>0</v>
      </c>
      <c r="Y116" s="19">
        <f t="shared" si="86"/>
        <v>1.420382738994076</v>
      </c>
      <c r="Z116" s="19">
        <f t="shared" si="87"/>
        <v>1.1530644274961699</v>
      </c>
      <c r="AA116" s="19">
        <f t="shared" si="88"/>
        <v>3.550603790716151</v>
      </c>
      <c r="AB116" s="19">
        <f t="shared" si="89"/>
        <v>0.4039295943552893</v>
      </c>
      <c r="AC116" s="19">
        <f t="shared" si="90"/>
        <v>1.3867429669184685</v>
      </c>
    </row>
    <row r="117" spans="1:29" x14ac:dyDescent="0.25">
      <c r="A117" s="15" t="s">
        <v>171</v>
      </c>
      <c r="B117" s="15">
        <v>50</v>
      </c>
      <c r="C117" s="15">
        <v>0</v>
      </c>
      <c r="D117" s="15">
        <v>75.447100000000006</v>
      </c>
      <c r="E117" s="15">
        <v>353.62599999999998</v>
      </c>
      <c r="F117" s="15">
        <v>22.258400000000002</v>
      </c>
      <c r="G117" s="15">
        <v>0</v>
      </c>
      <c r="H117">
        <f t="shared" si="75"/>
        <v>87.5</v>
      </c>
      <c r="I117">
        <v>2.5</v>
      </c>
      <c r="J117">
        <f>B117*C117/Constants!$M$14</f>
        <v>0</v>
      </c>
      <c r="K117">
        <f>B117*D117/Constants!$M$9</f>
        <v>62.818140944514759</v>
      </c>
      <c r="L117">
        <f>B117*E117/Constants!$M$15</f>
        <v>200.67302235841561</v>
      </c>
      <c r="M117">
        <f>B117*F117/Constants!$M$19</f>
        <v>9.5810630837400357</v>
      </c>
      <c r="N117">
        <f>B117*G117/Constants!$M$10</f>
        <v>0</v>
      </c>
      <c r="O117" s="20">
        <f>J117*Constants!$G$14</f>
        <v>0</v>
      </c>
      <c r="P117" s="20">
        <f>K117*Constants!$G$9</f>
        <v>125.63628188902952</v>
      </c>
      <c r="Q117" s="20">
        <f>L117*Constants!$G$15</f>
        <v>802.69208943366243</v>
      </c>
      <c r="R117" s="20">
        <f>M117*Constants!$G$19</f>
        <v>57.486378502440218</v>
      </c>
      <c r="S117" s="20">
        <f>N117*Constants!$G$10</f>
        <v>0</v>
      </c>
      <c r="T117">
        <f t="shared" si="76"/>
        <v>0</v>
      </c>
      <c r="U117">
        <f t="shared" si="77"/>
        <v>10.993174665290084</v>
      </c>
      <c r="V117">
        <f t="shared" si="78"/>
        <v>70.235557825445454</v>
      </c>
      <c r="W117">
        <f t="shared" si="84"/>
        <v>5.0300581189635185</v>
      </c>
      <c r="X117">
        <f t="shared" si="85"/>
        <v>0</v>
      </c>
      <c r="Y117" s="19">
        <f t="shared" si="86"/>
        <v>1.6540672551980484</v>
      </c>
      <c r="Z117" s="19">
        <f t="shared" si="87"/>
        <v>1.8442812062878839</v>
      </c>
      <c r="AA117" s="19">
        <f t="shared" si="88"/>
        <v>6.3807240948813977</v>
      </c>
      <c r="AB117" s="19">
        <f t="shared" si="89"/>
        <v>0.43674451158462202</v>
      </c>
      <c r="AC117" s="19">
        <f t="shared" si="90"/>
        <v>1.6753728184423027</v>
      </c>
    </row>
    <row r="118" spans="1:29" x14ac:dyDescent="0.25">
      <c r="A118" s="15" t="s">
        <v>172</v>
      </c>
      <c r="B118" s="15">
        <v>50</v>
      </c>
      <c r="C118" s="15">
        <v>0</v>
      </c>
      <c r="D118" s="15">
        <v>44.7149</v>
      </c>
      <c r="E118" s="15">
        <v>297.54129999999998</v>
      </c>
      <c r="F118" s="15">
        <v>16.398800000000001</v>
      </c>
      <c r="G118" s="15">
        <v>0</v>
      </c>
      <c r="H118">
        <f t="shared" si="75"/>
        <v>87.5</v>
      </c>
      <c r="I118">
        <v>2.5</v>
      </c>
      <c r="J118">
        <f>B118*C118/Constants!$M$14</f>
        <v>0</v>
      </c>
      <c r="K118">
        <f>B118*D118/Constants!$M$9</f>
        <v>37.230150536201954</v>
      </c>
      <c r="L118">
        <f>B118*E118/Constants!$M$15</f>
        <v>168.84649869481328</v>
      </c>
      <c r="M118">
        <f>B118*F118/Constants!$M$19</f>
        <v>7.0588154268786658</v>
      </c>
      <c r="N118">
        <f>B118*G118/Constants!$M$10</f>
        <v>0</v>
      </c>
      <c r="O118" s="20">
        <f>J118*Constants!$G$14</f>
        <v>0</v>
      </c>
      <c r="P118" s="20">
        <f>K118*Constants!$G$9</f>
        <v>74.460301072403908</v>
      </c>
      <c r="Q118" s="20">
        <f>L118*Constants!$G$15</f>
        <v>675.38599477925311</v>
      </c>
      <c r="R118" s="20">
        <f>M118*Constants!$G$19</f>
        <v>42.352892561271993</v>
      </c>
      <c r="S118" s="20">
        <f>N118*Constants!$G$10</f>
        <v>0</v>
      </c>
      <c r="T118">
        <f t="shared" si="76"/>
        <v>0</v>
      </c>
      <c r="U118">
        <f t="shared" si="77"/>
        <v>6.5152763438353425</v>
      </c>
      <c r="V118">
        <f t="shared" si="78"/>
        <v>59.096274543184649</v>
      </c>
      <c r="W118">
        <f t="shared" si="84"/>
        <v>3.7058780991112994</v>
      </c>
      <c r="X118">
        <f t="shared" si="85"/>
        <v>0</v>
      </c>
      <c r="Y118" s="19">
        <f t="shared" si="86"/>
        <v>1.421892205831107</v>
      </c>
      <c r="Z118" s="19">
        <f t="shared" si="87"/>
        <v>1.3754233830680078</v>
      </c>
      <c r="AA118" s="19">
        <f t="shared" si="88"/>
        <v>6.4442202928157988</v>
      </c>
      <c r="AB118" s="19">
        <f t="shared" si="89"/>
        <v>0.38304989828535718</v>
      </c>
      <c r="AC118" s="19">
        <f t="shared" si="90"/>
        <v>1.3230626465225321</v>
      </c>
    </row>
    <row r="119" spans="1:29" x14ac:dyDescent="0.25">
      <c r="A119" s="15" t="s">
        <v>173</v>
      </c>
      <c r="B119" s="15">
        <v>50</v>
      </c>
      <c r="C119" s="15">
        <v>0</v>
      </c>
      <c r="D119" s="15">
        <v>55.079799999999999</v>
      </c>
      <c r="E119" s="15">
        <v>339.27539999999999</v>
      </c>
      <c r="F119" s="15">
        <v>36.943600000000004</v>
      </c>
      <c r="G119" s="15">
        <v>0</v>
      </c>
      <c r="H119">
        <f t="shared" si="75"/>
        <v>87.5</v>
      </c>
      <c r="I119">
        <v>2.5</v>
      </c>
      <c r="J119">
        <f>B119*C119/Constants!$M$14</f>
        <v>0</v>
      </c>
      <c r="K119">
        <f>B119*D119/Constants!$M$9</f>
        <v>45.860087923799369</v>
      </c>
      <c r="L119">
        <f>B119*E119/Constants!$M$15</f>
        <v>192.52945182158666</v>
      </c>
      <c r="M119">
        <f>B119*F119/Constants!$M$19</f>
        <v>15.902264409861374</v>
      </c>
      <c r="N119">
        <f>B119*G119/Constants!$M$10</f>
        <v>0</v>
      </c>
      <c r="O119" s="20">
        <f>J119*Constants!$G$14</f>
        <v>0</v>
      </c>
      <c r="P119" s="20">
        <f>K119*Constants!$G$9</f>
        <v>91.720175847598739</v>
      </c>
      <c r="Q119" s="20">
        <f>L119*Constants!$G$15</f>
        <v>770.11780728634665</v>
      </c>
      <c r="R119" s="20">
        <f>M119*Constants!$G$19</f>
        <v>95.413586459168243</v>
      </c>
      <c r="S119" s="20">
        <f>N119*Constants!$G$10</f>
        <v>0</v>
      </c>
      <c r="T119">
        <f t="shared" si="76"/>
        <v>0</v>
      </c>
      <c r="U119">
        <f t="shared" si="77"/>
        <v>8.025515386664889</v>
      </c>
      <c r="V119">
        <f t="shared" si="78"/>
        <v>67.385308137555327</v>
      </c>
      <c r="W119">
        <f t="shared" si="84"/>
        <v>8.3486888151772227</v>
      </c>
      <c r="X119">
        <f t="shared" si="85"/>
        <v>0</v>
      </c>
      <c r="Y119" s="19">
        <f>O119*I119/1000+Y116</f>
        <v>1.420382738994076</v>
      </c>
      <c r="Z119" s="19">
        <f t="shared" si="87"/>
        <v>1.3823648671151667</v>
      </c>
      <c r="AA119" s="19">
        <f>Q119*I119/1000+AA116</f>
        <v>5.4758983089320177</v>
      </c>
      <c r="AB119" s="19">
        <f t="shared" si="89"/>
        <v>0.64246356050320985</v>
      </c>
      <c r="AC119" s="19">
        <f t="shared" si="90"/>
        <v>1.3867429669184685</v>
      </c>
    </row>
    <row r="122" spans="1:29" x14ac:dyDescent="0.25">
      <c r="A122" t="s">
        <v>50</v>
      </c>
      <c r="B122" t="s">
        <v>175</v>
      </c>
      <c r="U122" s="19" t="s">
        <v>81</v>
      </c>
      <c r="V122" s="19"/>
      <c r="W122" s="19"/>
      <c r="X122" s="19"/>
    </row>
    <row r="123" spans="1:29" ht="15.75" x14ac:dyDescent="0.25">
      <c r="A123" s="11" t="s">
        <v>158</v>
      </c>
      <c r="C123" t="s">
        <v>70</v>
      </c>
      <c r="D123" t="s">
        <v>70</v>
      </c>
      <c r="E123" t="s">
        <v>70</v>
      </c>
      <c r="F123" t="s">
        <v>70</v>
      </c>
      <c r="G123" t="s">
        <v>71</v>
      </c>
      <c r="H123" t="s">
        <v>71</v>
      </c>
      <c r="I123" t="s">
        <v>75</v>
      </c>
      <c r="J123" t="s">
        <v>75</v>
      </c>
      <c r="K123" t="s">
        <v>75</v>
      </c>
      <c r="L123" t="s">
        <v>75</v>
      </c>
      <c r="M123" t="s">
        <v>80</v>
      </c>
      <c r="N123" t="s">
        <v>80</v>
      </c>
      <c r="O123" t="s">
        <v>80</v>
      </c>
      <c r="P123" t="s">
        <v>80</v>
      </c>
      <c r="Q123" t="s">
        <v>79</v>
      </c>
      <c r="R123" t="s">
        <v>79</v>
      </c>
      <c r="S123" t="s">
        <v>79</v>
      </c>
      <c r="T123" t="s">
        <v>79</v>
      </c>
      <c r="U123" s="19" t="s">
        <v>79</v>
      </c>
      <c r="V123" s="19" t="s">
        <v>79</v>
      </c>
      <c r="W123" s="19" t="s">
        <v>79</v>
      </c>
      <c r="X123" s="19" t="s">
        <v>79</v>
      </c>
    </row>
    <row r="124" spans="1:29" x14ac:dyDescent="0.25">
      <c r="A124" s="15"/>
      <c r="B124" s="15" t="s">
        <v>76</v>
      </c>
      <c r="C124" s="15" t="s">
        <v>68</v>
      </c>
      <c r="D124" s="15" t="s">
        <v>138</v>
      </c>
      <c r="E124" s="15" t="s">
        <v>139</v>
      </c>
      <c r="F124" s="15" t="s">
        <v>140</v>
      </c>
      <c r="G124" t="s">
        <v>72</v>
      </c>
      <c r="H124" t="s">
        <v>118</v>
      </c>
      <c r="I124" t="s">
        <v>68</v>
      </c>
      <c r="J124" t="s">
        <v>138</v>
      </c>
      <c r="K124" t="s">
        <v>139</v>
      </c>
      <c r="L124" t="s">
        <v>140</v>
      </c>
      <c r="M124" s="20" t="s">
        <v>68</v>
      </c>
      <c r="N124" s="20" t="s">
        <v>138</v>
      </c>
      <c r="O124" s="20" t="s">
        <v>139</v>
      </c>
      <c r="P124" s="20" t="s">
        <v>140</v>
      </c>
      <c r="Q124" t="s">
        <v>68</v>
      </c>
      <c r="R124" t="s">
        <v>138</v>
      </c>
      <c r="S124" t="s">
        <v>139</v>
      </c>
      <c r="T124" t="s">
        <v>140</v>
      </c>
      <c r="U124" s="19" t="s">
        <v>68</v>
      </c>
      <c r="V124" s="19" t="s">
        <v>138</v>
      </c>
      <c r="W124" s="19" t="s">
        <v>139</v>
      </c>
      <c r="X124" s="19" t="s">
        <v>140</v>
      </c>
    </row>
    <row r="125" spans="1:29" x14ac:dyDescent="0.25">
      <c r="A125" s="15" t="s">
        <v>176</v>
      </c>
      <c r="B125" s="15">
        <v>60</v>
      </c>
      <c r="C125" s="15">
        <v>97.853800000000007</v>
      </c>
      <c r="D125" s="15">
        <v>1.6549</v>
      </c>
      <c r="E125" s="15">
        <v>0</v>
      </c>
      <c r="F125" s="15">
        <v>153.54509999999999</v>
      </c>
      <c r="G125">
        <f>F4</f>
        <v>97.5</v>
      </c>
      <c r="H125">
        <v>2.5</v>
      </c>
      <c r="I125">
        <f>B125*C125/Constants!$M$9</f>
        <v>97.769066808765743</v>
      </c>
      <c r="J125">
        <f>B125*D125/Constants!$M$15</f>
        <v>1.1269322437861764</v>
      </c>
      <c r="K125">
        <f>B125*E125/Constants!$M$19</f>
        <v>0</v>
      </c>
      <c r="L125">
        <f>B125*F125/Constants!$M$10</f>
        <v>199.9805939046627</v>
      </c>
      <c r="M125" s="20">
        <f>I125*Constants!$G$9</f>
        <v>195.53813361753149</v>
      </c>
      <c r="N125" s="20">
        <f>J125*Constants!$G$15</f>
        <v>4.5077289751447056</v>
      </c>
      <c r="O125" s="20">
        <f>K125*Constants!$G$19</f>
        <v>0</v>
      </c>
      <c r="P125" s="20">
        <f>L125*Constants!$G$10</f>
        <v>399.96118780932539</v>
      </c>
      <c r="Q125">
        <f>M125*G125/1000</f>
        <v>19.06496802770932</v>
      </c>
      <c r="R125">
        <f>N125*G125/1000</f>
        <v>0.43950357507660881</v>
      </c>
      <c r="S125">
        <f>O125*G125/1000</f>
        <v>0</v>
      </c>
      <c r="T125">
        <f>P125*G125/1000</f>
        <v>38.996215811409222</v>
      </c>
      <c r="U125" s="19">
        <f>M125*H125/1000</f>
        <v>0.48884533404382868</v>
      </c>
      <c r="V125" s="19">
        <f>N125*H125/1000</f>
        <v>1.1269322437861764E-2</v>
      </c>
      <c r="W125" s="19">
        <f>O125*H125/1000</f>
        <v>0</v>
      </c>
      <c r="X125" s="19">
        <f>P125*H125/1000</f>
        <v>0.99990296952331348</v>
      </c>
    </row>
    <row r="126" spans="1:29" x14ac:dyDescent="0.25">
      <c r="A126" s="15" t="s">
        <v>177</v>
      </c>
      <c r="B126" s="15">
        <v>60</v>
      </c>
      <c r="C126" s="15">
        <v>95.854299999999995</v>
      </c>
      <c r="D126" s="15">
        <v>1.4784999999999999</v>
      </c>
      <c r="E126" s="15">
        <v>0</v>
      </c>
      <c r="F126" s="15">
        <v>145.97900000000001</v>
      </c>
      <c r="G126">
        <f t="shared" ref="G126:G139" si="96">F5</f>
        <v>97.5</v>
      </c>
      <c r="H126">
        <v>2.5</v>
      </c>
      <c r="I126">
        <f>B126*C126/Constants!$M$9</f>
        <v>95.771298208219534</v>
      </c>
      <c r="J126">
        <f>B126*D126/Constants!$M$15</f>
        <v>1.006809669731018</v>
      </c>
      <c r="K126">
        <f>B126*E126/Constants!$M$19</f>
        <v>0</v>
      </c>
      <c r="L126">
        <f>B126*F126/Constants!$M$10</f>
        <v>190.12633498306855</v>
      </c>
      <c r="M126" s="20">
        <f>I126*Constants!$G$9</f>
        <v>191.54259641643907</v>
      </c>
      <c r="N126" s="20">
        <f>J126*Constants!$G$15</f>
        <v>4.0272386789240722</v>
      </c>
      <c r="O126" s="20">
        <f>K126*Constants!$G$19</f>
        <v>0</v>
      </c>
      <c r="P126" s="20">
        <f>L126*Constants!$G$10</f>
        <v>380.25266996613709</v>
      </c>
      <c r="Q126">
        <f t="shared" ref="Q126:Q139" si="97">M126*G126/1000</f>
        <v>18.675403150602808</v>
      </c>
      <c r="R126">
        <f t="shared" ref="R126:R139" si="98">N126*G126/1000</f>
        <v>0.39265577119509704</v>
      </c>
      <c r="S126">
        <f t="shared" ref="S126:S139" si="99">O126*G126/1000</f>
        <v>0</v>
      </c>
      <c r="T126">
        <f t="shared" ref="T126:T139" si="100">P126*G126/1000</f>
        <v>37.074635321698366</v>
      </c>
      <c r="U126" s="19">
        <f t="shared" ref="U126:U127" si="101">M126*H126/1000</f>
        <v>0.47885649104109768</v>
      </c>
      <c r="V126" s="19">
        <f t="shared" ref="V126:V127" si="102">N126*H126/1000</f>
        <v>1.006809669731018E-2</v>
      </c>
      <c r="W126" s="19">
        <f t="shared" ref="W126:W127" si="103">O126*H126/1000</f>
        <v>0</v>
      </c>
      <c r="X126" s="19">
        <f t="shared" ref="X126:X127" si="104">P126*H126/1000</f>
        <v>0.95063167491534273</v>
      </c>
      <c r="Z126" s="10" t="s">
        <v>99</v>
      </c>
    </row>
    <row r="127" spans="1:29" x14ac:dyDescent="0.25">
      <c r="A127" s="15" t="s">
        <v>178</v>
      </c>
      <c r="B127" s="15">
        <v>60</v>
      </c>
      <c r="C127" s="15">
        <v>101.7713</v>
      </c>
      <c r="D127" s="15">
        <v>1.5995999999999999</v>
      </c>
      <c r="E127" s="15">
        <v>0</v>
      </c>
      <c r="F127" s="15">
        <v>153.6181</v>
      </c>
      <c r="G127">
        <f t="shared" si="96"/>
        <v>97.5</v>
      </c>
      <c r="H127">
        <v>2.5</v>
      </c>
      <c r="I127">
        <f>B127*C127/Constants!$M$9</f>
        <v>101.68317458202891</v>
      </c>
      <c r="J127">
        <f>B127*D127/Constants!$M$15</f>
        <v>1.0892747701736465</v>
      </c>
      <c r="K127">
        <f>B127*E127/Constants!$M$19</f>
        <v>0</v>
      </c>
      <c r="L127">
        <f>B127*F127/Constants!$M$10</f>
        <v>200.07567074759052</v>
      </c>
      <c r="M127" s="20">
        <f>I127*Constants!$G$9</f>
        <v>203.36634916405782</v>
      </c>
      <c r="N127" s="20">
        <f>J127*Constants!$G$15</f>
        <v>4.357099080694586</v>
      </c>
      <c r="O127" s="20">
        <f>K127*Constants!$G$19</f>
        <v>0</v>
      </c>
      <c r="P127" s="20">
        <f>L127*Constants!$G$10</f>
        <v>400.15134149518104</v>
      </c>
      <c r="Q127">
        <f t="shared" si="97"/>
        <v>19.82821904349564</v>
      </c>
      <c r="R127">
        <f t="shared" si="98"/>
        <v>0.4248171603677221</v>
      </c>
      <c r="S127">
        <f t="shared" si="99"/>
        <v>0</v>
      </c>
      <c r="T127">
        <f t="shared" si="100"/>
        <v>39.014755795780154</v>
      </c>
      <c r="U127" s="19">
        <f t="shared" si="101"/>
        <v>0.50841587291014456</v>
      </c>
      <c r="V127" s="19">
        <f t="shared" si="102"/>
        <v>1.0892747701736465E-2</v>
      </c>
      <c r="W127" s="19">
        <f t="shared" si="103"/>
        <v>0</v>
      </c>
      <c r="X127" s="19">
        <f t="shared" si="104"/>
        <v>1.0003783537379525</v>
      </c>
      <c r="Z127" t="s">
        <v>79</v>
      </c>
    </row>
    <row r="128" spans="1:29" x14ac:dyDescent="0.25">
      <c r="A128" s="15" t="s">
        <v>179</v>
      </c>
      <c r="B128" s="15">
        <v>60</v>
      </c>
      <c r="C128" s="15">
        <v>24.517499999999998</v>
      </c>
      <c r="D128" s="15">
        <v>66.170299999999997</v>
      </c>
      <c r="E128" s="15">
        <v>108.4729</v>
      </c>
      <c r="F128" s="15">
        <v>0</v>
      </c>
      <c r="G128">
        <f t="shared" si="96"/>
        <v>95</v>
      </c>
      <c r="H128">
        <v>2.5</v>
      </c>
      <c r="I128">
        <f>B128*C128/Constants!$M$9</f>
        <v>24.496269899420501</v>
      </c>
      <c r="J128">
        <f>B128*D128/Constants!$M$15</f>
        <v>45.059788900238338</v>
      </c>
      <c r="K128">
        <f>B128*E128/Constants!$M$19</f>
        <v>56.030210497226626</v>
      </c>
      <c r="L128">
        <f>B128*F128/Constants!$M$10</f>
        <v>0</v>
      </c>
      <c r="M128" s="20">
        <f>I128*Constants!$G$9</f>
        <v>48.992539798841001</v>
      </c>
      <c r="N128" s="20">
        <f>J128*Constants!$G$15</f>
        <v>180.23915560095335</v>
      </c>
      <c r="O128" s="20">
        <f>K128*Constants!$G$19</f>
        <v>336.18126298335977</v>
      </c>
      <c r="P128" s="20">
        <f>L128*Constants!$G$10</f>
        <v>0</v>
      </c>
      <c r="Q128">
        <f t="shared" si="97"/>
        <v>4.6542912808898951</v>
      </c>
      <c r="R128">
        <f t="shared" si="98"/>
        <v>17.122719782090567</v>
      </c>
      <c r="S128">
        <f t="shared" si="99"/>
        <v>31.937219983419176</v>
      </c>
      <c r="T128">
        <f t="shared" si="100"/>
        <v>0</v>
      </c>
      <c r="U128" s="19">
        <f>M128*H128/1000+U125</f>
        <v>0.61132668354093123</v>
      </c>
      <c r="V128" s="19">
        <f>N128*H128/1000+V125</f>
        <v>0.46186721144024517</v>
      </c>
      <c r="W128" s="19">
        <f>O128*H128/1000+W125</f>
        <v>0.84045315745839944</v>
      </c>
      <c r="X128" s="19">
        <f>P128*H128/1000+X125</f>
        <v>0.99990296952331348</v>
      </c>
      <c r="Z128" t="s">
        <v>68</v>
      </c>
      <c r="AA128" t="s">
        <v>138</v>
      </c>
      <c r="AB128" t="s">
        <v>139</v>
      </c>
      <c r="AC128" t="s">
        <v>140</v>
      </c>
    </row>
    <row r="129" spans="1:31" x14ac:dyDescent="0.25">
      <c r="A129" s="15" t="s">
        <v>180</v>
      </c>
      <c r="B129" s="15">
        <v>60</v>
      </c>
      <c r="C129" s="15">
        <v>22.884399999999999</v>
      </c>
      <c r="D129" s="15">
        <v>64.814300000000003</v>
      </c>
      <c r="E129" s="15">
        <v>102.7608</v>
      </c>
      <c r="F129" s="15">
        <v>0</v>
      </c>
      <c r="G129">
        <f t="shared" si="96"/>
        <v>95</v>
      </c>
      <c r="H129">
        <v>2.5</v>
      </c>
      <c r="I129">
        <f>B129*C129/Constants!$M$9</f>
        <v>22.864584027176445</v>
      </c>
      <c r="J129">
        <f>B129*D129/Constants!$M$15</f>
        <v>44.136397684712293</v>
      </c>
      <c r="K129">
        <f>B129*E129/Constants!$M$19</f>
        <v>53.079702440548807</v>
      </c>
      <c r="L129">
        <f>B129*F129/Constants!$M$10</f>
        <v>0</v>
      </c>
      <c r="M129" s="20">
        <f>I129*Constants!$G$9</f>
        <v>45.72916805435289</v>
      </c>
      <c r="N129" s="20">
        <f>J129*Constants!$G$15</f>
        <v>176.54559073884917</v>
      </c>
      <c r="O129" s="20">
        <f>K129*Constants!$G$19</f>
        <v>318.47821464329286</v>
      </c>
      <c r="P129" s="20">
        <f>L129*Constants!$G$10</f>
        <v>0</v>
      </c>
      <c r="Q129">
        <f t="shared" si="97"/>
        <v>4.3442709651635241</v>
      </c>
      <c r="R129">
        <f t="shared" si="98"/>
        <v>16.771831120190672</v>
      </c>
      <c r="S129">
        <f t="shared" si="99"/>
        <v>30.255430391112824</v>
      </c>
      <c r="T129">
        <f t="shared" si="100"/>
        <v>0</v>
      </c>
      <c r="U129" s="19">
        <f>M129*H129/1000+U126</f>
        <v>0.59317941117697992</v>
      </c>
      <c r="V129" s="19">
        <f>N129*H129/1000+V126</f>
        <v>0.4514320735444331</v>
      </c>
      <c r="W129" s="19">
        <f>O129*H129/1000+W126</f>
        <v>0.79619553660823217</v>
      </c>
      <c r="X129" s="19">
        <f>P129*H129/1000+X126</f>
        <v>0.95063167491534273</v>
      </c>
      <c r="Z129">
        <f>Q137-Q125+U137-U125</f>
        <v>-12.14273929261307</v>
      </c>
      <c r="AA129">
        <f>R137-R125+V137-V125</f>
        <v>17.593799795709909</v>
      </c>
      <c r="AB129">
        <f>S137-S125+W137-W125</f>
        <v>33.632120821327447</v>
      </c>
      <c r="AC129">
        <f>T137-T125+X137-X125</f>
        <v>-38.996215811409222</v>
      </c>
    </row>
    <row r="130" spans="1:31" x14ac:dyDescent="0.25">
      <c r="A130" s="15" t="s">
        <v>181</v>
      </c>
      <c r="B130" s="15">
        <v>60</v>
      </c>
      <c r="C130" s="15">
        <v>23.972000000000001</v>
      </c>
      <c r="D130" s="15">
        <v>68.945499999999996</v>
      </c>
      <c r="E130" s="15">
        <v>104.8103</v>
      </c>
      <c r="F130" s="15">
        <v>0</v>
      </c>
      <c r="G130">
        <f t="shared" si="96"/>
        <v>95</v>
      </c>
      <c r="H130">
        <v>2.5</v>
      </c>
      <c r="I130">
        <f>B130*C130/Constants!$M$9</f>
        <v>23.951242256710852</v>
      </c>
      <c r="J130">
        <f>B130*D130/Constants!$M$15</f>
        <v>46.949608443990464</v>
      </c>
      <c r="K130">
        <f>B130*E130/Constants!$M$19</f>
        <v>54.138343966810808</v>
      </c>
      <c r="L130">
        <f>B130*F130/Constants!$M$10</f>
        <v>0</v>
      </c>
      <c r="M130" s="20">
        <f>I130*Constants!$G$9</f>
        <v>47.902484513421705</v>
      </c>
      <c r="N130" s="20">
        <f>J130*Constants!$G$15</f>
        <v>187.79843377596185</v>
      </c>
      <c r="O130" s="20">
        <f>K130*Constants!$G$19</f>
        <v>324.83006380086488</v>
      </c>
      <c r="P130" s="20">
        <f>L130*Constants!$G$10</f>
        <v>0</v>
      </c>
      <c r="Q130">
        <f t="shared" si="97"/>
        <v>4.550736028775062</v>
      </c>
      <c r="R130">
        <f t="shared" si="98"/>
        <v>17.840851208716376</v>
      </c>
      <c r="S130">
        <f t="shared" si="99"/>
        <v>30.858856061082161</v>
      </c>
      <c r="T130">
        <f t="shared" si="100"/>
        <v>0</v>
      </c>
      <c r="U130" s="19">
        <f t="shared" ref="U130:U139" si="105">M130*H130/1000+U127</f>
        <v>0.62817208419369885</v>
      </c>
      <c r="V130" s="19">
        <f t="shared" ref="V130:V139" si="106">N130*H130/1000+V127</f>
        <v>0.48038883214164113</v>
      </c>
      <c r="W130" s="19">
        <f t="shared" ref="W130:W139" si="107">O130*H130/1000+W127</f>
        <v>0.81207515950216225</v>
      </c>
      <c r="X130" s="19">
        <f t="shared" ref="X130:X139" si="108">P130*H130/1000+X127</f>
        <v>1.0003783537379525</v>
      </c>
      <c r="Z130">
        <f t="shared" ref="Z130:Z131" si="109">Q138-Q126+U138-U126</f>
        <v>-12.104241657230398</v>
      </c>
      <c r="AA130">
        <f t="shared" ref="AA130:AA131" si="110">R138-R126+V138-V126</f>
        <v>17.143543752128021</v>
      </c>
      <c r="AB130">
        <f t="shared" ref="AB130:AB131" si="111">S138-S126+W138-W126</f>
        <v>32.068006246647897</v>
      </c>
      <c r="AC130">
        <f t="shared" ref="AC130:AC131" si="112">T138-T126+X138-X126</f>
        <v>-37.074635321698366</v>
      </c>
      <c r="AE130" s="18">
        <f>-(AVERAGE(AA129:AA131)+AVERAGE(AB129:AB131))/(AVERAGE(Z129:Z131)+AVERAGE(AC129:AC131))</f>
        <v>0.99916497231839518</v>
      </c>
    </row>
    <row r="131" spans="1:31" x14ac:dyDescent="0.25">
      <c r="A131" s="15" t="s">
        <v>182</v>
      </c>
      <c r="B131" s="15">
        <v>60</v>
      </c>
      <c r="C131" s="15">
        <v>38.204900000000002</v>
      </c>
      <c r="D131" s="15">
        <v>75.484200000000001</v>
      </c>
      <c r="E131" s="15">
        <v>126.9821</v>
      </c>
      <c r="F131" s="15">
        <v>0</v>
      </c>
      <c r="G131">
        <f t="shared" si="96"/>
        <v>92.5</v>
      </c>
      <c r="H131">
        <v>2.5</v>
      </c>
      <c r="I131">
        <f>B131*C131/Constants!$M$9</f>
        <v>38.171817757943124</v>
      </c>
      <c r="J131">
        <f>B131*D131/Constants!$M$15</f>
        <v>51.402247191011234</v>
      </c>
      <c r="K131">
        <f>B131*E131/Constants!$M$19</f>
        <v>65.590887607687094</v>
      </c>
      <c r="L131">
        <f>B131*F131/Constants!$M$10</f>
        <v>0</v>
      </c>
      <c r="M131" s="20">
        <f>I131*Constants!$G$9</f>
        <v>76.343635515886248</v>
      </c>
      <c r="N131" s="20">
        <f>J131*Constants!$G$15</f>
        <v>205.60898876404494</v>
      </c>
      <c r="O131" s="20">
        <f>K131*Constants!$G$19</f>
        <v>393.54532564612259</v>
      </c>
      <c r="P131" s="20">
        <f>L131*Constants!$G$10</f>
        <v>0</v>
      </c>
      <c r="Q131">
        <f t="shared" si="97"/>
        <v>7.0617862852194779</v>
      </c>
      <c r="R131">
        <f t="shared" si="98"/>
        <v>19.018831460674154</v>
      </c>
      <c r="S131">
        <f t="shared" si="99"/>
        <v>36.402942622266337</v>
      </c>
      <c r="T131">
        <f t="shared" si="100"/>
        <v>0</v>
      </c>
      <c r="U131" s="19">
        <f t="shared" si="105"/>
        <v>0.80218577233064692</v>
      </c>
      <c r="V131" s="19">
        <f t="shared" si="106"/>
        <v>0.97588968335035764</v>
      </c>
      <c r="W131" s="19">
        <f t="shared" si="107"/>
        <v>1.8243164715737059</v>
      </c>
      <c r="X131" s="19">
        <f t="shared" si="108"/>
        <v>0.99990296952331348</v>
      </c>
      <c r="Z131">
        <f t="shared" si="109"/>
        <v>-12.891013788050358</v>
      </c>
      <c r="AA131">
        <f t="shared" si="110"/>
        <v>18.367172625127676</v>
      </c>
      <c r="AB131">
        <f t="shared" si="111"/>
        <v>33.291847504655287</v>
      </c>
      <c r="AC131">
        <f t="shared" si="112"/>
        <v>-39.014755795780154</v>
      </c>
    </row>
    <row r="132" spans="1:31" x14ac:dyDescent="0.25">
      <c r="A132" s="15" t="s">
        <v>183</v>
      </c>
      <c r="B132" s="15">
        <v>60</v>
      </c>
      <c r="C132" s="15">
        <v>34.676499999999997</v>
      </c>
      <c r="D132" s="15">
        <v>64.891800000000003</v>
      </c>
      <c r="E132" s="15">
        <v>105.37520000000001</v>
      </c>
      <c r="F132" s="15">
        <v>0</v>
      </c>
      <c r="G132">
        <f t="shared" si="96"/>
        <v>92.5</v>
      </c>
      <c r="H132">
        <v>2.5</v>
      </c>
      <c r="I132">
        <f>B132*C132/Constants!$M$9</f>
        <v>34.646473056684201</v>
      </c>
      <c r="J132">
        <f>B132*D132/Constants!$M$15</f>
        <v>44.189172625127682</v>
      </c>
      <c r="K132">
        <f>B132*E132/Constants!$M$19</f>
        <v>54.430135427257468</v>
      </c>
      <c r="L132">
        <f>B132*F132/Constants!$M$10</f>
        <v>0</v>
      </c>
      <c r="M132" s="20">
        <f>I132*Constants!$G$9</f>
        <v>69.292946113368401</v>
      </c>
      <c r="N132" s="20">
        <f>J132*Constants!$G$15</f>
        <v>176.75669050051073</v>
      </c>
      <c r="O132" s="20">
        <f>K132*Constants!$G$19</f>
        <v>326.58081256354478</v>
      </c>
      <c r="P132" s="20">
        <f>L132*Constants!$G$10</f>
        <v>0</v>
      </c>
      <c r="Q132">
        <f t="shared" si="97"/>
        <v>6.4095975154865776</v>
      </c>
      <c r="R132">
        <f t="shared" si="98"/>
        <v>16.34999387129724</v>
      </c>
      <c r="S132">
        <f t="shared" si="99"/>
        <v>30.208725162127891</v>
      </c>
      <c r="T132">
        <f t="shared" si="100"/>
        <v>0</v>
      </c>
      <c r="U132" s="19">
        <f t="shared" si="105"/>
        <v>0.76641177646040093</v>
      </c>
      <c r="V132" s="19">
        <f t="shared" si="106"/>
        <v>0.89332379979570997</v>
      </c>
      <c r="W132" s="19">
        <f t="shared" si="107"/>
        <v>1.6126475680170942</v>
      </c>
      <c r="X132" s="19">
        <f t="shared" si="108"/>
        <v>0.95063167491534273</v>
      </c>
    </row>
    <row r="133" spans="1:31" x14ac:dyDescent="0.25">
      <c r="A133" s="15" t="s">
        <v>184</v>
      </c>
      <c r="B133" s="15">
        <v>60</v>
      </c>
      <c r="C133" s="15">
        <v>36.295200000000001</v>
      </c>
      <c r="D133" s="15">
        <v>70.488900000000001</v>
      </c>
      <c r="E133" s="15">
        <v>110.0031</v>
      </c>
      <c r="F133" s="15">
        <v>0</v>
      </c>
      <c r="G133">
        <f t="shared" si="96"/>
        <v>92.5</v>
      </c>
      <c r="H133">
        <v>2.5</v>
      </c>
      <c r="I133">
        <f>B133*C133/Constants!$M$9</f>
        <v>36.263771398121627</v>
      </c>
      <c r="J133">
        <f>B133*D133/Constants!$M$15</f>
        <v>48.000612870275788</v>
      </c>
      <c r="K133">
        <f>B133*E133/Constants!$M$19</f>
        <v>56.820614626763657</v>
      </c>
      <c r="L133">
        <f>B133*F133/Constants!$M$10</f>
        <v>0</v>
      </c>
      <c r="M133" s="20">
        <f>I133*Constants!$G$9</f>
        <v>72.527542796243253</v>
      </c>
      <c r="N133" s="20">
        <f>J133*Constants!$G$15</f>
        <v>192.00245148110315</v>
      </c>
      <c r="O133" s="20">
        <f>K133*Constants!$G$19</f>
        <v>340.92368776058197</v>
      </c>
      <c r="P133" s="20">
        <f>L133*Constants!$G$10</f>
        <v>0</v>
      </c>
      <c r="Q133">
        <f t="shared" si="97"/>
        <v>6.7087977086525008</v>
      </c>
      <c r="R133">
        <f t="shared" si="98"/>
        <v>17.760226762002041</v>
      </c>
      <c r="S133">
        <f t="shared" si="99"/>
        <v>31.535441117853832</v>
      </c>
      <c r="T133">
        <f t="shared" si="100"/>
        <v>0</v>
      </c>
      <c r="U133" s="19">
        <f t="shared" si="105"/>
        <v>0.80949094118430698</v>
      </c>
      <c r="V133" s="19">
        <f t="shared" si="106"/>
        <v>0.96039496084439901</v>
      </c>
      <c r="W133" s="19">
        <f t="shared" si="107"/>
        <v>1.664384378903617</v>
      </c>
      <c r="X133" s="19">
        <f t="shared" si="108"/>
        <v>1.0003783537379525</v>
      </c>
    </row>
    <row r="134" spans="1:31" x14ac:dyDescent="0.25">
      <c r="A134" s="15" t="s">
        <v>185</v>
      </c>
      <c r="B134" s="15">
        <v>60</v>
      </c>
      <c r="C134" s="15">
        <v>34.994399999999999</v>
      </c>
      <c r="D134" s="15">
        <v>67.053700000000006</v>
      </c>
      <c r="E134" s="15">
        <v>109.8612</v>
      </c>
      <c r="F134" s="15">
        <v>0</v>
      </c>
      <c r="G134">
        <f t="shared" si="96"/>
        <v>90</v>
      </c>
      <c r="H134">
        <v>2.5</v>
      </c>
      <c r="I134">
        <f>B134*C134/Constants!$M$9</f>
        <v>34.964097781922334</v>
      </c>
      <c r="J134">
        <f>B134*D134/Constants!$M$15</f>
        <v>45.661355124276476</v>
      </c>
      <c r="K134">
        <f>B134*E134/Constants!$M$19</f>
        <v>56.747318099524527</v>
      </c>
      <c r="L134">
        <f>B134*F134/Constants!$M$10</f>
        <v>0</v>
      </c>
      <c r="M134" s="20">
        <f>I134*Constants!$G$9</f>
        <v>69.928195563844668</v>
      </c>
      <c r="N134" s="20">
        <f>J134*Constants!$G$15</f>
        <v>182.6454204971059</v>
      </c>
      <c r="O134" s="20">
        <f>K134*Constants!$G$19</f>
        <v>340.48390859714715</v>
      </c>
      <c r="P134" s="20">
        <f>L134*Constants!$G$10</f>
        <v>0</v>
      </c>
      <c r="Q134">
        <f t="shared" si="97"/>
        <v>6.2935376007460198</v>
      </c>
      <c r="R134">
        <f t="shared" si="98"/>
        <v>16.438087844739531</v>
      </c>
      <c r="S134">
        <f t="shared" si="99"/>
        <v>30.643551773743241</v>
      </c>
      <c r="T134">
        <f t="shared" si="100"/>
        <v>0</v>
      </c>
      <c r="U134" s="19">
        <f t="shared" si="105"/>
        <v>0.97700626124025858</v>
      </c>
      <c r="V134" s="19">
        <f t="shared" si="106"/>
        <v>1.4325032345931223</v>
      </c>
      <c r="W134" s="19">
        <f t="shared" si="107"/>
        <v>2.6755262430665736</v>
      </c>
      <c r="X134" s="19">
        <f t="shared" si="108"/>
        <v>0.99990296952331348</v>
      </c>
    </row>
    <row r="135" spans="1:31" x14ac:dyDescent="0.25">
      <c r="A135" s="15" t="s">
        <v>186</v>
      </c>
      <c r="B135" s="15">
        <v>60</v>
      </c>
      <c r="C135" s="15">
        <v>33.472000000000001</v>
      </c>
      <c r="D135" s="15">
        <v>64.106399999999994</v>
      </c>
      <c r="E135" s="15">
        <v>103.6729</v>
      </c>
      <c r="F135" s="15">
        <v>0</v>
      </c>
      <c r="G135">
        <f t="shared" si="96"/>
        <v>90</v>
      </c>
      <c r="H135">
        <v>2.5</v>
      </c>
      <c r="I135">
        <f>B135*C135/Constants!$M$9</f>
        <v>33.443016052754281</v>
      </c>
      <c r="J135">
        <f>B135*D135/Constants!$M$15</f>
        <v>43.65434116445352</v>
      </c>
      <c r="K135">
        <f>B135*E135/Constants!$M$19</f>
        <v>53.550835368630565</v>
      </c>
      <c r="L135">
        <f>B135*F135/Constants!$M$10</f>
        <v>0</v>
      </c>
      <c r="M135" s="20">
        <f>I135*Constants!$G$9</f>
        <v>66.886032105508562</v>
      </c>
      <c r="N135" s="20">
        <f>J135*Constants!$G$15</f>
        <v>174.61736465781408</v>
      </c>
      <c r="O135" s="20">
        <f>K135*Constants!$G$19</f>
        <v>321.30501221178338</v>
      </c>
      <c r="P135" s="20">
        <f>L135*Constants!$G$10</f>
        <v>0</v>
      </c>
      <c r="Q135">
        <f t="shared" si="97"/>
        <v>6.0197428894957703</v>
      </c>
      <c r="R135">
        <f t="shared" si="98"/>
        <v>15.715562819203267</v>
      </c>
      <c r="S135">
        <f t="shared" si="99"/>
        <v>28.917451099060504</v>
      </c>
      <c r="T135">
        <f t="shared" si="100"/>
        <v>0</v>
      </c>
      <c r="U135" s="19">
        <f t="shared" si="105"/>
        <v>0.93362685672417234</v>
      </c>
      <c r="V135" s="19">
        <f t="shared" si="106"/>
        <v>1.3298672114402452</v>
      </c>
      <c r="W135" s="19">
        <f t="shared" si="107"/>
        <v>2.4159100985465525</v>
      </c>
      <c r="X135" s="19">
        <f t="shared" si="108"/>
        <v>0.95063167491534273</v>
      </c>
    </row>
    <row r="136" spans="1:31" x14ac:dyDescent="0.25">
      <c r="A136" s="15" t="s">
        <v>187</v>
      </c>
      <c r="B136" s="15">
        <v>60</v>
      </c>
      <c r="C136" s="15">
        <v>35.637900000000002</v>
      </c>
      <c r="D136" s="15">
        <v>69.954499999999996</v>
      </c>
      <c r="E136" s="15">
        <v>107.6455</v>
      </c>
      <c r="F136" s="15">
        <v>0</v>
      </c>
      <c r="G136">
        <f t="shared" si="96"/>
        <v>90</v>
      </c>
      <c r="H136">
        <v>2.5</v>
      </c>
      <c r="I136">
        <f>B136*C136/Constants!$M$9</f>
        <v>35.607040564843807</v>
      </c>
      <c r="J136">
        <f>B136*D136/Constants!$M$15</f>
        <v>47.636704119850179</v>
      </c>
      <c r="K136">
        <f>B136*E136/Constants!$M$19</f>
        <v>55.602828209434882</v>
      </c>
      <c r="L136">
        <f>B136*F136/Constants!$M$10</f>
        <v>0</v>
      </c>
      <c r="M136" s="20">
        <f>I136*Constants!$G$9</f>
        <v>71.214081129687614</v>
      </c>
      <c r="N136" s="20">
        <f>J136*Constants!$G$15</f>
        <v>190.54681647940072</v>
      </c>
      <c r="O136" s="20">
        <f>K136*Constants!$G$19</f>
        <v>333.61696925660931</v>
      </c>
      <c r="P136" s="20">
        <f>L136*Constants!$G$10</f>
        <v>0</v>
      </c>
      <c r="Q136">
        <f t="shared" si="97"/>
        <v>6.4092673016718855</v>
      </c>
      <c r="R136">
        <f t="shared" si="98"/>
        <v>17.149213483146063</v>
      </c>
      <c r="S136">
        <f t="shared" si="99"/>
        <v>30.025527233094838</v>
      </c>
      <c r="T136">
        <f t="shared" si="100"/>
        <v>0</v>
      </c>
      <c r="U136" s="19">
        <f t="shared" si="105"/>
        <v>0.98752614400852601</v>
      </c>
      <c r="V136" s="19">
        <f t="shared" si="106"/>
        <v>1.4367620020429008</v>
      </c>
      <c r="W136" s="19">
        <f t="shared" si="107"/>
        <v>2.4984268020451403</v>
      </c>
      <c r="X136" s="19">
        <f t="shared" si="108"/>
        <v>1.0003783537379525</v>
      </c>
    </row>
    <row r="137" spans="1:31" x14ac:dyDescent="0.25">
      <c r="A137" s="15" t="s">
        <v>188</v>
      </c>
      <c r="B137" s="15">
        <v>60</v>
      </c>
      <c r="C137" s="15">
        <v>35.775799999999997</v>
      </c>
      <c r="D137" s="15">
        <v>67.763400000000004</v>
      </c>
      <c r="E137" s="15">
        <v>110.98350000000001</v>
      </c>
      <c r="F137" s="15">
        <v>0</v>
      </c>
      <c r="G137">
        <f t="shared" si="96"/>
        <v>87.5</v>
      </c>
      <c r="H137">
        <v>2.5</v>
      </c>
      <c r="I137">
        <f>B137*C137/Constants!$M$9</f>
        <v>35.744821154998995</v>
      </c>
      <c r="J137">
        <f>B137*D137/Constants!$M$15</f>
        <v>46.144637385086824</v>
      </c>
      <c r="K137">
        <f>B137*E137/Constants!$M$19</f>
        <v>57.327026996779395</v>
      </c>
      <c r="L137">
        <f>B137*F137/Constants!$M$10</f>
        <v>0</v>
      </c>
      <c r="M137" s="20">
        <f>I137*Constants!$G$9</f>
        <v>71.48964230999799</v>
      </c>
      <c r="N137" s="20">
        <f>J137*Constants!$G$15</f>
        <v>184.5785495403473</v>
      </c>
      <c r="O137" s="20">
        <f>K137*Constants!$G$19</f>
        <v>343.96216198067634</v>
      </c>
      <c r="P137" s="20">
        <f>L137*Constants!$G$10</f>
        <v>0</v>
      </c>
      <c r="Q137">
        <f t="shared" si="97"/>
        <v>6.2553437021248239</v>
      </c>
      <c r="R137">
        <f t="shared" si="98"/>
        <v>16.150623084780388</v>
      </c>
      <c r="S137">
        <f t="shared" si="99"/>
        <v>30.09668917330918</v>
      </c>
      <c r="T137">
        <f t="shared" si="100"/>
        <v>0</v>
      </c>
      <c r="U137" s="19">
        <f t="shared" si="105"/>
        <v>1.1557303670152534</v>
      </c>
      <c r="V137" s="19">
        <f t="shared" si="106"/>
        <v>1.8939496084439906</v>
      </c>
      <c r="W137" s="19">
        <f t="shared" si="107"/>
        <v>3.5354316480182644</v>
      </c>
      <c r="X137" s="19">
        <f t="shared" si="108"/>
        <v>0.99990296952331348</v>
      </c>
    </row>
    <row r="138" spans="1:31" x14ac:dyDescent="0.25">
      <c r="A138" s="15" t="s">
        <v>189</v>
      </c>
      <c r="B138" s="15">
        <v>60</v>
      </c>
      <c r="C138" s="15">
        <v>34.009399999999999</v>
      </c>
      <c r="D138" s="15">
        <v>66.1494</v>
      </c>
      <c r="E138" s="15">
        <v>106.30670000000001</v>
      </c>
      <c r="F138" s="15">
        <v>0</v>
      </c>
      <c r="G138">
        <f t="shared" si="96"/>
        <v>87.5</v>
      </c>
      <c r="H138">
        <v>2.5</v>
      </c>
      <c r="I138">
        <f>B138*C138/Constants!$M$9</f>
        <v>33.9799507093852</v>
      </c>
      <c r="J138">
        <f>B138*D138/Constants!$M$15</f>
        <v>45.045556690500511</v>
      </c>
      <c r="K138">
        <f>B138*E138/Constants!$M$19</f>
        <v>54.911289163150634</v>
      </c>
      <c r="L138">
        <f>B138*F138/Constants!$M$10</f>
        <v>0</v>
      </c>
      <c r="M138" s="20">
        <f>I138*Constants!$G$9</f>
        <v>67.9599014187704</v>
      </c>
      <c r="N138" s="20">
        <f>J138*Constants!$G$15</f>
        <v>180.18222676200205</v>
      </c>
      <c r="O138" s="20">
        <f>K138*Constants!$G$19</f>
        <v>329.46773497890382</v>
      </c>
      <c r="P138" s="20">
        <f>L138*Constants!$G$10</f>
        <v>0</v>
      </c>
      <c r="Q138">
        <f t="shared" si="97"/>
        <v>5.9464913741424095</v>
      </c>
      <c r="R138">
        <f t="shared" si="98"/>
        <v>15.765944841675179</v>
      </c>
      <c r="S138">
        <f t="shared" si="99"/>
        <v>28.828426810654083</v>
      </c>
      <c r="T138">
        <f t="shared" si="100"/>
        <v>0</v>
      </c>
      <c r="U138" s="19">
        <f t="shared" si="105"/>
        <v>1.1035266102710983</v>
      </c>
      <c r="V138" s="19">
        <f t="shared" si="106"/>
        <v>1.7803227783452504</v>
      </c>
      <c r="W138" s="19">
        <f t="shared" si="107"/>
        <v>3.2395794359938122</v>
      </c>
      <c r="X138" s="19">
        <f t="shared" si="108"/>
        <v>0.95063167491534273</v>
      </c>
    </row>
    <row r="139" spans="1:31" x14ac:dyDescent="0.25">
      <c r="A139" s="15" t="s">
        <v>190</v>
      </c>
      <c r="B139" s="15">
        <v>60</v>
      </c>
      <c r="C139" s="15">
        <v>35.909399999999998</v>
      </c>
      <c r="D139" s="15">
        <v>70.839299999999994</v>
      </c>
      <c r="E139" s="15">
        <v>110.3985</v>
      </c>
      <c r="F139" s="15">
        <v>0</v>
      </c>
      <c r="G139">
        <f t="shared" si="96"/>
        <v>87.5</v>
      </c>
      <c r="H139">
        <v>2.5</v>
      </c>
      <c r="I139">
        <f>B139*C139/Constants!$M$9</f>
        <v>35.878305468593886</v>
      </c>
      <c r="J139">
        <f>B139*D139/Constants!$M$15</f>
        <v>48.239223697650658</v>
      </c>
      <c r="K139">
        <f>B139*E139/Constants!$M$19</f>
        <v>57.024853152981748</v>
      </c>
      <c r="L139">
        <f>B139*F139/Constants!$M$10</f>
        <v>0</v>
      </c>
      <c r="M139" s="20">
        <f>I139*Constants!$G$9</f>
        <v>71.756610937187773</v>
      </c>
      <c r="N139" s="20">
        <f>J139*Constants!$G$15</f>
        <v>192.95689479060263</v>
      </c>
      <c r="O139" s="20">
        <f>K139*Constants!$G$19</f>
        <v>342.14911891789052</v>
      </c>
      <c r="P139" s="20">
        <f>L139*Constants!$G$10</f>
        <v>0</v>
      </c>
      <c r="Q139">
        <f t="shared" si="97"/>
        <v>6.2787034570039308</v>
      </c>
      <c r="R139">
        <f t="shared" si="98"/>
        <v>16.883728294177729</v>
      </c>
      <c r="S139">
        <f t="shared" si="99"/>
        <v>29.938047905315418</v>
      </c>
      <c r="T139">
        <f t="shared" si="100"/>
        <v>0</v>
      </c>
      <c r="U139" s="19">
        <f t="shared" si="105"/>
        <v>1.1669176713514955</v>
      </c>
      <c r="V139" s="19">
        <f t="shared" si="106"/>
        <v>1.9191542390194074</v>
      </c>
      <c r="W139" s="19">
        <f t="shared" si="107"/>
        <v>3.3537995993398666</v>
      </c>
      <c r="X139" s="19">
        <f t="shared" si="108"/>
        <v>1.0003783537379525</v>
      </c>
    </row>
    <row r="142" spans="1:31" x14ac:dyDescent="0.25">
      <c r="A142" t="s">
        <v>50</v>
      </c>
      <c r="B142" t="s">
        <v>191</v>
      </c>
      <c r="Q142" s="19" t="s">
        <v>81</v>
      </c>
      <c r="R142" s="19"/>
      <c r="S142" s="19"/>
    </row>
    <row r="143" spans="1:31" ht="15.75" x14ac:dyDescent="0.25">
      <c r="A143" s="11" t="s">
        <v>120</v>
      </c>
      <c r="C143" t="s">
        <v>70</v>
      </c>
      <c r="D143" t="s">
        <v>70</v>
      </c>
      <c r="E143" t="s">
        <v>70</v>
      </c>
      <c r="F143" t="s">
        <v>71</v>
      </c>
      <c r="G143" t="s">
        <v>71</v>
      </c>
      <c r="H143" t="s">
        <v>75</v>
      </c>
      <c r="I143" t="s">
        <v>75</v>
      </c>
      <c r="J143" t="s">
        <v>75</v>
      </c>
      <c r="K143" t="s">
        <v>80</v>
      </c>
      <c r="L143" t="s">
        <v>80</v>
      </c>
      <c r="M143" t="s">
        <v>80</v>
      </c>
      <c r="N143" t="s">
        <v>79</v>
      </c>
      <c r="O143" t="s">
        <v>79</v>
      </c>
      <c r="P143" t="s">
        <v>79</v>
      </c>
      <c r="Q143" s="19" t="s">
        <v>79</v>
      </c>
      <c r="R143" s="19" t="s">
        <v>79</v>
      </c>
      <c r="S143" s="19" t="s">
        <v>79</v>
      </c>
    </row>
    <row r="144" spans="1:31" x14ac:dyDescent="0.25">
      <c r="A144" s="15"/>
      <c r="B144" s="15" t="s">
        <v>76</v>
      </c>
      <c r="C144" s="15" t="s">
        <v>68</v>
      </c>
      <c r="D144" s="15" t="s">
        <v>138</v>
      </c>
      <c r="E144" s="15" t="s">
        <v>139</v>
      </c>
      <c r="F144" t="s">
        <v>72</v>
      </c>
      <c r="G144" t="s">
        <v>118</v>
      </c>
      <c r="H144" t="s">
        <v>68</v>
      </c>
      <c r="I144" t="s">
        <v>138</v>
      </c>
      <c r="J144" t="s">
        <v>139</v>
      </c>
      <c r="K144" s="20" t="s">
        <v>68</v>
      </c>
      <c r="L144" s="20" t="s">
        <v>138</v>
      </c>
      <c r="M144" s="20" t="s">
        <v>139</v>
      </c>
      <c r="N144" t="s">
        <v>68</v>
      </c>
      <c r="O144" t="s">
        <v>138</v>
      </c>
      <c r="P144" t="s">
        <v>139</v>
      </c>
      <c r="Q144" s="19" t="s">
        <v>68</v>
      </c>
      <c r="R144" s="19" t="s">
        <v>138</v>
      </c>
      <c r="S144" s="19" t="s">
        <v>139</v>
      </c>
    </row>
    <row r="145" spans="1:23" x14ac:dyDescent="0.25">
      <c r="A145" s="15" t="s">
        <v>192</v>
      </c>
      <c r="B145" s="15">
        <v>0</v>
      </c>
      <c r="C145" s="15">
        <v>47.7468</v>
      </c>
      <c r="D145" s="15">
        <v>22.842400000000001</v>
      </c>
      <c r="E145" s="15">
        <v>11.3307</v>
      </c>
      <c r="F145">
        <f>F4</f>
        <v>97.5</v>
      </c>
      <c r="G145">
        <v>2.5</v>
      </c>
      <c r="H145">
        <f>C145/Constants!$M$9</f>
        <v>0.79509092120162528</v>
      </c>
      <c r="I145">
        <f>D145/Constants!$M$15</f>
        <v>0.2592486664396777</v>
      </c>
      <c r="J145">
        <f>E145/Constants!$M$19</f>
        <v>9.7545332533275714E-2</v>
      </c>
      <c r="K145" s="20">
        <f>H145*Constants!$G$9</f>
        <v>1.5901818424032506</v>
      </c>
      <c r="L145" s="20">
        <f>I145*Constants!$G$15</f>
        <v>1.0369946657587108</v>
      </c>
      <c r="M145" s="20">
        <f>J145*Constants!$G$19</f>
        <v>0.58527199519965434</v>
      </c>
      <c r="N145">
        <f>K145*F145/1000</f>
        <v>0.15504272963431695</v>
      </c>
      <c r="O145">
        <f>L145*F145/1000</f>
        <v>0.1011069799114743</v>
      </c>
      <c r="P145">
        <f>M145*F145/1000</f>
        <v>5.7064019531966298E-2</v>
      </c>
      <c r="Q145" s="19">
        <f>K145*G145/1000</f>
        <v>3.9754546060081263E-3</v>
      </c>
      <c r="R145" s="19">
        <f>L145*G145/1000</f>
        <v>2.5924866643967769E-3</v>
      </c>
      <c r="S145" s="19">
        <f>M145*G145/1000</f>
        <v>1.4631799879991358E-3</v>
      </c>
      <c r="U145" s="10" t="s">
        <v>99</v>
      </c>
    </row>
    <row r="146" spans="1:23" x14ac:dyDescent="0.25">
      <c r="A146" s="15" t="s">
        <v>193</v>
      </c>
      <c r="B146" s="15">
        <v>0</v>
      </c>
      <c r="C146" s="15">
        <v>49.3979</v>
      </c>
      <c r="D146" s="15">
        <v>21.691700000000001</v>
      </c>
      <c r="E146" s="15">
        <v>13.537000000000001</v>
      </c>
      <c r="F146">
        <f t="shared" ref="F146:F159" si="113">F5</f>
        <v>97.5</v>
      </c>
      <c r="G146">
        <v>2.5</v>
      </c>
      <c r="H146">
        <f>C146/Constants!$M$9</f>
        <v>0.8225854259641644</v>
      </c>
      <c r="I146">
        <f>D146/Constants!$M$15</f>
        <v>0.24618885484054023</v>
      </c>
      <c r="J146">
        <f>E146/Constants!$M$19</f>
        <v>0.11653923998543368</v>
      </c>
      <c r="K146" s="20">
        <f>H146*Constants!$G$9</f>
        <v>1.6451708519283288</v>
      </c>
      <c r="L146" s="20">
        <f>I146*Constants!$G$15</f>
        <v>0.98475541936216093</v>
      </c>
      <c r="M146" s="20">
        <f>J146*Constants!$G$19</f>
        <v>0.69923543991260206</v>
      </c>
      <c r="N146">
        <f t="shared" ref="N146:N159" si="114">K146*F146/1000</f>
        <v>0.16040415806301206</v>
      </c>
      <c r="O146">
        <f t="shared" ref="O146:O159" si="115">L146*F146/1000</f>
        <v>9.6013653387810691E-2</v>
      </c>
      <c r="P146">
        <f t="shared" ref="P146:P159" si="116">M146*F146/1000</f>
        <v>6.8175455391478706E-2</v>
      </c>
      <c r="Q146" s="19">
        <f t="shared" ref="Q146:Q147" si="117">K146*G146/1000</f>
        <v>4.1129271298208214E-3</v>
      </c>
      <c r="R146" s="19">
        <f t="shared" ref="R146:R147" si="118">L146*G146/1000</f>
        <v>2.4618885484054024E-3</v>
      </c>
      <c r="S146" s="19">
        <f t="shared" ref="S146:S147" si="119">M146*G146/1000</f>
        <v>1.7480885997815051E-3</v>
      </c>
      <c r="U146" t="s">
        <v>79</v>
      </c>
    </row>
    <row r="147" spans="1:23" x14ac:dyDescent="0.25">
      <c r="A147" s="15" t="s">
        <v>194</v>
      </c>
      <c r="B147" s="15">
        <v>0</v>
      </c>
      <c r="C147" s="15">
        <v>50.360700000000001</v>
      </c>
      <c r="D147" s="15">
        <v>21.810300000000002</v>
      </c>
      <c r="E147" s="15">
        <v>14.66</v>
      </c>
      <c r="F147">
        <f t="shared" si="113"/>
        <v>97.5</v>
      </c>
      <c r="G147">
        <v>2.5</v>
      </c>
      <c r="H147">
        <f>C147/Constants!$M$9</f>
        <v>0.83861819756211287</v>
      </c>
      <c r="I147">
        <f>D147/Constants!$M$15</f>
        <v>0.24753489955737148</v>
      </c>
      <c r="J147">
        <f>E147/Constants!$M$19</f>
        <v>0.12620708119867458</v>
      </c>
      <c r="K147" s="20">
        <f>H147*Constants!$G$9</f>
        <v>1.6772363951242257</v>
      </c>
      <c r="L147" s="20">
        <f>I147*Constants!$G$15</f>
        <v>0.99013959822948594</v>
      </c>
      <c r="M147" s="20">
        <f>J147*Constants!$G$19</f>
        <v>0.75724248719204745</v>
      </c>
      <c r="N147">
        <f t="shared" si="114"/>
        <v>0.16353054852461202</v>
      </c>
      <c r="O147">
        <f t="shared" si="115"/>
        <v>9.6538610827374888E-2</v>
      </c>
      <c r="P147">
        <f t="shared" si="116"/>
        <v>7.3831142501224634E-2</v>
      </c>
      <c r="Q147" s="19">
        <f t="shared" si="117"/>
        <v>4.1930909878105643E-3</v>
      </c>
      <c r="R147" s="19">
        <f t="shared" si="118"/>
        <v>2.4753489955737151E-3</v>
      </c>
      <c r="S147" s="19">
        <f t="shared" si="119"/>
        <v>1.8931062179801186E-3</v>
      </c>
      <c r="U147" t="s">
        <v>68</v>
      </c>
      <c r="V147" t="s">
        <v>138</v>
      </c>
      <c r="W147" t="s">
        <v>139</v>
      </c>
    </row>
    <row r="148" spans="1:23" x14ac:dyDescent="0.25">
      <c r="A148" s="15" t="s">
        <v>195</v>
      </c>
      <c r="B148" s="15">
        <v>0</v>
      </c>
      <c r="C148" s="15">
        <v>137.7123</v>
      </c>
      <c r="D148" s="15">
        <v>0</v>
      </c>
      <c r="E148" s="15">
        <v>5.9131999999999998</v>
      </c>
      <c r="F148">
        <f t="shared" si="113"/>
        <v>95</v>
      </c>
      <c r="G148">
        <v>2.5</v>
      </c>
      <c r="H148">
        <f>C148/Constants!$M$9</f>
        <v>2.2932175447945116</v>
      </c>
      <c r="I148">
        <f>D148/Constants!$M$15</f>
        <v>0</v>
      </c>
      <c r="J148">
        <f>E148/Constants!$M$19</f>
        <v>5.0906392397271655E-2</v>
      </c>
      <c r="K148" s="20">
        <f>H148*Constants!$G$9</f>
        <v>4.5864350895890231</v>
      </c>
      <c r="L148" s="20">
        <f>I148*Constants!$G$15</f>
        <v>0</v>
      </c>
      <c r="M148" s="20">
        <f>J148*Constants!$G$19</f>
        <v>0.30543835438362993</v>
      </c>
      <c r="N148">
        <f t="shared" si="114"/>
        <v>0.4357113335109572</v>
      </c>
      <c r="O148">
        <f t="shared" si="115"/>
        <v>0</v>
      </c>
      <c r="P148">
        <f t="shared" si="116"/>
        <v>2.9016643666444842E-2</v>
      </c>
      <c r="Q148" s="19">
        <f>K148*G148/1000+Q145</f>
        <v>1.5441542329980684E-2</v>
      </c>
      <c r="R148" s="19">
        <f>L148*G148/1000+R145</f>
        <v>2.5924866643967769E-3</v>
      </c>
      <c r="S148" s="19">
        <f>M148*G148/1000+S145</f>
        <v>2.2267758739582108E-3</v>
      </c>
      <c r="U148">
        <f>N157-N145+Q157-Q145</f>
        <v>0.46387869679610999</v>
      </c>
      <c r="V148">
        <f>O157-O145+R157-R145</f>
        <v>0.11310839859266823</v>
      </c>
      <c r="W148">
        <f>P157-P145+S157-S145</f>
        <v>-2.5914131835607104E-2</v>
      </c>
    </row>
    <row r="149" spans="1:23" x14ac:dyDescent="0.25">
      <c r="A149" s="15" t="s">
        <v>196</v>
      </c>
      <c r="B149" s="15">
        <v>0</v>
      </c>
      <c r="C149" s="15">
        <v>87.3429</v>
      </c>
      <c r="D149" s="15">
        <v>26.131599999999999</v>
      </c>
      <c r="E149" s="15">
        <v>14.9687</v>
      </c>
      <c r="F149">
        <f t="shared" si="113"/>
        <v>95</v>
      </c>
      <c r="G149">
        <v>2.5</v>
      </c>
      <c r="H149">
        <f>C149/Constants!$M$9</f>
        <v>1.4544544727902484</v>
      </c>
      <c r="I149">
        <f>D149/Constants!$M$15</f>
        <v>0.29657927590511857</v>
      </c>
      <c r="J149">
        <f>E149/Constants!$M$19</f>
        <v>0.12886466141463848</v>
      </c>
      <c r="K149" s="20">
        <f>H149*Constants!$G$9</f>
        <v>2.9089089455804968</v>
      </c>
      <c r="L149" s="20">
        <f>I149*Constants!$G$15</f>
        <v>1.1863171036204743</v>
      </c>
      <c r="M149" s="20">
        <f>J149*Constants!$G$19</f>
        <v>0.77318796848783089</v>
      </c>
      <c r="N149">
        <f t="shared" si="114"/>
        <v>0.27634634983014716</v>
      </c>
      <c r="O149">
        <f t="shared" si="115"/>
        <v>0.11270012484394507</v>
      </c>
      <c r="P149">
        <f t="shared" si="116"/>
        <v>7.3452857006343936E-2</v>
      </c>
      <c r="Q149" s="19">
        <f>K149*G149/1000+Q146</f>
        <v>1.1385199493772064E-2</v>
      </c>
      <c r="R149" s="19">
        <f>L149*G149/1000+R146</f>
        <v>5.4276813074565881E-3</v>
      </c>
      <c r="S149" s="19">
        <f>M149*G149/1000+S146</f>
        <v>3.6810585210010826E-3</v>
      </c>
      <c r="U149">
        <f t="shared" ref="U149:U150" si="120">N158-N146+Q158-Q146</f>
        <v>0.40305152201425437</v>
      </c>
      <c r="V149">
        <f t="shared" ref="V149:V150" si="121">O158-O146+R158-R146</f>
        <v>8.8526784700942024E-2</v>
      </c>
      <c r="W149">
        <f t="shared" ref="W149:W150" si="122">P158-P146+S158-S146</f>
        <v>-3.7332119185628579E-2</v>
      </c>
    </row>
    <row r="150" spans="1:23" x14ac:dyDescent="0.25">
      <c r="A150" s="15" t="s">
        <v>197</v>
      </c>
      <c r="B150" s="15">
        <v>0</v>
      </c>
      <c r="C150" s="15">
        <v>135.98089999999999</v>
      </c>
      <c r="D150" s="15">
        <v>0</v>
      </c>
      <c r="E150" s="15">
        <v>5.3963999999999999</v>
      </c>
      <c r="F150">
        <f t="shared" si="113"/>
        <v>95</v>
      </c>
      <c r="G150">
        <v>2.5</v>
      </c>
      <c r="H150">
        <f>C150/Constants!$M$9</f>
        <v>2.264385865583161</v>
      </c>
      <c r="I150">
        <f>D150/Constants!$M$15</f>
        <v>0</v>
      </c>
      <c r="J150">
        <f>E150/Constants!$M$19</f>
        <v>4.6457291472068722E-2</v>
      </c>
      <c r="K150" s="20">
        <f>H150*Constants!$G$9</f>
        <v>4.528771731166322</v>
      </c>
      <c r="L150" s="20">
        <f>I150*Constants!$G$15</f>
        <v>0</v>
      </c>
      <c r="M150" s="20">
        <f>J150*Constants!$G$19</f>
        <v>0.27874374883241232</v>
      </c>
      <c r="N150">
        <f t="shared" si="114"/>
        <v>0.4302333144608006</v>
      </c>
      <c r="O150">
        <f t="shared" si="115"/>
        <v>0</v>
      </c>
      <c r="P150">
        <f t="shared" si="116"/>
        <v>2.648065613907917E-2</v>
      </c>
      <c r="Q150" s="19">
        <f t="shared" ref="Q150:Q159" si="123">K150*G150/1000+Q147</f>
        <v>1.551502031572637E-2</v>
      </c>
      <c r="R150" s="19">
        <f t="shared" ref="R150:R159" si="124">L150*G150/1000+R147</f>
        <v>2.4753489955737151E-3</v>
      </c>
      <c r="S150" s="19">
        <f t="shared" ref="S150:S159" si="125">M150*G150/1000+S147</f>
        <v>2.5899655900611493E-3</v>
      </c>
      <c r="U150">
        <f t="shared" si="120"/>
        <v>0.3983263504962366</v>
      </c>
      <c r="V150">
        <f t="shared" si="121"/>
        <v>7.1532947452048579E-2</v>
      </c>
      <c r="W150">
        <f t="shared" si="122"/>
        <v>-4.2643870476754574E-2</v>
      </c>
    </row>
    <row r="151" spans="1:23" x14ac:dyDescent="0.25">
      <c r="A151" s="15" t="s">
        <v>198</v>
      </c>
      <c r="B151" s="15">
        <v>0</v>
      </c>
      <c r="C151" s="15">
        <v>158.12029999999999</v>
      </c>
      <c r="D151" s="15">
        <v>0</v>
      </c>
      <c r="E151" s="15">
        <v>5.8078000000000003</v>
      </c>
      <c r="F151">
        <f t="shared" si="113"/>
        <v>92.5</v>
      </c>
      <c r="G151">
        <v>2.5</v>
      </c>
      <c r="H151">
        <f>C151/Constants!$M$9</f>
        <v>2.6330563511623257</v>
      </c>
      <c r="I151">
        <f>D151/Constants!$M$15</f>
        <v>0</v>
      </c>
      <c r="J151">
        <f>E151/Constants!$M$19</f>
        <v>4.9999009971736848E-2</v>
      </c>
      <c r="K151" s="20">
        <f>H151*Constants!$G$9</f>
        <v>5.2661127023246515</v>
      </c>
      <c r="L151" s="20">
        <f>I151*Constants!$G$15</f>
        <v>0</v>
      </c>
      <c r="M151" s="20">
        <f>J151*Constants!$G$19</f>
        <v>0.2999940598304211</v>
      </c>
      <c r="N151">
        <f t="shared" si="114"/>
        <v>0.4871154249650303</v>
      </c>
      <c r="O151">
        <f t="shared" si="115"/>
        <v>0</v>
      </c>
      <c r="P151">
        <f t="shared" si="116"/>
        <v>2.7749450534313949E-2</v>
      </c>
      <c r="Q151" s="19">
        <f t="shared" si="123"/>
        <v>2.8606824085792314E-2</v>
      </c>
      <c r="R151" s="19">
        <f t="shared" si="124"/>
        <v>2.5924866643967769E-3</v>
      </c>
      <c r="S151" s="19">
        <f t="shared" si="125"/>
        <v>2.9767610235342636E-3</v>
      </c>
    </row>
    <row r="152" spans="1:23" x14ac:dyDescent="0.25">
      <c r="A152" s="15" t="s">
        <v>199</v>
      </c>
      <c r="B152" s="15">
        <v>0</v>
      </c>
      <c r="C152" s="15">
        <v>160.2843</v>
      </c>
      <c r="D152" s="15">
        <v>0</v>
      </c>
      <c r="E152" s="15">
        <v>5.6764999999999999</v>
      </c>
      <c r="F152">
        <f t="shared" si="113"/>
        <v>92.5</v>
      </c>
      <c r="G152">
        <v>2.5</v>
      </c>
      <c r="H152">
        <f>C152/Constants!$M$9</f>
        <v>2.6690917871178312</v>
      </c>
      <c r="I152">
        <f>D152/Constants!$M$15</f>
        <v>0</v>
      </c>
      <c r="J152">
        <f>E152/Constants!$M$19</f>
        <v>4.8868655963456763E-2</v>
      </c>
      <c r="K152" s="20">
        <f>H152*Constants!$G$9</f>
        <v>5.3381835742356625</v>
      </c>
      <c r="L152" s="20">
        <f>I152*Constants!$G$15</f>
        <v>0</v>
      </c>
      <c r="M152" s="20">
        <f>J152*Constants!$G$19</f>
        <v>0.29321193578074056</v>
      </c>
      <c r="N152">
        <f t="shared" si="114"/>
        <v>0.49378198061679879</v>
      </c>
      <c r="O152">
        <f t="shared" si="115"/>
        <v>0</v>
      </c>
      <c r="P152">
        <f t="shared" si="116"/>
        <v>2.7122104059718502E-2</v>
      </c>
      <c r="Q152" s="19">
        <f t="shared" si="123"/>
        <v>2.4730658429361223E-2</v>
      </c>
      <c r="R152" s="19">
        <f t="shared" si="124"/>
        <v>5.4276813074565881E-3</v>
      </c>
      <c r="S152" s="19">
        <f t="shared" si="125"/>
        <v>4.414088360452934E-3</v>
      </c>
    </row>
    <row r="153" spans="1:23" x14ac:dyDescent="0.25">
      <c r="A153" s="15" t="s">
        <v>200</v>
      </c>
      <c r="B153" s="15">
        <v>0</v>
      </c>
      <c r="C153" s="15">
        <v>154.95480000000001</v>
      </c>
      <c r="D153" s="15">
        <v>0</v>
      </c>
      <c r="E153" s="15">
        <v>5.5521000000000003</v>
      </c>
      <c r="F153">
        <f t="shared" si="113"/>
        <v>92.5</v>
      </c>
      <c r="G153">
        <v>2.5</v>
      </c>
      <c r="H153">
        <f>C153/Constants!$M$9</f>
        <v>2.5803437021248254</v>
      </c>
      <c r="I153">
        <f>D153/Constants!$M$15</f>
        <v>0</v>
      </c>
      <c r="J153">
        <f>E153/Constants!$M$19</f>
        <v>4.7797703650965973E-2</v>
      </c>
      <c r="K153" s="20">
        <f>H153*Constants!$G$9</f>
        <v>5.1606874042496509</v>
      </c>
      <c r="L153" s="20">
        <f>I153*Constants!$G$15</f>
        <v>0</v>
      </c>
      <c r="M153" s="20">
        <f>J153*Constants!$G$19</f>
        <v>0.28678622190579584</v>
      </c>
      <c r="N153">
        <f t="shared" si="114"/>
        <v>0.47736358489309272</v>
      </c>
      <c r="O153">
        <f t="shared" si="115"/>
        <v>0</v>
      </c>
      <c r="P153">
        <f t="shared" si="116"/>
        <v>2.6527725526286114E-2</v>
      </c>
      <c r="Q153" s="19">
        <f t="shared" si="123"/>
        <v>2.8416738826350499E-2</v>
      </c>
      <c r="R153" s="19">
        <f t="shared" si="124"/>
        <v>2.4753489955737151E-3</v>
      </c>
      <c r="S153" s="19">
        <f t="shared" si="125"/>
        <v>3.3069311448256388E-3</v>
      </c>
    </row>
    <row r="154" spans="1:23" x14ac:dyDescent="0.25">
      <c r="A154" s="15" t="s">
        <v>201</v>
      </c>
      <c r="B154" s="15">
        <v>0</v>
      </c>
      <c r="C154" s="15">
        <v>166.0129</v>
      </c>
      <c r="D154" s="15">
        <v>62.075299999999999</v>
      </c>
      <c r="E154" s="15">
        <v>5.5153999999999996</v>
      </c>
      <c r="F154">
        <f t="shared" si="113"/>
        <v>90</v>
      </c>
      <c r="G154">
        <v>2.5</v>
      </c>
      <c r="H154">
        <f>C154/Constants!$M$9</f>
        <v>2.7644857789915407</v>
      </c>
      <c r="I154">
        <f>D154/Constants!$M$15</f>
        <v>0.70452048575644077</v>
      </c>
      <c r="J154">
        <f>E154/Constants!$M$19</f>
        <v>4.7481755500898344E-2</v>
      </c>
      <c r="K154" s="20">
        <f>H154*Constants!$G$9</f>
        <v>5.5289715579830814</v>
      </c>
      <c r="L154" s="20">
        <f>I154*Constants!$G$15</f>
        <v>2.8180819430257631</v>
      </c>
      <c r="M154" s="20">
        <f>J154*Constants!$G$19</f>
        <v>0.28489053300539008</v>
      </c>
      <c r="N154">
        <f t="shared" si="114"/>
        <v>0.49760744021847736</v>
      </c>
      <c r="O154">
        <f t="shared" si="115"/>
        <v>0.25362737487231868</v>
      </c>
      <c r="P154">
        <f t="shared" si="116"/>
        <v>2.5640147970485107E-2</v>
      </c>
      <c r="Q154" s="19">
        <f t="shared" si="123"/>
        <v>4.2429252980750017E-2</v>
      </c>
      <c r="R154" s="19">
        <f t="shared" si="124"/>
        <v>9.6376915219611847E-3</v>
      </c>
      <c r="S154" s="19">
        <f t="shared" si="125"/>
        <v>3.6889873560477389E-3</v>
      </c>
    </row>
    <row r="155" spans="1:23" x14ac:dyDescent="0.25">
      <c r="A155" s="15" t="s">
        <v>202</v>
      </c>
      <c r="B155" s="15">
        <v>0</v>
      </c>
      <c r="C155" s="15">
        <v>176.9581</v>
      </c>
      <c r="D155" s="15">
        <v>62.909799999999997</v>
      </c>
      <c r="E155" s="15">
        <v>5.6653000000000002</v>
      </c>
      <c r="F155">
        <f t="shared" si="113"/>
        <v>90</v>
      </c>
      <c r="G155">
        <v>2.5</v>
      </c>
      <c r="H155">
        <f>C155/Constants!$M$9</f>
        <v>2.9467478185572507</v>
      </c>
      <c r="I155">
        <f>D155/Constants!$M$15</f>
        <v>0.71399160140733176</v>
      </c>
      <c r="J155">
        <f>E155/Constants!$M$19</f>
        <v>4.8772235819566918E-2</v>
      </c>
      <c r="K155" s="20">
        <f>H155*Constants!$G$9</f>
        <v>5.8934956371145013</v>
      </c>
      <c r="L155" s="20">
        <f>I155*Constants!$G$15</f>
        <v>2.855966405629327</v>
      </c>
      <c r="M155" s="20">
        <f>J155*Constants!$G$19</f>
        <v>0.29263341491740152</v>
      </c>
      <c r="N155">
        <f t="shared" si="114"/>
        <v>0.5304146073403051</v>
      </c>
      <c r="O155">
        <f t="shared" si="115"/>
        <v>0.25703697650663943</v>
      </c>
      <c r="P155">
        <f t="shared" si="116"/>
        <v>2.6337007342566138E-2</v>
      </c>
      <c r="Q155" s="19">
        <f t="shared" si="123"/>
        <v>3.9464397522147476E-2</v>
      </c>
      <c r="R155" s="19">
        <f t="shared" si="124"/>
        <v>1.2567597321529907E-2</v>
      </c>
      <c r="S155" s="19">
        <f t="shared" si="125"/>
        <v>5.1456718977464381E-3</v>
      </c>
    </row>
    <row r="156" spans="1:23" x14ac:dyDescent="0.25">
      <c r="A156" s="15" t="s">
        <v>203</v>
      </c>
      <c r="B156" s="15">
        <v>0</v>
      </c>
      <c r="C156" s="15">
        <v>176.0076</v>
      </c>
      <c r="D156" s="15">
        <v>55.696100000000001</v>
      </c>
      <c r="E156" s="15">
        <v>6.0446</v>
      </c>
      <c r="F156">
        <f t="shared" si="113"/>
        <v>90</v>
      </c>
      <c r="G156">
        <v>2.5</v>
      </c>
      <c r="H156">
        <f>C156/Constants!$M$9</f>
        <v>2.9309198694464795</v>
      </c>
      <c r="I156">
        <f>D156/Constants!$M$15</f>
        <v>0.63212007717625696</v>
      </c>
      <c r="J156">
        <f>E156/Constants!$M$19</f>
        <v>5.203760729969361E-2</v>
      </c>
      <c r="K156" s="20">
        <f>H156*Constants!$G$9</f>
        <v>5.8618397388929591</v>
      </c>
      <c r="L156" s="20">
        <f>I156*Constants!$G$15</f>
        <v>2.5284803087050278</v>
      </c>
      <c r="M156" s="20">
        <f>J156*Constants!$G$19</f>
        <v>0.31222564379816165</v>
      </c>
      <c r="N156">
        <f t="shared" si="114"/>
        <v>0.52756557650036628</v>
      </c>
      <c r="O156">
        <f t="shared" si="115"/>
        <v>0.2275632277834525</v>
      </c>
      <c r="P156">
        <f t="shared" si="116"/>
        <v>2.8100307941834546E-2</v>
      </c>
      <c r="Q156" s="19">
        <f t="shared" si="123"/>
        <v>4.3071338173582899E-2</v>
      </c>
      <c r="R156" s="19">
        <f t="shared" si="124"/>
        <v>8.7965497673362855E-3</v>
      </c>
      <c r="S156" s="19">
        <f t="shared" si="125"/>
        <v>4.0874952543210434E-3</v>
      </c>
    </row>
    <row r="157" spans="1:23" x14ac:dyDescent="0.25">
      <c r="A157" s="15" t="s">
        <v>204</v>
      </c>
      <c r="B157" s="15">
        <v>0</v>
      </c>
      <c r="C157" s="15">
        <v>193.65690000000001</v>
      </c>
      <c r="D157" s="15">
        <v>50.704900000000002</v>
      </c>
      <c r="E157" s="15">
        <v>6.2218</v>
      </c>
      <c r="F157">
        <f t="shared" si="113"/>
        <v>87.5</v>
      </c>
      <c r="G157">
        <v>2.5</v>
      </c>
      <c r="H157">
        <f>C157/Constants!$M$9</f>
        <v>3.2248201558649172</v>
      </c>
      <c r="I157">
        <f>D157/Constants!$M$15</f>
        <v>0.57547270457382815</v>
      </c>
      <c r="J157">
        <f>E157/Constants!$M$19</f>
        <v>5.3563111719093684E-2</v>
      </c>
      <c r="K157" s="20">
        <f>H157*Constants!$G$9</f>
        <v>6.4496403117298344</v>
      </c>
      <c r="L157" s="20">
        <f>I157*Constants!$G$15</f>
        <v>2.3018908182953126</v>
      </c>
      <c r="M157" s="20">
        <f>J157*Constants!$G$19</f>
        <v>0.32137867031456213</v>
      </c>
      <c r="N157">
        <f t="shared" si="114"/>
        <v>0.5643435272763605</v>
      </c>
      <c r="O157">
        <f t="shared" si="115"/>
        <v>0.20141544660083985</v>
      </c>
      <c r="P157">
        <f t="shared" si="116"/>
        <v>2.8120633652524187E-2</v>
      </c>
      <c r="Q157" s="19">
        <f t="shared" si="123"/>
        <v>5.8553353760074603E-2</v>
      </c>
      <c r="R157" s="19">
        <f t="shared" si="124"/>
        <v>1.5392418567699465E-2</v>
      </c>
      <c r="S157" s="19">
        <f t="shared" si="125"/>
        <v>4.4924340318341447E-3</v>
      </c>
    </row>
    <row r="158" spans="1:23" x14ac:dyDescent="0.25">
      <c r="A158" s="15" t="s">
        <v>205</v>
      </c>
      <c r="B158" s="15">
        <v>0</v>
      </c>
      <c r="C158" s="15">
        <v>176.18729999999999</v>
      </c>
      <c r="D158" s="15">
        <v>42.692900000000002</v>
      </c>
      <c r="E158" s="15">
        <v>5.9038000000000004</v>
      </c>
      <c r="F158">
        <f t="shared" si="113"/>
        <v>87.5</v>
      </c>
      <c r="G158">
        <v>2.5</v>
      </c>
      <c r="H158">
        <f>C158/Constants!$M$9</f>
        <v>2.933912276027443</v>
      </c>
      <c r="I158">
        <f>D158/Constants!$M$15</f>
        <v>0.48454091476563388</v>
      </c>
      <c r="J158">
        <f>E158/Constants!$M$19</f>
        <v>5.082546834793554E-2</v>
      </c>
      <c r="K158" s="20">
        <f>H158*Constants!$G$9</f>
        <v>5.867824552054886</v>
      </c>
      <c r="L158" s="20">
        <f>I158*Constants!$G$15</f>
        <v>1.9381636590625355</v>
      </c>
      <c r="M158" s="20">
        <f>J158*Constants!$G$19</f>
        <v>0.30495281008761321</v>
      </c>
      <c r="N158">
        <f t="shared" si="114"/>
        <v>0.51343464830480257</v>
      </c>
      <c r="O158">
        <f t="shared" si="115"/>
        <v>0.16958932016797187</v>
      </c>
      <c r="P158">
        <f t="shared" si="116"/>
        <v>2.6683370882666157E-2</v>
      </c>
      <c r="Q158" s="19">
        <f t="shared" si="123"/>
        <v>5.4133958902284687E-2</v>
      </c>
      <c r="R158" s="19">
        <f t="shared" si="124"/>
        <v>1.7413006469186247E-2</v>
      </c>
      <c r="S158" s="19">
        <f t="shared" si="125"/>
        <v>5.9080539229654713E-3</v>
      </c>
    </row>
    <row r="159" spans="1:23" x14ac:dyDescent="0.25">
      <c r="A159" s="15" t="s">
        <v>206</v>
      </c>
      <c r="B159" s="15">
        <v>0</v>
      </c>
      <c r="C159" s="15">
        <v>174.47730000000001</v>
      </c>
      <c r="D159" s="15">
        <v>39.5884</v>
      </c>
      <c r="E159" s="15">
        <v>6.2366000000000001</v>
      </c>
      <c r="F159">
        <f t="shared" si="113"/>
        <v>87.5</v>
      </c>
      <c r="G159">
        <v>2.5</v>
      </c>
      <c r="H159">
        <f>C159/Constants!$M$9</f>
        <v>2.9054369546393128</v>
      </c>
      <c r="I159">
        <f>D159/Constants!$M$15</f>
        <v>0.44930654863239133</v>
      </c>
      <c r="J159">
        <f>E159/Constants!$M$19</f>
        <v>5.3690524052090988E-2</v>
      </c>
      <c r="K159" s="20">
        <f>H159*Constants!$G$9</f>
        <v>5.8108739092786257</v>
      </c>
      <c r="L159" s="20">
        <f>I159*Constants!$G$15</f>
        <v>1.7972261945295653</v>
      </c>
      <c r="M159" s="20">
        <f>J159*Constants!$G$19</f>
        <v>0.32214314431254593</v>
      </c>
      <c r="N159">
        <f t="shared" si="114"/>
        <v>0.50845146706187971</v>
      </c>
      <c r="O159">
        <f t="shared" si="115"/>
        <v>0.15725729202133698</v>
      </c>
      <c r="P159">
        <f t="shared" si="116"/>
        <v>2.8187525127347769E-2</v>
      </c>
      <c r="Q159" s="19">
        <f t="shared" si="123"/>
        <v>5.759852294677946E-2</v>
      </c>
      <c r="R159" s="19">
        <f t="shared" si="124"/>
        <v>1.3289615253660198E-2</v>
      </c>
      <c r="S159" s="19">
        <f t="shared" si="125"/>
        <v>4.8928531151024085E-3</v>
      </c>
    </row>
    <row r="163" spans="1:44" x14ac:dyDescent="0.25">
      <c r="A163" t="s">
        <v>50</v>
      </c>
      <c r="B163" t="s">
        <v>208</v>
      </c>
      <c r="AD163" s="19" t="s">
        <v>81</v>
      </c>
      <c r="AE163" s="19"/>
      <c r="AF163" s="19"/>
      <c r="AG163" s="19"/>
      <c r="AH163" s="19"/>
      <c r="AI163" s="19"/>
    </row>
    <row r="164" spans="1:44" ht="15.75" x14ac:dyDescent="0.25">
      <c r="A164" s="11" t="s">
        <v>209</v>
      </c>
      <c r="C164" t="s">
        <v>70</v>
      </c>
      <c r="D164" t="s">
        <v>70</v>
      </c>
      <c r="E164" t="s">
        <v>70</v>
      </c>
      <c r="F164" t="s">
        <v>70</v>
      </c>
      <c r="G164" t="s">
        <v>70</v>
      </c>
      <c r="H164" t="s">
        <v>70</v>
      </c>
      <c r="I164" t="s">
        <v>35</v>
      </c>
      <c r="J164" t="s">
        <v>71</v>
      </c>
      <c r="K164" t="s">
        <v>71</v>
      </c>
      <c r="L164" t="s">
        <v>75</v>
      </c>
      <c r="M164" t="s">
        <v>75</v>
      </c>
      <c r="N164" t="s">
        <v>75</v>
      </c>
      <c r="O164" t="s">
        <v>75</v>
      </c>
      <c r="P164" t="s">
        <v>75</v>
      </c>
      <c r="Q164" t="s">
        <v>75</v>
      </c>
      <c r="R164" t="s">
        <v>80</v>
      </c>
      <c r="S164" t="s">
        <v>80</v>
      </c>
      <c r="T164" t="s">
        <v>80</v>
      </c>
      <c r="U164" t="s">
        <v>80</v>
      </c>
      <c r="V164" t="s">
        <v>80</v>
      </c>
      <c r="W164" t="s">
        <v>80</v>
      </c>
      <c r="X164" t="s">
        <v>79</v>
      </c>
      <c r="Y164" t="s">
        <v>79</v>
      </c>
      <c r="Z164" t="s">
        <v>79</v>
      </c>
      <c r="AA164" t="s">
        <v>79</v>
      </c>
      <c r="AB164" t="s">
        <v>79</v>
      </c>
      <c r="AC164" t="s">
        <v>79</v>
      </c>
      <c r="AD164" s="19" t="s">
        <v>79</v>
      </c>
      <c r="AE164" s="19" t="s">
        <v>79</v>
      </c>
      <c r="AF164" s="19" t="s">
        <v>79</v>
      </c>
      <c r="AG164" s="19" t="s">
        <v>79</v>
      </c>
      <c r="AH164" s="19" t="s">
        <v>79</v>
      </c>
      <c r="AI164" s="19" t="s">
        <v>79</v>
      </c>
    </row>
    <row r="165" spans="1:44" x14ac:dyDescent="0.25">
      <c r="A165" s="16"/>
      <c r="B165" s="16" t="s">
        <v>76</v>
      </c>
      <c r="C165" s="16" t="s">
        <v>52</v>
      </c>
      <c r="D165" s="16" t="s">
        <v>68</v>
      </c>
      <c r="E165" s="16" t="s">
        <v>101</v>
      </c>
      <c r="F165" s="16" t="s">
        <v>138</v>
      </c>
      <c r="G165" s="16" t="s">
        <v>139</v>
      </c>
      <c r="H165" s="16" t="s">
        <v>210</v>
      </c>
      <c r="I165" t="s">
        <v>76</v>
      </c>
      <c r="J165" t="s">
        <v>72</v>
      </c>
      <c r="K165" t="s">
        <v>118</v>
      </c>
      <c r="L165" t="s">
        <v>52</v>
      </c>
      <c r="M165" t="s">
        <v>68</v>
      </c>
      <c r="N165" t="s">
        <v>101</v>
      </c>
      <c r="O165" t="s">
        <v>138</v>
      </c>
      <c r="P165" t="s">
        <v>139</v>
      </c>
      <c r="Q165" t="s">
        <v>210</v>
      </c>
      <c r="R165" s="20" t="s">
        <v>52</v>
      </c>
      <c r="S165" s="20" t="s">
        <v>68</v>
      </c>
      <c r="T165" s="20" t="s">
        <v>101</v>
      </c>
      <c r="U165" s="20" t="s">
        <v>138</v>
      </c>
      <c r="V165" s="20" t="s">
        <v>139</v>
      </c>
      <c r="W165" s="20" t="s">
        <v>210</v>
      </c>
      <c r="X165" t="s">
        <v>52</v>
      </c>
      <c r="Y165" t="s">
        <v>68</v>
      </c>
      <c r="Z165" t="s">
        <v>101</v>
      </c>
      <c r="AA165" t="s">
        <v>138</v>
      </c>
      <c r="AB165" t="s">
        <v>139</v>
      </c>
      <c r="AC165" t="s">
        <v>210</v>
      </c>
      <c r="AD165" s="19" t="s">
        <v>52</v>
      </c>
      <c r="AE165" s="19" t="s">
        <v>68</v>
      </c>
      <c r="AF165" s="19" t="s">
        <v>101</v>
      </c>
      <c r="AG165" s="19" t="s">
        <v>138</v>
      </c>
      <c r="AH165" s="19" t="s">
        <v>139</v>
      </c>
      <c r="AI165" s="19" t="s">
        <v>210</v>
      </c>
    </row>
    <row r="166" spans="1:44" x14ac:dyDescent="0.25">
      <c r="A166" s="16" t="s">
        <v>211</v>
      </c>
      <c r="B166" s="16">
        <v>50</v>
      </c>
      <c r="C166" s="16">
        <v>161.19</v>
      </c>
      <c r="D166" s="16">
        <v>0</v>
      </c>
      <c r="E166" s="16">
        <v>0</v>
      </c>
      <c r="F166" s="16">
        <v>0</v>
      </c>
      <c r="G166" s="16">
        <v>0</v>
      </c>
      <c r="H166" s="16">
        <v>80.748698211455746</v>
      </c>
      <c r="I166">
        <v>100</v>
      </c>
      <c r="J166">
        <f>F4</f>
        <v>97.5</v>
      </c>
      <c r="K166">
        <v>2.5</v>
      </c>
      <c r="L166">
        <f>B166*C166/Constants!$M$14</f>
        <v>93.617144848414441</v>
      </c>
      <c r="M166">
        <f>B166*D166/Constants!$M$9</f>
        <v>0</v>
      </c>
      <c r="N166">
        <f>B166*E166/Constants!$M$11</f>
        <v>0</v>
      </c>
      <c r="O166">
        <f>B166*F166/Constants!$M$15</f>
        <v>0</v>
      </c>
      <c r="P166">
        <f>B166*G166/Constants!$M$19</f>
        <v>0</v>
      </c>
      <c r="Q166">
        <f>H166*I166/Constants!$M$12</f>
        <v>89.641094817335429</v>
      </c>
      <c r="R166" s="20">
        <f>L166*Constants!$G$14</f>
        <v>374.46857939365776</v>
      </c>
      <c r="S166" s="20">
        <f>M166*Constants!$G$9</f>
        <v>0</v>
      </c>
      <c r="T166" s="20">
        <f>N166*Constants!$G$11</f>
        <v>0</v>
      </c>
      <c r="U166" s="20">
        <f>O166*Constants!$G$15</f>
        <v>0</v>
      </c>
      <c r="V166" s="20">
        <f>P166*Constants!$G$19</f>
        <v>0</v>
      </c>
      <c r="W166" s="20">
        <f>Q166*Constants!$G$12</f>
        <v>268.92328445200627</v>
      </c>
      <c r="X166">
        <f>R166*J166/1000</f>
        <v>36.510686490881632</v>
      </c>
      <c r="Y166">
        <f>S166*J166/1000</f>
        <v>0</v>
      </c>
      <c r="Z166">
        <f>T166*J166/1000</f>
        <v>0</v>
      </c>
      <c r="AA166">
        <f>U166*J166/1000</f>
        <v>0</v>
      </c>
      <c r="AB166">
        <f>V166*J166/1000</f>
        <v>0</v>
      </c>
      <c r="AC166">
        <f>W166*J166/1000</f>
        <v>26.220020234070613</v>
      </c>
      <c r="AD166" s="19">
        <f>R166*K166/1000</f>
        <v>0.93617144848414446</v>
      </c>
      <c r="AE166" s="19">
        <f>S166*K166/1000</f>
        <v>0</v>
      </c>
      <c r="AF166" s="19">
        <f>T166*K166/1000</f>
        <v>0</v>
      </c>
      <c r="AG166" s="19">
        <f>U166*K166/1000</f>
        <v>0</v>
      </c>
      <c r="AH166" s="19">
        <f>V166*K166/1000</f>
        <v>0</v>
      </c>
      <c r="AI166" s="19">
        <f>W166*K166/1000</f>
        <v>0.67230821113001571</v>
      </c>
    </row>
    <row r="167" spans="1:44" x14ac:dyDescent="0.25">
      <c r="A167" s="16" t="s">
        <v>212</v>
      </c>
      <c r="B167" s="16">
        <v>50</v>
      </c>
      <c r="C167" s="16">
        <v>150.94</v>
      </c>
      <c r="D167" s="16">
        <v>0</v>
      </c>
      <c r="E167" s="16">
        <v>0</v>
      </c>
      <c r="F167" s="16">
        <v>0</v>
      </c>
      <c r="G167" s="16">
        <v>0</v>
      </c>
      <c r="H167" s="16">
        <v>80.341181797600186</v>
      </c>
      <c r="I167">
        <v>100</v>
      </c>
      <c r="J167">
        <f t="shared" ref="J167:J180" si="126">F5</f>
        <v>97.5</v>
      </c>
      <c r="K167">
        <v>2.5</v>
      </c>
      <c r="L167">
        <f>B167*C167/Constants!$M$14</f>
        <v>87.664072482285974</v>
      </c>
      <c r="M167">
        <f>B167*D167/Constants!$M$9</f>
        <v>0</v>
      </c>
      <c r="N167">
        <f>B167*E167/Constants!$M$11</f>
        <v>0</v>
      </c>
      <c r="O167">
        <f>B167*F167/Constants!$M$15</f>
        <v>0</v>
      </c>
      <c r="P167">
        <f>B167*G167/Constants!$M$19</f>
        <v>0</v>
      </c>
      <c r="Q167">
        <f>H167*I167/Constants!$M$12</f>
        <v>89.188700929840351</v>
      </c>
      <c r="R167" s="20">
        <f>L167*Constants!$G$14</f>
        <v>350.6562899291439</v>
      </c>
      <c r="S167" s="20">
        <f>M167*Constants!$G$9</f>
        <v>0</v>
      </c>
      <c r="T167" s="20">
        <f>N167*Constants!$G$11</f>
        <v>0</v>
      </c>
      <c r="U167" s="20">
        <f>O167*Constants!$G$15</f>
        <v>0</v>
      </c>
      <c r="V167" s="20">
        <f>P167*Constants!$G$19</f>
        <v>0</v>
      </c>
      <c r="W167" s="20">
        <f>Q167*Constants!$G$12</f>
        <v>267.56610278952104</v>
      </c>
      <c r="X167">
        <f t="shared" ref="X167:X180" si="127">R167*J167/1000</f>
        <v>34.188988268091535</v>
      </c>
      <c r="Y167">
        <f t="shared" ref="Y167:Y180" si="128">S167*J167/1000</f>
        <v>0</v>
      </c>
      <c r="Z167">
        <f t="shared" ref="Z167:Z180" si="129">T167*J167/1000</f>
        <v>0</v>
      </c>
      <c r="AA167">
        <f t="shared" ref="AA167:AA180" si="130">U167*J167/1000</f>
        <v>0</v>
      </c>
      <c r="AB167">
        <f t="shared" ref="AB167:AB179" si="131">V167*J167/1000</f>
        <v>0</v>
      </c>
      <c r="AC167">
        <f t="shared" ref="AC167:AC180" si="132">W167*J167/1000</f>
        <v>26.087695021978302</v>
      </c>
      <c r="AD167" s="19">
        <f t="shared" ref="AD167:AD168" si="133">R167*K167/1000</f>
        <v>0.87664072482285971</v>
      </c>
      <c r="AE167" s="19">
        <f t="shared" ref="AE167:AE168" si="134">S167*K167/1000</f>
        <v>0</v>
      </c>
      <c r="AF167" s="19">
        <f t="shared" ref="AF167:AF168" si="135">T167*K167/1000</f>
        <v>0</v>
      </c>
      <c r="AG167" s="19">
        <f t="shared" ref="AG167:AG168" si="136">U167*K167/1000</f>
        <v>0</v>
      </c>
      <c r="AH167" s="19">
        <f t="shared" ref="AH167:AH168" si="137">V167*K167/1000</f>
        <v>0</v>
      </c>
      <c r="AI167" s="19">
        <f t="shared" ref="AI167:AI168" si="138">W167*K167/1000</f>
        <v>0.66891525697380261</v>
      </c>
      <c r="AK167" s="10" t="s">
        <v>99</v>
      </c>
    </row>
    <row r="168" spans="1:44" x14ac:dyDescent="0.25">
      <c r="A168" s="16" t="s">
        <v>213</v>
      </c>
      <c r="B168" s="16">
        <v>50</v>
      </c>
      <c r="C168" s="16">
        <v>184.16</v>
      </c>
      <c r="D168" s="16">
        <v>0</v>
      </c>
      <c r="E168" s="16">
        <v>0</v>
      </c>
      <c r="F168" s="16">
        <v>0</v>
      </c>
      <c r="G168" s="16">
        <v>0</v>
      </c>
      <c r="H168" s="16">
        <v>92.838351822503967</v>
      </c>
      <c r="I168">
        <v>100</v>
      </c>
      <c r="J168">
        <f t="shared" si="126"/>
        <v>97.5</v>
      </c>
      <c r="K168">
        <v>2.5</v>
      </c>
      <c r="L168">
        <f>B168*C168/Constants!$M$14</f>
        <v>106.95783482402138</v>
      </c>
      <c r="M168">
        <f>B168*D168/Constants!$M$9</f>
        <v>0</v>
      </c>
      <c r="N168">
        <f>B168*E168/Constants!$M$11</f>
        <v>0</v>
      </c>
      <c r="O168">
        <f>B168*F168/Constants!$M$15</f>
        <v>0</v>
      </c>
      <c r="P168">
        <f>B168*G168/Constants!$M$19</f>
        <v>0</v>
      </c>
      <c r="Q168">
        <f>H168*I168/Constants!$M$12</f>
        <v>103.06211347968913</v>
      </c>
      <c r="R168" s="20">
        <f>L168*Constants!$G$14</f>
        <v>427.8313392960855</v>
      </c>
      <c r="S168" s="20">
        <f>M168*Constants!$G$9</f>
        <v>0</v>
      </c>
      <c r="T168" s="20">
        <f>N168*Constants!$G$11</f>
        <v>0</v>
      </c>
      <c r="U168" s="20">
        <f>O168*Constants!$G$15</f>
        <v>0</v>
      </c>
      <c r="V168" s="20">
        <f>P168*Constants!$G$19</f>
        <v>0</v>
      </c>
      <c r="W168" s="20">
        <f>Q168*Constants!$G$12</f>
        <v>309.18634043906741</v>
      </c>
      <c r="X168">
        <f t="shared" si="127"/>
        <v>41.71355558136834</v>
      </c>
      <c r="Y168">
        <f t="shared" si="128"/>
        <v>0</v>
      </c>
      <c r="Z168">
        <f t="shared" si="129"/>
        <v>0</v>
      </c>
      <c r="AA168">
        <f t="shared" si="130"/>
        <v>0</v>
      </c>
      <c r="AB168">
        <f t="shared" si="131"/>
        <v>0</v>
      </c>
      <c r="AC168">
        <f t="shared" si="132"/>
        <v>30.145668192809072</v>
      </c>
      <c r="AD168" s="19">
        <f t="shared" si="133"/>
        <v>1.0695783482402137</v>
      </c>
      <c r="AE168" s="19">
        <f t="shared" si="134"/>
        <v>0</v>
      </c>
      <c r="AF168" s="19">
        <f t="shared" si="135"/>
        <v>0</v>
      </c>
      <c r="AG168" s="19">
        <f t="shared" si="136"/>
        <v>0</v>
      </c>
      <c r="AH168" s="19">
        <f t="shared" si="137"/>
        <v>0</v>
      </c>
      <c r="AI168" s="19">
        <f t="shared" si="138"/>
        <v>0.77296585109766847</v>
      </c>
      <c r="AK168" t="s">
        <v>79</v>
      </c>
    </row>
    <row r="169" spans="1:44" x14ac:dyDescent="0.25">
      <c r="A169" s="16" t="s">
        <v>214</v>
      </c>
      <c r="B169" s="16">
        <v>50</v>
      </c>
      <c r="C169" s="16">
        <v>2.99</v>
      </c>
      <c r="D169" s="16">
        <v>84.5</v>
      </c>
      <c r="E169" s="16">
        <v>3.3</v>
      </c>
      <c r="F169" s="16">
        <v>182.69</v>
      </c>
      <c r="G169" s="16">
        <v>8</v>
      </c>
      <c r="H169" s="16">
        <v>0</v>
      </c>
      <c r="I169">
        <v>100</v>
      </c>
      <c r="J169">
        <f t="shared" si="126"/>
        <v>95</v>
      </c>
      <c r="K169">
        <v>2.5</v>
      </c>
      <c r="L169">
        <f>B169*C169/Constants!$M$14</f>
        <v>1.7365547682657683</v>
      </c>
      <c r="M169">
        <f>B169*D169/Constants!$M$9</f>
        <v>70.355691733830682</v>
      </c>
      <c r="N169">
        <f>B169*E169/Constants!$M$11</f>
        <v>2.2273218142548599</v>
      </c>
      <c r="O169">
        <f>B169*F169/Constants!$M$15</f>
        <v>103.6715469299739</v>
      </c>
      <c r="P169">
        <f>B169*G169/Constants!$M$19</f>
        <v>3.4435765674945311</v>
      </c>
      <c r="Q169">
        <f>H169*I169/Constants!$M$12</f>
        <v>0</v>
      </c>
      <c r="R169" s="20">
        <f>L169*Constants!$G$14</f>
        <v>6.9462190730630731</v>
      </c>
      <c r="S169" s="20">
        <f>M169*Constants!$G$9</f>
        <v>140.71138346766136</v>
      </c>
      <c r="T169" s="20">
        <f>N169*Constants!$G$11</f>
        <v>6.6819654427645796</v>
      </c>
      <c r="U169" s="20">
        <f>O169*Constants!$G$15</f>
        <v>414.6861877198956</v>
      </c>
      <c r="V169" s="20">
        <f>P169*Constants!$G$19</f>
        <v>20.661459404967186</v>
      </c>
      <c r="W169" s="20">
        <f>Q169*Constants!$G$12</f>
        <v>0</v>
      </c>
      <c r="X169">
        <f t="shared" si="127"/>
        <v>0.65989081194099197</v>
      </c>
      <c r="Y169">
        <f t="shared" si="128"/>
        <v>13.36758142942783</v>
      </c>
      <c r="Z169">
        <f t="shared" si="129"/>
        <v>0.63478671706263501</v>
      </c>
      <c r="AA169">
        <f t="shared" si="130"/>
        <v>39.395187833390082</v>
      </c>
      <c r="AB169">
        <f t="shared" si="131"/>
        <v>1.9628386434718827</v>
      </c>
      <c r="AC169">
        <f t="shared" si="132"/>
        <v>0</v>
      </c>
      <c r="AD169" s="19">
        <f>R169*K169/1000+AD166</f>
        <v>0.9535369961668021</v>
      </c>
      <c r="AE169" s="19">
        <f>S169*K169/1000+AE166</f>
        <v>0.35177845866915342</v>
      </c>
      <c r="AF169" s="19">
        <f>T169*K169/1000+AF166</f>
        <v>1.670491360691145E-2</v>
      </c>
      <c r="AG169" s="19">
        <f>U169*K169/1000+AG166</f>
        <v>1.0367154692997389</v>
      </c>
      <c r="AH169" s="19">
        <f>V169*K169/1000+AH166</f>
        <v>5.1653648512417966E-2</v>
      </c>
      <c r="AI169" s="19">
        <f>W169*K169/1000+AI166</f>
        <v>0.67230821113001571</v>
      </c>
      <c r="AK169" t="s">
        <v>52</v>
      </c>
      <c r="AL169" t="s">
        <v>68</v>
      </c>
      <c r="AM169" t="s">
        <v>101</v>
      </c>
      <c r="AN169" t="s">
        <v>138</v>
      </c>
      <c r="AO169" t="s">
        <v>139</v>
      </c>
      <c r="AP169" t="s">
        <v>210</v>
      </c>
    </row>
    <row r="170" spans="1:44" x14ac:dyDescent="0.25">
      <c r="A170" s="16" t="s">
        <v>215</v>
      </c>
      <c r="B170" s="16">
        <v>50</v>
      </c>
      <c r="C170" s="16">
        <v>5.81</v>
      </c>
      <c r="D170" s="16">
        <v>74.39</v>
      </c>
      <c r="E170" s="16">
        <v>2.2000000000000002</v>
      </c>
      <c r="F170" s="16">
        <v>151.72</v>
      </c>
      <c r="G170" s="16">
        <v>6.89</v>
      </c>
      <c r="H170" s="16">
        <v>0</v>
      </c>
      <c r="I170">
        <v>100</v>
      </c>
      <c r="J170">
        <f t="shared" si="126"/>
        <v>95</v>
      </c>
      <c r="K170">
        <v>2.5</v>
      </c>
      <c r="L170">
        <f>B170*C170/Constants!$M$14</f>
        <v>3.3743756533859912</v>
      </c>
      <c r="M170">
        <f>B170*D170/Constants!$M$9</f>
        <v>61.937987077865849</v>
      </c>
      <c r="N170">
        <f>B170*E170/Constants!$M$11</f>
        <v>1.48488120950324</v>
      </c>
      <c r="O170">
        <f>B170*F170/Constants!$M$15</f>
        <v>86.096924299171491</v>
      </c>
      <c r="P170">
        <f>B170*G170/Constants!$M$19</f>
        <v>2.965780318754665</v>
      </c>
      <c r="Q170">
        <f>H170*I170/Constants!$M$12</f>
        <v>0</v>
      </c>
      <c r="R170" s="20">
        <f>L170*Constants!$G$14</f>
        <v>13.497502613543965</v>
      </c>
      <c r="S170" s="20">
        <f>M170*Constants!$G$9</f>
        <v>123.8759741557317</v>
      </c>
      <c r="T170" s="20">
        <f>N170*Constants!$G$11</f>
        <v>4.4546436285097197</v>
      </c>
      <c r="U170" s="20">
        <f>O170*Constants!$G$15</f>
        <v>344.38769719668596</v>
      </c>
      <c r="V170" s="20">
        <f>P170*Constants!$G$19</f>
        <v>17.794681912527992</v>
      </c>
      <c r="W170" s="20">
        <f>Q170*Constants!$G$12</f>
        <v>0</v>
      </c>
      <c r="X170">
        <f t="shared" si="127"/>
        <v>1.2822627482866766</v>
      </c>
      <c r="Y170">
        <f t="shared" si="128"/>
        <v>11.768217544794512</v>
      </c>
      <c r="Z170">
        <f t="shared" si="129"/>
        <v>0.42319114470842339</v>
      </c>
      <c r="AA170">
        <f t="shared" si="130"/>
        <v>32.71683123368517</v>
      </c>
      <c r="AB170">
        <f t="shared" si="131"/>
        <v>1.6904947816901592</v>
      </c>
      <c r="AC170">
        <f t="shared" si="132"/>
        <v>0</v>
      </c>
      <c r="AD170" s="19">
        <f>R170*K170/1000+AD167</f>
        <v>0.91038448135671957</v>
      </c>
      <c r="AE170" s="19">
        <f>S170*K170/1000+AE167</f>
        <v>0.30968993538932926</v>
      </c>
      <c r="AF170" s="19">
        <f>T170*K170/1000+AF167</f>
        <v>1.1136609071274299E-2</v>
      </c>
      <c r="AG170" s="19">
        <f>U170*K170/1000+AG167</f>
        <v>0.86096924299171496</v>
      </c>
      <c r="AH170" s="19">
        <f>V170*K170/1000+AH167</f>
        <v>4.4486704781319976E-2</v>
      </c>
      <c r="AI170" s="19">
        <f>W170*K170/1000+AI167</f>
        <v>0.66891525697380261</v>
      </c>
      <c r="AK170">
        <f t="shared" ref="AK170:AP170" si="139">X178-X166+AD178-AD166</f>
        <v>-36.488674642815653</v>
      </c>
      <c r="AL170">
        <f t="shared" si="139"/>
        <v>14.512963764737227</v>
      </c>
      <c r="AM170">
        <f t="shared" si="139"/>
        <v>3.8826268898488121E-2</v>
      </c>
      <c r="AN170">
        <f t="shared" si="139"/>
        <v>38.048972874815568</v>
      </c>
      <c r="AO170">
        <f t="shared" si="139"/>
        <v>2.3099511614753321</v>
      </c>
      <c r="AP170">
        <f t="shared" si="139"/>
        <v>-26.220020234070613</v>
      </c>
    </row>
    <row r="171" spans="1:44" x14ac:dyDescent="0.25">
      <c r="A171" s="16" t="s">
        <v>216</v>
      </c>
      <c r="B171" s="16">
        <v>50</v>
      </c>
      <c r="C171" s="16">
        <v>3.15</v>
      </c>
      <c r="D171" s="16">
        <v>62.84</v>
      </c>
      <c r="E171" s="16">
        <v>1.67</v>
      </c>
      <c r="F171" s="16">
        <v>124.89</v>
      </c>
      <c r="G171" s="16">
        <v>4.6900000000000004</v>
      </c>
      <c r="H171" s="16">
        <v>0</v>
      </c>
      <c r="I171">
        <v>100</v>
      </c>
      <c r="J171">
        <f t="shared" si="126"/>
        <v>95</v>
      </c>
      <c r="K171">
        <v>2.5</v>
      </c>
      <c r="L171">
        <f>B171*C171/Constants!$M$14</f>
        <v>1.8294807759321638</v>
      </c>
      <c r="M171">
        <f>B171*D171/Constants!$M$9</f>
        <v>52.321321521348167</v>
      </c>
      <c r="N171">
        <f>B171*E171/Constants!$M$11</f>
        <v>1.127159827213823</v>
      </c>
      <c r="O171">
        <f>B171*F171/Constants!$M$15</f>
        <v>70.871637725570309</v>
      </c>
      <c r="P171">
        <f>B171*G171/Constants!$M$19</f>
        <v>2.0187967626936691</v>
      </c>
      <c r="Q171">
        <f>H171*I171/Constants!$M$12</f>
        <v>0</v>
      </c>
      <c r="R171" s="20">
        <f>L171*Constants!$G$14</f>
        <v>7.3179231037286554</v>
      </c>
      <c r="S171" s="20">
        <f>M171*Constants!$G$9</f>
        <v>104.64264304269633</v>
      </c>
      <c r="T171" s="20">
        <f>N171*Constants!$G$11</f>
        <v>3.3814794816414691</v>
      </c>
      <c r="U171" s="20">
        <f>O171*Constants!$G$15</f>
        <v>283.48655090228124</v>
      </c>
      <c r="V171" s="20">
        <f>P171*Constants!$G$19</f>
        <v>12.112780576162015</v>
      </c>
      <c r="W171" s="20">
        <f>Q171*Constants!$G$12</f>
        <v>0</v>
      </c>
      <c r="X171">
        <f t="shared" si="127"/>
        <v>0.69520269485422226</v>
      </c>
      <c r="Y171">
        <f t="shared" si="128"/>
        <v>9.9410510890561525</v>
      </c>
      <c r="Z171">
        <f t="shared" si="129"/>
        <v>0.3212405507559396</v>
      </c>
      <c r="AA171">
        <f t="shared" si="130"/>
        <v>26.931222335716718</v>
      </c>
      <c r="AB171">
        <f t="shared" si="131"/>
        <v>1.1507141547353914</v>
      </c>
      <c r="AC171">
        <f t="shared" si="132"/>
        <v>0</v>
      </c>
      <c r="AD171" s="19">
        <f t="shared" ref="AD171:AD180" si="140">R171*K171/1000+AD168</f>
        <v>1.0878731559995354</v>
      </c>
      <c r="AE171" s="19">
        <f t="shared" ref="AE171:AE180" si="141">S171*K171/1000+AE168</f>
        <v>0.26160660760674087</v>
      </c>
      <c r="AF171" s="19">
        <f t="shared" ref="AF171:AF180" si="142">T171*K171/1000+AF168</f>
        <v>8.453698704103672E-3</v>
      </c>
      <c r="AG171" s="19">
        <f t="shared" ref="AG171:AG180" si="143">U171*K171/1000+AG168</f>
        <v>0.70871637725570302</v>
      </c>
      <c r="AH171" s="19">
        <f t="shared" ref="AH171:AH180" si="144">V171*K171/1000+AH168</f>
        <v>3.0281951440405037E-2</v>
      </c>
      <c r="AI171" s="19">
        <f t="shared" ref="AI171:AI180" si="145">W171*K171/1000+AI168</f>
        <v>0.77296585109766847</v>
      </c>
      <c r="AK171">
        <f t="shared" ref="AK171:AK172" si="146">X179-X167+AD179-AD167</f>
        <v>-34.155244511557676</v>
      </c>
      <c r="AL171">
        <f t="shared" ref="AL171:AL172" si="147">Y179-Y167+AE179-AE167</f>
        <v>14.620620462266034</v>
      </c>
      <c r="AM171">
        <f t="shared" ref="AM171:AM172" si="148">Z179-Z167+AF179-AF167</f>
        <v>0.42354549136069108</v>
      </c>
      <c r="AN171">
        <f t="shared" ref="AN171:AN172" si="149">AA179-AA167+AG179-AG167</f>
        <v>38.096640562932706</v>
      </c>
      <c r="AO171">
        <f t="shared" ref="AO171:AO172" si="150">AB179-AB167+AH179-AH167</f>
        <v>2.4097072701649385</v>
      </c>
      <c r="AP171">
        <f t="shared" ref="AP171:AP172" si="151">AC179-AC167+AI179-AI167</f>
        <v>-26.087695021978302</v>
      </c>
      <c r="AR171" s="18">
        <f>-(AVERAGE(AL170:AL172)+AVERAGE(AM170:AM172)+AVERAGE(AN170:AN172)+AVERAGE(AO170:AO172))/(AVERAGE(AK170:AK172)+AVERAGE(AP170:AP172))</f>
        <v>0.84797729381432341</v>
      </c>
    </row>
    <row r="172" spans="1:44" x14ac:dyDescent="0.25">
      <c r="A172" s="16" t="s">
        <v>217</v>
      </c>
      <c r="B172" s="16">
        <v>50</v>
      </c>
      <c r="C172" s="16">
        <v>0.8</v>
      </c>
      <c r="D172" s="16">
        <v>69.3</v>
      </c>
      <c r="E172" s="16">
        <v>2.2799999999999998</v>
      </c>
      <c r="F172" s="16">
        <v>145.77000000000001</v>
      </c>
      <c r="G172" s="16">
        <v>7.85</v>
      </c>
      <c r="H172" s="16">
        <v>0</v>
      </c>
      <c r="I172">
        <v>100</v>
      </c>
      <c r="J172">
        <f t="shared" si="126"/>
        <v>92.5</v>
      </c>
      <c r="K172">
        <v>2.5</v>
      </c>
      <c r="L172">
        <f>B172*C172/Constants!$M$14</f>
        <v>0.46463003833197813</v>
      </c>
      <c r="M172">
        <f>B172*D172/Constants!$M$9</f>
        <v>57.699993339106108</v>
      </c>
      <c r="N172">
        <f>B172*E172/Constants!$M$11</f>
        <v>1.5388768898488119</v>
      </c>
      <c r="O172">
        <f>B172*F172/Constants!$M$15</f>
        <v>82.720463057541721</v>
      </c>
      <c r="P172">
        <f>B172*G172/Constants!$M$19</f>
        <v>3.3790095068540089</v>
      </c>
      <c r="Q172">
        <f>H172*I172/Constants!$M$12</f>
        <v>0</v>
      </c>
      <c r="R172" s="20">
        <f>L172*Constants!$G$14</f>
        <v>1.8585201533279125</v>
      </c>
      <c r="S172" s="20">
        <f>M172*Constants!$G$9</f>
        <v>115.39998667821222</v>
      </c>
      <c r="T172" s="20">
        <f>N172*Constants!$G$11</f>
        <v>4.6166306695464359</v>
      </c>
      <c r="U172" s="20">
        <f>O172*Constants!$G$15</f>
        <v>330.88185223016688</v>
      </c>
      <c r="V172" s="20">
        <f>P172*Constants!$G$19</f>
        <v>20.274057041124053</v>
      </c>
      <c r="W172" s="20">
        <f>Q172*Constants!$G$12</f>
        <v>0</v>
      </c>
      <c r="X172">
        <f t="shared" si="127"/>
        <v>0.17191311418283192</v>
      </c>
      <c r="Y172">
        <f t="shared" si="128"/>
        <v>10.674498767734631</v>
      </c>
      <c r="Z172">
        <f t="shared" si="129"/>
        <v>0.42703833693304533</v>
      </c>
      <c r="AA172">
        <f t="shared" si="130"/>
        <v>30.606571331290436</v>
      </c>
      <c r="AB172">
        <f t="shared" si="131"/>
        <v>1.8753502763039749</v>
      </c>
      <c r="AC172">
        <f t="shared" si="132"/>
        <v>0</v>
      </c>
      <c r="AD172" s="19">
        <f t="shared" si="140"/>
        <v>0.95818329655012191</v>
      </c>
      <c r="AE172" s="19">
        <f t="shared" si="141"/>
        <v>0.64027842536468393</v>
      </c>
      <c r="AF172" s="19">
        <f t="shared" si="142"/>
        <v>2.8246490280777539E-2</v>
      </c>
      <c r="AG172" s="19">
        <f t="shared" si="143"/>
        <v>1.8639200998751562</v>
      </c>
      <c r="AH172" s="19">
        <f t="shared" si="144"/>
        <v>0.10233879111522809</v>
      </c>
      <c r="AI172" s="19">
        <f t="shared" si="145"/>
        <v>0.67230821113001571</v>
      </c>
      <c r="AK172">
        <f t="shared" si="146"/>
        <v>-41.695260773609014</v>
      </c>
      <c r="AL172">
        <f t="shared" si="147"/>
        <v>14.618622194098448</v>
      </c>
      <c r="AM172">
        <f t="shared" si="148"/>
        <v>0.40036109611231108</v>
      </c>
      <c r="AN172">
        <f t="shared" si="149"/>
        <v>37.570877312450342</v>
      </c>
      <c r="AO172">
        <f t="shared" si="150"/>
        <v>2.1285822881361041</v>
      </c>
      <c r="AP172">
        <f t="shared" si="151"/>
        <v>-30.145668192809072</v>
      </c>
    </row>
    <row r="173" spans="1:44" x14ac:dyDescent="0.25">
      <c r="A173" s="16" t="s">
        <v>218</v>
      </c>
      <c r="B173" s="16">
        <v>50</v>
      </c>
      <c r="C173" s="16">
        <v>0</v>
      </c>
      <c r="D173" s="16">
        <v>97.44</v>
      </c>
      <c r="E173" s="16">
        <v>2.13</v>
      </c>
      <c r="F173" s="16">
        <v>197.44</v>
      </c>
      <c r="G173" s="16">
        <v>10.84</v>
      </c>
      <c r="H173" s="16">
        <v>0</v>
      </c>
      <c r="I173">
        <v>100</v>
      </c>
      <c r="J173">
        <f t="shared" si="126"/>
        <v>92.5</v>
      </c>
      <c r="K173">
        <v>2.5</v>
      </c>
      <c r="L173">
        <f>B173*C173/Constants!$M$14</f>
        <v>0</v>
      </c>
      <c r="M173">
        <f>B173*D173/Constants!$M$9</f>
        <v>81.129687604076466</v>
      </c>
      <c r="N173">
        <f>B173*E173/Constants!$M$11</f>
        <v>1.437634989200864</v>
      </c>
      <c r="O173">
        <f>B173*F173/Constants!$M$15</f>
        <v>112.04176597435024</v>
      </c>
      <c r="P173">
        <f>B173*G173/Constants!$M$19</f>
        <v>4.66604624895509</v>
      </c>
      <c r="Q173">
        <f>H173*I173/Constants!$M$12</f>
        <v>0</v>
      </c>
      <c r="R173" s="20">
        <f>L173*Constants!$G$14</f>
        <v>0</v>
      </c>
      <c r="S173" s="20">
        <f>M173*Constants!$G$9</f>
        <v>162.25937520815293</v>
      </c>
      <c r="T173" s="20">
        <f>N173*Constants!$G$11</f>
        <v>4.3129049676025915</v>
      </c>
      <c r="U173" s="20">
        <f>O173*Constants!$G$15</f>
        <v>448.16706389740096</v>
      </c>
      <c r="V173" s="20">
        <f>P173*Constants!$G$19</f>
        <v>27.996277493730538</v>
      </c>
      <c r="W173" s="20">
        <f>Q173*Constants!$G$12</f>
        <v>0</v>
      </c>
      <c r="X173">
        <f t="shared" si="127"/>
        <v>0</v>
      </c>
      <c r="Y173">
        <f t="shared" si="128"/>
        <v>15.008992206754147</v>
      </c>
      <c r="Z173">
        <f t="shared" si="129"/>
        <v>0.39894370950323971</v>
      </c>
      <c r="AA173">
        <f t="shared" si="130"/>
        <v>41.455453410509591</v>
      </c>
      <c r="AB173">
        <f t="shared" si="131"/>
        <v>2.5896556681700749</v>
      </c>
      <c r="AC173">
        <f t="shared" si="132"/>
        <v>0</v>
      </c>
      <c r="AD173" s="19">
        <f t="shared" si="140"/>
        <v>0.91038448135671957</v>
      </c>
      <c r="AE173" s="19">
        <f t="shared" si="141"/>
        <v>0.71533837340971163</v>
      </c>
      <c r="AF173" s="19">
        <f t="shared" si="142"/>
        <v>2.1918871490280777E-2</v>
      </c>
      <c r="AG173" s="19">
        <f t="shared" si="143"/>
        <v>1.9813869027352173</v>
      </c>
      <c r="AH173" s="19">
        <f t="shared" si="144"/>
        <v>0.11447739851564631</v>
      </c>
      <c r="AI173" s="19">
        <f t="shared" si="145"/>
        <v>0.66891525697380261</v>
      </c>
    </row>
    <row r="174" spans="1:44" x14ac:dyDescent="0.25">
      <c r="A174" s="16" t="s">
        <v>219</v>
      </c>
      <c r="B174" s="16">
        <v>50</v>
      </c>
      <c r="C174" s="16">
        <v>0</v>
      </c>
      <c r="D174" s="16">
        <v>76.03</v>
      </c>
      <c r="E174" s="16">
        <v>2.11</v>
      </c>
      <c r="F174" s="16">
        <v>153.30000000000001</v>
      </c>
      <c r="G174" s="16">
        <v>7.47</v>
      </c>
      <c r="H174" s="16">
        <v>0</v>
      </c>
      <c r="I174">
        <v>100</v>
      </c>
      <c r="J174">
        <f t="shared" si="126"/>
        <v>92.5</v>
      </c>
      <c r="K174">
        <v>2.5</v>
      </c>
      <c r="L174">
        <f>B174*C174/Constants!$M$14</f>
        <v>0</v>
      </c>
      <c r="M174">
        <f>B174*D174/Constants!$M$9</f>
        <v>63.303470325717711</v>
      </c>
      <c r="N174">
        <f>B174*E174/Constants!$M$11</f>
        <v>1.4241360691144709</v>
      </c>
      <c r="O174">
        <f>B174*F174/Constants!$M$15</f>
        <v>86.993530813755541</v>
      </c>
      <c r="P174">
        <f>B174*G174/Constants!$M$19</f>
        <v>3.2154396198980186</v>
      </c>
      <c r="Q174">
        <f>H174*I174/Constants!$M$12</f>
        <v>0</v>
      </c>
      <c r="R174" s="20">
        <f>L174*Constants!$G$14</f>
        <v>0</v>
      </c>
      <c r="S174" s="20">
        <f>M174*Constants!$G$9</f>
        <v>126.60694065143542</v>
      </c>
      <c r="T174" s="20">
        <f>N174*Constants!$G$11</f>
        <v>4.2724082073434122</v>
      </c>
      <c r="U174" s="20">
        <f>O174*Constants!$G$15</f>
        <v>347.97412325502216</v>
      </c>
      <c r="V174" s="20">
        <f>P174*Constants!$G$19</f>
        <v>19.292637719388111</v>
      </c>
      <c r="W174" s="20">
        <f>Q174*Constants!$G$12</f>
        <v>0</v>
      </c>
      <c r="X174">
        <f t="shared" si="127"/>
        <v>0</v>
      </c>
      <c r="Y174">
        <f t="shared" si="128"/>
        <v>11.711142010257776</v>
      </c>
      <c r="Z174">
        <f t="shared" si="129"/>
        <v>0.39519775917926564</v>
      </c>
      <c r="AA174">
        <f t="shared" si="130"/>
        <v>32.187606401089553</v>
      </c>
      <c r="AB174">
        <f t="shared" si="131"/>
        <v>1.7845689890434002</v>
      </c>
      <c r="AC174">
        <f t="shared" si="132"/>
        <v>0</v>
      </c>
      <c r="AD174" s="19">
        <f t="shared" si="140"/>
        <v>1.0878731559995354</v>
      </c>
      <c r="AE174" s="19">
        <f t="shared" si="141"/>
        <v>0.57812395923532944</v>
      </c>
      <c r="AF174" s="19">
        <f t="shared" si="142"/>
        <v>1.9134719222462203E-2</v>
      </c>
      <c r="AG174" s="19">
        <f t="shared" si="143"/>
        <v>1.5786516853932584</v>
      </c>
      <c r="AH174" s="19">
        <f t="shared" si="144"/>
        <v>7.8513545738875312E-2</v>
      </c>
      <c r="AI174" s="19">
        <f t="shared" si="145"/>
        <v>0.77296585109766847</v>
      </c>
    </row>
    <row r="175" spans="1:44" x14ac:dyDescent="0.25">
      <c r="A175" s="16" t="s">
        <v>220</v>
      </c>
      <c r="B175" s="16">
        <v>50</v>
      </c>
      <c r="C175" s="16">
        <v>0</v>
      </c>
      <c r="D175" s="16">
        <v>89.81</v>
      </c>
      <c r="E175" s="16">
        <v>2.09</v>
      </c>
      <c r="F175" s="16">
        <v>182.37</v>
      </c>
      <c r="G175" s="16">
        <v>9.6300000000000008</v>
      </c>
      <c r="H175" s="16">
        <v>0</v>
      </c>
      <c r="I175">
        <v>100</v>
      </c>
      <c r="J175">
        <f t="shared" si="126"/>
        <v>90</v>
      </c>
      <c r="K175">
        <v>2.5</v>
      </c>
      <c r="L175">
        <f>B175*C175/Constants!$M$14</f>
        <v>0</v>
      </c>
      <c r="M175">
        <f>B175*D175/Constants!$M$9</f>
        <v>74.776860054619334</v>
      </c>
      <c r="N175">
        <f>B175*E175/Constants!$M$11</f>
        <v>1.4106371490280778</v>
      </c>
      <c r="O175">
        <f>B175*F175/Constants!$M$15</f>
        <v>103.48995573714674</v>
      </c>
      <c r="P175">
        <f>B175*G175/Constants!$M$19</f>
        <v>4.1452052931215428</v>
      </c>
      <c r="Q175">
        <f>H175*I175/Constants!$M$12</f>
        <v>0</v>
      </c>
      <c r="R175" s="20">
        <f>L175*Constants!$G$14</f>
        <v>0</v>
      </c>
      <c r="S175" s="20">
        <f>M175*Constants!$G$9</f>
        <v>149.55372010923867</v>
      </c>
      <c r="T175" s="20">
        <f>N175*Constants!$G$11</f>
        <v>4.2319114470842329</v>
      </c>
      <c r="U175" s="20">
        <f>O175*Constants!$G$15</f>
        <v>413.95982294858698</v>
      </c>
      <c r="V175" s="20">
        <f>P175*Constants!$G$19</f>
        <v>24.871231758729259</v>
      </c>
      <c r="W175" s="20">
        <f>Q175*Constants!$G$12</f>
        <v>0</v>
      </c>
      <c r="X175">
        <f t="shared" si="127"/>
        <v>0</v>
      </c>
      <c r="Y175">
        <f t="shared" si="128"/>
        <v>13.459834809831481</v>
      </c>
      <c r="Z175">
        <f t="shared" si="129"/>
        <v>0.38087203023758098</v>
      </c>
      <c r="AA175">
        <f t="shared" si="130"/>
        <v>37.256384065372828</v>
      </c>
      <c r="AB175">
        <f t="shared" si="131"/>
        <v>2.2384108582856332</v>
      </c>
      <c r="AC175">
        <f t="shared" si="132"/>
        <v>0</v>
      </c>
      <c r="AD175" s="19">
        <f t="shared" si="140"/>
        <v>0.95818329655012191</v>
      </c>
      <c r="AE175" s="19">
        <f t="shared" si="141"/>
        <v>1.0141627256377805</v>
      </c>
      <c r="AF175" s="19">
        <f t="shared" si="142"/>
        <v>3.8826268898488121E-2</v>
      </c>
      <c r="AG175" s="19">
        <f t="shared" si="143"/>
        <v>2.8988196572466238</v>
      </c>
      <c r="AH175" s="19">
        <f t="shared" si="144"/>
        <v>0.16451687051205124</v>
      </c>
      <c r="AI175" s="19">
        <f t="shared" si="145"/>
        <v>0.67230821113001571</v>
      </c>
    </row>
    <row r="176" spans="1:44" x14ac:dyDescent="0.25">
      <c r="A176" s="16" t="s">
        <v>221</v>
      </c>
      <c r="B176" s="16">
        <v>50</v>
      </c>
      <c r="C176" s="16">
        <v>0</v>
      </c>
      <c r="D176" s="16">
        <v>78.56</v>
      </c>
      <c r="E176" s="16">
        <v>1.94</v>
      </c>
      <c r="F176" s="16">
        <v>154.59</v>
      </c>
      <c r="G176" s="16">
        <v>8.44</v>
      </c>
      <c r="H176" s="16">
        <v>0</v>
      </c>
      <c r="I176">
        <v>100</v>
      </c>
      <c r="J176">
        <f t="shared" si="126"/>
        <v>90</v>
      </c>
      <c r="K176">
        <v>2.5</v>
      </c>
      <c r="L176">
        <f>B176*C176/Constants!$M$14</f>
        <v>0</v>
      </c>
      <c r="M176">
        <f>B176*D176/Constants!$M$9</f>
        <v>65.409978019050158</v>
      </c>
      <c r="N176">
        <f>B176*E176/Constants!$M$11</f>
        <v>1.3093952483801297</v>
      </c>
      <c r="O176">
        <f>B176*F176/Constants!$M$15</f>
        <v>87.725570309839966</v>
      </c>
      <c r="P176">
        <f>B176*G176/Constants!$M$19</f>
        <v>3.6329732787067304</v>
      </c>
      <c r="Q176">
        <f>H176*I176/Constants!$M$12</f>
        <v>0</v>
      </c>
      <c r="R176" s="20">
        <f>L176*Constants!$G$14</f>
        <v>0</v>
      </c>
      <c r="S176" s="20">
        <f>M176*Constants!$G$9</f>
        <v>130.81995603810032</v>
      </c>
      <c r="T176" s="20">
        <f>N176*Constants!$G$11</f>
        <v>3.928185745140389</v>
      </c>
      <c r="U176" s="20">
        <f>O176*Constants!$G$15</f>
        <v>350.90228123935987</v>
      </c>
      <c r="V176" s="20">
        <f>P176*Constants!$G$19</f>
        <v>21.797839672240382</v>
      </c>
      <c r="W176" s="20">
        <f>Q176*Constants!$G$12</f>
        <v>0</v>
      </c>
      <c r="X176">
        <f t="shared" si="127"/>
        <v>0</v>
      </c>
      <c r="Y176">
        <f t="shared" si="128"/>
        <v>11.773796043429028</v>
      </c>
      <c r="Z176">
        <f t="shared" si="129"/>
        <v>0.35353671706263501</v>
      </c>
      <c r="AA176">
        <f t="shared" si="130"/>
        <v>31.581205311542387</v>
      </c>
      <c r="AB176">
        <f t="shared" si="131"/>
        <v>1.9618055705016344</v>
      </c>
      <c r="AC176">
        <f t="shared" si="132"/>
        <v>0</v>
      </c>
      <c r="AD176" s="19">
        <f t="shared" si="140"/>
        <v>0.91038448135671957</v>
      </c>
      <c r="AE176" s="19">
        <f t="shared" si="141"/>
        <v>1.0423882635049624</v>
      </c>
      <c r="AF176" s="19">
        <f t="shared" si="142"/>
        <v>3.1739335853131753E-2</v>
      </c>
      <c r="AG176" s="19">
        <f t="shared" si="143"/>
        <v>2.8586426058336167</v>
      </c>
      <c r="AH176" s="19">
        <f t="shared" si="144"/>
        <v>0.16897199769624727</v>
      </c>
      <c r="AI176" s="19">
        <f t="shared" si="145"/>
        <v>0.66891525697380261</v>
      </c>
    </row>
    <row r="177" spans="1:38" x14ac:dyDescent="0.25">
      <c r="A177" s="16" t="s">
        <v>222</v>
      </c>
      <c r="B177" s="16">
        <v>50</v>
      </c>
      <c r="C177" s="16">
        <v>0</v>
      </c>
      <c r="D177" s="16">
        <v>71.8</v>
      </c>
      <c r="E177" s="16">
        <v>1.87</v>
      </c>
      <c r="F177" s="16">
        <v>141.91</v>
      </c>
      <c r="G177" s="16">
        <v>6.83</v>
      </c>
      <c r="H177" s="16">
        <v>0</v>
      </c>
      <c r="I177">
        <v>100</v>
      </c>
      <c r="J177">
        <f t="shared" si="126"/>
        <v>90</v>
      </c>
      <c r="K177">
        <v>2.5</v>
      </c>
      <c r="L177">
        <f>B177*C177/Constants!$M$14</f>
        <v>0</v>
      </c>
      <c r="M177">
        <f>B177*D177/Constants!$M$9</f>
        <v>59.781522680343706</v>
      </c>
      <c r="N177">
        <f>B177*E177/Constants!$M$11</f>
        <v>1.2621490280777539</v>
      </c>
      <c r="O177">
        <f>B177*F177/Constants!$M$15</f>
        <v>80.530019294064232</v>
      </c>
      <c r="P177">
        <f>B177*G177/Constants!$M$19</f>
        <v>2.939953494498456</v>
      </c>
      <c r="Q177">
        <f>H177*I177/Constants!$M$12</f>
        <v>0</v>
      </c>
      <c r="R177" s="20">
        <f>L177*Constants!$G$14</f>
        <v>0</v>
      </c>
      <c r="S177" s="20">
        <f>M177*Constants!$G$9</f>
        <v>119.56304536068741</v>
      </c>
      <c r="T177" s="20">
        <f>N177*Constants!$G$11</f>
        <v>3.7864470842332616</v>
      </c>
      <c r="U177" s="20">
        <f>O177*Constants!$G$15</f>
        <v>322.12007717625693</v>
      </c>
      <c r="V177" s="20">
        <f>P177*Constants!$G$19</f>
        <v>17.639720966990737</v>
      </c>
      <c r="W177" s="20">
        <f>Q177*Constants!$G$12</f>
        <v>0</v>
      </c>
      <c r="X177">
        <f t="shared" si="127"/>
        <v>0</v>
      </c>
      <c r="Y177">
        <f t="shared" si="128"/>
        <v>10.760674082461867</v>
      </c>
      <c r="Z177">
        <f t="shared" si="129"/>
        <v>0.34078023758099357</v>
      </c>
      <c r="AA177">
        <f t="shared" si="130"/>
        <v>28.99080694586312</v>
      </c>
      <c r="AB177">
        <f t="shared" si="131"/>
        <v>1.5875748870291664</v>
      </c>
      <c r="AC177">
        <f t="shared" si="132"/>
        <v>0</v>
      </c>
      <c r="AD177" s="19">
        <f t="shared" si="140"/>
        <v>1.0878731559995354</v>
      </c>
      <c r="AE177" s="19">
        <f t="shared" si="141"/>
        <v>0.87703157263704801</v>
      </c>
      <c r="AF177" s="19">
        <f t="shared" si="142"/>
        <v>2.8600836933045357E-2</v>
      </c>
      <c r="AG177" s="19">
        <f t="shared" si="143"/>
        <v>2.3839518783339009</v>
      </c>
      <c r="AH177" s="19">
        <f t="shared" si="144"/>
        <v>0.12261284815635215</v>
      </c>
      <c r="AI177" s="19">
        <f t="shared" si="145"/>
        <v>0.77296585109766847</v>
      </c>
    </row>
    <row r="178" spans="1:38" x14ac:dyDescent="0.25">
      <c r="A178" s="16" t="s">
        <v>223</v>
      </c>
      <c r="B178" s="16">
        <v>50</v>
      </c>
      <c r="C178" s="16">
        <v>0</v>
      </c>
      <c r="D178" s="16">
        <v>90.07</v>
      </c>
      <c r="E178" s="16">
        <v>0</v>
      </c>
      <c r="F178" s="16">
        <v>172.06</v>
      </c>
      <c r="G178" s="16">
        <v>9.23</v>
      </c>
      <c r="H178" s="16">
        <v>0</v>
      </c>
      <c r="I178">
        <v>100</v>
      </c>
      <c r="J178">
        <f t="shared" si="126"/>
        <v>87.5</v>
      </c>
      <c r="K178">
        <v>2.5</v>
      </c>
      <c r="L178">
        <f>B178*C178/Constants!$M$14</f>
        <v>0</v>
      </c>
      <c r="M178">
        <f>B178*D178/Constants!$M$9</f>
        <v>74.993339106108039</v>
      </c>
      <c r="N178">
        <f>B178*E178/Constants!$M$11</f>
        <v>0</v>
      </c>
      <c r="O178">
        <f>B178*F178/Constants!$M$15</f>
        <v>97.639314493247085</v>
      </c>
      <c r="P178">
        <f>B178*G178/Constants!$M$19</f>
        <v>3.9730264647468156</v>
      </c>
      <c r="Q178">
        <f>H178*I178/Constants!$M$12</f>
        <v>0</v>
      </c>
      <c r="R178" s="20">
        <f>L178*Constants!$G$14</f>
        <v>0</v>
      </c>
      <c r="S178" s="20">
        <f>M178*Constants!$G$9</f>
        <v>149.98667821221608</v>
      </c>
      <c r="T178" s="20">
        <f>N178*Constants!$G$11</f>
        <v>0</v>
      </c>
      <c r="U178" s="20">
        <f>O178*Constants!$G$15</f>
        <v>390.55725797298834</v>
      </c>
      <c r="V178" s="20">
        <f>P178*Constants!$G$19</f>
        <v>23.838158788480893</v>
      </c>
      <c r="W178" s="20">
        <f>Q178*Constants!$G$12</f>
        <v>0</v>
      </c>
      <c r="X178">
        <f t="shared" si="127"/>
        <v>0</v>
      </c>
      <c r="Y178">
        <f t="shared" si="128"/>
        <v>13.123834343568907</v>
      </c>
      <c r="Z178">
        <f t="shared" si="129"/>
        <v>0</v>
      </c>
      <c r="AA178">
        <f t="shared" si="130"/>
        <v>34.173760072636476</v>
      </c>
      <c r="AB178">
        <f t="shared" si="131"/>
        <v>2.0858388939920784</v>
      </c>
      <c r="AC178">
        <f t="shared" si="132"/>
        <v>0</v>
      </c>
      <c r="AD178" s="19">
        <f t="shared" si="140"/>
        <v>0.95818329655012191</v>
      </c>
      <c r="AE178" s="19">
        <f t="shared" si="141"/>
        <v>1.3891294211683207</v>
      </c>
      <c r="AF178" s="19">
        <f t="shared" si="142"/>
        <v>3.8826268898488121E-2</v>
      </c>
      <c r="AG178" s="19">
        <f t="shared" si="143"/>
        <v>3.8752128021790946</v>
      </c>
      <c r="AH178" s="19">
        <f t="shared" si="144"/>
        <v>0.22411226748325347</v>
      </c>
      <c r="AI178" s="19">
        <f t="shared" si="145"/>
        <v>0.67230821113001571</v>
      </c>
    </row>
    <row r="179" spans="1:38" x14ac:dyDescent="0.25">
      <c r="A179" s="16" t="s">
        <v>224</v>
      </c>
      <c r="B179" s="16">
        <v>50</v>
      </c>
      <c r="C179" s="16">
        <v>0</v>
      </c>
      <c r="D179" s="16">
        <v>90.6</v>
      </c>
      <c r="E179" s="16">
        <v>2.15</v>
      </c>
      <c r="F179" s="16">
        <v>172.49</v>
      </c>
      <c r="G179" s="16">
        <v>9.64</v>
      </c>
      <c r="H179" s="16">
        <v>0</v>
      </c>
      <c r="I179">
        <v>100</v>
      </c>
      <c r="J179">
        <f t="shared" si="126"/>
        <v>87.5</v>
      </c>
      <c r="K179">
        <v>2.5</v>
      </c>
      <c r="L179">
        <f>B179*C179/Constants!$M$14</f>
        <v>0</v>
      </c>
      <c r="M179">
        <f>B179*D179/Constants!$M$9</f>
        <v>75.434623326450406</v>
      </c>
      <c r="N179">
        <f>B179*E179/Constants!$M$11</f>
        <v>1.4511339092872571</v>
      </c>
      <c r="O179">
        <f>B179*F179/Constants!$M$15</f>
        <v>97.883327658608565</v>
      </c>
      <c r="P179">
        <f>B179*G179/Constants!$M$19</f>
        <v>4.1495097638309097</v>
      </c>
      <c r="Q179">
        <f>H179*I179/Constants!$M$12</f>
        <v>0</v>
      </c>
      <c r="R179" s="20">
        <f>L179*Constants!$G$14</f>
        <v>0</v>
      </c>
      <c r="S179" s="20">
        <f>M179*Constants!$G$9</f>
        <v>150.86924665290081</v>
      </c>
      <c r="T179" s="20">
        <f>N179*Constants!$G$11</f>
        <v>4.3534017278617707</v>
      </c>
      <c r="U179" s="20">
        <f>O179*Constants!$G$15</f>
        <v>391.53331063443426</v>
      </c>
      <c r="V179" s="20">
        <f>P179*Constants!$G$19</f>
        <v>24.897058582985458</v>
      </c>
      <c r="W179" s="20">
        <f>Q179*Constants!$G$12</f>
        <v>0</v>
      </c>
      <c r="X179">
        <f t="shared" si="127"/>
        <v>0</v>
      </c>
      <c r="Y179">
        <f t="shared" si="128"/>
        <v>13.20105908212882</v>
      </c>
      <c r="Z179">
        <f t="shared" si="129"/>
        <v>0.38092265118790491</v>
      </c>
      <c r="AA179">
        <f t="shared" si="130"/>
        <v>34.259164680513003</v>
      </c>
      <c r="AB179">
        <f t="shared" si="131"/>
        <v>2.1784926260112276</v>
      </c>
      <c r="AC179">
        <f t="shared" si="132"/>
        <v>0</v>
      </c>
      <c r="AD179" s="19">
        <f t="shared" si="140"/>
        <v>0.91038448135671957</v>
      </c>
      <c r="AE179" s="19">
        <f t="shared" si="141"/>
        <v>1.4195613801372144</v>
      </c>
      <c r="AF179" s="19">
        <f t="shared" si="142"/>
        <v>4.2622840172786183E-2</v>
      </c>
      <c r="AG179" s="19">
        <f t="shared" si="143"/>
        <v>3.8374758824197022</v>
      </c>
      <c r="AH179" s="19">
        <f t="shared" si="144"/>
        <v>0.2312146441537109</v>
      </c>
      <c r="AI179" s="19">
        <f t="shared" si="145"/>
        <v>0.66891525697380261</v>
      </c>
    </row>
    <row r="180" spans="1:38" x14ac:dyDescent="0.25">
      <c r="A180" s="16" t="s">
        <v>225</v>
      </c>
      <c r="B180" s="16">
        <v>50</v>
      </c>
      <c r="C180" s="16">
        <v>0</v>
      </c>
      <c r="D180" s="16">
        <v>91.69</v>
      </c>
      <c r="E180" s="16">
        <v>2.04</v>
      </c>
      <c r="F180" s="16">
        <v>172.24</v>
      </c>
      <c r="G180" s="16">
        <v>8.6300000000000008</v>
      </c>
      <c r="H180" s="16">
        <v>0</v>
      </c>
      <c r="I180">
        <v>100</v>
      </c>
      <c r="J180">
        <f t="shared" si="126"/>
        <v>87.5</v>
      </c>
      <c r="K180">
        <v>2.5</v>
      </c>
      <c r="L180">
        <f>B180*C180/Constants!$M$14</f>
        <v>0</v>
      </c>
      <c r="M180">
        <f>B180*D180/Constants!$M$9</f>
        <v>76.342170119230005</v>
      </c>
      <c r="N180">
        <f>B180*E180/Constants!$M$11</f>
        <v>1.3768898488120951</v>
      </c>
      <c r="O180">
        <f>B180*F180/Constants!$M$15</f>
        <v>97.741459539212343</v>
      </c>
      <c r="P180">
        <f>B180*G180/Constants!$M$19</f>
        <v>3.714758222184726</v>
      </c>
      <c r="Q180">
        <f>H180*I180/Constants!$M$12</f>
        <v>0</v>
      </c>
      <c r="R180" s="20">
        <f>L180*Constants!$G$14</f>
        <v>0</v>
      </c>
      <c r="S180" s="20">
        <f>M180*Constants!$G$9</f>
        <v>152.68434023846001</v>
      </c>
      <c r="T180" s="20">
        <f>N180*Constants!$G$11</f>
        <v>4.1306695464362857</v>
      </c>
      <c r="U180" s="20">
        <f>O180*Constants!$G$15</f>
        <v>390.96583815684937</v>
      </c>
      <c r="V180" s="20">
        <f>P180*Constants!$G$19</f>
        <v>22.288549333108357</v>
      </c>
      <c r="W180" s="20">
        <f>Q180*Constants!$G$12</f>
        <v>0</v>
      </c>
      <c r="X180">
        <f t="shared" si="127"/>
        <v>0</v>
      </c>
      <c r="Y180">
        <f t="shared" si="128"/>
        <v>13.35987977086525</v>
      </c>
      <c r="Z180">
        <f t="shared" si="129"/>
        <v>0.36143358531317499</v>
      </c>
      <c r="AA180">
        <f t="shared" si="130"/>
        <v>34.20951083872432</v>
      </c>
      <c r="AB180">
        <f>V180*J180/1000</f>
        <v>1.9502480666469812</v>
      </c>
      <c r="AC180">
        <f t="shared" si="132"/>
        <v>0</v>
      </c>
      <c r="AD180" s="19">
        <f t="shared" si="140"/>
        <v>1.0878731559995354</v>
      </c>
      <c r="AE180" s="19">
        <f t="shared" si="141"/>
        <v>1.2587424232331981</v>
      </c>
      <c r="AF180" s="19">
        <f t="shared" si="142"/>
        <v>3.8927510799136075E-2</v>
      </c>
      <c r="AG180" s="19">
        <f t="shared" si="143"/>
        <v>3.361366473726024</v>
      </c>
      <c r="AH180" s="19">
        <f t="shared" si="144"/>
        <v>0.17833422148912303</v>
      </c>
      <c r="AI180" s="19">
        <f t="shared" si="145"/>
        <v>0.77296585109766847</v>
      </c>
    </row>
    <row r="183" spans="1:38" x14ac:dyDescent="0.25">
      <c r="A183" t="s">
        <v>50</v>
      </c>
      <c r="B183" t="s">
        <v>242</v>
      </c>
      <c r="Z183" s="19" t="s">
        <v>81</v>
      </c>
      <c r="AA183" s="19"/>
      <c r="AB183" s="19"/>
      <c r="AC183" s="19"/>
      <c r="AD183" s="19"/>
    </row>
    <row r="184" spans="1:38" ht="15.75" x14ac:dyDescent="0.25">
      <c r="A184" s="11" t="s">
        <v>11</v>
      </c>
      <c r="C184" t="s">
        <v>70</v>
      </c>
      <c r="D184" t="s">
        <v>70</v>
      </c>
      <c r="E184" t="s">
        <v>70</v>
      </c>
      <c r="F184" t="s">
        <v>70</v>
      </c>
      <c r="G184" t="s">
        <v>70</v>
      </c>
      <c r="I184" t="s">
        <v>71</v>
      </c>
      <c r="J184" t="s">
        <v>71</v>
      </c>
      <c r="K184" t="s">
        <v>75</v>
      </c>
      <c r="L184" t="s">
        <v>75</v>
      </c>
      <c r="M184" t="s">
        <v>75</v>
      </c>
      <c r="N184" t="s">
        <v>75</v>
      </c>
      <c r="O184" t="s">
        <v>75</v>
      </c>
      <c r="P184" t="s">
        <v>80</v>
      </c>
      <c r="Q184" t="s">
        <v>80</v>
      </c>
      <c r="R184" t="s">
        <v>80</v>
      </c>
      <c r="S184" t="s">
        <v>80</v>
      </c>
      <c r="T184" t="s">
        <v>80</v>
      </c>
      <c r="U184" t="s">
        <v>79</v>
      </c>
      <c r="V184" t="s">
        <v>79</v>
      </c>
      <c r="W184" t="s">
        <v>79</v>
      </c>
      <c r="X184" t="s">
        <v>79</v>
      </c>
      <c r="Y184" t="s">
        <v>79</v>
      </c>
      <c r="Z184" s="19" t="s">
        <v>79</v>
      </c>
      <c r="AA184" s="19" t="s">
        <v>79</v>
      </c>
      <c r="AB184" s="19" t="s">
        <v>79</v>
      </c>
      <c r="AC184" s="19" t="s">
        <v>79</v>
      </c>
      <c r="AD184" s="19" t="s">
        <v>79</v>
      </c>
    </row>
    <row r="185" spans="1:38" x14ac:dyDescent="0.25">
      <c r="A185" s="16"/>
      <c r="B185" s="16" t="s">
        <v>76</v>
      </c>
      <c r="C185" s="16" t="s">
        <v>52</v>
      </c>
      <c r="D185" s="16" t="s">
        <v>68</v>
      </c>
      <c r="E185" s="16" t="s">
        <v>101</v>
      </c>
      <c r="F185" s="16" t="s">
        <v>138</v>
      </c>
      <c r="G185" s="16" t="s">
        <v>210</v>
      </c>
      <c r="H185" t="s">
        <v>241</v>
      </c>
      <c r="I185" t="s">
        <v>72</v>
      </c>
      <c r="J185" t="s">
        <v>118</v>
      </c>
      <c r="K185" t="s">
        <v>52</v>
      </c>
      <c r="L185" t="s">
        <v>68</v>
      </c>
      <c r="M185" t="s">
        <v>101</v>
      </c>
      <c r="N185" t="s">
        <v>138</v>
      </c>
      <c r="O185" t="s">
        <v>210</v>
      </c>
      <c r="P185" s="20" t="s">
        <v>52</v>
      </c>
      <c r="Q185" s="20" t="s">
        <v>68</v>
      </c>
      <c r="R185" s="20" t="s">
        <v>101</v>
      </c>
      <c r="S185" s="20" t="s">
        <v>138</v>
      </c>
      <c r="T185" s="20" t="s">
        <v>210</v>
      </c>
      <c r="U185" t="s">
        <v>52</v>
      </c>
      <c r="V185" t="s">
        <v>68</v>
      </c>
      <c r="W185" t="s">
        <v>101</v>
      </c>
      <c r="X185" t="s">
        <v>138</v>
      </c>
      <c r="Y185" t="s">
        <v>210</v>
      </c>
      <c r="Z185" s="19" t="s">
        <v>52</v>
      </c>
      <c r="AA185" s="19" t="s">
        <v>68</v>
      </c>
      <c r="AB185" s="19" t="s">
        <v>101</v>
      </c>
      <c r="AC185" s="19" t="s">
        <v>138</v>
      </c>
      <c r="AD185" s="19" t="s">
        <v>210</v>
      </c>
      <c r="AF185" s="10" t="s">
        <v>99</v>
      </c>
    </row>
    <row r="186" spans="1:38" x14ac:dyDescent="0.25">
      <c r="A186" s="16" t="s">
        <v>226</v>
      </c>
      <c r="B186" s="16">
        <v>50</v>
      </c>
      <c r="C186" s="16">
        <v>149.93</v>
      </c>
      <c r="D186" s="16">
        <v>0</v>
      </c>
      <c r="E186" s="16">
        <v>0</v>
      </c>
      <c r="F186" s="16">
        <v>0</v>
      </c>
      <c r="G186" s="16">
        <v>81.676930043015631</v>
      </c>
      <c r="H186">
        <v>100</v>
      </c>
      <c r="I186">
        <f>F4</f>
        <v>97.5</v>
      </c>
      <c r="J186">
        <v>2.5</v>
      </c>
      <c r="K186">
        <f>B186*C186/Constants!$M$14</f>
        <v>87.077477058891859</v>
      </c>
      <c r="L186">
        <f>B186*D186/Constants!$M$9</f>
        <v>0</v>
      </c>
      <c r="M186">
        <f>B186*E186/Constants!$M$11</f>
        <v>0</v>
      </c>
      <c r="N186">
        <f>B186*F186/Constants!$M$15</f>
        <v>0</v>
      </c>
      <c r="O186">
        <f>G186*H186/Constants!$M$12</f>
        <v>90.671547561074192</v>
      </c>
      <c r="P186" s="20">
        <f>K186*Constants!$G$14</f>
        <v>348.30990823556743</v>
      </c>
      <c r="Q186" s="20">
        <f>L186*Constants!$G$9</f>
        <v>0</v>
      </c>
      <c r="R186" s="20">
        <f>M186*Constants!$G$11</f>
        <v>0</v>
      </c>
      <c r="S186" s="20">
        <f>N186*Constants!$G$15</f>
        <v>0</v>
      </c>
      <c r="T186" s="20">
        <f>O186*Constants!$G$12</f>
        <v>272.01464268322258</v>
      </c>
      <c r="U186">
        <f>P186*I186/1000</f>
        <v>33.960216052967823</v>
      </c>
      <c r="V186">
        <f>Q186*I186/1000</f>
        <v>0</v>
      </c>
      <c r="W186">
        <f>R186*I186/1000</f>
        <v>0</v>
      </c>
      <c r="X186">
        <f>S186*I186/1000</f>
        <v>0</v>
      </c>
      <c r="Y186">
        <f>T186*I186/1000</f>
        <v>26.521427661614201</v>
      </c>
      <c r="Z186" s="19">
        <f>P186*J186/1000</f>
        <v>0.87077477058891861</v>
      </c>
      <c r="AA186" s="19">
        <f>Q186*J186/1000</f>
        <v>0</v>
      </c>
      <c r="AB186" s="19">
        <f>R186*J186/1000</f>
        <v>0</v>
      </c>
      <c r="AC186" s="19">
        <f>S186*J186/1000</f>
        <v>0</v>
      </c>
      <c r="AD186" s="19">
        <f>T186*J186/1000</f>
        <v>0.68003660670805643</v>
      </c>
      <c r="AF186" t="s">
        <v>79</v>
      </c>
    </row>
    <row r="187" spans="1:38" x14ac:dyDescent="0.25">
      <c r="A187" s="16" t="s">
        <v>227</v>
      </c>
      <c r="B187" s="16">
        <v>50</v>
      </c>
      <c r="C187" s="16">
        <v>182.24</v>
      </c>
      <c r="D187" s="16">
        <v>0</v>
      </c>
      <c r="E187" s="16">
        <v>0</v>
      </c>
      <c r="F187" s="16">
        <v>0</v>
      </c>
      <c r="G187" s="16">
        <v>101.50939551731945</v>
      </c>
      <c r="H187">
        <v>100</v>
      </c>
      <c r="I187">
        <f t="shared" ref="I187:I200" si="152">F5</f>
        <v>97.5</v>
      </c>
      <c r="J187">
        <v>2.5</v>
      </c>
      <c r="K187">
        <f>B187*C187/Constants!$M$14</f>
        <v>105.84272273202463</v>
      </c>
      <c r="L187">
        <f>B187*D187/Constants!$M$9</f>
        <v>0</v>
      </c>
      <c r="M187">
        <f>B187*E187/Constants!$M$11</f>
        <v>0</v>
      </c>
      <c r="N187">
        <f>B187*F187/Constants!$M$15</f>
        <v>0</v>
      </c>
      <c r="O187">
        <f>G187*H187/Constants!$M$12</f>
        <v>112.68805008583421</v>
      </c>
      <c r="P187" s="20">
        <f>K187*Constants!$G$14</f>
        <v>423.3708909280985</v>
      </c>
      <c r="Q187" s="20">
        <f>L187*Constants!$G$9</f>
        <v>0</v>
      </c>
      <c r="R187" s="20">
        <f>M187*Constants!$G$11</f>
        <v>0</v>
      </c>
      <c r="S187" s="20">
        <f>N187*Constants!$G$15</f>
        <v>0</v>
      </c>
      <c r="T187" s="20">
        <f>O187*Constants!$G$12</f>
        <v>338.0641502575026</v>
      </c>
      <c r="U187">
        <f t="shared" ref="U187:U200" si="153">P187*I187/1000</f>
        <v>41.278661865489603</v>
      </c>
      <c r="V187">
        <f t="shared" ref="V187:V200" si="154">Q187*I187/1000</f>
        <v>0</v>
      </c>
      <c r="W187">
        <f t="shared" ref="W187:W200" si="155">R187*I187/1000</f>
        <v>0</v>
      </c>
      <c r="X187">
        <f t="shared" ref="X187:X200" si="156">S187*I187/1000</f>
        <v>0</v>
      </c>
      <c r="Y187">
        <f t="shared" ref="Y187:Y200" si="157">T187*I187/1000</f>
        <v>32.961254650106504</v>
      </c>
      <c r="Z187" s="19">
        <f t="shared" ref="Z187:Z188" si="158">P187*J187/1000</f>
        <v>1.0584272273202462</v>
      </c>
      <c r="AA187" s="19">
        <f t="shared" ref="AA187:AA188" si="159">Q187*J187/1000</f>
        <v>0</v>
      </c>
      <c r="AB187" s="19">
        <f t="shared" ref="AB187:AB188" si="160">R187*J187/1000</f>
        <v>0</v>
      </c>
      <c r="AC187" s="19">
        <f t="shared" ref="AC187:AC188" si="161">S187*J187/1000</f>
        <v>0</v>
      </c>
      <c r="AD187" s="19">
        <f t="shared" ref="AD187:AD188" si="162">T187*J187/1000</f>
        <v>0.84516037564375657</v>
      </c>
      <c r="AF187" t="s">
        <v>52</v>
      </c>
      <c r="AG187" t="s">
        <v>68</v>
      </c>
      <c r="AH187" t="s">
        <v>101</v>
      </c>
      <c r="AI187" t="s">
        <v>138</v>
      </c>
      <c r="AJ187" t="s">
        <v>210</v>
      </c>
    </row>
    <row r="188" spans="1:38" x14ac:dyDescent="0.25">
      <c r="A188" s="16" t="s">
        <v>228</v>
      </c>
      <c r="B188" s="16">
        <v>50</v>
      </c>
      <c r="C188" s="16">
        <v>167.08</v>
      </c>
      <c r="D188" s="16">
        <v>0</v>
      </c>
      <c r="E188" s="16">
        <v>3.48</v>
      </c>
      <c r="F188" s="16">
        <v>0</v>
      </c>
      <c r="G188" s="16">
        <v>86.952003622368125</v>
      </c>
      <c r="H188">
        <v>100</v>
      </c>
      <c r="I188">
        <f t="shared" si="152"/>
        <v>97.5</v>
      </c>
      <c r="J188">
        <v>2.5</v>
      </c>
      <c r="K188">
        <f>B188*C188/Constants!$M$14</f>
        <v>97.037983505633633</v>
      </c>
      <c r="L188">
        <f>B188*D188/Constants!$M$9</f>
        <v>0</v>
      </c>
      <c r="M188">
        <f>B188*E188/Constants!$M$11</f>
        <v>2.3488120950323976</v>
      </c>
      <c r="N188">
        <f>B188*F188/Constants!$M$15</f>
        <v>0</v>
      </c>
      <c r="O188">
        <f>G188*H188/Constants!$M$12</f>
        <v>96.527535104760346</v>
      </c>
      <c r="P188" s="20">
        <f>K188*Constants!$G$14</f>
        <v>388.15193402253453</v>
      </c>
      <c r="Q188" s="20">
        <f>L188*Constants!$G$9</f>
        <v>0</v>
      </c>
      <c r="R188" s="20">
        <f>M188*Constants!$G$11</f>
        <v>7.0464362850971929</v>
      </c>
      <c r="S188" s="20">
        <f>N188*Constants!$G$15</f>
        <v>0</v>
      </c>
      <c r="T188" s="20">
        <f>O188*Constants!$G$12</f>
        <v>289.58260531428107</v>
      </c>
      <c r="U188">
        <f t="shared" si="153"/>
        <v>37.844813567197114</v>
      </c>
      <c r="V188">
        <f t="shared" si="154"/>
        <v>0</v>
      </c>
      <c r="W188">
        <f t="shared" si="155"/>
        <v>0.68702753779697623</v>
      </c>
      <c r="X188">
        <f t="shared" si="156"/>
        <v>0</v>
      </c>
      <c r="Y188">
        <f t="shared" si="157"/>
        <v>28.234304018142403</v>
      </c>
      <c r="Z188" s="19">
        <f t="shared" si="158"/>
        <v>0.97037983505633629</v>
      </c>
      <c r="AA188" s="19">
        <f t="shared" si="159"/>
        <v>0</v>
      </c>
      <c r="AB188" s="19">
        <f t="shared" si="160"/>
        <v>1.761609071274298E-2</v>
      </c>
      <c r="AC188" s="19">
        <f t="shared" si="161"/>
        <v>0</v>
      </c>
      <c r="AD188" s="19">
        <f t="shared" si="162"/>
        <v>0.72395651328570265</v>
      </c>
      <c r="AF188">
        <f>U198-U186+Z198-Z186</f>
        <v>-32.12144267626902</v>
      </c>
      <c r="AG188">
        <f>V198-V186+AA198-AA186</f>
        <v>10.411726503696796</v>
      </c>
      <c r="AH188">
        <f>W198-W186+AB198-AB186</f>
        <v>0.65473137149028082</v>
      </c>
      <c r="AI188">
        <f>X198-X186+AC198-AC186</f>
        <v>43.101123595505626</v>
      </c>
      <c r="AJ188">
        <f>Y198-Y186+AD198-AD186</f>
        <v>-25.648997359427149</v>
      </c>
      <c r="AL188" s="18">
        <f>-(AVERAGE(AG188:AG190)+AVERAGE(AH188:AH190)+AVERAGE(AI188:AI190))/(AVERAGE(AF188:AF190)+AVERAGE(AJ188:AJ190))</f>
        <v>0.79824304586947148</v>
      </c>
    </row>
    <row r="189" spans="1:38" x14ac:dyDescent="0.25">
      <c r="A189" s="16" t="s">
        <v>229</v>
      </c>
      <c r="B189" s="16">
        <v>50</v>
      </c>
      <c r="C189" s="16">
        <v>168.2</v>
      </c>
      <c r="D189" s="16">
        <v>0.94</v>
      </c>
      <c r="E189" s="16">
        <v>4.63</v>
      </c>
      <c r="F189" s="16">
        <v>1.22</v>
      </c>
      <c r="G189" s="16">
        <v>86.136970794657017</v>
      </c>
      <c r="H189">
        <v>100</v>
      </c>
      <c r="I189">
        <f t="shared" si="152"/>
        <v>95</v>
      </c>
      <c r="J189">
        <v>2.5</v>
      </c>
      <c r="K189">
        <f>B189*C189/Constants!$M$14</f>
        <v>97.688465559298407</v>
      </c>
      <c r="L189">
        <f>B189*D189/Constants!$M$9</f>
        <v>0.7826550323053354</v>
      </c>
      <c r="M189">
        <f>B189*E189/Constants!$M$11</f>
        <v>3.125</v>
      </c>
      <c r="N189">
        <f>B189*F189/Constants!$M$15</f>
        <v>0.69231642265350135</v>
      </c>
      <c r="O189">
        <f>G189*H189/Constants!$M$12</f>
        <v>95.62274732977022</v>
      </c>
      <c r="P189" s="20">
        <f>K189*Constants!$G$14</f>
        <v>390.75386223719363</v>
      </c>
      <c r="Q189" s="20">
        <f>L189*Constants!$G$9</f>
        <v>1.5653100646106708</v>
      </c>
      <c r="R189" s="20">
        <f>M189*Constants!$G$11</f>
        <v>9.375</v>
      </c>
      <c r="S189" s="20">
        <f>N189*Constants!$G$15</f>
        <v>2.7692656906140054</v>
      </c>
      <c r="T189" s="20">
        <f>O189*Constants!$G$12</f>
        <v>286.86824198931066</v>
      </c>
      <c r="U189">
        <f t="shared" si="153"/>
        <v>37.121616912533398</v>
      </c>
      <c r="V189">
        <f t="shared" si="154"/>
        <v>0.14870445613801372</v>
      </c>
      <c r="W189">
        <f t="shared" si="155"/>
        <v>0.890625</v>
      </c>
      <c r="X189">
        <f t="shared" si="156"/>
        <v>0.26308024060833052</v>
      </c>
      <c r="Y189">
        <f t="shared" si="157"/>
        <v>27.252482988984514</v>
      </c>
      <c r="Z189" s="19">
        <f>P189*J189/1000+Z186</f>
        <v>1.8476594261819026</v>
      </c>
      <c r="AA189" s="19">
        <f>Q189*J189/1000+AA186</f>
        <v>3.9132751615266774E-3</v>
      </c>
      <c r="AB189" s="19">
        <f>R189*J189/1000+AB186</f>
        <v>2.34375E-2</v>
      </c>
      <c r="AC189" s="19">
        <f>S189*J189/1000+AC186</f>
        <v>6.9231642265350137E-3</v>
      </c>
      <c r="AD189" s="19">
        <f>T189*J189/1000+AD186</f>
        <v>1.3972072116813332</v>
      </c>
      <c r="AF189">
        <f t="shared" ref="AF189:AF190" si="163">U199-U187+Z199-Z187</f>
        <v>-6.7661168544546415</v>
      </c>
      <c r="AG189">
        <f t="shared" ref="AG189:AG190" si="164">V199-V187+AA199-AA187</f>
        <v>2.3030456937320989</v>
      </c>
      <c r="AH189">
        <f t="shared" ref="AH189:AH190" si="165">W199-W187+AB199-AB187</f>
        <v>2.166576673866091E-2</v>
      </c>
      <c r="AI189">
        <f t="shared" ref="AI189:AI190" si="166">X199-X187+AC199-AC187</f>
        <v>1.3949608443990467</v>
      </c>
      <c r="AJ189">
        <f t="shared" ref="AJ189:AJ190" si="167">Y199-Y187+AD199-AD187</f>
        <v>-12.28532150728797</v>
      </c>
      <c r="AL189" s="18">
        <f>-(AVERAGE(AG188,AG190)+AVERAGE(AH188,AH190)+AVERAGE(AI188,AI190))/(AVERAGE(AF188,AF190)+AVERAGE(AJ188,AJ190))</f>
        <v>0.89314849746107172</v>
      </c>
    </row>
    <row r="190" spans="1:38" x14ac:dyDescent="0.25">
      <c r="A190" s="16" t="s">
        <v>230</v>
      </c>
      <c r="B190" s="16">
        <v>50</v>
      </c>
      <c r="C190" s="16">
        <v>150.38999999999999</v>
      </c>
      <c r="D190" s="16">
        <v>1.04</v>
      </c>
      <c r="E190" s="16">
        <v>0</v>
      </c>
      <c r="F190" s="16">
        <v>1.61</v>
      </c>
      <c r="G190" s="16">
        <v>78.009282318315599</v>
      </c>
      <c r="H190">
        <v>100</v>
      </c>
      <c r="I190">
        <f t="shared" si="152"/>
        <v>95</v>
      </c>
      <c r="J190">
        <v>2.5</v>
      </c>
      <c r="K190">
        <f>B190*C190/Constants!$M$14</f>
        <v>87.344639330932736</v>
      </c>
      <c r="L190">
        <f>B190*D190/Constants!$M$9</f>
        <v>0.86591620595483909</v>
      </c>
      <c r="M190">
        <f>B190*E190/Constants!$M$11</f>
        <v>0</v>
      </c>
      <c r="N190">
        <f>B190*F190/Constants!$M$15</f>
        <v>0.91363068891158783</v>
      </c>
      <c r="O190">
        <f>G190*H190/Constants!$M$12</f>
        <v>86.600002573618568</v>
      </c>
      <c r="P190" s="20">
        <f>K190*Constants!$G$14</f>
        <v>349.37855732373094</v>
      </c>
      <c r="Q190" s="20">
        <f>L190*Constants!$G$9</f>
        <v>1.7318324119096782</v>
      </c>
      <c r="R190" s="20">
        <f>M190*Constants!$G$11</f>
        <v>0</v>
      </c>
      <c r="S190" s="20">
        <f>N190*Constants!$G$15</f>
        <v>3.6545227556463513</v>
      </c>
      <c r="T190" s="20">
        <f>O190*Constants!$G$12</f>
        <v>259.80000772085572</v>
      </c>
      <c r="U190">
        <f t="shared" si="153"/>
        <v>33.190962945754443</v>
      </c>
      <c r="V190">
        <f t="shared" si="154"/>
        <v>0.16452407913141942</v>
      </c>
      <c r="W190">
        <f t="shared" si="155"/>
        <v>0</v>
      </c>
      <c r="X190">
        <f t="shared" si="156"/>
        <v>0.34717966178640336</v>
      </c>
      <c r="Y190">
        <f t="shared" si="157"/>
        <v>24.681000733481294</v>
      </c>
      <c r="Z190" s="19">
        <f>P190*J190/1000+Z187</f>
        <v>1.9318736206295735</v>
      </c>
      <c r="AA190" s="19">
        <f>Q190*J190/1000+AA187</f>
        <v>4.329581029774196E-3</v>
      </c>
      <c r="AB190" s="19">
        <f>R190*J190/1000+AB187</f>
        <v>0</v>
      </c>
      <c r="AC190" s="19">
        <f>S190*J190/1000+AC187</f>
        <v>9.1363068891158784E-3</v>
      </c>
      <c r="AD190" s="19">
        <f>T190*J190/1000+AD187</f>
        <v>1.4946603949458959</v>
      </c>
      <c r="AF190">
        <f t="shared" si="163"/>
        <v>-35.955627831339292</v>
      </c>
      <c r="AG190">
        <f t="shared" si="164"/>
        <v>9.1323769399853472</v>
      </c>
      <c r="AH190">
        <f t="shared" si="165"/>
        <v>0.1049878509719224</v>
      </c>
      <c r="AI190">
        <f t="shared" si="166"/>
        <v>44.707865168539328</v>
      </c>
      <c r="AJ190">
        <f t="shared" si="167"/>
        <v>-27.32078127117455</v>
      </c>
    </row>
    <row r="191" spans="1:38" x14ac:dyDescent="0.25">
      <c r="A191" s="16" t="s">
        <v>231</v>
      </c>
      <c r="B191" s="16">
        <v>50</v>
      </c>
      <c r="C191" s="16">
        <v>160.56</v>
      </c>
      <c r="D191" s="16">
        <v>1.28</v>
      </c>
      <c r="E191" s="16">
        <v>4.82</v>
      </c>
      <c r="F191" s="16">
        <v>1.17</v>
      </c>
      <c r="G191" s="16">
        <v>82.356124066108222</v>
      </c>
      <c r="H191">
        <v>100</v>
      </c>
      <c r="I191">
        <f t="shared" si="152"/>
        <v>95</v>
      </c>
      <c r="J191">
        <v>2.5</v>
      </c>
      <c r="K191">
        <f>B191*C191/Constants!$M$14</f>
        <v>93.251248693228007</v>
      </c>
      <c r="L191">
        <f>B191*D191/Constants!$M$9</f>
        <v>1.0657430227136482</v>
      </c>
      <c r="M191">
        <f>B191*E191/Constants!$M$11</f>
        <v>3.2532397408207343</v>
      </c>
      <c r="N191">
        <f>B191*F191/Constants!$M$15</f>
        <v>0.66394279877425944</v>
      </c>
      <c r="O191">
        <f>G191*H191/Constants!$M$12</f>
        <v>91.425537373565973</v>
      </c>
      <c r="P191" s="20">
        <f>K191*Constants!$G$14</f>
        <v>373.00499477291203</v>
      </c>
      <c r="Q191" s="20">
        <f>L191*Constants!$G$9</f>
        <v>2.1314860454272964</v>
      </c>
      <c r="R191" s="20">
        <f>M191*Constants!$G$11</f>
        <v>9.759719222462202</v>
      </c>
      <c r="S191" s="20">
        <f>N191*Constants!$G$15</f>
        <v>2.6557711950970377</v>
      </c>
      <c r="T191" s="20">
        <f>O191*Constants!$G$12</f>
        <v>274.27661212069791</v>
      </c>
      <c r="U191">
        <f t="shared" si="153"/>
        <v>35.435474503426647</v>
      </c>
      <c r="V191">
        <f t="shared" si="154"/>
        <v>0.20249117431559316</v>
      </c>
      <c r="W191">
        <f t="shared" si="155"/>
        <v>0.92717332613390924</v>
      </c>
      <c r="X191">
        <f t="shared" si="156"/>
        <v>0.25229826353421858</v>
      </c>
      <c r="Y191">
        <f t="shared" si="157"/>
        <v>26.056278151466302</v>
      </c>
      <c r="Z191" s="19">
        <f t="shared" ref="Z191:Z200" si="168">P191*J191/1000+Z188</f>
        <v>1.9028923219886165</v>
      </c>
      <c r="AA191" s="19">
        <f t="shared" ref="AA191:AA200" si="169">Q191*J191/1000+AA188</f>
        <v>5.3287151135682411E-3</v>
      </c>
      <c r="AB191" s="19">
        <f t="shared" ref="AB191:AB200" si="170">R191*J191/1000+AB188</f>
        <v>4.2015388768898487E-2</v>
      </c>
      <c r="AC191" s="19">
        <f t="shared" ref="AC191:AC200" si="171">S191*J191/1000+AC188</f>
        <v>6.639427987742595E-3</v>
      </c>
      <c r="AD191" s="19">
        <f t="shared" ref="AD191:AD199" si="172">T191*J191/1000+AD188</f>
        <v>1.4096480435874472</v>
      </c>
    </row>
    <row r="192" spans="1:38" x14ac:dyDescent="0.25">
      <c r="A192" s="16" t="s">
        <v>232</v>
      </c>
      <c r="B192" s="16">
        <v>50</v>
      </c>
      <c r="C192" s="16">
        <v>108.44</v>
      </c>
      <c r="D192" s="16">
        <v>24.04</v>
      </c>
      <c r="E192" s="16">
        <v>5.93</v>
      </c>
      <c r="F192" s="16">
        <v>83.09</v>
      </c>
      <c r="G192" s="16">
        <v>18.647724700022639</v>
      </c>
      <c r="H192">
        <v>100</v>
      </c>
      <c r="I192">
        <f t="shared" si="152"/>
        <v>92.5</v>
      </c>
      <c r="J192">
        <v>2.5</v>
      </c>
      <c r="K192">
        <f>B192*C192/Constants!$M$14</f>
        <v>62.980601695899637</v>
      </c>
      <c r="L192">
        <f>B192*D192/Constants!$M$9</f>
        <v>20.015986145340705</v>
      </c>
      <c r="M192">
        <f>B192*E192/Constants!$M$11</f>
        <v>4.0024298056155505</v>
      </c>
      <c r="N192">
        <f>B192*F192/Constants!$M$15</f>
        <v>47.151288162524118</v>
      </c>
      <c r="O192">
        <f>G192*H192/Constants!$M$12</f>
        <v>20.701292961836856</v>
      </c>
      <c r="P192" s="20">
        <f>K192*Constants!$G$14</f>
        <v>251.92240678359855</v>
      </c>
      <c r="Q192" s="20">
        <f>L192*Constants!$G$9</f>
        <v>40.031972290681409</v>
      </c>
      <c r="R192" s="20">
        <f>M192*Constants!$G$11</f>
        <v>12.007289416846652</v>
      </c>
      <c r="S192" s="20">
        <f>N192*Constants!$G$15</f>
        <v>188.60515265009647</v>
      </c>
      <c r="T192" s="20">
        <f>O192*Constants!$G$12</f>
        <v>62.103878885510568</v>
      </c>
      <c r="U192">
        <f t="shared" si="153"/>
        <v>23.302822627482868</v>
      </c>
      <c r="V192">
        <f t="shared" si="154"/>
        <v>3.7029574368880303</v>
      </c>
      <c r="W192">
        <f t="shared" si="155"/>
        <v>1.1106742710583153</v>
      </c>
      <c r="X192">
        <f t="shared" si="156"/>
        <v>17.445976620133923</v>
      </c>
      <c r="Y192">
        <f t="shared" si="157"/>
        <v>5.7446087969097279</v>
      </c>
      <c r="Z192" s="19">
        <f t="shared" si="168"/>
        <v>2.4774654431408987</v>
      </c>
      <c r="AA192" s="19">
        <f t="shared" si="169"/>
        <v>0.1039932058882302</v>
      </c>
      <c r="AB192" s="19">
        <f t="shared" si="170"/>
        <v>5.3455723542116626E-2</v>
      </c>
      <c r="AC192" s="19">
        <f t="shared" si="171"/>
        <v>0.47843604585177618</v>
      </c>
      <c r="AD192" s="19">
        <f t="shared" si="172"/>
        <v>1.5524669088951097</v>
      </c>
    </row>
    <row r="193" spans="1:30" x14ac:dyDescent="0.25">
      <c r="A193" s="16" t="s">
        <v>233</v>
      </c>
      <c r="B193" s="16">
        <v>50</v>
      </c>
      <c r="C193" s="16">
        <v>143.86000000000001</v>
      </c>
      <c r="D193" s="16">
        <v>8.66</v>
      </c>
      <c r="E193" s="16">
        <v>4.28</v>
      </c>
      <c r="F193" s="16">
        <v>3.83</v>
      </c>
      <c r="G193" s="16">
        <v>65.195155082635267</v>
      </c>
      <c r="H193">
        <v>100</v>
      </c>
      <c r="I193">
        <f t="shared" si="152"/>
        <v>92.5</v>
      </c>
      <c r="J193">
        <v>2.5</v>
      </c>
      <c r="K193">
        <f>B193*C193/Constants!$M$14</f>
        <v>83.552096643047975</v>
      </c>
      <c r="L193">
        <f>B193*D193/Constants!$M$9</f>
        <v>7.2104176380470264</v>
      </c>
      <c r="M193">
        <f>B193*E193/Constants!$M$11</f>
        <v>2.888768898488121</v>
      </c>
      <c r="N193">
        <f>B193*F193/Constants!$M$15</f>
        <v>2.1734195891499262</v>
      </c>
      <c r="O193">
        <f>G193*H193/Constants!$M$12</f>
        <v>72.374728111273612</v>
      </c>
      <c r="P193" s="20">
        <f>K193*Constants!$G$14</f>
        <v>334.2083865721919</v>
      </c>
      <c r="Q193" s="20">
        <f>L193*Constants!$G$9</f>
        <v>14.420835276094053</v>
      </c>
      <c r="R193" s="20">
        <f>M193*Constants!$G$11</f>
        <v>8.6663066954643639</v>
      </c>
      <c r="S193" s="20">
        <f>N193*Constants!$G$15</f>
        <v>8.6936783565997047</v>
      </c>
      <c r="T193" s="20">
        <f>O193*Constants!$G$12</f>
        <v>217.12418433382084</v>
      </c>
      <c r="U193">
        <f t="shared" si="153"/>
        <v>30.914275757927751</v>
      </c>
      <c r="V193">
        <f t="shared" si="154"/>
        <v>1.3339272630387</v>
      </c>
      <c r="W193">
        <f t="shared" si="155"/>
        <v>0.8016333693304537</v>
      </c>
      <c r="X193">
        <f t="shared" si="156"/>
        <v>0.80416524798547262</v>
      </c>
      <c r="Y193">
        <f t="shared" si="157"/>
        <v>20.083987050878427</v>
      </c>
      <c r="Z193" s="19">
        <f t="shared" si="168"/>
        <v>2.7673945870600534</v>
      </c>
      <c r="AA193" s="19">
        <f t="shared" si="169"/>
        <v>4.0381669220009325E-2</v>
      </c>
      <c r="AB193" s="19">
        <f t="shared" si="170"/>
        <v>2.166576673866091E-2</v>
      </c>
      <c r="AC193" s="19">
        <f t="shared" si="171"/>
        <v>3.087050278061514E-2</v>
      </c>
      <c r="AD193" s="19">
        <f t="shared" si="172"/>
        <v>2.0374708557804477</v>
      </c>
    </row>
    <row r="194" spans="1:30" x14ac:dyDescent="0.25">
      <c r="A194" s="16" t="s">
        <v>234</v>
      </c>
      <c r="B194" s="16">
        <v>50</v>
      </c>
      <c r="C194" s="16">
        <v>130.47999999999999</v>
      </c>
      <c r="D194" s="16">
        <v>15.78</v>
      </c>
      <c r="E194" s="16">
        <v>4.8099999999999996</v>
      </c>
      <c r="F194" s="16">
        <v>56.83</v>
      </c>
      <c r="G194" s="16">
        <v>27.364047996377629</v>
      </c>
      <c r="H194">
        <v>100</v>
      </c>
      <c r="I194">
        <f t="shared" si="152"/>
        <v>92.5</v>
      </c>
      <c r="J194">
        <v>2.5</v>
      </c>
      <c r="K194">
        <f>B194*C194/Constants!$M$14</f>
        <v>75.781159251945624</v>
      </c>
      <c r="L194">
        <f>B194*D194/Constants!$M$9</f>
        <v>13.138613201891694</v>
      </c>
      <c r="M194">
        <f>B194*E194/Constants!$M$11</f>
        <v>3.2464902807775373</v>
      </c>
      <c r="N194">
        <f>B194*F194/Constants!$M$15</f>
        <v>32.249460901146293</v>
      </c>
      <c r="O194">
        <f>G194*H194/Constants!$M$12</f>
        <v>30.377495555481385</v>
      </c>
      <c r="P194" s="20">
        <f>K194*Constants!$G$14</f>
        <v>303.1246370077825</v>
      </c>
      <c r="Q194" s="20">
        <f>L194*Constants!$G$9</f>
        <v>26.277226403783388</v>
      </c>
      <c r="R194" s="20">
        <f>M194*Constants!$G$11</f>
        <v>9.7394708423326115</v>
      </c>
      <c r="S194" s="20">
        <f>N194*Constants!$G$15</f>
        <v>128.99784360458517</v>
      </c>
      <c r="T194" s="20">
        <f>O194*Constants!$G$12</f>
        <v>91.132486666444152</v>
      </c>
      <c r="U194">
        <f t="shared" si="153"/>
        <v>28.039028923219881</v>
      </c>
      <c r="V194">
        <f t="shared" si="154"/>
        <v>2.4306434423499632</v>
      </c>
      <c r="W194">
        <f t="shared" si="155"/>
        <v>0.9009010529157665</v>
      </c>
      <c r="X194">
        <f t="shared" si="156"/>
        <v>11.932300533424128</v>
      </c>
      <c r="Y194">
        <f t="shared" si="157"/>
        <v>8.4297550166460837</v>
      </c>
      <c r="Z194" s="19">
        <f t="shared" si="168"/>
        <v>2.6607039145080726</v>
      </c>
      <c r="AA194" s="19">
        <f t="shared" si="169"/>
        <v>7.1021781123026706E-2</v>
      </c>
      <c r="AB194" s="19">
        <f t="shared" si="170"/>
        <v>6.6364065874730011E-2</v>
      </c>
      <c r="AC194" s="19">
        <f t="shared" si="171"/>
        <v>0.32913403699920546</v>
      </c>
      <c r="AD194" s="19">
        <f t="shared" si="172"/>
        <v>1.6374792602535577</v>
      </c>
    </row>
    <row r="195" spans="1:30" x14ac:dyDescent="0.25">
      <c r="A195" s="16" t="s">
        <v>235</v>
      </c>
      <c r="B195" s="16">
        <v>50</v>
      </c>
      <c r="C195" s="16">
        <v>1.8</v>
      </c>
      <c r="D195" s="16">
        <v>70.84</v>
      </c>
      <c r="E195" s="16">
        <v>5.74</v>
      </c>
      <c r="F195" s="16">
        <v>233.57</v>
      </c>
      <c r="G195" s="16">
        <v>0</v>
      </c>
      <c r="H195">
        <v>100</v>
      </c>
      <c r="I195">
        <f t="shared" si="152"/>
        <v>90</v>
      </c>
      <c r="J195">
        <v>2.5</v>
      </c>
      <c r="K195">
        <f>B195*C195/Constants!$M$14</f>
        <v>1.0454175862469508</v>
      </c>
      <c r="L195">
        <f>B195*D195/Constants!$M$9</f>
        <v>58.982215413308467</v>
      </c>
      <c r="M195">
        <f>B195*E195/Constants!$M$11</f>
        <v>3.8741900647948166</v>
      </c>
      <c r="N195">
        <f>B195*F195/Constants!$M$15</f>
        <v>132.54454658949041</v>
      </c>
      <c r="O195">
        <f>G195*H195/Constants!$M$12</f>
        <v>0</v>
      </c>
      <c r="P195" s="20">
        <f>K195*Constants!$G$14</f>
        <v>4.1816703449878032</v>
      </c>
      <c r="Q195" s="20">
        <f>L195*Constants!$G$9</f>
        <v>117.96443082661693</v>
      </c>
      <c r="R195" s="20">
        <f>M195*Constants!$G$11</f>
        <v>11.622570194384449</v>
      </c>
      <c r="S195" s="20">
        <f>N195*Constants!$G$15</f>
        <v>530.17818635796164</v>
      </c>
      <c r="T195" s="20">
        <f>O195*Constants!$G$12</f>
        <v>0</v>
      </c>
      <c r="U195">
        <f t="shared" si="153"/>
        <v>0.37635033104890225</v>
      </c>
      <c r="V195">
        <f t="shared" si="154"/>
        <v>10.616798774395523</v>
      </c>
      <c r="W195">
        <f t="shared" si="155"/>
        <v>1.0460313174946005</v>
      </c>
      <c r="X195">
        <f t="shared" si="156"/>
        <v>47.716036772216547</v>
      </c>
      <c r="Y195">
        <f t="shared" si="157"/>
        <v>0</v>
      </c>
      <c r="Z195" s="19">
        <f t="shared" si="168"/>
        <v>2.4879196190033683</v>
      </c>
      <c r="AA195" s="19">
        <f t="shared" si="169"/>
        <v>0.39890428295477254</v>
      </c>
      <c r="AB195" s="19">
        <f t="shared" si="170"/>
        <v>8.2512149028077755E-2</v>
      </c>
      <c r="AC195" s="19">
        <f t="shared" si="171"/>
        <v>1.8038815117466804</v>
      </c>
      <c r="AD195" s="19">
        <f t="shared" si="172"/>
        <v>1.5524669088951097</v>
      </c>
    </row>
    <row r="196" spans="1:30" x14ac:dyDescent="0.25">
      <c r="A196" s="16" t="s">
        <v>236</v>
      </c>
      <c r="B196" s="16">
        <v>50</v>
      </c>
      <c r="C196" s="16">
        <v>148.04</v>
      </c>
      <c r="D196" s="16">
        <v>11.07</v>
      </c>
      <c r="E196" s="16">
        <v>0</v>
      </c>
      <c r="F196" s="16">
        <v>4.58</v>
      </c>
      <c r="G196" s="16">
        <v>68.885442608105052</v>
      </c>
      <c r="H196">
        <v>100</v>
      </c>
      <c r="I196">
        <f t="shared" si="152"/>
        <v>90</v>
      </c>
      <c r="J196">
        <v>2.5</v>
      </c>
      <c r="K196">
        <f>B196*C196/Constants!$M$14</f>
        <v>85.979788593332557</v>
      </c>
      <c r="L196">
        <f>B196*D196/Constants!$M$9</f>
        <v>9.2170119230000669</v>
      </c>
      <c r="M196">
        <f>B196*E196/Constants!$M$11</f>
        <v>0</v>
      </c>
      <c r="N196">
        <f>B196*F196/Constants!$M$15</f>
        <v>2.5990239473385541</v>
      </c>
      <c r="O196">
        <f>G196*H196/Constants!$M$12</f>
        <v>76.471406092478958</v>
      </c>
      <c r="P196" s="20">
        <f>K196*Constants!$G$14</f>
        <v>343.91915437333023</v>
      </c>
      <c r="Q196" s="20">
        <f>L196*Constants!$G$9</f>
        <v>18.434023846000134</v>
      </c>
      <c r="R196" s="20">
        <f>M196*Constants!$G$11</f>
        <v>0</v>
      </c>
      <c r="S196" s="20">
        <f>N196*Constants!$G$15</f>
        <v>10.396095789354217</v>
      </c>
      <c r="T196" s="20">
        <f>O196*Constants!$G$12</f>
        <v>229.41421827743687</v>
      </c>
      <c r="U196">
        <f t="shared" si="153"/>
        <v>30.952723893599718</v>
      </c>
      <c r="V196">
        <f t="shared" si="154"/>
        <v>1.6590621461400121</v>
      </c>
      <c r="W196">
        <f t="shared" si="155"/>
        <v>0</v>
      </c>
      <c r="X196">
        <f t="shared" si="156"/>
        <v>0.9356486210418794</v>
      </c>
      <c r="Y196">
        <f t="shared" si="157"/>
        <v>20.64727964496932</v>
      </c>
      <c r="Z196" s="19">
        <f t="shared" si="168"/>
        <v>3.6271924729933791</v>
      </c>
      <c r="AA196" s="19">
        <f t="shared" si="169"/>
        <v>8.6466728835009665E-2</v>
      </c>
      <c r="AB196" s="19">
        <f t="shared" si="170"/>
        <v>2.166576673866091E-2</v>
      </c>
      <c r="AC196" s="19">
        <f t="shared" si="171"/>
        <v>5.6860742254000687E-2</v>
      </c>
      <c r="AD196" s="19">
        <f t="shared" si="172"/>
        <v>2.61100640147404</v>
      </c>
    </row>
    <row r="197" spans="1:30" x14ac:dyDescent="0.25">
      <c r="A197" s="16" t="s">
        <v>237</v>
      </c>
      <c r="B197" s="16">
        <v>50</v>
      </c>
      <c r="C197" s="16">
        <v>1.84</v>
      </c>
      <c r="D197" s="16">
        <v>51.17</v>
      </c>
      <c r="E197" s="16">
        <v>4.2699999999999996</v>
      </c>
      <c r="F197" s="16">
        <v>196.7</v>
      </c>
      <c r="G197" s="16">
        <v>0</v>
      </c>
      <c r="H197">
        <v>100</v>
      </c>
      <c r="I197">
        <f t="shared" si="152"/>
        <v>90</v>
      </c>
      <c r="J197">
        <v>2.5</v>
      </c>
      <c r="K197">
        <f>B197*C197/Constants!$M$14</f>
        <v>1.0686490881635498</v>
      </c>
      <c r="L197">
        <f>B197*D197/Constants!$M$9</f>
        <v>42.604742556451079</v>
      </c>
      <c r="M197">
        <f>B197*E197/Constants!$M$11</f>
        <v>2.882019438444924</v>
      </c>
      <c r="N197">
        <f>B197*F197/Constants!$M$15</f>
        <v>111.62183634093746</v>
      </c>
      <c r="O197">
        <f>G197*H197/Constants!$M$12</f>
        <v>0</v>
      </c>
      <c r="P197" s="20">
        <f>K197*Constants!$G$14</f>
        <v>4.274596352654199</v>
      </c>
      <c r="Q197" s="20">
        <f>L197*Constants!$G$9</f>
        <v>85.209485112902158</v>
      </c>
      <c r="R197" s="20">
        <f>M197*Constants!$G$11</f>
        <v>8.6460583153347716</v>
      </c>
      <c r="S197" s="20">
        <f>N197*Constants!$G$15</f>
        <v>446.48734536374985</v>
      </c>
      <c r="T197" s="20">
        <f>O197*Constants!$G$12</f>
        <v>0</v>
      </c>
      <c r="U197">
        <f t="shared" si="153"/>
        <v>0.38471367173887788</v>
      </c>
      <c r="V197">
        <f t="shared" si="154"/>
        <v>7.6688536601611936</v>
      </c>
      <c r="W197">
        <f t="shared" si="155"/>
        <v>0.77814524838012944</v>
      </c>
      <c r="X197">
        <f t="shared" si="156"/>
        <v>40.183861082737486</v>
      </c>
      <c r="Y197">
        <f t="shared" si="157"/>
        <v>0</v>
      </c>
      <c r="Z197" s="19">
        <f t="shared" si="168"/>
        <v>2.6713904053897082</v>
      </c>
      <c r="AA197" s="19">
        <f t="shared" si="169"/>
        <v>0.28404549390528211</v>
      </c>
      <c r="AB197" s="19">
        <f t="shared" si="170"/>
        <v>8.7979211663066936E-2</v>
      </c>
      <c r="AC197" s="19">
        <f t="shared" si="171"/>
        <v>1.4453524004085803</v>
      </c>
      <c r="AD197" s="19">
        <f t="shared" si="172"/>
        <v>1.6374792602535577</v>
      </c>
    </row>
    <row r="198" spans="1:30" x14ac:dyDescent="0.25">
      <c r="A198" s="16" t="s">
        <v>238</v>
      </c>
      <c r="B198" s="16">
        <v>50</v>
      </c>
      <c r="C198" s="16">
        <v>1.06</v>
      </c>
      <c r="D198" s="16">
        <v>66.81</v>
      </c>
      <c r="E198" s="16">
        <v>3.14</v>
      </c>
      <c r="F198" s="16">
        <v>202.15</v>
      </c>
      <c r="G198" s="16">
        <v>0</v>
      </c>
      <c r="H198">
        <v>100</v>
      </c>
      <c r="I198">
        <f t="shared" si="152"/>
        <v>87.5</v>
      </c>
      <c r="J198">
        <v>2.5</v>
      </c>
      <c r="K198">
        <f>B198*C198/Constants!$M$14</f>
        <v>0.6156348007898711</v>
      </c>
      <c r="L198">
        <f>B198*D198/Constants!$M$9</f>
        <v>55.626790115233462</v>
      </c>
      <c r="M198">
        <f>B198*E198/Constants!$M$11</f>
        <v>2.1193304535637147</v>
      </c>
      <c r="N198">
        <f>B198*F198/Constants!$M$15</f>
        <v>114.71456134377483</v>
      </c>
      <c r="O198">
        <f>G198*H198/Constants!$M$12</f>
        <v>0</v>
      </c>
      <c r="P198" s="20">
        <f>K198*Constants!$G$14</f>
        <v>2.4625392031594844</v>
      </c>
      <c r="Q198" s="20">
        <f>L198*Constants!$G$9</f>
        <v>111.25358023046692</v>
      </c>
      <c r="R198" s="20">
        <f>M198*Constants!$G$11</f>
        <v>6.3579913606911447</v>
      </c>
      <c r="S198" s="20">
        <f>N198*Constants!$G$15</f>
        <v>458.85824537509933</v>
      </c>
      <c r="T198" s="20">
        <f>O198*Constants!$G$12</f>
        <v>0</v>
      </c>
      <c r="U198">
        <f t="shared" si="153"/>
        <v>0.21547218027645487</v>
      </c>
      <c r="V198">
        <f t="shared" si="154"/>
        <v>9.7346882701658561</v>
      </c>
      <c r="W198">
        <f t="shared" si="155"/>
        <v>0.5563242440604752</v>
      </c>
      <c r="X198">
        <f t="shared" si="156"/>
        <v>40.150096470321195</v>
      </c>
      <c r="Y198">
        <f t="shared" si="157"/>
        <v>0</v>
      </c>
      <c r="Z198" s="19">
        <f t="shared" si="168"/>
        <v>2.4940759670112671</v>
      </c>
      <c r="AA198" s="19">
        <f t="shared" si="169"/>
        <v>0.67703823353093984</v>
      </c>
      <c r="AB198" s="19">
        <f t="shared" si="170"/>
        <v>9.8407127429805619E-2</v>
      </c>
      <c r="AC198" s="19">
        <f t="shared" si="171"/>
        <v>2.9510271251844289</v>
      </c>
      <c r="AD198" s="19">
        <f t="shared" si="172"/>
        <v>1.5524669088951097</v>
      </c>
    </row>
    <row r="199" spans="1:30" x14ac:dyDescent="0.25">
      <c r="A199" s="16" t="s">
        <v>239</v>
      </c>
      <c r="B199" s="16">
        <v>50</v>
      </c>
      <c r="C199" s="16">
        <v>152.78</v>
      </c>
      <c r="D199" s="16">
        <v>14.79</v>
      </c>
      <c r="E199" s="16">
        <v>0</v>
      </c>
      <c r="F199" s="16">
        <v>6.55</v>
      </c>
      <c r="G199" s="16">
        <v>63.08965361104822</v>
      </c>
      <c r="H199">
        <v>100</v>
      </c>
      <c r="I199">
        <f t="shared" si="152"/>
        <v>87.5</v>
      </c>
      <c r="J199">
        <v>2.5</v>
      </c>
      <c r="K199">
        <f>B199*C199/Constants!$M$14</f>
        <v>88.732721570449527</v>
      </c>
      <c r="L199">
        <f>B199*D199/Constants!$M$9</f>
        <v>12.314327582761607</v>
      </c>
      <c r="M199">
        <f>B199*E199/Constants!$M$11</f>
        <v>0</v>
      </c>
      <c r="N199">
        <f>B199*F199/Constants!$M$15</f>
        <v>3.7169447281806831</v>
      </c>
      <c r="O199">
        <f>G199*H199/Constants!$M$12</f>
        <v>70.037359692549089</v>
      </c>
      <c r="P199" s="20">
        <f>K199*Constants!$G$14</f>
        <v>354.93088628179811</v>
      </c>
      <c r="Q199" s="20">
        <f>L199*Constants!$G$9</f>
        <v>24.628655165523213</v>
      </c>
      <c r="R199" s="20">
        <f>M199*Constants!$G$11</f>
        <v>0</v>
      </c>
      <c r="S199" s="20">
        <f>N199*Constants!$G$15</f>
        <v>14.867778912722732</v>
      </c>
      <c r="T199" s="20">
        <f>O199*Constants!$G$12</f>
        <v>210.11207907764725</v>
      </c>
      <c r="U199">
        <f t="shared" si="153"/>
        <v>31.056452549657333</v>
      </c>
      <c r="V199">
        <f t="shared" si="154"/>
        <v>2.1550073269832812</v>
      </c>
      <c r="W199">
        <f t="shared" si="155"/>
        <v>0</v>
      </c>
      <c r="X199">
        <f t="shared" si="156"/>
        <v>1.3009306548632391</v>
      </c>
      <c r="Y199">
        <f t="shared" si="157"/>
        <v>18.384806919294132</v>
      </c>
      <c r="Z199" s="19">
        <f t="shared" si="168"/>
        <v>4.5145196886978747</v>
      </c>
      <c r="AA199" s="19">
        <f t="shared" si="169"/>
        <v>0.14803836674881771</v>
      </c>
      <c r="AB199" s="19">
        <f t="shared" si="170"/>
        <v>2.166576673866091E-2</v>
      </c>
      <c r="AC199" s="19">
        <f t="shared" si="171"/>
        <v>9.4030189535807523E-2</v>
      </c>
      <c r="AD199" s="19">
        <f t="shared" si="172"/>
        <v>3.1362865991681579</v>
      </c>
    </row>
    <row r="200" spans="1:30" x14ac:dyDescent="0.25">
      <c r="A200" s="16" t="s">
        <v>240</v>
      </c>
      <c r="B200" s="16">
        <v>50</v>
      </c>
      <c r="C200" s="16">
        <v>0.9</v>
      </c>
      <c r="D200" s="16">
        <v>59.04</v>
      </c>
      <c r="E200" s="16">
        <v>3.96</v>
      </c>
      <c r="F200" s="16">
        <v>211.77</v>
      </c>
      <c r="G200" s="16">
        <v>0</v>
      </c>
      <c r="H200">
        <v>100</v>
      </c>
      <c r="I200">
        <f t="shared" si="152"/>
        <v>87.5</v>
      </c>
      <c r="J200">
        <v>2.5</v>
      </c>
      <c r="K200">
        <f>B200*C200/Constants!$M$14</f>
        <v>0.5227087931234754</v>
      </c>
      <c r="L200">
        <f>B200*D200/Constants!$M$9</f>
        <v>49.157396922667026</v>
      </c>
      <c r="M200">
        <f>B200*E200/Constants!$M$11</f>
        <v>2.6727861771058317</v>
      </c>
      <c r="N200">
        <f>B200*F200/Constants!$M$15</f>
        <v>120.17364657814096</v>
      </c>
      <c r="O200">
        <f>G200*H200/Constants!$M$12</f>
        <v>0</v>
      </c>
      <c r="P200" s="20">
        <f>K200*Constants!$G$14</f>
        <v>2.0908351724939016</v>
      </c>
      <c r="Q200" s="20">
        <f>L200*Constants!$G$9</f>
        <v>98.314793845334052</v>
      </c>
      <c r="R200" s="20">
        <f>M200*Constants!$G$11</f>
        <v>8.0183585313174959</v>
      </c>
      <c r="S200" s="20">
        <f>N200*Constants!$G$15</f>
        <v>480.69458631256384</v>
      </c>
      <c r="T200" s="20">
        <f>O200*Constants!$G$12</f>
        <v>0</v>
      </c>
      <c r="U200">
        <f t="shared" si="153"/>
        <v>0.18294807759321641</v>
      </c>
      <c r="V200">
        <f t="shared" si="154"/>
        <v>8.6025444614667297</v>
      </c>
      <c r="W200">
        <f t="shared" si="155"/>
        <v>0.70160637149028093</v>
      </c>
      <c r="X200">
        <f t="shared" si="156"/>
        <v>42.060776302349339</v>
      </c>
      <c r="Y200">
        <f t="shared" si="157"/>
        <v>0</v>
      </c>
      <c r="Z200" s="19">
        <f t="shared" si="168"/>
        <v>2.676617493320943</v>
      </c>
      <c r="AA200" s="19">
        <f t="shared" si="169"/>
        <v>0.52983247851861726</v>
      </c>
      <c r="AB200" s="19">
        <f t="shared" si="170"/>
        <v>0.10802510799136067</v>
      </c>
      <c r="AC200" s="19">
        <f t="shared" si="171"/>
        <v>2.6470888661899901</v>
      </c>
      <c r="AD200" s="19">
        <f>T200*J200/1000+AD197</f>
        <v>1.6374792602535577</v>
      </c>
    </row>
    <row r="203" spans="1:30" x14ac:dyDescent="0.25">
      <c r="A203" t="s">
        <v>50</v>
      </c>
      <c r="B203" t="s">
        <v>244</v>
      </c>
      <c r="Q203" s="19" t="s">
        <v>81</v>
      </c>
      <c r="R203" s="19"/>
      <c r="S203" s="19"/>
    </row>
    <row r="204" spans="1:30" ht="15.75" x14ac:dyDescent="0.25">
      <c r="A204" s="11" t="s">
        <v>243</v>
      </c>
      <c r="C204" t="s">
        <v>70</v>
      </c>
      <c r="D204" t="s">
        <v>70</v>
      </c>
      <c r="E204" t="s">
        <v>70</v>
      </c>
      <c r="F204" t="s">
        <v>71</v>
      </c>
      <c r="G204" t="s">
        <v>71</v>
      </c>
      <c r="H204" t="s">
        <v>75</v>
      </c>
      <c r="I204" t="s">
        <v>75</v>
      </c>
      <c r="J204" t="s">
        <v>75</v>
      </c>
      <c r="K204" t="s">
        <v>80</v>
      </c>
      <c r="L204" t="s">
        <v>80</v>
      </c>
      <c r="M204" t="s">
        <v>80</v>
      </c>
      <c r="N204" t="s">
        <v>79</v>
      </c>
      <c r="O204" t="s">
        <v>79</v>
      </c>
      <c r="P204" t="s">
        <v>79</v>
      </c>
      <c r="Q204" s="19" t="s">
        <v>79</v>
      </c>
      <c r="R204" s="19" t="s">
        <v>79</v>
      </c>
      <c r="S204" s="19" t="s">
        <v>79</v>
      </c>
    </row>
    <row r="205" spans="1:30" x14ac:dyDescent="0.25">
      <c r="A205" s="16"/>
      <c r="B205" s="16" t="s">
        <v>76</v>
      </c>
      <c r="C205" s="16" t="s">
        <v>52</v>
      </c>
      <c r="D205" s="16" t="s">
        <v>68</v>
      </c>
      <c r="E205" s="16" t="s">
        <v>138</v>
      </c>
      <c r="F205" t="s">
        <v>72</v>
      </c>
      <c r="G205" t="s">
        <v>118</v>
      </c>
      <c r="H205" t="s">
        <v>52</v>
      </c>
      <c r="I205" t="s">
        <v>68</v>
      </c>
      <c r="J205" t="s">
        <v>138</v>
      </c>
      <c r="K205" s="20" t="s">
        <v>52</v>
      </c>
      <c r="L205" s="20" t="s">
        <v>68</v>
      </c>
      <c r="M205" s="20" t="s">
        <v>138</v>
      </c>
      <c r="N205" t="s">
        <v>52</v>
      </c>
      <c r="O205" t="s">
        <v>68</v>
      </c>
      <c r="P205" t="s">
        <v>138</v>
      </c>
      <c r="Q205" s="19" t="s">
        <v>52</v>
      </c>
      <c r="R205" s="19" t="s">
        <v>68</v>
      </c>
      <c r="S205" s="19" t="s">
        <v>138</v>
      </c>
    </row>
    <row r="206" spans="1:30" x14ac:dyDescent="0.25">
      <c r="A206" s="16" t="s">
        <v>245</v>
      </c>
      <c r="B206" s="16">
        <v>50</v>
      </c>
      <c r="C206" s="16">
        <v>162.38999999999999</v>
      </c>
      <c r="D206" s="16">
        <v>2.61</v>
      </c>
      <c r="E206" s="16">
        <v>0.94</v>
      </c>
      <c r="F206">
        <f>F4</f>
        <v>97.5</v>
      </c>
      <c r="G206">
        <v>2.5</v>
      </c>
      <c r="H206">
        <f>B206*C206/Constants!$M$14</f>
        <v>94.314089905912397</v>
      </c>
      <c r="I206">
        <f>B206*D206/Constants!$M$9</f>
        <v>2.1731166322520483</v>
      </c>
      <c r="J206">
        <f>B206*E206/Constants!$M$15</f>
        <v>0.53342412892974689</v>
      </c>
      <c r="K206" s="20">
        <f>H206*Constants!$G$14</f>
        <v>377.25635962364959</v>
      </c>
      <c r="L206" s="20">
        <f>I206*Constants!$G$9</f>
        <v>4.3462332645040966</v>
      </c>
      <c r="M206" s="20">
        <f>J206*Constants!$G$15</f>
        <v>2.1336965157189876</v>
      </c>
      <c r="N206">
        <f>K206*F206/1000</f>
        <v>36.782495063305831</v>
      </c>
      <c r="O206">
        <f>L206*F206/1000</f>
        <v>0.42375774328914939</v>
      </c>
      <c r="P206">
        <f>M206*F206/1000</f>
        <v>0.20803541028260128</v>
      </c>
      <c r="Q206" s="19">
        <f>K206*G206/1000</f>
        <v>0.94314089905912402</v>
      </c>
      <c r="R206" s="19">
        <f>L206*G206/1000</f>
        <v>1.0865583161260241E-2</v>
      </c>
      <c r="S206" s="19">
        <f>M206*G206/1000</f>
        <v>5.3342412892974688E-3</v>
      </c>
      <c r="U206" s="10" t="s">
        <v>99</v>
      </c>
    </row>
    <row r="207" spans="1:30" x14ac:dyDescent="0.25">
      <c r="A207" s="16" t="s">
        <v>246</v>
      </c>
      <c r="B207" s="16">
        <v>50</v>
      </c>
      <c r="C207" s="16">
        <v>170.33</v>
      </c>
      <c r="D207" s="16">
        <v>0</v>
      </c>
      <c r="E207" s="16">
        <v>0</v>
      </c>
      <c r="F207">
        <f t="shared" ref="F207:F220" si="173">F5</f>
        <v>97.5</v>
      </c>
      <c r="G207">
        <v>2.5</v>
      </c>
      <c r="H207">
        <f>B207*C207/Constants!$M$14</f>
        <v>98.925543036357297</v>
      </c>
      <c r="I207">
        <f>B207*D207/Constants!$M$9</f>
        <v>0</v>
      </c>
      <c r="J207">
        <f>B207*E207/Constants!$M$15</f>
        <v>0</v>
      </c>
      <c r="K207" s="20">
        <f>H207*Constants!$G$14</f>
        <v>395.70217214542919</v>
      </c>
      <c r="L207" s="20">
        <f>I207*Constants!$G$9</f>
        <v>0</v>
      </c>
      <c r="M207" s="20">
        <f>J207*Constants!$G$15</f>
        <v>0</v>
      </c>
      <c r="N207">
        <f t="shared" ref="N207:N220" si="174">K207*F207/1000</f>
        <v>38.580961784179344</v>
      </c>
      <c r="O207">
        <f t="shared" ref="O207:O220" si="175">L207*F207/1000</f>
        <v>0</v>
      </c>
      <c r="P207">
        <f t="shared" ref="P207:P220" si="176">M207*F207/1000</f>
        <v>0</v>
      </c>
      <c r="Q207" s="19">
        <f t="shared" ref="Q207:Q208" si="177">K207*G207/1000</f>
        <v>0.989255430363573</v>
      </c>
      <c r="R207" s="19">
        <f t="shared" ref="R207:R208" si="178">L207*G207/1000</f>
        <v>0</v>
      </c>
      <c r="S207" s="19">
        <f t="shared" ref="S207:S208" si="179">M207*G207/1000</f>
        <v>0</v>
      </c>
      <c r="U207" t="s">
        <v>79</v>
      </c>
    </row>
    <row r="208" spans="1:30" x14ac:dyDescent="0.25">
      <c r="A208" s="16" t="s">
        <v>247</v>
      </c>
      <c r="B208" s="16">
        <v>50</v>
      </c>
      <c r="C208" s="16">
        <v>142.44</v>
      </c>
      <c r="D208" s="16">
        <v>0</v>
      </c>
      <c r="E208" s="16">
        <v>0</v>
      </c>
      <c r="F208">
        <f t="shared" si="173"/>
        <v>97.5</v>
      </c>
      <c r="G208">
        <v>2.5</v>
      </c>
      <c r="H208">
        <f>B208*C208/Constants!$M$14</f>
        <v>82.727378325008715</v>
      </c>
      <c r="I208">
        <f>B208*D208/Constants!$M$9</f>
        <v>0</v>
      </c>
      <c r="J208">
        <f>B208*E208/Constants!$M$15</f>
        <v>0</v>
      </c>
      <c r="K208" s="20">
        <f>H208*Constants!$G$14</f>
        <v>330.90951330003486</v>
      </c>
      <c r="L208" s="20">
        <f>I208*Constants!$G$9</f>
        <v>0</v>
      </c>
      <c r="M208" s="20">
        <f>J208*Constants!$G$15</f>
        <v>0</v>
      </c>
      <c r="N208">
        <f t="shared" si="174"/>
        <v>32.263677546753399</v>
      </c>
      <c r="O208">
        <f t="shared" si="175"/>
        <v>0</v>
      </c>
      <c r="P208">
        <f t="shared" si="176"/>
        <v>0</v>
      </c>
      <c r="Q208" s="19">
        <f t="shared" si="177"/>
        <v>0.82727378325008716</v>
      </c>
      <c r="R208" s="19">
        <f t="shared" si="178"/>
        <v>0</v>
      </c>
      <c r="S208" s="19">
        <f t="shared" si="179"/>
        <v>0</v>
      </c>
      <c r="U208" t="s">
        <v>52</v>
      </c>
      <c r="V208" t="s">
        <v>68</v>
      </c>
      <c r="W208" t="s">
        <v>138</v>
      </c>
    </row>
    <row r="209" spans="1:25" x14ac:dyDescent="0.25">
      <c r="A209" s="16" t="s">
        <v>248</v>
      </c>
      <c r="B209" s="16">
        <v>50</v>
      </c>
      <c r="C209" s="16">
        <v>155.75</v>
      </c>
      <c r="D209" s="16">
        <v>7.24</v>
      </c>
      <c r="E209" s="16">
        <v>4.47</v>
      </c>
      <c r="F209">
        <f t="shared" si="173"/>
        <v>95</v>
      </c>
      <c r="G209">
        <v>2.5</v>
      </c>
      <c r="H209">
        <f>B209*C209/Constants!$M$14</f>
        <v>90.45766058775699</v>
      </c>
      <c r="I209">
        <f>B209*D209/Constants!$M$9</f>
        <v>6.0281089722240724</v>
      </c>
      <c r="J209">
        <f>B209*E209/Constants!$M$15</f>
        <v>2.5366019748042219</v>
      </c>
      <c r="K209" s="20">
        <f>H209*Constants!$G$14</f>
        <v>361.83064235102796</v>
      </c>
      <c r="L209" s="20">
        <f>I209*Constants!$G$9</f>
        <v>12.056217944448145</v>
      </c>
      <c r="M209" s="20">
        <f>J209*Constants!$G$15</f>
        <v>10.146407899216888</v>
      </c>
      <c r="N209">
        <f t="shared" si="174"/>
        <v>34.373911023347652</v>
      </c>
      <c r="O209">
        <f t="shared" si="175"/>
        <v>1.1453407047225737</v>
      </c>
      <c r="P209">
        <f t="shared" si="176"/>
        <v>0.96390875042560431</v>
      </c>
      <c r="Q209" s="19">
        <f>K209*G209/1000+Q206</f>
        <v>1.8477175049366941</v>
      </c>
      <c r="R209" s="19">
        <f>L209*G209/1000+R206</f>
        <v>4.10061280223806E-2</v>
      </c>
      <c r="S209" s="19">
        <f>M209*G209/1000+S206</f>
        <v>3.0700261037339686E-2</v>
      </c>
      <c r="U209">
        <f>N218-N206+Q218-Q206</f>
        <v>-7.5831687768614158</v>
      </c>
      <c r="V209">
        <f>O218-O206+R218-R206</f>
        <v>4.5689152734296945</v>
      </c>
      <c r="W209">
        <f>P218-P206+S218-S206</f>
        <v>3.2205765520372265</v>
      </c>
    </row>
    <row r="210" spans="1:25" x14ac:dyDescent="0.25">
      <c r="A210" s="16" t="s">
        <v>249</v>
      </c>
      <c r="B210" s="16">
        <v>50</v>
      </c>
      <c r="C210" s="16">
        <v>149.4</v>
      </c>
      <c r="D210" s="16">
        <v>7.92</v>
      </c>
      <c r="E210" s="16">
        <v>5.43</v>
      </c>
      <c r="F210">
        <f t="shared" si="173"/>
        <v>95</v>
      </c>
      <c r="G210">
        <v>2.5</v>
      </c>
      <c r="H210">
        <f>B210*C210/Constants!$M$14</f>
        <v>86.76965965849692</v>
      </c>
      <c r="I210">
        <f>B210*D210/Constants!$M$9</f>
        <v>6.5942849530406979</v>
      </c>
      <c r="J210">
        <f>B210*E210/Constants!$M$15</f>
        <v>3.0813755532856657</v>
      </c>
      <c r="K210" s="20">
        <f>H210*Constants!$G$14</f>
        <v>347.07863863398768</v>
      </c>
      <c r="L210" s="20">
        <f>I210*Constants!$G$9</f>
        <v>13.188569906081396</v>
      </c>
      <c r="M210" s="20">
        <f>J210*Constants!$G$15</f>
        <v>12.325502213142663</v>
      </c>
      <c r="N210">
        <f t="shared" si="174"/>
        <v>32.97247067022883</v>
      </c>
      <c r="O210">
        <f t="shared" si="175"/>
        <v>1.2529141410777327</v>
      </c>
      <c r="P210">
        <f t="shared" si="176"/>
        <v>1.1709227102485529</v>
      </c>
      <c r="Q210" s="19">
        <f>K210*G210/1000+Q207</f>
        <v>1.8569520269485422</v>
      </c>
      <c r="R210" s="19">
        <f>L210*G210/1000+R207</f>
        <v>3.297142476520349E-2</v>
      </c>
      <c r="S210" s="19">
        <f>M210*G210/1000+S207</f>
        <v>3.0813755532856656E-2</v>
      </c>
      <c r="U210">
        <f t="shared" ref="U210" si="180">N219-N207+Q219-Q207</f>
        <v>-9.5227087931234724</v>
      </c>
      <c r="V210">
        <f t="shared" ref="V210:V211" si="181">O219-O207+R219-R207</f>
        <v>4.6995936854725899</v>
      </c>
      <c r="W210">
        <f t="shared" ref="W210:W211" si="182">P219-P207+S219-S207</f>
        <v>2.8715242310747926</v>
      </c>
      <c r="Y210" s="18">
        <f>-(AVERAGE(V209:V211)+AVERAGE(W209:W211))/AVERAGE(U209:U211)</f>
        <v>1.1111737312074217</v>
      </c>
    </row>
    <row r="211" spans="1:25" x14ac:dyDescent="0.25">
      <c r="A211" s="16" t="s">
        <v>250</v>
      </c>
      <c r="B211" s="16">
        <v>50</v>
      </c>
      <c r="C211" s="16">
        <v>133.61000000000001</v>
      </c>
      <c r="D211" s="16">
        <v>5.76</v>
      </c>
      <c r="E211" s="16">
        <v>4.41</v>
      </c>
      <c r="F211">
        <f t="shared" si="173"/>
        <v>95</v>
      </c>
      <c r="G211">
        <v>2.5</v>
      </c>
      <c r="H211">
        <f>B211*C211/Constants!$M$14</f>
        <v>77.599024276919508</v>
      </c>
      <c r="I211">
        <f>B211*D211/Constants!$M$9</f>
        <v>4.7958436022114164</v>
      </c>
      <c r="J211">
        <f>B211*E211/Constants!$M$15</f>
        <v>2.5025536261491319</v>
      </c>
      <c r="K211" s="20">
        <f>H211*Constants!$G$14</f>
        <v>310.39609710767803</v>
      </c>
      <c r="L211" s="20">
        <f>I211*Constants!$G$9</f>
        <v>9.5916872044228327</v>
      </c>
      <c r="M211" s="20">
        <f>J211*Constants!$G$15</f>
        <v>10.010214504596528</v>
      </c>
      <c r="N211">
        <f t="shared" si="174"/>
        <v>29.487629225229412</v>
      </c>
      <c r="O211">
        <f t="shared" si="175"/>
        <v>0.91121028442016916</v>
      </c>
      <c r="P211">
        <f t="shared" si="176"/>
        <v>0.95097037793667016</v>
      </c>
      <c r="Q211" s="19">
        <f t="shared" ref="Q211:Q219" si="183">K211*G211/1000+Q208</f>
        <v>1.6032640260192823</v>
      </c>
      <c r="R211" s="19">
        <f t="shared" ref="R211:R220" si="184">L211*G211/1000+R208</f>
        <v>2.3979218011057082E-2</v>
      </c>
      <c r="S211" s="19">
        <f t="shared" ref="S211:S220" si="185">M211*G211/1000+S208</f>
        <v>2.5025536261491319E-2</v>
      </c>
      <c r="U211">
        <f>N220-N208+Q220-Q208</f>
        <v>-4.7289464513880874</v>
      </c>
      <c r="V211">
        <f t="shared" si="181"/>
        <v>5.2298424698594541</v>
      </c>
      <c r="W211">
        <f t="shared" si="182"/>
        <v>3.6718306662126894</v>
      </c>
    </row>
    <row r="212" spans="1:25" x14ac:dyDescent="0.25">
      <c r="A212" s="16" t="s">
        <v>251</v>
      </c>
      <c r="B212" s="16">
        <v>50</v>
      </c>
      <c r="C212" s="16">
        <v>156.44999999999999</v>
      </c>
      <c r="D212" s="16">
        <v>20.05</v>
      </c>
      <c r="E212" s="16">
        <v>11.23</v>
      </c>
      <c r="F212">
        <f t="shared" si="173"/>
        <v>92.5</v>
      </c>
      <c r="G212">
        <v>2.5</v>
      </c>
      <c r="H212">
        <f>B212*C212/Constants!$M$14</f>
        <v>90.864211871297471</v>
      </c>
      <c r="I212">
        <f>B212*D212/Constants!$M$9</f>
        <v>16.693865316725503</v>
      </c>
      <c r="J212">
        <f>B212*E212/Constants!$M$15</f>
        <v>6.3727159232777213</v>
      </c>
      <c r="K212" s="20">
        <f>H212*Constants!$G$14</f>
        <v>363.45684748518988</v>
      </c>
      <c r="L212" s="20">
        <f>I212*Constants!$G$9</f>
        <v>33.387730633451007</v>
      </c>
      <c r="M212" s="20">
        <f>J212*Constants!$G$15</f>
        <v>25.490863693110885</v>
      </c>
      <c r="N212">
        <f t="shared" si="174"/>
        <v>33.619758392380064</v>
      </c>
      <c r="O212">
        <f t="shared" si="175"/>
        <v>3.0883650835942182</v>
      </c>
      <c r="P212">
        <f t="shared" si="176"/>
        <v>2.3579048916127565</v>
      </c>
      <c r="Q212" s="19">
        <f t="shared" si="183"/>
        <v>2.7563596236496686</v>
      </c>
      <c r="R212" s="19">
        <f t="shared" si="184"/>
        <v>0.12447545460600812</v>
      </c>
      <c r="S212" s="19">
        <f t="shared" si="185"/>
        <v>9.4427420270116885E-2</v>
      </c>
    </row>
    <row r="213" spans="1:25" x14ac:dyDescent="0.25">
      <c r="A213" s="16" t="s">
        <v>252</v>
      </c>
      <c r="B213" s="16">
        <v>50</v>
      </c>
      <c r="C213" s="16">
        <v>116.97</v>
      </c>
      <c r="D213" s="16">
        <v>16.64</v>
      </c>
      <c r="E213" s="16">
        <v>9.1199999999999992</v>
      </c>
      <c r="F213">
        <f t="shared" si="173"/>
        <v>92.5</v>
      </c>
      <c r="G213">
        <v>2.5</v>
      </c>
      <c r="H213">
        <f>B213*C213/Constants!$M$14</f>
        <v>67.934719479614358</v>
      </c>
      <c r="I213">
        <f>B213*D213/Constants!$M$9</f>
        <v>13.854659295277425</v>
      </c>
      <c r="J213">
        <f>B213*E213/Constants!$M$15</f>
        <v>5.1753489955737138</v>
      </c>
      <c r="K213" s="20">
        <f>H213*Constants!$G$14</f>
        <v>271.73887791845743</v>
      </c>
      <c r="L213" s="20">
        <f>I213*Constants!$G$9</f>
        <v>27.709318590554851</v>
      </c>
      <c r="M213" s="20">
        <f>J213*Constants!$G$15</f>
        <v>20.701395982294855</v>
      </c>
      <c r="N213">
        <f t="shared" si="174"/>
        <v>25.135846207457313</v>
      </c>
      <c r="O213">
        <f t="shared" si="175"/>
        <v>2.5631119696263234</v>
      </c>
      <c r="P213">
        <f t="shared" si="176"/>
        <v>1.9148791283622741</v>
      </c>
      <c r="Q213" s="19">
        <f t="shared" si="183"/>
        <v>2.5362992217446858</v>
      </c>
      <c r="R213" s="19">
        <f>L213*G213/1000+R210</f>
        <v>0.10224472124159062</v>
      </c>
      <c r="S213" s="19">
        <f t="shared" si="185"/>
        <v>8.2567245488593788E-2</v>
      </c>
    </row>
    <row r="214" spans="1:25" x14ac:dyDescent="0.25">
      <c r="A214" s="16" t="s">
        <v>253</v>
      </c>
      <c r="B214" s="16">
        <v>50</v>
      </c>
      <c r="C214" s="16">
        <v>140.18</v>
      </c>
      <c r="D214" s="16">
        <v>16.16</v>
      </c>
      <c r="E214" s="16">
        <v>9.64</v>
      </c>
      <c r="F214">
        <f t="shared" si="173"/>
        <v>92.5</v>
      </c>
      <c r="G214">
        <v>2.5</v>
      </c>
      <c r="H214">
        <f>B214*C214/Constants!$M$14</f>
        <v>81.414798466720868</v>
      </c>
      <c r="I214">
        <f>B214*D214/Constants!$M$9</f>
        <v>13.455005661759808</v>
      </c>
      <c r="J214">
        <f>B214*E214/Constants!$M$15</f>
        <v>5.4704346839178299</v>
      </c>
      <c r="K214" s="20">
        <f>H214*Constants!$G$14</f>
        <v>325.65919386688347</v>
      </c>
      <c r="L214" s="20">
        <f>I214*Constants!$G$9</f>
        <v>26.910011323519615</v>
      </c>
      <c r="M214" s="20">
        <f>J214*Constants!$G$15</f>
        <v>21.88173873567132</v>
      </c>
      <c r="N214">
        <f t="shared" si="174"/>
        <v>30.123475432686721</v>
      </c>
      <c r="O214">
        <f t="shared" si="175"/>
        <v>2.4891760474255644</v>
      </c>
      <c r="P214">
        <f t="shared" si="176"/>
        <v>2.0240608330495968</v>
      </c>
      <c r="Q214" s="19">
        <f t="shared" si="183"/>
        <v>2.4174120106864909</v>
      </c>
      <c r="R214" s="19">
        <f t="shared" si="184"/>
        <v>9.1254246319856125E-2</v>
      </c>
      <c r="S214" s="19">
        <f t="shared" si="185"/>
        <v>7.9729883100669613E-2</v>
      </c>
    </row>
    <row r="215" spans="1:25" x14ac:dyDescent="0.25">
      <c r="A215" s="16" t="s">
        <v>254</v>
      </c>
      <c r="B215" s="16">
        <v>50</v>
      </c>
      <c r="C215" s="16">
        <v>122.82</v>
      </c>
      <c r="D215" s="16">
        <v>23.95</v>
      </c>
      <c r="E215" s="16">
        <v>11.05</v>
      </c>
      <c r="F215">
        <f t="shared" si="173"/>
        <v>90</v>
      </c>
      <c r="G215">
        <v>2.5</v>
      </c>
      <c r="H215">
        <f>B215*C215/Constants!$M$14</f>
        <v>71.332326634916939</v>
      </c>
      <c r="I215">
        <f>B215*D215/Constants!$M$9</f>
        <v>19.941051089056153</v>
      </c>
      <c r="J215">
        <f>B215*E215/Constants!$M$15</f>
        <v>6.2705708773124504</v>
      </c>
      <c r="K215" s="20">
        <f>H215*Constants!$G$14</f>
        <v>285.32930653966775</v>
      </c>
      <c r="L215" s="20">
        <f>I215*Constants!$G$9</f>
        <v>39.882102178112305</v>
      </c>
      <c r="M215" s="20">
        <f>J215*Constants!$G$15</f>
        <v>25.082283509249802</v>
      </c>
      <c r="N215">
        <f t="shared" si="174"/>
        <v>25.679637588570099</v>
      </c>
      <c r="O215">
        <f t="shared" si="175"/>
        <v>3.5893891960301074</v>
      </c>
      <c r="P215">
        <f t="shared" si="176"/>
        <v>2.2574055158324824</v>
      </c>
      <c r="Q215" s="19">
        <f t="shared" si="183"/>
        <v>3.4696828899988379</v>
      </c>
      <c r="R215" s="19">
        <f t="shared" si="184"/>
        <v>0.22418071005128887</v>
      </c>
      <c r="S215" s="19">
        <f t="shared" si="185"/>
        <v>0.15713312904324139</v>
      </c>
    </row>
    <row r="216" spans="1:25" x14ac:dyDescent="0.25">
      <c r="A216" s="16" t="s">
        <v>255</v>
      </c>
      <c r="B216" s="16">
        <v>50</v>
      </c>
      <c r="C216" s="16">
        <v>126.36</v>
      </c>
      <c r="D216" s="16">
        <v>24.68</v>
      </c>
      <c r="E216" s="16">
        <v>10.87</v>
      </c>
      <c r="F216">
        <f t="shared" si="173"/>
        <v>90</v>
      </c>
      <c r="G216">
        <v>2.5</v>
      </c>
      <c r="H216">
        <f>B216*C216/Constants!$M$14</f>
        <v>73.388314554535953</v>
      </c>
      <c r="I216">
        <f>B216*D216/Constants!$M$9</f>
        <v>20.548857656697528</v>
      </c>
      <c r="J216">
        <f>B216*E216/Constants!$M$15</f>
        <v>6.1684258313471796</v>
      </c>
      <c r="K216" s="20">
        <f>H216*Constants!$G$14</f>
        <v>293.55325821814381</v>
      </c>
      <c r="L216" s="20">
        <f>I216*Constants!$G$9</f>
        <v>41.097715313395057</v>
      </c>
      <c r="M216" s="20">
        <f>J216*Constants!$G$15</f>
        <v>24.673703325388718</v>
      </c>
      <c r="N216">
        <f t="shared" si="174"/>
        <v>26.419793239632941</v>
      </c>
      <c r="O216">
        <f t="shared" si="175"/>
        <v>3.6987943782055548</v>
      </c>
      <c r="P216">
        <f t="shared" si="176"/>
        <v>2.2206332992849847</v>
      </c>
      <c r="Q216" s="19">
        <f t="shared" si="183"/>
        <v>3.2701823672900452</v>
      </c>
      <c r="R216" s="19">
        <f t="shared" si="184"/>
        <v>0.20498900952507826</v>
      </c>
      <c r="S216" s="19">
        <f t="shared" si="185"/>
        <v>0.14425150380206558</v>
      </c>
    </row>
    <row r="217" spans="1:25" x14ac:dyDescent="0.25">
      <c r="A217" s="16" t="s">
        <v>256</v>
      </c>
      <c r="B217" s="16">
        <v>50</v>
      </c>
      <c r="C217" s="16">
        <v>117.62</v>
      </c>
      <c r="D217" s="16">
        <v>21.85</v>
      </c>
      <c r="E217" s="16">
        <v>10.56</v>
      </c>
      <c r="F217">
        <f t="shared" si="173"/>
        <v>90</v>
      </c>
      <c r="G217">
        <v>2.5</v>
      </c>
      <c r="H217">
        <f>B217*C217/Constants!$M$14</f>
        <v>68.312231385759091</v>
      </c>
      <c r="I217">
        <f>B217*D217/Constants!$M$9</f>
        <v>18.192566442416574</v>
      </c>
      <c r="J217">
        <f>B217*E217/Constants!$M$15</f>
        <v>5.9925093632958806</v>
      </c>
      <c r="K217" s="20">
        <f>H217*Constants!$G$14</f>
        <v>273.24892554303636</v>
      </c>
      <c r="L217" s="20">
        <f>I217*Constants!$G$9</f>
        <v>36.385132884833148</v>
      </c>
      <c r="M217" s="20">
        <f>J217*Constants!$G$15</f>
        <v>23.970037453183522</v>
      </c>
      <c r="N217">
        <f t="shared" si="174"/>
        <v>24.592403298873272</v>
      </c>
      <c r="O217">
        <f t="shared" si="175"/>
        <v>3.2746619596349835</v>
      </c>
      <c r="P217">
        <f t="shared" si="176"/>
        <v>2.1573033707865168</v>
      </c>
      <c r="Q217" s="19">
        <f t="shared" si="183"/>
        <v>3.100534324544082</v>
      </c>
      <c r="R217" s="19">
        <f t="shared" si="184"/>
        <v>0.182217078531939</v>
      </c>
      <c r="S217" s="19">
        <f t="shared" si="185"/>
        <v>0.13965497673362842</v>
      </c>
    </row>
    <row r="218" spans="1:25" x14ac:dyDescent="0.25">
      <c r="A218" s="16" t="s">
        <v>257</v>
      </c>
      <c r="B218" s="16">
        <v>50</v>
      </c>
      <c r="C218" s="16">
        <v>127.57</v>
      </c>
      <c r="D218" s="16">
        <v>31.89</v>
      </c>
      <c r="E218" s="16">
        <v>16.04</v>
      </c>
      <c r="F218">
        <f t="shared" si="173"/>
        <v>87.5</v>
      </c>
      <c r="G218">
        <v>2.5</v>
      </c>
      <c r="H218">
        <f>B218*C218/Constants!$M$14</f>
        <v>74.091067487513058</v>
      </c>
      <c r="I218">
        <f>B218*D218/Constants!$M$9</f>
        <v>26.551988276826751</v>
      </c>
      <c r="J218">
        <f>B218*E218/Constants!$M$15</f>
        <v>9.1022585404607881</v>
      </c>
      <c r="K218" s="20">
        <f>H218*Constants!$G$14</f>
        <v>296.36426995005223</v>
      </c>
      <c r="L218" s="20">
        <f>I218*Constants!$G$9</f>
        <v>53.103976553653503</v>
      </c>
      <c r="M218" s="20">
        <f>J218*Constants!$G$15</f>
        <v>36.409034161843152</v>
      </c>
      <c r="N218">
        <f t="shared" si="174"/>
        <v>25.93187362062957</v>
      </c>
      <c r="O218">
        <f t="shared" si="175"/>
        <v>4.6465979484446818</v>
      </c>
      <c r="P218">
        <f t="shared" si="176"/>
        <v>3.1857904891612758</v>
      </c>
      <c r="Q218" s="19">
        <f t="shared" si="183"/>
        <v>4.2105935648739683</v>
      </c>
      <c r="R218" s="19">
        <f t="shared" si="184"/>
        <v>0.35694065143542264</v>
      </c>
      <c r="S218" s="19">
        <f t="shared" si="185"/>
        <v>0.24815571444784928</v>
      </c>
    </row>
    <row r="219" spans="1:25" x14ac:dyDescent="0.25">
      <c r="A219" s="16" t="s">
        <v>258</v>
      </c>
      <c r="B219" s="16">
        <v>50</v>
      </c>
      <c r="C219" s="16">
        <v>128.07</v>
      </c>
      <c r="D219" s="16">
        <v>29.99</v>
      </c>
      <c r="E219" s="16">
        <v>13.35</v>
      </c>
      <c r="F219">
        <f t="shared" si="173"/>
        <v>87.5</v>
      </c>
      <c r="G219">
        <v>2.5</v>
      </c>
      <c r="H219">
        <f>B219*C219/Constants!$M$14</f>
        <v>74.381461261470548</v>
      </c>
      <c r="I219">
        <f>B219*D219/Constants!$M$9</f>
        <v>24.970025977486181</v>
      </c>
      <c r="J219">
        <f>B219*E219/Constants!$M$15</f>
        <v>7.5757575757575761</v>
      </c>
      <c r="K219" s="20">
        <f>H219*Constants!$G$14</f>
        <v>297.52584504588219</v>
      </c>
      <c r="L219" s="20">
        <f>I219*Constants!$G$9</f>
        <v>49.940051954972361</v>
      </c>
      <c r="M219" s="20">
        <f>J219*Constants!$G$15</f>
        <v>30.303030303030305</v>
      </c>
      <c r="N219">
        <f t="shared" si="174"/>
        <v>26.033511441514694</v>
      </c>
      <c r="O219">
        <f t="shared" si="175"/>
        <v>4.3697545460600811</v>
      </c>
      <c r="P219">
        <f t="shared" si="176"/>
        <v>2.6515151515151514</v>
      </c>
      <c r="Q219" s="19">
        <f t="shared" si="183"/>
        <v>4.0139969799047508</v>
      </c>
      <c r="R219" s="19">
        <f t="shared" si="184"/>
        <v>0.3298391394125092</v>
      </c>
      <c r="S219" s="19">
        <f t="shared" si="185"/>
        <v>0.22000907955964133</v>
      </c>
    </row>
    <row r="220" spans="1:25" x14ac:dyDescent="0.25">
      <c r="A220" s="16" t="s">
        <v>259</v>
      </c>
      <c r="B220" s="16">
        <v>50</v>
      </c>
      <c r="C220" s="16">
        <v>120.82</v>
      </c>
      <c r="D220" s="16">
        <v>33.68</v>
      </c>
      <c r="E220" s="16">
        <v>17.29</v>
      </c>
      <c r="F220">
        <f t="shared" si="173"/>
        <v>87.5</v>
      </c>
      <c r="G220">
        <v>2.5</v>
      </c>
      <c r="H220">
        <f>B220*C220/Constants!$M$14</f>
        <v>70.170751539086993</v>
      </c>
      <c r="I220">
        <f>B220*D220/Constants!$M$9</f>
        <v>28.042363285152867</v>
      </c>
      <c r="J220">
        <f>B220*E220/Constants!$M$15</f>
        <v>9.811599137441835</v>
      </c>
      <c r="K220" s="20">
        <f>H220*Constants!$G$14</f>
        <v>280.68300615634797</v>
      </c>
      <c r="L220" s="20">
        <f>I220*Constants!$G$9</f>
        <v>56.084726570305733</v>
      </c>
      <c r="M220" s="20">
        <f>J220*Constants!$G$15</f>
        <v>39.24639654976734</v>
      </c>
      <c r="N220">
        <f t="shared" si="174"/>
        <v>24.559763038680448</v>
      </c>
      <c r="O220">
        <f t="shared" si="175"/>
        <v>4.9074135749017511</v>
      </c>
      <c r="P220">
        <f t="shared" si="176"/>
        <v>3.4340596981046425</v>
      </c>
      <c r="Q220" s="19">
        <f>K220*G220/1000+Q217</f>
        <v>3.8022418399349518</v>
      </c>
      <c r="R220" s="19">
        <f t="shared" si="184"/>
        <v>0.32242889495770333</v>
      </c>
      <c r="S220" s="19">
        <f t="shared" si="185"/>
        <v>0.23777096810804677</v>
      </c>
    </row>
    <row r="223" spans="1:25" x14ac:dyDescent="0.25">
      <c r="A223" t="s">
        <v>50</v>
      </c>
      <c r="B223" t="s">
        <v>260</v>
      </c>
      <c r="Q223" s="19" t="s">
        <v>81</v>
      </c>
      <c r="R223" s="19"/>
      <c r="S223" s="19"/>
    </row>
    <row r="224" spans="1:25" ht="15.75" x14ac:dyDescent="0.25">
      <c r="A224" s="11" t="s">
        <v>261</v>
      </c>
      <c r="C224" t="s">
        <v>70</v>
      </c>
      <c r="D224" t="s">
        <v>70</v>
      </c>
      <c r="E224" t="s">
        <v>70</v>
      </c>
      <c r="F224" t="s">
        <v>71</v>
      </c>
      <c r="G224" t="s">
        <v>71</v>
      </c>
      <c r="H224" t="s">
        <v>75</v>
      </c>
      <c r="I224" t="s">
        <v>75</v>
      </c>
      <c r="J224" t="s">
        <v>75</v>
      </c>
      <c r="K224" t="s">
        <v>80</v>
      </c>
      <c r="L224" t="s">
        <v>80</v>
      </c>
      <c r="M224" t="s">
        <v>80</v>
      </c>
      <c r="N224" t="s">
        <v>79</v>
      </c>
      <c r="O224" t="s">
        <v>79</v>
      </c>
      <c r="P224" t="s">
        <v>79</v>
      </c>
      <c r="Q224" s="19" t="s">
        <v>79</v>
      </c>
      <c r="R224" s="19" t="s">
        <v>79</v>
      </c>
      <c r="S224" s="19" t="s">
        <v>79</v>
      </c>
    </row>
    <row r="225" spans="1:23" x14ac:dyDescent="0.25">
      <c r="A225" s="16"/>
      <c r="B225" s="16" t="s">
        <v>76</v>
      </c>
      <c r="C225" s="16" t="s">
        <v>52</v>
      </c>
      <c r="D225" s="16" t="s">
        <v>68</v>
      </c>
      <c r="E225" s="16" t="s">
        <v>138</v>
      </c>
      <c r="F225" t="s">
        <v>72</v>
      </c>
      <c r="G225" t="s">
        <v>118</v>
      </c>
      <c r="H225" t="s">
        <v>52</v>
      </c>
      <c r="I225" t="s">
        <v>68</v>
      </c>
      <c r="J225" t="s">
        <v>138</v>
      </c>
      <c r="K225" s="20" t="s">
        <v>52</v>
      </c>
      <c r="L225" s="20" t="s">
        <v>68</v>
      </c>
      <c r="M225" s="20" t="s">
        <v>138</v>
      </c>
      <c r="N225" t="s">
        <v>52</v>
      </c>
      <c r="O225" t="s">
        <v>68</v>
      </c>
      <c r="P225" t="s">
        <v>138</v>
      </c>
      <c r="Q225" s="19" t="s">
        <v>52</v>
      </c>
      <c r="R225" s="19" t="s">
        <v>68</v>
      </c>
      <c r="S225" s="19" t="s">
        <v>138</v>
      </c>
    </row>
    <row r="226" spans="1:23" x14ac:dyDescent="0.25">
      <c r="A226" s="16" t="s">
        <v>262</v>
      </c>
      <c r="B226" s="16">
        <v>50</v>
      </c>
      <c r="C226" s="16">
        <v>154.69999999999999</v>
      </c>
      <c r="D226" s="16">
        <v>0</v>
      </c>
      <c r="E226" s="16">
        <v>0</v>
      </c>
      <c r="F226">
        <f>F4</f>
        <v>97.5</v>
      </c>
      <c r="G226">
        <v>2.5</v>
      </c>
      <c r="H226">
        <f>B226*C226/Constants!$M$14</f>
        <v>89.847833662446263</v>
      </c>
      <c r="I226">
        <f>B226*D226/Constants!$M$9</f>
        <v>0</v>
      </c>
      <c r="J226">
        <f>B226*E226/Constants!$M$15</f>
        <v>0</v>
      </c>
      <c r="K226" s="20">
        <f>H226*Constants!$G$14</f>
        <v>359.39133464978505</v>
      </c>
      <c r="L226" s="20">
        <f>I226*Constants!$G$9</f>
        <v>0</v>
      </c>
      <c r="M226" s="20">
        <f>J226*Constants!$G$15</f>
        <v>0</v>
      </c>
      <c r="N226">
        <f>K226*F226/1000</f>
        <v>35.04065512835404</v>
      </c>
      <c r="O226">
        <f>L226*F226/1000</f>
        <v>0</v>
      </c>
      <c r="P226">
        <f>M226*F226/1000</f>
        <v>0</v>
      </c>
      <c r="Q226" s="19">
        <f>K226*G226/1000</f>
        <v>0.89847833662446264</v>
      </c>
      <c r="R226" s="19">
        <f>L226*G226/1000</f>
        <v>0</v>
      </c>
      <c r="S226" s="19">
        <f>M226*G226/1000</f>
        <v>0</v>
      </c>
      <c r="U226" s="10" t="s">
        <v>99</v>
      </c>
    </row>
    <row r="227" spans="1:23" x14ac:dyDescent="0.25">
      <c r="A227" s="16" t="s">
        <v>263</v>
      </c>
      <c r="B227" s="16">
        <v>50</v>
      </c>
      <c r="C227" s="16">
        <v>163.98</v>
      </c>
      <c r="D227" s="16">
        <v>2.46</v>
      </c>
      <c r="E227" s="16">
        <v>0</v>
      </c>
      <c r="F227">
        <f t="shared" ref="F227:F240" si="186">F5</f>
        <v>97.5</v>
      </c>
      <c r="G227">
        <v>2.5</v>
      </c>
      <c r="H227">
        <f>B227*C227/Constants!$M$14</f>
        <v>95.237542107097227</v>
      </c>
      <c r="I227">
        <f>B227*D227/Constants!$M$9</f>
        <v>2.0482248717777924</v>
      </c>
      <c r="J227">
        <f>B227*E227/Constants!$M$15</f>
        <v>0</v>
      </c>
      <c r="K227" s="20">
        <f>H227*Constants!$G$14</f>
        <v>380.95016842838891</v>
      </c>
      <c r="L227" s="20">
        <f>I227*Constants!$G$9</f>
        <v>4.0964497435555849</v>
      </c>
      <c r="M227" s="20">
        <f>J227*Constants!$G$15</f>
        <v>0</v>
      </c>
      <c r="N227">
        <f t="shared" ref="N227:N240" si="187">K227*F227/1000</f>
        <v>37.142641421767919</v>
      </c>
      <c r="O227">
        <f t="shared" ref="O227:O240" si="188">L227*F227/1000</f>
        <v>0.3994038499966695</v>
      </c>
      <c r="P227">
        <f t="shared" ref="P227:P240" si="189">M227*F227/1000</f>
        <v>0</v>
      </c>
      <c r="Q227" s="19">
        <f t="shared" ref="Q227:Q228" si="190">K227*G227/1000</f>
        <v>0.95237542107097228</v>
      </c>
      <c r="R227" s="19">
        <f t="shared" ref="R227:R228" si="191">L227*G227/1000</f>
        <v>1.0241124358888963E-2</v>
      </c>
      <c r="S227" s="19">
        <f t="shared" ref="S227:S228" si="192">M227*G227/1000</f>
        <v>0</v>
      </c>
      <c r="U227" t="s">
        <v>79</v>
      </c>
    </row>
    <row r="228" spans="1:23" x14ac:dyDescent="0.25">
      <c r="A228" s="16" t="s">
        <v>264</v>
      </c>
      <c r="B228" s="16">
        <v>50</v>
      </c>
      <c r="C228" s="16">
        <v>181.23</v>
      </c>
      <c r="D228" s="16">
        <v>2.9</v>
      </c>
      <c r="E228" s="16">
        <v>0</v>
      </c>
      <c r="F228">
        <f t="shared" si="186"/>
        <v>97.5</v>
      </c>
      <c r="G228">
        <v>2.5</v>
      </c>
      <c r="H228">
        <f>B228*C228/Constants!$M$14</f>
        <v>105.2561273086305</v>
      </c>
      <c r="I228">
        <f>B228*D228/Constants!$M$9</f>
        <v>2.4145740358356091</v>
      </c>
      <c r="J228">
        <f>B228*E228/Constants!$M$15</f>
        <v>0</v>
      </c>
      <c r="K228" s="20">
        <f>H228*Constants!$G$14</f>
        <v>421.02450923452199</v>
      </c>
      <c r="L228" s="20">
        <f>I228*Constants!$G$9</f>
        <v>4.8291480716712183</v>
      </c>
      <c r="M228" s="20">
        <f>J228*Constants!$G$15</f>
        <v>0</v>
      </c>
      <c r="N228">
        <f t="shared" si="187"/>
        <v>41.049889650365891</v>
      </c>
      <c r="O228">
        <f t="shared" si="188"/>
        <v>0.47084193698794374</v>
      </c>
      <c r="P228">
        <f t="shared" si="189"/>
        <v>0</v>
      </c>
      <c r="Q228" s="19">
        <f t="shared" si="190"/>
        <v>1.052561273086305</v>
      </c>
      <c r="R228" s="19">
        <f t="shared" si="191"/>
        <v>1.2072870179178047E-2</v>
      </c>
      <c r="S228" s="19">
        <f t="shared" si="192"/>
        <v>0</v>
      </c>
      <c r="U228" t="s">
        <v>52</v>
      </c>
      <c r="V228" t="s">
        <v>68</v>
      </c>
      <c r="W228" t="s">
        <v>138</v>
      </c>
    </row>
    <row r="229" spans="1:23" x14ac:dyDescent="0.25">
      <c r="A229" s="16" t="s">
        <v>265</v>
      </c>
      <c r="B229" s="16">
        <v>50</v>
      </c>
      <c r="C229" s="16">
        <v>167.98</v>
      </c>
      <c r="D229" s="16">
        <v>3.36</v>
      </c>
      <c r="E229" s="16">
        <v>0</v>
      </c>
      <c r="F229">
        <f t="shared" si="186"/>
        <v>95</v>
      </c>
      <c r="G229">
        <v>2.5</v>
      </c>
      <c r="H229">
        <f>B229*C229/Constants!$M$14</f>
        <v>97.560692298757104</v>
      </c>
      <c r="I229">
        <f>B229*D229/Constants!$M$9</f>
        <v>2.7975754346233264</v>
      </c>
      <c r="J229">
        <f>B229*E229/Constants!$M$15</f>
        <v>0</v>
      </c>
      <c r="K229" s="20">
        <f>H229*Constants!$G$14</f>
        <v>390.24276919502842</v>
      </c>
      <c r="L229" s="20">
        <f>I229*Constants!$G$9</f>
        <v>5.5951508692466527</v>
      </c>
      <c r="M229" s="20">
        <f>J229*Constants!$G$15</f>
        <v>0</v>
      </c>
      <c r="N229">
        <f t="shared" si="187"/>
        <v>37.073063073527699</v>
      </c>
      <c r="O229">
        <f t="shared" si="188"/>
        <v>0.531539332578432</v>
      </c>
      <c r="P229">
        <f t="shared" si="189"/>
        <v>0</v>
      </c>
      <c r="Q229" s="19">
        <f>K229*G229/1000+Q226</f>
        <v>1.8740852596120336</v>
      </c>
      <c r="R229" s="19">
        <f>L229*G229/1000+R226</f>
        <v>1.3987877173116631E-2</v>
      </c>
      <c r="S229" s="19">
        <f>M229*G229/1000+S226</f>
        <v>0</v>
      </c>
      <c r="U229">
        <f>N238-N226+Q238-Q226</f>
        <v>-0.20077825531419813</v>
      </c>
      <c r="V229">
        <f>O238-O226+R238-R226</f>
        <v>0.71875208152934134</v>
      </c>
      <c r="W229">
        <f>P238-P226+S238-S226</f>
        <v>0.60969242991714911</v>
      </c>
    </row>
    <row r="230" spans="1:23" x14ac:dyDescent="0.25">
      <c r="A230" s="16" t="s">
        <v>266</v>
      </c>
      <c r="B230" s="16">
        <v>50</v>
      </c>
      <c r="C230" s="16">
        <v>164.24</v>
      </c>
      <c r="D230" s="16">
        <v>3.2</v>
      </c>
      <c r="E230" s="16">
        <v>0</v>
      </c>
      <c r="F230">
        <f t="shared" si="186"/>
        <v>95</v>
      </c>
      <c r="G230">
        <v>2.5</v>
      </c>
      <c r="H230">
        <f>B230*C230/Constants!$M$14</f>
        <v>95.388546869555114</v>
      </c>
      <c r="I230">
        <f>B230*D230/Constants!$M$9</f>
        <v>2.6643575567841205</v>
      </c>
      <c r="J230">
        <f>B230*E230/Constants!$M$15</f>
        <v>0</v>
      </c>
      <c r="K230" s="20">
        <f>H230*Constants!$G$14</f>
        <v>381.55418747822046</v>
      </c>
      <c r="L230" s="20">
        <f>I230*Constants!$G$9</f>
        <v>5.3287151135682409</v>
      </c>
      <c r="M230" s="20">
        <f>J230*Constants!$G$15</f>
        <v>0</v>
      </c>
      <c r="N230">
        <f t="shared" si="187"/>
        <v>36.247647810430941</v>
      </c>
      <c r="O230">
        <f t="shared" si="188"/>
        <v>0.50622793578898295</v>
      </c>
      <c r="P230">
        <f t="shared" si="189"/>
        <v>0</v>
      </c>
      <c r="Q230" s="19">
        <f>K230*G230/1000+Q227</f>
        <v>1.9062608897665234</v>
      </c>
      <c r="R230" s="19">
        <f>L230*G230/1000+R227</f>
        <v>2.3562912142809565E-2</v>
      </c>
      <c r="S230" s="19">
        <f>M230*G230/1000+S227</f>
        <v>0</v>
      </c>
      <c r="U230">
        <f>N239-N227+Q239-Q227</f>
        <v>-3.1298640957137889</v>
      </c>
      <c r="V230">
        <f t="shared" ref="V230:V231" si="193">O239-O227+R239-R227</f>
        <v>0.67187604076467078</v>
      </c>
      <c r="W230">
        <f t="shared" ref="W230:W231" si="194">P239-P227+S239-S227</f>
        <v>0.94841675178753826</v>
      </c>
    </row>
    <row r="231" spans="1:23" x14ac:dyDescent="0.25">
      <c r="A231" s="16" t="s">
        <v>267</v>
      </c>
      <c r="B231" s="16">
        <v>50</v>
      </c>
      <c r="C231" s="16">
        <v>164.45</v>
      </c>
      <c r="D231" s="16">
        <v>2.4</v>
      </c>
      <c r="E231" s="16">
        <v>0</v>
      </c>
      <c r="F231">
        <f t="shared" si="186"/>
        <v>95</v>
      </c>
      <c r="G231">
        <v>2.5</v>
      </c>
      <c r="H231">
        <f>B231*C231/Constants!$M$14</f>
        <v>95.510512254617254</v>
      </c>
      <c r="I231">
        <f>B231*D231/Constants!$M$9</f>
        <v>1.9982681675880902</v>
      </c>
      <c r="J231">
        <f>B231*E231/Constants!$M$15</f>
        <v>0</v>
      </c>
      <c r="K231" s="20">
        <f>H231*Constants!$G$14</f>
        <v>382.04204901846902</v>
      </c>
      <c r="L231" s="20">
        <f>I231*Constants!$G$9</f>
        <v>3.9965363351761805</v>
      </c>
      <c r="M231" s="20">
        <f>J231*Constants!$G$15</f>
        <v>0</v>
      </c>
      <c r="N231">
        <f t="shared" si="187"/>
        <v>36.293994656754556</v>
      </c>
      <c r="O231">
        <f t="shared" si="188"/>
        <v>0.3796709518417371</v>
      </c>
      <c r="P231">
        <f t="shared" si="189"/>
        <v>0</v>
      </c>
      <c r="Q231" s="19">
        <f t="shared" ref="Q231:Q240" si="195">K231*G231/1000+Q228</f>
        <v>2.0076663956324774</v>
      </c>
      <c r="R231" s="19">
        <f t="shared" ref="R231:R240" si="196">L231*G231/1000+R228</f>
        <v>2.2064211017118498E-2</v>
      </c>
      <c r="S231" s="19">
        <f t="shared" ref="S231:S239" si="197">M231*G231/1000+S228</f>
        <v>0</v>
      </c>
      <c r="U231">
        <f t="shared" ref="U231" si="198">N240-N228+Q240-Q228</f>
        <v>-6.4635846207457277</v>
      </c>
      <c r="V231">
        <f t="shared" si="193"/>
        <v>0.52924965030307081</v>
      </c>
      <c r="W231">
        <f t="shared" si="194"/>
        <v>0.89093178980819432</v>
      </c>
    </row>
    <row r="232" spans="1:23" x14ac:dyDescent="0.25">
      <c r="A232" s="16" t="s">
        <v>268</v>
      </c>
      <c r="B232" s="16">
        <v>50</v>
      </c>
      <c r="C232" s="16">
        <v>133.71</v>
      </c>
      <c r="D232" s="16">
        <v>4.04</v>
      </c>
      <c r="E232" s="16">
        <v>0.72</v>
      </c>
      <c r="F232">
        <f t="shared" si="186"/>
        <v>92.5</v>
      </c>
      <c r="G232">
        <v>2.5</v>
      </c>
      <c r="H232">
        <f>B232*C232/Constants!$M$14</f>
        <v>77.657103031711003</v>
      </c>
      <c r="I232">
        <f>B232*D232/Constants!$M$9</f>
        <v>3.3637514154399519</v>
      </c>
      <c r="J232">
        <f>B232*E232/Constants!$M$15</f>
        <v>0.40858018386108275</v>
      </c>
      <c r="K232" s="20">
        <f>H232*Constants!$G$14</f>
        <v>310.62841212684401</v>
      </c>
      <c r="L232" s="20">
        <f>I232*Constants!$G$9</f>
        <v>6.7275028308799039</v>
      </c>
      <c r="M232" s="20">
        <f>J232*Constants!$G$15</f>
        <v>1.634320735444331</v>
      </c>
      <c r="N232">
        <f t="shared" si="187"/>
        <v>28.733128121733074</v>
      </c>
      <c r="O232">
        <f t="shared" si="188"/>
        <v>0.6222940118563911</v>
      </c>
      <c r="P232">
        <f t="shared" si="189"/>
        <v>0.15117466802860063</v>
      </c>
      <c r="Q232" s="19">
        <f t="shared" si="195"/>
        <v>2.6506562899291435</v>
      </c>
      <c r="R232" s="19">
        <f t="shared" si="196"/>
        <v>3.0806634250316392E-2</v>
      </c>
      <c r="S232" s="19">
        <f t="shared" si="197"/>
        <v>4.0858018386108266E-3</v>
      </c>
    </row>
    <row r="233" spans="1:23" x14ac:dyDescent="0.25">
      <c r="A233" s="16" t="s">
        <v>269</v>
      </c>
      <c r="B233" s="16">
        <v>50</v>
      </c>
      <c r="C233" s="16">
        <v>162.75</v>
      </c>
      <c r="D233" s="16">
        <v>4.93</v>
      </c>
      <c r="E233" s="16">
        <v>1.43</v>
      </c>
      <c r="F233">
        <f t="shared" si="186"/>
        <v>92.5</v>
      </c>
      <c r="G233">
        <v>2.5</v>
      </c>
      <c r="H233">
        <f>B233*C233/Constants!$M$14</f>
        <v>94.523173423161808</v>
      </c>
      <c r="I233">
        <f>B233*D233/Constants!$M$9</f>
        <v>4.1047758609205358</v>
      </c>
      <c r="J233">
        <f>B233*E233/Constants!$M$15</f>
        <v>0.81148564294631709</v>
      </c>
      <c r="K233" s="20">
        <f>H233*Constants!$G$14</f>
        <v>378.09269369264723</v>
      </c>
      <c r="L233" s="20">
        <f>I233*Constants!$G$9</f>
        <v>8.2095517218410716</v>
      </c>
      <c r="M233" s="20">
        <f>J233*Constants!$G$15</f>
        <v>3.2459425717852683</v>
      </c>
      <c r="N233">
        <f t="shared" si="187"/>
        <v>34.973574166569868</v>
      </c>
      <c r="O233">
        <f t="shared" si="188"/>
        <v>0.75938353427029914</v>
      </c>
      <c r="P233">
        <f t="shared" si="189"/>
        <v>0.30024968789013728</v>
      </c>
      <c r="Q233" s="19">
        <f t="shared" si="195"/>
        <v>2.8514926239981415</v>
      </c>
      <c r="R233" s="19">
        <f t="shared" si="196"/>
        <v>4.4086791447412246E-2</v>
      </c>
      <c r="S233" s="19">
        <f t="shared" si="197"/>
        <v>8.11485642946317E-3</v>
      </c>
    </row>
    <row r="234" spans="1:23" x14ac:dyDescent="0.25">
      <c r="A234" s="16" t="s">
        <v>270</v>
      </c>
      <c r="B234" s="16">
        <v>50</v>
      </c>
      <c r="C234" s="16">
        <v>167.16</v>
      </c>
      <c r="D234" s="16">
        <v>4.63</v>
      </c>
      <c r="E234" s="16">
        <v>1.36</v>
      </c>
      <c r="F234">
        <f t="shared" si="186"/>
        <v>92.5</v>
      </c>
      <c r="G234">
        <v>2.5</v>
      </c>
      <c r="H234">
        <f>B234*C234/Constants!$M$14</f>
        <v>97.084446509466829</v>
      </c>
      <c r="I234">
        <f>B234*D234/Constants!$M$9</f>
        <v>3.8549923399720241</v>
      </c>
      <c r="J234">
        <f>B234*E234/Constants!$M$15</f>
        <v>0.77176256951537847</v>
      </c>
      <c r="K234" s="20">
        <f>H234*Constants!$G$14</f>
        <v>388.33778603786732</v>
      </c>
      <c r="L234" s="20">
        <f>I234*Constants!$G$9</f>
        <v>7.7099846799440481</v>
      </c>
      <c r="M234" s="20">
        <f>J234*Constants!$G$15</f>
        <v>3.0870502780615139</v>
      </c>
      <c r="N234">
        <f t="shared" si="187"/>
        <v>35.921245208502725</v>
      </c>
      <c r="O234">
        <f t="shared" si="188"/>
        <v>0.71317358289482446</v>
      </c>
      <c r="P234">
        <f t="shared" si="189"/>
        <v>0.28555215072069001</v>
      </c>
      <c r="Q234" s="19">
        <f t="shared" si="195"/>
        <v>2.9785108607271455</v>
      </c>
      <c r="R234" s="19">
        <f t="shared" si="196"/>
        <v>4.1339172716978623E-2</v>
      </c>
      <c r="S234" s="19">
        <f t="shared" si="197"/>
        <v>7.7176256951537849E-3</v>
      </c>
    </row>
    <row r="235" spans="1:23" x14ac:dyDescent="0.25">
      <c r="A235" s="16" t="s">
        <v>271</v>
      </c>
      <c r="B235" s="16">
        <v>50</v>
      </c>
      <c r="C235" s="16">
        <v>151.96</v>
      </c>
      <c r="D235" s="16">
        <v>2.17</v>
      </c>
      <c r="E235" s="16">
        <v>1.24</v>
      </c>
      <c r="F235">
        <f t="shared" si="186"/>
        <v>90</v>
      </c>
      <c r="G235">
        <v>2.5</v>
      </c>
      <c r="H235">
        <f>B235*C235/Constants!$M$14</f>
        <v>88.256475781159253</v>
      </c>
      <c r="I235">
        <f>B235*D235/Constants!$M$9</f>
        <v>1.8067674681942316</v>
      </c>
      <c r="J235">
        <f>B235*E235/Constants!$M$15</f>
        <v>0.70366587220519805</v>
      </c>
      <c r="K235" s="20">
        <f>H235*Constants!$G$14</f>
        <v>353.02590312463701</v>
      </c>
      <c r="L235" s="20">
        <f>I235*Constants!$G$9</f>
        <v>3.6135349363884632</v>
      </c>
      <c r="M235" s="20">
        <f>J235*Constants!$G$15</f>
        <v>2.8146634888207922</v>
      </c>
      <c r="N235">
        <f t="shared" si="187"/>
        <v>31.772331281217333</v>
      </c>
      <c r="O235">
        <f t="shared" si="188"/>
        <v>0.32521814427496165</v>
      </c>
      <c r="P235">
        <f t="shared" si="189"/>
        <v>0.25331971399387126</v>
      </c>
      <c r="Q235" s="19">
        <f t="shared" si="195"/>
        <v>3.533221047740736</v>
      </c>
      <c r="R235" s="19">
        <f t="shared" si="196"/>
        <v>3.9840471591287549E-2</v>
      </c>
      <c r="S235" s="19">
        <f t="shared" si="197"/>
        <v>1.1122460560662807E-2</v>
      </c>
    </row>
    <row r="236" spans="1:23" x14ac:dyDescent="0.25">
      <c r="A236" s="16" t="s">
        <v>272</v>
      </c>
      <c r="B236" s="16">
        <v>50</v>
      </c>
      <c r="C236" s="16">
        <v>144.81</v>
      </c>
      <c r="D236" s="16">
        <v>3.68</v>
      </c>
      <c r="E236" s="16">
        <v>2.62</v>
      </c>
      <c r="F236">
        <f t="shared" si="186"/>
        <v>90</v>
      </c>
      <c r="G236">
        <v>2.5</v>
      </c>
      <c r="H236">
        <f>B236*C236/Constants!$M$14</f>
        <v>84.103844813567193</v>
      </c>
      <c r="I236">
        <f>B236*D236/Constants!$M$9</f>
        <v>3.0640111903017386</v>
      </c>
      <c r="J236">
        <f>B236*E236/Constants!$M$15</f>
        <v>1.4867778912722733</v>
      </c>
      <c r="K236" s="20">
        <f>H236*Constants!$G$14</f>
        <v>336.41537925426877</v>
      </c>
      <c r="L236" s="20">
        <f>I236*Constants!$G$9</f>
        <v>6.1280223806034773</v>
      </c>
      <c r="M236" s="20">
        <f>J236*Constants!$G$15</f>
        <v>5.9471115650890933</v>
      </c>
      <c r="N236">
        <f t="shared" si="187"/>
        <v>30.277384132884187</v>
      </c>
      <c r="O236">
        <f t="shared" si="188"/>
        <v>0.55152201425431291</v>
      </c>
      <c r="P236">
        <f t="shared" si="189"/>
        <v>0.53524004085801835</v>
      </c>
      <c r="Q236" s="19">
        <f t="shared" si="195"/>
        <v>3.6925310721338134</v>
      </c>
      <c r="R236" s="19">
        <f t="shared" si="196"/>
        <v>5.9406847398920937E-2</v>
      </c>
      <c r="S236" s="19">
        <f t="shared" si="197"/>
        <v>2.2982635342185906E-2</v>
      </c>
    </row>
    <row r="237" spans="1:23" x14ac:dyDescent="0.25">
      <c r="A237" s="16" t="s">
        <v>273</v>
      </c>
      <c r="B237" s="16">
        <v>50</v>
      </c>
      <c r="C237" s="16">
        <v>142.1</v>
      </c>
      <c r="D237" s="16">
        <v>3.88</v>
      </c>
      <c r="E237" s="16">
        <v>2.64</v>
      </c>
      <c r="F237">
        <f t="shared" si="186"/>
        <v>90</v>
      </c>
      <c r="G237">
        <v>2.5</v>
      </c>
      <c r="H237">
        <f>B237*C237/Constants!$M$14</f>
        <v>82.529910558717617</v>
      </c>
      <c r="I237">
        <f>B237*D237/Constants!$M$9</f>
        <v>3.230533537600746</v>
      </c>
      <c r="J237">
        <f>B237*E237/Constants!$M$15</f>
        <v>1.4981273408239701</v>
      </c>
      <c r="K237" s="20">
        <f>H237*Constants!$G$14</f>
        <v>330.11964223487047</v>
      </c>
      <c r="L237" s="20">
        <f>I237*Constants!$G$9</f>
        <v>6.461067075201492</v>
      </c>
      <c r="M237" s="20">
        <f>J237*Constants!$G$15</f>
        <v>5.9925093632958806</v>
      </c>
      <c r="N237">
        <f t="shared" si="187"/>
        <v>29.710767801138342</v>
      </c>
      <c r="O237">
        <f t="shared" si="188"/>
        <v>0.58149603676813433</v>
      </c>
      <c r="P237">
        <f t="shared" si="189"/>
        <v>0.5393258426966292</v>
      </c>
      <c r="Q237" s="19">
        <f t="shared" si="195"/>
        <v>3.8038099663143217</v>
      </c>
      <c r="R237" s="19">
        <f t="shared" si="196"/>
        <v>5.7491840404982356E-2</v>
      </c>
      <c r="S237" s="19">
        <f t="shared" si="197"/>
        <v>2.2698899103393486E-2</v>
      </c>
    </row>
    <row r="238" spans="1:23" x14ac:dyDescent="0.25">
      <c r="A238" s="16" t="s">
        <v>274</v>
      </c>
      <c r="B238" s="16">
        <v>50</v>
      </c>
      <c r="C238" s="16">
        <v>154.03</v>
      </c>
      <c r="D238" s="16">
        <v>4.53</v>
      </c>
      <c r="E238" s="16">
        <v>2.93</v>
      </c>
      <c r="F238">
        <f t="shared" si="186"/>
        <v>87.5</v>
      </c>
      <c r="G238">
        <v>2.5</v>
      </c>
      <c r="H238">
        <f>B238*C238/Constants!$M$14</f>
        <v>89.458706005343245</v>
      </c>
      <c r="I238">
        <f>B238*D238/Constants!$M$9</f>
        <v>3.7717311663225206</v>
      </c>
      <c r="J238">
        <f>B238*E238/Constants!$M$15</f>
        <v>1.6626943593235728</v>
      </c>
      <c r="K238" s="20">
        <f>H238*Constants!$G$14</f>
        <v>357.83482402137298</v>
      </c>
      <c r="L238" s="20">
        <f>I238*Constants!$G$9</f>
        <v>7.5434623326450412</v>
      </c>
      <c r="M238" s="20">
        <f>J238*Constants!$G$15</f>
        <v>6.6507774372942912</v>
      </c>
      <c r="N238">
        <f t="shared" si="187"/>
        <v>31.310547101870135</v>
      </c>
      <c r="O238">
        <f t="shared" si="188"/>
        <v>0.66005295410644116</v>
      </c>
      <c r="P238">
        <f t="shared" si="189"/>
        <v>0.58194302576325052</v>
      </c>
      <c r="Q238" s="19">
        <f t="shared" si="195"/>
        <v>4.4278081077941689</v>
      </c>
      <c r="R238" s="19">
        <f t="shared" si="196"/>
        <v>5.8699127422900149E-2</v>
      </c>
      <c r="S238" s="19">
        <f t="shared" si="197"/>
        <v>2.7749404153898538E-2</v>
      </c>
    </row>
    <row r="239" spans="1:23" x14ac:dyDescent="0.25">
      <c r="A239" s="16" t="s">
        <v>275</v>
      </c>
      <c r="B239" s="16">
        <v>50</v>
      </c>
      <c r="C239" s="16">
        <v>149.57</v>
      </c>
      <c r="D239" s="16">
        <v>6.82</v>
      </c>
      <c r="E239" s="16">
        <v>4.53</v>
      </c>
      <c r="F239">
        <f t="shared" si="186"/>
        <v>87.5</v>
      </c>
      <c r="G239">
        <v>2.5</v>
      </c>
      <c r="H239">
        <f>B239*C239/Constants!$M$14</f>
        <v>86.868393541642462</v>
      </c>
      <c r="I239">
        <f>B239*D239/Constants!$M$9</f>
        <v>5.6784120428961566</v>
      </c>
      <c r="J239">
        <f>B239*E239/Constants!$M$15</f>
        <v>2.5706503234593123</v>
      </c>
      <c r="K239" s="20">
        <f>H239*Constants!$G$14</f>
        <v>347.47357416656985</v>
      </c>
      <c r="L239" s="20">
        <f>I239*Constants!$G$9</f>
        <v>11.356824085792313</v>
      </c>
      <c r="M239" s="20">
        <f>J239*Constants!$G$15</f>
        <v>10.282601293837249</v>
      </c>
      <c r="N239">
        <f t="shared" si="187"/>
        <v>30.403937739574864</v>
      </c>
      <c r="O239">
        <f t="shared" si="188"/>
        <v>0.99372210750682743</v>
      </c>
      <c r="P239">
        <f t="shared" si="189"/>
        <v>0.89972761321075923</v>
      </c>
      <c r="Q239" s="19">
        <f t="shared" si="195"/>
        <v>4.5612150075502385</v>
      </c>
      <c r="R239" s="19">
        <f t="shared" si="196"/>
        <v>8.7798907613401728E-2</v>
      </c>
      <c r="S239" s="19">
        <f t="shared" si="197"/>
        <v>4.8689138576779027E-2</v>
      </c>
    </row>
    <row r="240" spans="1:23" x14ac:dyDescent="0.25">
      <c r="A240" s="16" t="s">
        <v>276</v>
      </c>
      <c r="B240" s="16">
        <v>50</v>
      </c>
      <c r="C240" s="16">
        <v>152.26</v>
      </c>
      <c r="D240" s="16">
        <v>6.37</v>
      </c>
      <c r="E240" s="16">
        <v>4.25</v>
      </c>
      <c r="F240">
        <f t="shared" si="186"/>
        <v>87.5</v>
      </c>
      <c r="G240">
        <v>2.5</v>
      </c>
      <c r="H240">
        <f>B240*C240/Constants!$M$14</f>
        <v>88.430712045533738</v>
      </c>
      <c r="I240">
        <f>B240*D240/Constants!$M$9</f>
        <v>5.3037367614733899</v>
      </c>
      <c r="J240">
        <f>B240*E240/Constants!$M$15</f>
        <v>2.4117580297355579</v>
      </c>
      <c r="K240" s="20">
        <f>H240*Constants!$G$14</f>
        <v>353.72284818213495</v>
      </c>
      <c r="L240" s="20">
        <f>I240*Constants!$G$9</f>
        <v>10.60747352294678</v>
      </c>
      <c r="M240" s="20">
        <f>J240*Constants!$G$15</f>
        <v>9.6470321189422314</v>
      </c>
      <c r="N240">
        <f t="shared" si="187"/>
        <v>30.95074921593681</v>
      </c>
      <c r="O240">
        <f t="shared" si="188"/>
        <v>0.92815393325784323</v>
      </c>
      <c r="P240">
        <f t="shared" si="189"/>
        <v>0.84411531040744525</v>
      </c>
      <c r="Q240" s="19">
        <f t="shared" si="195"/>
        <v>4.6881170867696591</v>
      </c>
      <c r="R240" s="19">
        <f t="shared" si="196"/>
        <v>8.4010524212349308E-2</v>
      </c>
      <c r="S240" s="19">
        <f>M240*G240/1000+S237</f>
        <v>4.6816479400749067E-2</v>
      </c>
    </row>
    <row r="243" spans="1:32" x14ac:dyDescent="0.25">
      <c r="A243" t="s">
        <v>50</v>
      </c>
      <c r="B243" t="s">
        <v>278</v>
      </c>
      <c r="V243" s="19" t="s">
        <v>81</v>
      </c>
      <c r="W243" s="19"/>
      <c r="X243" s="19"/>
      <c r="Y243" s="19"/>
    </row>
    <row r="244" spans="1:32" ht="15.75" x14ac:dyDescent="0.25">
      <c r="A244" s="11" t="s">
        <v>277</v>
      </c>
      <c r="C244" t="s">
        <v>70</v>
      </c>
      <c r="D244" t="s">
        <v>70</v>
      </c>
      <c r="E244" t="s">
        <v>70</v>
      </c>
      <c r="F244" t="s">
        <v>70</v>
      </c>
      <c r="H244" t="s">
        <v>71</v>
      </c>
      <c r="I244" t="s">
        <v>71</v>
      </c>
      <c r="J244" t="s">
        <v>75</v>
      </c>
      <c r="K244" t="s">
        <v>75</v>
      </c>
      <c r="L244" t="s">
        <v>75</v>
      </c>
      <c r="M244" t="s">
        <v>75</v>
      </c>
      <c r="N244" t="s">
        <v>80</v>
      </c>
      <c r="O244" t="s">
        <v>80</v>
      </c>
      <c r="P244" t="s">
        <v>80</v>
      </c>
      <c r="Q244" t="s">
        <v>80</v>
      </c>
      <c r="R244" t="s">
        <v>79</v>
      </c>
      <c r="S244" t="s">
        <v>79</v>
      </c>
      <c r="T244" t="s">
        <v>79</v>
      </c>
      <c r="U244" t="s">
        <v>79</v>
      </c>
      <c r="V244" s="19" t="s">
        <v>79</v>
      </c>
      <c r="W244" s="19" t="s">
        <v>79</v>
      </c>
      <c r="X244" s="19" t="s">
        <v>79</v>
      </c>
      <c r="Y244" s="19" t="s">
        <v>79</v>
      </c>
    </row>
    <row r="245" spans="1:32" x14ac:dyDescent="0.25">
      <c r="A245" s="16" t="s">
        <v>70</v>
      </c>
      <c r="B245" s="16" t="s">
        <v>76</v>
      </c>
      <c r="C245" s="16" t="s">
        <v>68</v>
      </c>
      <c r="D245" s="16" t="s">
        <v>101</v>
      </c>
      <c r="E245" s="16" t="s">
        <v>138</v>
      </c>
      <c r="F245" s="16" t="s">
        <v>210</v>
      </c>
      <c r="G245" t="s">
        <v>241</v>
      </c>
      <c r="H245" t="s">
        <v>72</v>
      </c>
      <c r="I245" t="s">
        <v>118</v>
      </c>
      <c r="J245" t="s">
        <v>68</v>
      </c>
      <c r="K245" t="s">
        <v>101</v>
      </c>
      <c r="L245" t="s">
        <v>138</v>
      </c>
      <c r="M245" t="s">
        <v>210</v>
      </c>
      <c r="N245" s="20" t="s">
        <v>68</v>
      </c>
      <c r="O245" s="20" t="s">
        <v>101</v>
      </c>
      <c r="P245" s="20" t="s">
        <v>138</v>
      </c>
      <c r="Q245" s="20" t="s">
        <v>210</v>
      </c>
      <c r="R245" t="s">
        <v>68</v>
      </c>
      <c r="S245" t="s">
        <v>101</v>
      </c>
      <c r="T245" t="s">
        <v>138</v>
      </c>
      <c r="U245" t="s">
        <v>210</v>
      </c>
      <c r="V245" s="19" t="s">
        <v>68</v>
      </c>
      <c r="W245" s="19" t="s">
        <v>101</v>
      </c>
      <c r="X245" s="19" t="s">
        <v>138</v>
      </c>
      <c r="Y245" s="19" t="s">
        <v>210</v>
      </c>
      <c r="AA245" s="10" t="s">
        <v>99</v>
      </c>
    </row>
    <row r="246" spans="1:32" x14ac:dyDescent="0.25">
      <c r="A246" s="16" t="s">
        <v>279</v>
      </c>
      <c r="B246" s="16">
        <v>50</v>
      </c>
      <c r="C246" s="16">
        <v>0</v>
      </c>
      <c r="D246" s="16">
        <v>0</v>
      </c>
      <c r="E246" s="16">
        <v>0</v>
      </c>
      <c r="F246" s="16">
        <v>78.846954946796473</v>
      </c>
      <c r="G246">
        <v>100</v>
      </c>
      <c r="H246">
        <f>F4</f>
        <v>97.5</v>
      </c>
      <c r="I246">
        <v>2.5</v>
      </c>
      <c r="J246">
        <f>B246*C246/Constants!$M$9</f>
        <v>0</v>
      </c>
      <c r="K246">
        <f>B246*D246/Constants!$M$11</f>
        <v>0</v>
      </c>
      <c r="L246">
        <f>B246*E246/Constants!$M$15</f>
        <v>0</v>
      </c>
      <c r="M246">
        <f>F246*G246/Constants!$M$12</f>
        <v>87.52992334235843</v>
      </c>
      <c r="N246" s="20">
        <f>J246*Constants!$G$9</f>
        <v>0</v>
      </c>
      <c r="O246" s="20">
        <f>K246*Constants!$G$11</f>
        <v>0</v>
      </c>
      <c r="P246" s="20">
        <f>L246*Constants!$G$15</f>
        <v>0</v>
      </c>
      <c r="Q246" s="20">
        <f>M246*Constants!$G$12</f>
        <v>262.5897700270753</v>
      </c>
      <c r="R246">
        <f>N246*H246/1000</f>
        <v>0</v>
      </c>
      <c r="S246">
        <f>O246*H246/1000</f>
        <v>0</v>
      </c>
      <c r="T246">
        <f>P246*H246/1000</f>
        <v>0</v>
      </c>
      <c r="U246">
        <f>Q246*H246/1000</f>
        <v>25.602502577639843</v>
      </c>
      <c r="V246" s="19">
        <f>N246*I246/1000</f>
        <v>0</v>
      </c>
      <c r="W246" s="19">
        <f>O246*I246/1000</f>
        <v>0</v>
      </c>
      <c r="X246" s="19">
        <f>P246*I246/1000</f>
        <v>0</v>
      </c>
      <c r="Y246" s="19">
        <f>Q246*I246/1000</f>
        <v>0.65647442506768827</v>
      </c>
      <c r="AA246" t="s">
        <v>79</v>
      </c>
    </row>
    <row r="247" spans="1:32" x14ac:dyDescent="0.25">
      <c r="A247" s="16" t="s">
        <v>280</v>
      </c>
      <c r="B247" s="16">
        <v>50</v>
      </c>
      <c r="C247" s="16">
        <v>0</v>
      </c>
      <c r="D247" s="16">
        <v>0</v>
      </c>
      <c r="E247" s="16">
        <v>0</v>
      </c>
      <c r="F247" s="16">
        <v>73.277563957437181</v>
      </c>
      <c r="G247">
        <v>100</v>
      </c>
      <c r="H247">
        <f t="shared" ref="H247:H260" si="199">F5</f>
        <v>97.5</v>
      </c>
      <c r="I247">
        <v>2.5</v>
      </c>
      <c r="J247">
        <f>B247*C247/Constants!$M$9</f>
        <v>0</v>
      </c>
      <c r="K247">
        <f>B247*D247/Constants!$M$11</f>
        <v>0</v>
      </c>
      <c r="L247">
        <f>B247*E247/Constants!$M$15</f>
        <v>0</v>
      </c>
      <c r="M247">
        <f>F247*G247/Constants!$M$12</f>
        <v>81.347206879925821</v>
      </c>
      <c r="N247" s="20">
        <f>J247*Constants!$G$9</f>
        <v>0</v>
      </c>
      <c r="O247" s="20">
        <f>K247*Constants!$G$11</f>
        <v>0</v>
      </c>
      <c r="P247" s="20">
        <f>L247*Constants!$G$15</f>
        <v>0</v>
      </c>
      <c r="Q247" s="20">
        <f>M247*Constants!$G$12</f>
        <v>244.04162063977748</v>
      </c>
      <c r="R247">
        <f t="shared" ref="R247:R260" si="200">N247*H247/1000</f>
        <v>0</v>
      </c>
      <c r="S247">
        <f t="shared" ref="S247:S260" si="201">O247*H247/1000</f>
        <v>0</v>
      </c>
      <c r="T247">
        <f t="shared" ref="T247:T260" si="202">P247*H247/1000</f>
        <v>0</v>
      </c>
      <c r="U247">
        <f t="shared" ref="U247:U260" si="203">Q247*H247/1000</f>
        <v>23.794058012378304</v>
      </c>
      <c r="V247" s="19">
        <f t="shared" ref="V247" si="204">N247*I247/1000</f>
        <v>0</v>
      </c>
      <c r="W247" s="19">
        <f t="shared" ref="W247:W248" si="205">O247*I247/1000</f>
        <v>0</v>
      </c>
      <c r="X247" s="19">
        <f t="shared" ref="X247:X248" si="206">P247*I247/1000</f>
        <v>0</v>
      </c>
      <c r="Y247" s="19">
        <f t="shared" ref="Y247:Y248" si="207">Q247*I247/1000</f>
        <v>0.6101040515994437</v>
      </c>
      <c r="AA247" t="s">
        <v>68</v>
      </c>
      <c r="AB247" t="s">
        <v>101</v>
      </c>
      <c r="AC247" t="s">
        <v>138</v>
      </c>
      <c r="AD247" t="s">
        <v>210</v>
      </c>
    </row>
    <row r="248" spans="1:32" x14ac:dyDescent="0.25">
      <c r="A248" s="16" t="s">
        <v>281</v>
      </c>
      <c r="B248" s="16">
        <v>50</v>
      </c>
      <c r="C248" s="16">
        <v>0</v>
      </c>
      <c r="D248" s="16">
        <v>2.63</v>
      </c>
      <c r="E248" s="16">
        <v>0</v>
      </c>
      <c r="F248" s="16">
        <v>75.020828616708172</v>
      </c>
      <c r="G248">
        <v>100</v>
      </c>
      <c r="H248">
        <f t="shared" si="199"/>
        <v>97.5</v>
      </c>
      <c r="I248">
        <v>2.5</v>
      </c>
      <c r="J248">
        <f>B248*C248/Constants!$M$9</f>
        <v>0</v>
      </c>
      <c r="K248">
        <f>B248*D248/Constants!$M$11</f>
        <v>1.7751079913606911</v>
      </c>
      <c r="L248">
        <f>B248*E248/Constants!$M$15</f>
        <v>0</v>
      </c>
      <c r="M248">
        <f>F248*G248/Constants!$M$12</f>
        <v>83.28244739865471</v>
      </c>
      <c r="N248" s="20">
        <f>J248*Constants!$G$9</f>
        <v>0</v>
      </c>
      <c r="O248" s="20">
        <f>K248*Constants!$G$11</f>
        <v>5.3253239740820728</v>
      </c>
      <c r="P248" s="20">
        <f>L248*Constants!$G$15</f>
        <v>0</v>
      </c>
      <c r="Q248" s="20">
        <f>M248*Constants!$G$12</f>
        <v>249.84734219596413</v>
      </c>
      <c r="R248">
        <f t="shared" si="200"/>
        <v>0</v>
      </c>
      <c r="S248">
        <f t="shared" si="201"/>
        <v>0.51921908747300205</v>
      </c>
      <c r="T248">
        <f t="shared" si="202"/>
        <v>0</v>
      </c>
      <c r="U248">
        <f t="shared" si="203"/>
        <v>24.360115864106501</v>
      </c>
      <c r="V248" s="19">
        <f>N248*I248/1000</f>
        <v>0</v>
      </c>
      <c r="W248" s="19">
        <f t="shared" si="205"/>
        <v>1.3313309935205183E-2</v>
      </c>
      <c r="X248" s="19">
        <f t="shared" si="206"/>
        <v>0</v>
      </c>
      <c r="Y248" s="19">
        <f t="shared" si="207"/>
        <v>0.62461835548991029</v>
      </c>
      <c r="AA248">
        <f>R258-R246+V258-V246</f>
        <v>2.0505145540531537</v>
      </c>
      <c r="AB248">
        <f>S258-S246+W258-W246</f>
        <v>6.9776424136069117</v>
      </c>
      <c r="AC248">
        <f>T258-T246+X258-X246</f>
        <v>12.184598796958348</v>
      </c>
      <c r="AD248">
        <f>U258-U246+Y258-Y246</f>
        <v>-25.341307311770972</v>
      </c>
    </row>
    <row r="249" spans="1:32" x14ac:dyDescent="0.25">
      <c r="A249" s="16" t="s">
        <v>282</v>
      </c>
      <c r="B249" s="16">
        <v>50</v>
      </c>
      <c r="C249" s="16">
        <v>1.31</v>
      </c>
      <c r="D249" s="16">
        <v>8.93</v>
      </c>
      <c r="E249" s="16">
        <v>11.02</v>
      </c>
      <c r="F249" s="16">
        <v>31.371292732623953</v>
      </c>
      <c r="G249">
        <v>100</v>
      </c>
      <c r="H249">
        <f t="shared" si="199"/>
        <v>95</v>
      </c>
      <c r="I249">
        <v>2.5</v>
      </c>
      <c r="J249">
        <f>B249*C249/Constants!$M$9</f>
        <v>1.0907213748084994</v>
      </c>
      <c r="K249">
        <f>B249*D249/Constants!$M$11</f>
        <v>6.0272678185745141</v>
      </c>
      <c r="L249">
        <f>B249*E249/Constants!$M$15</f>
        <v>6.253546702984905</v>
      </c>
      <c r="M249">
        <f>F249*G249/Constants!$M$12</f>
        <v>34.826035449182896</v>
      </c>
      <c r="N249" s="20">
        <f>J249*Constants!$G$9</f>
        <v>2.1814427496169988</v>
      </c>
      <c r="O249" s="20">
        <f>K249*Constants!$G$11</f>
        <v>18.081803455723541</v>
      </c>
      <c r="P249" s="20">
        <f>L249*Constants!$G$15</f>
        <v>25.01418681193962</v>
      </c>
      <c r="Q249" s="20">
        <f>M249*Constants!$G$12</f>
        <v>104.47810634754869</v>
      </c>
      <c r="R249">
        <f t="shared" si="200"/>
        <v>0.20723706121361488</v>
      </c>
      <c r="S249">
        <f t="shared" si="201"/>
        <v>1.7177713282937364</v>
      </c>
      <c r="T249">
        <f t="shared" si="202"/>
        <v>2.3763477471342638</v>
      </c>
      <c r="U249">
        <f t="shared" si="203"/>
        <v>9.9254201030171263</v>
      </c>
      <c r="V249" s="19">
        <f>N249*I249/1000+V246</f>
        <v>5.453606874042497E-3</v>
      </c>
      <c r="W249" s="19">
        <f>O249*I249/1000+W246</f>
        <v>4.5204508639308853E-2</v>
      </c>
      <c r="X249" s="19">
        <f>P249*I249/1000+X246</f>
        <v>6.2535467029849051E-2</v>
      </c>
      <c r="Y249" s="19">
        <f>Q249*I249/1000+Y246</f>
        <v>0.91766969093656003</v>
      </c>
      <c r="AA249">
        <f t="shared" ref="AA249:AA250" si="208">R259-R247+V259-V247</f>
        <v>1.7467777925797641</v>
      </c>
      <c r="AB249">
        <f t="shared" ref="AB249:AB250" si="209">S259-S247+W259-W247</f>
        <v>6.8093277537796979</v>
      </c>
      <c r="AC249">
        <f t="shared" ref="AC249:AC250" si="210">T259-T247+X259-X247</f>
        <v>11.530813755532856</v>
      </c>
      <c r="AD249">
        <f t="shared" ref="AD249:AD250" si="211">U259-U247+Y259-Y247</f>
        <v>-23.515520980822121</v>
      </c>
      <c r="AF249" s="18">
        <f>-(AVERAGE(AA248:AA250)+AVERAGE(AB248:AB250)+AVERAGE(AC248:AC250))/AVERAGE(AD248:AD250)</f>
        <v>0.84698734821152388</v>
      </c>
    </row>
    <row r="250" spans="1:32" x14ac:dyDescent="0.25">
      <c r="A250" s="16" t="s">
        <v>283</v>
      </c>
      <c r="B250" s="16">
        <v>50</v>
      </c>
      <c r="C250" s="16">
        <v>0</v>
      </c>
      <c r="D250" s="16">
        <v>7.42</v>
      </c>
      <c r="E250" s="16">
        <v>10.76</v>
      </c>
      <c r="F250" s="16">
        <v>33.454154403441251</v>
      </c>
      <c r="G250">
        <v>100</v>
      </c>
      <c r="H250">
        <f t="shared" si="199"/>
        <v>95</v>
      </c>
      <c r="I250">
        <v>2.5</v>
      </c>
      <c r="J250">
        <f>B250*C250/Constants!$M$9</f>
        <v>0</v>
      </c>
      <c r="K250">
        <f>B250*D250/Constants!$M$11</f>
        <v>5.0080993520518362</v>
      </c>
      <c r="L250">
        <f>B250*E250/Constants!$M$15</f>
        <v>6.1060038588128478</v>
      </c>
      <c r="M250">
        <f>F250*G250/Constants!$M$12</f>
        <v>37.138270874157698</v>
      </c>
      <c r="N250" s="20">
        <f>J250*Constants!$G$9</f>
        <v>0</v>
      </c>
      <c r="O250" s="20">
        <f>K250*Constants!$G$11</f>
        <v>15.024298056155509</v>
      </c>
      <c r="P250" s="20">
        <f>L250*Constants!$G$15</f>
        <v>24.424015435251391</v>
      </c>
      <c r="Q250" s="20">
        <f>M250*Constants!$G$12</f>
        <v>111.41481262247309</v>
      </c>
      <c r="R250">
        <f t="shared" si="200"/>
        <v>0</v>
      </c>
      <c r="S250">
        <f t="shared" si="201"/>
        <v>1.4273083153347734</v>
      </c>
      <c r="T250">
        <f t="shared" si="202"/>
        <v>2.3202814663488822</v>
      </c>
      <c r="U250">
        <f t="shared" si="203"/>
        <v>10.584407199134946</v>
      </c>
      <c r="V250" s="19">
        <f>N250*I250/1000+V247</f>
        <v>0</v>
      </c>
      <c r="W250" s="19">
        <f>O250*I250/1000+W247</f>
        <v>3.7560745140388777E-2</v>
      </c>
      <c r="X250" s="19">
        <f>P250*I250/1000+X247</f>
        <v>6.106003858812848E-2</v>
      </c>
      <c r="Y250" s="19">
        <f>Q250*I250/1000+Y247</f>
        <v>0.8886410831556264</v>
      </c>
      <c r="AA250">
        <f t="shared" si="208"/>
        <v>2.0482665023646174</v>
      </c>
      <c r="AB250">
        <f t="shared" si="209"/>
        <v>6.4680919276457889</v>
      </c>
      <c r="AC250">
        <f t="shared" si="210"/>
        <v>11.872148450800136</v>
      </c>
      <c r="AD250">
        <f t="shared" si="211"/>
        <v>-23.975643263895222</v>
      </c>
    </row>
    <row r="251" spans="1:32" x14ac:dyDescent="0.25">
      <c r="A251" s="16" t="s">
        <v>284</v>
      </c>
      <c r="B251" s="16">
        <v>50</v>
      </c>
      <c r="C251" s="16">
        <v>1.2</v>
      </c>
      <c r="D251" s="16">
        <v>8.43</v>
      </c>
      <c r="E251" s="16">
        <v>10.37</v>
      </c>
      <c r="F251" s="16">
        <v>46.177722436042565</v>
      </c>
      <c r="G251">
        <v>100</v>
      </c>
      <c r="H251">
        <f t="shared" si="199"/>
        <v>95</v>
      </c>
      <c r="I251">
        <v>2.5</v>
      </c>
      <c r="J251">
        <f>B251*C251/Constants!$M$9</f>
        <v>0.99913408379404511</v>
      </c>
      <c r="K251">
        <f>B251*D251/Constants!$M$11</f>
        <v>5.689794816414687</v>
      </c>
      <c r="L251">
        <f>B251*E251/Constants!$M$15</f>
        <v>5.8846895925547615</v>
      </c>
      <c r="M251">
        <f>F251*G251/Constants!$M$12</f>
        <v>51.263013361503738</v>
      </c>
      <c r="N251" s="20">
        <f>J251*Constants!$G$9</f>
        <v>1.9982681675880902</v>
      </c>
      <c r="O251" s="20">
        <f>K251*Constants!$G$11</f>
        <v>17.069384449244062</v>
      </c>
      <c r="P251" s="20">
        <f>L251*Constants!$G$15</f>
        <v>23.538758370219046</v>
      </c>
      <c r="Q251" s="20">
        <f>M251*Constants!$G$12</f>
        <v>153.78904008451121</v>
      </c>
      <c r="R251">
        <f t="shared" si="200"/>
        <v>0.18983547592086855</v>
      </c>
      <c r="S251">
        <f t="shared" si="201"/>
        <v>1.6215915226781858</v>
      </c>
      <c r="T251">
        <f t="shared" si="202"/>
        <v>2.2361820451708097</v>
      </c>
      <c r="U251">
        <f t="shared" si="203"/>
        <v>14.609958808028566</v>
      </c>
      <c r="V251" s="19">
        <f t="shared" ref="V251:V260" si="212">N251*I251/1000+V248</f>
        <v>4.9956704189702255E-3</v>
      </c>
      <c r="W251" s="19">
        <f t="shared" ref="W251:W260" si="213">O251*I251/1000+W248</f>
        <v>5.5986771058315343E-2</v>
      </c>
      <c r="X251" s="19">
        <f t="shared" ref="X251:X260" si="214">P251*I251/1000+X248</f>
        <v>5.8846895925547614E-2</v>
      </c>
      <c r="Y251" s="19">
        <f t="shared" ref="Y251:Y259" si="215">Q251*I251/1000+Y248</f>
        <v>1.0090909557011885</v>
      </c>
    </row>
    <row r="252" spans="1:32" x14ac:dyDescent="0.25">
      <c r="A252" s="16" t="s">
        <v>285</v>
      </c>
      <c r="B252" s="16">
        <v>50</v>
      </c>
      <c r="C252" s="16">
        <v>7.39</v>
      </c>
      <c r="D252" s="16">
        <v>32.54</v>
      </c>
      <c r="E252" s="16">
        <v>47.23</v>
      </c>
      <c r="F252" s="16">
        <v>0</v>
      </c>
      <c r="G252">
        <v>100</v>
      </c>
      <c r="H252">
        <f t="shared" si="199"/>
        <v>92.5</v>
      </c>
      <c r="I252">
        <v>2.5</v>
      </c>
      <c r="J252">
        <f>B252*C252/Constants!$M$9</f>
        <v>6.1530007326983283</v>
      </c>
      <c r="K252">
        <f>B252*D252/Constants!$M$11</f>
        <v>21.962742980561554</v>
      </c>
      <c r="L252">
        <f>B252*E252/Constants!$M$15</f>
        <v>26.801725116331859</v>
      </c>
      <c r="M252">
        <f>F252*G252/Constants!$M$12</f>
        <v>0</v>
      </c>
      <c r="N252" s="20">
        <f>J252*Constants!$G$9</f>
        <v>12.306001465396657</v>
      </c>
      <c r="O252" s="20">
        <f>K252*Constants!$G$11</f>
        <v>65.888228941684659</v>
      </c>
      <c r="P252" s="20">
        <f>L252*Constants!$G$15</f>
        <v>107.20690046532744</v>
      </c>
      <c r="Q252" s="20">
        <f>M252*Constants!$G$12</f>
        <v>0</v>
      </c>
      <c r="R252">
        <f t="shared" si="200"/>
        <v>1.1383051355491907</v>
      </c>
      <c r="S252">
        <f t="shared" si="201"/>
        <v>6.0946611771058308</v>
      </c>
      <c r="T252">
        <f t="shared" si="202"/>
        <v>9.9166382930427872</v>
      </c>
      <c r="U252">
        <f t="shared" si="203"/>
        <v>0</v>
      </c>
      <c r="V252" s="19">
        <f t="shared" si="212"/>
        <v>3.6218610537534134E-2</v>
      </c>
      <c r="W252" s="19">
        <f t="shared" si="213"/>
        <v>0.2099250809935205</v>
      </c>
      <c r="X252" s="19">
        <f t="shared" si="214"/>
        <v>0.33055271819316767</v>
      </c>
      <c r="Y252" s="19">
        <f t="shared" si="215"/>
        <v>0.91766969093656003</v>
      </c>
    </row>
    <row r="253" spans="1:32" x14ac:dyDescent="0.25">
      <c r="A253" s="16" t="s">
        <v>286</v>
      </c>
      <c r="B253" s="16">
        <v>50</v>
      </c>
      <c r="C253" s="16">
        <v>5.43</v>
      </c>
      <c r="D253" s="16">
        <v>30.19</v>
      </c>
      <c r="E253" s="16">
        <v>44.79</v>
      </c>
      <c r="F253" s="16">
        <v>0</v>
      </c>
      <c r="G253">
        <v>100</v>
      </c>
      <c r="H253">
        <f t="shared" si="199"/>
        <v>92.5</v>
      </c>
      <c r="I253">
        <v>2.5</v>
      </c>
      <c r="J253">
        <f>B253*C253/Constants!$M$9</f>
        <v>4.5210817291680545</v>
      </c>
      <c r="K253">
        <f>B253*D253/Constants!$M$11</f>
        <v>20.376619870410369</v>
      </c>
      <c r="L253">
        <f>B253*E253/Constants!$M$15</f>
        <v>25.417092271024856</v>
      </c>
      <c r="M253">
        <f>F253*G253/Constants!$M$12</f>
        <v>0</v>
      </c>
      <c r="N253" s="20">
        <f>J253*Constants!$G$9</f>
        <v>9.042163458336109</v>
      </c>
      <c r="O253" s="20">
        <f>K253*Constants!$G$11</f>
        <v>61.129859611231112</v>
      </c>
      <c r="P253" s="20">
        <f>L253*Constants!$G$15</f>
        <v>101.66836908409942</v>
      </c>
      <c r="Q253" s="20">
        <f>M253*Constants!$G$12</f>
        <v>0</v>
      </c>
      <c r="R253">
        <f t="shared" si="200"/>
        <v>0.83640011989609009</v>
      </c>
      <c r="S253">
        <f t="shared" si="201"/>
        <v>5.654512014038878</v>
      </c>
      <c r="T253">
        <f t="shared" si="202"/>
        <v>9.4043241402791971</v>
      </c>
      <c r="U253">
        <f t="shared" si="203"/>
        <v>0</v>
      </c>
      <c r="V253" s="19">
        <f t="shared" si="212"/>
        <v>2.2605408645840271E-2</v>
      </c>
      <c r="W253" s="19">
        <f t="shared" si="213"/>
        <v>0.19038539416846656</v>
      </c>
      <c r="X253" s="19">
        <f t="shared" si="214"/>
        <v>0.31523096129837702</v>
      </c>
      <c r="Y253" s="19">
        <f t="shared" si="215"/>
        <v>0.8886410831556264</v>
      </c>
    </row>
    <row r="254" spans="1:32" x14ac:dyDescent="0.25">
      <c r="A254" s="16" t="s">
        <v>287</v>
      </c>
      <c r="B254" s="16">
        <v>50</v>
      </c>
      <c r="C254" s="16">
        <v>7.56</v>
      </c>
      <c r="D254" s="16">
        <v>35.549999999999997</v>
      </c>
      <c r="E254" s="16">
        <v>52.89</v>
      </c>
      <c r="F254" s="16">
        <v>0</v>
      </c>
      <c r="G254">
        <v>100</v>
      </c>
      <c r="H254">
        <f t="shared" si="199"/>
        <v>92.5</v>
      </c>
      <c r="I254">
        <v>2.5</v>
      </c>
      <c r="J254">
        <f>B254*C254/Constants!$M$9</f>
        <v>6.2945447279024842</v>
      </c>
      <c r="K254">
        <f>B254*D254/Constants!$M$11</f>
        <v>23.994330453563713</v>
      </c>
      <c r="L254">
        <f>B254*E254/Constants!$M$15</f>
        <v>30.013619339462036</v>
      </c>
      <c r="M254">
        <f>F254*G254/Constants!$M$12</f>
        <v>0</v>
      </c>
      <c r="N254" s="20">
        <f>J254*Constants!$G$9</f>
        <v>12.589089455804968</v>
      </c>
      <c r="O254" s="20">
        <f>K254*Constants!$G$11</f>
        <v>71.98299136069113</v>
      </c>
      <c r="P254" s="20">
        <f>L254*Constants!$G$15</f>
        <v>120.05447735784814</v>
      </c>
      <c r="Q254" s="20">
        <f>M254*Constants!$G$12</f>
        <v>0</v>
      </c>
      <c r="R254">
        <f t="shared" si="200"/>
        <v>1.1644907746619597</v>
      </c>
      <c r="S254">
        <f t="shared" si="201"/>
        <v>6.65842670086393</v>
      </c>
      <c r="T254">
        <f t="shared" si="202"/>
        <v>11.105039155600952</v>
      </c>
      <c r="U254">
        <f t="shared" si="203"/>
        <v>0</v>
      </c>
      <c r="V254" s="19">
        <f t="shared" si="212"/>
        <v>3.646839405848265E-2</v>
      </c>
      <c r="W254" s="19">
        <f t="shared" si="213"/>
        <v>0.23594424946004317</v>
      </c>
      <c r="X254" s="19">
        <f t="shared" si="214"/>
        <v>0.35898308932016798</v>
      </c>
      <c r="Y254" s="19">
        <f t="shared" si="215"/>
        <v>1.0090909557011885</v>
      </c>
    </row>
    <row r="255" spans="1:32" x14ac:dyDescent="0.25">
      <c r="A255" s="16" t="s">
        <v>288</v>
      </c>
      <c r="B255" s="16">
        <v>50</v>
      </c>
      <c r="C255" s="16">
        <v>10.09</v>
      </c>
      <c r="D255" s="16">
        <v>38.06</v>
      </c>
      <c r="E255" s="16">
        <v>59.24</v>
      </c>
      <c r="F255" s="16">
        <v>0</v>
      </c>
      <c r="G255">
        <v>100</v>
      </c>
      <c r="H255">
        <f t="shared" si="199"/>
        <v>90</v>
      </c>
      <c r="I255">
        <v>2.5</v>
      </c>
      <c r="J255">
        <f>B255*C255/Constants!$M$9</f>
        <v>8.4010524212349296</v>
      </c>
      <c r="K255">
        <f>B255*D255/Constants!$M$11</f>
        <v>25.688444924406049</v>
      </c>
      <c r="L255">
        <f>B255*E255/Constants!$M$15</f>
        <v>33.61706957212575</v>
      </c>
      <c r="M255">
        <f>F255*G255/Constants!$M$12</f>
        <v>0</v>
      </c>
      <c r="N255" s="20">
        <f>J255*Constants!$G$9</f>
        <v>16.802104842469859</v>
      </c>
      <c r="O255" s="20">
        <f>K255*Constants!$G$11</f>
        <v>77.065334773218154</v>
      </c>
      <c r="P255" s="20">
        <f>L255*Constants!$G$15</f>
        <v>134.468278288503</v>
      </c>
      <c r="Q255" s="20">
        <f>M255*Constants!$G$12</f>
        <v>0</v>
      </c>
      <c r="R255">
        <f t="shared" si="200"/>
        <v>1.5121894358222874</v>
      </c>
      <c r="S255">
        <f t="shared" si="201"/>
        <v>6.9358801295896333</v>
      </c>
      <c r="T255">
        <f t="shared" si="202"/>
        <v>12.102145045965269</v>
      </c>
      <c r="U255">
        <f t="shared" si="203"/>
        <v>0</v>
      </c>
      <c r="V255" s="19">
        <f t="shared" si="212"/>
        <v>7.8223872643708781E-2</v>
      </c>
      <c r="W255" s="19">
        <f t="shared" si="213"/>
        <v>0.40258841792656591</v>
      </c>
      <c r="X255" s="19">
        <f t="shared" si="214"/>
        <v>0.66672341391442513</v>
      </c>
      <c r="Y255" s="19">
        <f t="shared" si="215"/>
        <v>0.91766969093656003</v>
      </c>
    </row>
    <row r="256" spans="1:32" x14ac:dyDescent="0.25">
      <c r="A256" s="16" t="s">
        <v>289</v>
      </c>
      <c r="B256" s="16">
        <v>50</v>
      </c>
      <c r="C256" s="16">
        <v>9.16</v>
      </c>
      <c r="D256" s="16">
        <v>36.75</v>
      </c>
      <c r="E256" s="16">
        <v>54.73</v>
      </c>
      <c r="F256" s="16">
        <v>0</v>
      </c>
      <c r="G256">
        <v>100</v>
      </c>
      <c r="H256">
        <f t="shared" si="199"/>
        <v>90</v>
      </c>
      <c r="I256">
        <v>2.5</v>
      </c>
      <c r="J256">
        <f>B256*C256/Constants!$M$9</f>
        <v>7.6267235062945451</v>
      </c>
      <c r="K256">
        <f>B256*D256/Constants!$M$11</f>
        <v>24.804265658747301</v>
      </c>
      <c r="L256">
        <f>B256*E256/Constants!$M$15</f>
        <v>31.057768698218137</v>
      </c>
      <c r="M256">
        <f>F256*G256/Constants!$M$12</f>
        <v>0</v>
      </c>
      <c r="N256" s="20">
        <f>J256*Constants!$G$9</f>
        <v>15.25344701258909</v>
      </c>
      <c r="O256" s="20">
        <f>K256*Constants!$G$11</f>
        <v>74.412796976241907</v>
      </c>
      <c r="P256" s="20">
        <f>L256*Constants!$G$15</f>
        <v>124.23107479287255</v>
      </c>
      <c r="Q256" s="20">
        <f>M256*Constants!$G$12</f>
        <v>0</v>
      </c>
      <c r="R256">
        <f t="shared" si="200"/>
        <v>1.3728102311330181</v>
      </c>
      <c r="S256">
        <f t="shared" si="201"/>
        <v>6.6971517278617725</v>
      </c>
      <c r="T256">
        <f t="shared" si="202"/>
        <v>11.180796731358528</v>
      </c>
      <c r="U256">
        <f t="shared" si="203"/>
        <v>0</v>
      </c>
      <c r="V256" s="19">
        <f t="shared" si="212"/>
        <v>6.0739026177312992E-2</v>
      </c>
      <c r="W256" s="19">
        <f t="shared" si="213"/>
        <v>0.37641738660907131</v>
      </c>
      <c r="X256" s="19">
        <f t="shared" si="214"/>
        <v>0.62580864828055838</v>
      </c>
      <c r="Y256" s="19">
        <f t="shared" si="215"/>
        <v>0.8886410831556264</v>
      </c>
    </row>
    <row r="257" spans="1:44" x14ac:dyDescent="0.25">
      <c r="A257" s="16" t="s">
        <v>290</v>
      </c>
      <c r="B257" s="16">
        <v>50</v>
      </c>
      <c r="C257" s="16">
        <v>8.0500000000000007</v>
      </c>
      <c r="D257" s="16">
        <v>33.86</v>
      </c>
      <c r="E257" s="16">
        <v>52.09</v>
      </c>
      <c r="F257" s="16">
        <v>0</v>
      </c>
      <c r="G257">
        <v>100</v>
      </c>
      <c r="H257">
        <f t="shared" si="199"/>
        <v>90</v>
      </c>
      <c r="I257">
        <v>2.5</v>
      </c>
      <c r="J257">
        <f>B257*C257/Constants!$M$9</f>
        <v>6.7025244787850538</v>
      </c>
      <c r="K257">
        <f>B257*D257/Constants!$M$11</f>
        <v>22.853671706263498</v>
      </c>
      <c r="L257">
        <f>B257*E257/Constants!$M$15</f>
        <v>29.559641357394167</v>
      </c>
      <c r="M257">
        <f>F257*G257/Constants!$M$12</f>
        <v>0</v>
      </c>
      <c r="N257" s="20">
        <f>J257*Constants!$G$9</f>
        <v>13.405048957570108</v>
      </c>
      <c r="O257" s="20">
        <f>K257*Constants!$G$11</f>
        <v>68.561015118790493</v>
      </c>
      <c r="P257" s="20">
        <f>L257*Constants!$G$15</f>
        <v>118.23856542957667</v>
      </c>
      <c r="Q257" s="20">
        <f>M257*Constants!$G$12</f>
        <v>0</v>
      </c>
      <c r="R257">
        <f t="shared" si="200"/>
        <v>1.2064544061813096</v>
      </c>
      <c r="S257">
        <f t="shared" si="201"/>
        <v>6.1704913606911438</v>
      </c>
      <c r="T257">
        <f t="shared" si="202"/>
        <v>10.6414708886619</v>
      </c>
      <c r="U257">
        <f t="shared" si="203"/>
        <v>0</v>
      </c>
      <c r="V257" s="19">
        <f t="shared" si="212"/>
        <v>6.9981016452407924E-2</v>
      </c>
      <c r="W257" s="19">
        <f t="shared" si="213"/>
        <v>0.40734678725701939</v>
      </c>
      <c r="X257" s="19">
        <f t="shared" si="214"/>
        <v>0.65457950289410971</v>
      </c>
      <c r="Y257" s="19">
        <f t="shared" si="215"/>
        <v>1.0090909557011885</v>
      </c>
    </row>
    <row r="258" spans="1:44" x14ac:dyDescent="0.25">
      <c r="A258" s="16" t="s">
        <v>291</v>
      </c>
      <c r="B258" s="16">
        <v>50</v>
      </c>
      <c r="C258" s="16">
        <v>13.16</v>
      </c>
      <c r="D258" s="16">
        <v>36.08</v>
      </c>
      <c r="E258" s="16">
        <v>56.38</v>
      </c>
      <c r="F258" s="16">
        <v>0</v>
      </c>
      <c r="G258">
        <v>100</v>
      </c>
      <c r="H258">
        <f t="shared" si="199"/>
        <v>87.5</v>
      </c>
      <c r="I258">
        <v>2.5</v>
      </c>
      <c r="J258">
        <f>B258*C258/Constants!$M$9</f>
        <v>10.957170452274696</v>
      </c>
      <c r="K258">
        <f>B258*D258/Constants!$M$11</f>
        <v>24.352051835853132</v>
      </c>
      <c r="L258">
        <f>B258*E258/Constants!$M$15</f>
        <v>31.994098286233118</v>
      </c>
      <c r="M258">
        <f>F258*G258/Constants!$M$12</f>
        <v>0</v>
      </c>
      <c r="N258" s="20">
        <f>J258*Constants!$G$9</f>
        <v>21.914340904549391</v>
      </c>
      <c r="O258" s="20">
        <f>K258*Constants!$G$11</f>
        <v>73.056155507559396</v>
      </c>
      <c r="P258" s="20">
        <f>L258*Constants!$G$15</f>
        <v>127.97639314493247</v>
      </c>
      <c r="Q258" s="20">
        <f>M258*Constants!$G$12</f>
        <v>0</v>
      </c>
      <c r="R258">
        <f t="shared" si="200"/>
        <v>1.9175048291480716</v>
      </c>
      <c r="S258">
        <f t="shared" si="201"/>
        <v>6.3924136069114477</v>
      </c>
      <c r="T258">
        <f t="shared" si="202"/>
        <v>11.197934400181591</v>
      </c>
      <c r="U258">
        <f t="shared" si="203"/>
        <v>0</v>
      </c>
      <c r="V258" s="19">
        <f t="shared" si="212"/>
        <v>0.13300972490508225</v>
      </c>
      <c r="W258" s="19">
        <f t="shared" si="213"/>
        <v>0.5852288066954644</v>
      </c>
      <c r="X258" s="19">
        <f t="shared" si="214"/>
        <v>0.98666439677675633</v>
      </c>
      <c r="Y258" s="19">
        <f t="shared" si="215"/>
        <v>0.91766969093656003</v>
      </c>
    </row>
    <row r="259" spans="1:44" x14ac:dyDescent="0.25">
      <c r="A259" s="16" t="s">
        <v>292</v>
      </c>
      <c r="B259" s="16">
        <v>50</v>
      </c>
      <c r="C259" s="16">
        <v>11.25</v>
      </c>
      <c r="D259" s="16">
        <v>35.299999999999997</v>
      </c>
      <c r="E259" s="16">
        <v>53.38</v>
      </c>
      <c r="F259" s="16">
        <v>0</v>
      </c>
      <c r="G259">
        <v>100</v>
      </c>
      <c r="H259">
        <f t="shared" si="199"/>
        <v>87.5</v>
      </c>
      <c r="I259">
        <v>2.5</v>
      </c>
      <c r="J259">
        <f>B259*C259/Constants!$M$9</f>
        <v>9.3668820355691729</v>
      </c>
      <c r="K259">
        <f>B259*D259/Constants!$M$11</f>
        <v>23.8255939524838</v>
      </c>
      <c r="L259">
        <f>B259*E259/Constants!$M$15</f>
        <v>30.291680853478606</v>
      </c>
      <c r="M259">
        <f>F259*G259/Constants!$M$12</f>
        <v>0</v>
      </c>
      <c r="N259" s="20">
        <f>J259*Constants!$G$9</f>
        <v>18.733764071138346</v>
      </c>
      <c r="O259" s="20">
        <f>K259*Constants!$G$11</f>
        <v>71.4767818574514</v>
      </c>
      <c r="P259" s="20">
        <f>L259*Constants!$G$15</f>
        <v>121.16672341391443</v>
      </c>
      <c r="Q259" s="20">
        <f>M259*Constants!$G$12</f>
        <v>0</v>
      </c>
      <c r="R259">
        <f t="shared" si="200"/>
        <v>1.6392043562246053</v>
      </c>
      <c r="S259">
        <f t="shared" si="201"/>
        <v>6.2542184125269982</v>
      </c>
      <c r="T259">
        <f t="shared" si="202"/>
        <v>10.602088298717511</v>
      </c>
      <c r="U259">
        <f t="shared" si="203"/>
        <v>0</v>
      </c>
      <c r="V259" s="19">
        <f t="shared" si="212"/>
        <v>0.10757343635515887</v>
      </c>
      <c r="W259" s="19">
        <f t="shared" si="213"/>
        <v>0.55510934125269984</v>
      </c>
      <c r="X259" s="19">
        <f t="shared" si="214"/>
        <v>0.92872545681534446</v>
      </c>
      <c r="Y259" s="19">
        <f t="shared" si="215"/>
        <v>0.8886410831556264</v>
      </c>
    </row>
    <row r="260" spans="1:44" x14ac:dyDescent="0.25">
      <c r="A260" s="16" t="s">
        <v>293</v>
      </c>
      <c r="B260" s="16">
        <v>50</v>
      </c>
      <c r="C260" s="16">
        <v>13.2</v>
      </c>
      <c r="D260" s="16">
        <v>36.18</v>
      </c>
      <c r="E260" s="16">
        <v>54.91</v>
      </c>
      <c r="F260" s="16">
        <v>0</v>
      </c>
      <c r="G260">
        <v>100</v>
      </c>
      <c r="H260">
        <f t="shared" si="199"/>
        <v>87.5</v>
      </c>
      <c r="I260">
        <v>2.5</v>
      </c>
      <c r="J260">
        <f>B260*C260/Constants!$M$9</f>
        <v>10.990474921734497</v>
      </c>
      <c r="K260">
        <f>B260*D260/Constants!$M$11</f>
        <v>24.419546436285099</v>
      </c>
      <c r="L260">
        <f>B260*E260/Constants!$M$15</f>
        <v>31.159913744183406</v>
      </c>
      <c r="M260">
        <f>F260*G260/Constants!$M$12</f>
        <v>0</v>
      </c>
      <c r="N260" s="20">
        <f>J260*Constants!$G$9</f>
        <v>21.980949843468995</v>
      </c>
      <c r="O260" s="20">
        <f>K260*Constants!$G$11</f>
        <v>73.258639308855294</v>
      </c>
      <c r="P260" s="20">
        <f>L260*Constants!$G$15</f>
        <v>124.63965497673362</v>
      </c>
      <c r="Q260" s="20">
        <f>M260*Constants!$G$12</f>
        <v>0</v>
      </c>
      <c r="R260">
        <f t="shared" si="200"/>
        <v>1.923333111303537</v>
      </c>
      <c r="S260">
        <f t="shared" si="201"/>
        <v>6.410130939524838</v>
      </c>
      <c r="T260">
        <f t="shared" si="202"/>
        <v>10.905969810464192</v>
      </c>
      <c r="U260">
        <f t="shared" si="203"/>
        <v>0</v>
      </c>
      <c r="V260" s="19">
        <f t="shared" si="212"/>
        <v>0.12493339106108041</v>
      </c>
      <c r="W260" s="19">
        <f t="shared" si="213"/>
        <v>0.59049338552915764</v>
      </c>
      <c r="X260" s="19">
        <f t="shared" si="214"/>
        <v>0.96617864033594381</v>
      </c>
      <c r="Y260" s="19">
        <f>Q260*I260/1000+Y257</f>
        <v>1.0090909557011885</v>
      </c>
    </row>
    <row r="263" spans="1:44" x14ac:dyDescent="0.25">
      <c r="A263" t="s">
        <v>50</v>
      </c>
      <c r="B263" t="s">
        <v>295</v>
      </c>
      <c r="AD263" s="19" t="s">
        <v>81</v>
      </c>
      <c r="AE263" s="19"/>
      <c r="AF263" s="19"/>
      <c r="AG263" s="19"/>
      <c r="AH263" s="19"/>
      <c r="AI263" s="19"/>
    </row>
    <row r="264" spans="1:44" ht="15.75" x14ac:dyDescent="0.25">
      <c r="A264" s="11" t="s">
        <v>294</v>
      </c>
      <c r="C264" t="s">
        <v>70</v>
      </c>
      <c r="D264" t="s">
        <v>70</v>
      </c>
      <c r="E264" t="s">
        <v>70</v>
      </c>
      <c r="F264" t="s">
        <v>70</v>
      </c>
      <c r="G264" t="s">
        <v>70</v>
      </c>
      <c r="H264" t="s">
        <v>70</v>
      </c>
      <c r="J264" t="s">
        <v>71</v>
      </c>
      <c r="K264" t="s">
        <v>71</v>
      </c>
      <c r="L264" t="s">
        <v>75</v>
      </c>
      <c r="M264" t="s">
        <v>75</v>
      </c>
      <c r="N264" t="s">
        <v>75</v>
      </c>
      <c r="O264" t="s">
        <v>75</v>
      </c>
      <c r="P264" t="s">
        <v>75</v>
      </c>
      <c r="Q264" t="s">
        <v>75</v>
      </c>
      <c r="R264" t="s">
        <v>80</v>
      </c>
      <c r="S264" t="s">
        <v>80</v>
      </c>
      <c r="T264" t="s">
        <v>80</v>
      </c>
      <c r="U264" t="s">
        <v>80</v>
      </c>
      <c r="V264" t="s">
        <v>80</v>
      </c>
      <c r="W264" t="s">
        <v>80</v>
      </c>
      <c r="X264" t="s">
        <v>79</v>
      </c>
      <c r="Y264" t="s">
        <v>79</v>
      </c>
      <c r="Z264" t="s">
        <v>79</v>
      </c>
      <c r="AA264" t="s">
        <v>79</v>
      </c>
      <c r="AB264" t="s">
        <v>79</v>
      </c>
      <c r="AC264" t="s">
        <v>79</v>
      </c>
      <c r="AD264" s="19" t="s">
        <v>79</v>
      </c>
      <c r="AE264" s="19" t="s">
        <v>79</v>
      </c>
      <c r="AF264" s="19" t="s">
        <v>79</v>
      </c>
      <c r="AG264" s="19" t="s">
        <v>79</v>
      </c>
      <c r="AH264" s="19" t="s">
        <v>79</v>
      </c>
      <c r="AI264" s="19" t="s">
        <v>79</v>
      </c>
    </row>
    <row r="265" spans="1:44" x14ac:dyDescent="0.25">
      <c r="A265" s="16"/>
      <c r="B265" s="16" t="s">
        <v>76</v>
      </c>
      <c r="C265" s="16" t="s">
        <v>68</v>
      </c>
      <c r="D265" s="16" t="s">
        <v>101</v>
      </c>
      <c r="E265" s="16" t="s">
        <v>138</v>
      </c>
      <c r="F265" s="16" t="s">
        <v>296</v>
      </c>
      <c r="G265" s="16" t="s">
        <v>139</v>
      </c>
      <c r="H265" t="s">
        <v>210</v>
      </c>
      <c r="I265" t="s">
        <v>241</v>
      </c>
      <c r="J265" t="s">
        <v>72</v>
      </c>
      <c r="K265" t="s">
        <v>118</v>
      </c>
      <c r="L265" t="s">
        <v>68</v>
      </c>
      <c r="M265" t="s">
        <v>101</v>
      </c>
      <c r="N265" t="s">
        <v>138</v>
      </c>
      <c r="O265" t="s">
        <v>296</v>
      </c>
      <c r="P265" t="s">
        <v>139</v>
      </c>
      <c r="Q265" t="s">
        <v>210</v>
      </c>
      <c r="R265" s="20" t="s">
        <v>68</v>
      </c>
      <c r="S265" s="20" t="s">
        <v>101</v>
      </c>
      <c r="T265" s="20" t="s">
        <v>138</v>
      </c>
      <c r="U265" s="20" t="s">
        <v>296</v>
      </c>
      <c r="V265" s="20" t="s">
        <v>139</v>
      </c>
      <c r="W265" s="20" t="s">
        <v>210</v>
      </c>
      <c r="X265" t="s">
        <v>68</v>
      </c>
      <c r="Y265" t="s">
        <v>101</v>
      </c>
      <c r="Z265" t="s">
        <v>138</v>
      </c>
      <c r="AA265" t="s">
        <v>296</v>
      </c>
      <c r="AB265" t="s">
        <v>139</v>
      </c>
      <c r="AC265" t="s">
        <v>210</v>
      </c>
      <c r="AD265" s="19" t="s">
        <v>68</v>
      </c>
      <c r="AE265" s="19" t="s">
        <v>101</v>
      </c>
      <c r="AF265" s="19" t="s">
        <v>138</v>
      </c>
      <c r="AG265" s="19" t="s">
        <v>296</v>
      </c>
      <c r="AH265" s="19" t="s">
        <v>139</v>
      </c>
      <c r="AI265" s="19" t="s">
        <v>210</v>
      </c>
      <c r="AK265" s="10" t="s">
        <v>99</v>
      </c>
    </row>
    <row r="266" spans="1:44" x14ac:dyDescent="0.25">
      <c r="A266" s="16" t="s">
        <v>297</v>
      </c>
      <c r="B266" s="16">
        <v>50</v>
      </c>
      <c r="C266" s="16">
        <v>0</v>
      </c>
      <c r="D266" s="16">
        <v>0</v>
      </c>
      <c r="E266" s="16">
        <v>0</v>
      </c>
      <c r="F266" s="16">
        <v>0</v>
      </c>
      <c r="G266" s="16">
        <v>0</v>
      </c>
      <c r="H266">
        <v>90.212134933212582</v>
      </c>
      <c r="I266">
        <v>100</v>
      </c>
      <c r="J266">
        <f>F4</f>
        <v>97.5</v>
      </c>
      <c r="K266">
        <v>2.5</v>
      </c>
      <c r="L266">
        <f>B266*C266/Constants!$M$9</f>
        <v>0</v>
      </c>
      <c r="M266">
        <f>B266*D266/Constants!$M$11</f>
        <v>0</v>
      </c>
      <c r="N266">
        <f>B266*E266/Constants!$M$15</f>
        <v>0</v>
      </c>
      <c r="O266">
        <f>B266*F266/Constants!$M$18</f>
        <v>0</v>
      </c>
      <c r="P266">
        <f>B266*G266/Constants!$M$19</f>
        <v>0</v>
      </c>
      <c r="Q266">
        <f>H266*I266/Constants!$M$12</f>
        <v>100.14668620472089</v>
      </c>
      <c r="R266" s="20">
        <f>L266*Constants!$G$9</f>
        <v>0</v>
      </c>
      <c r="S266" s="20">
        <f>M266*Constants!$G$11</f>
        <v>0</v>
      </c>
      <c r="T266" s="20">
        <f>N266*Constants!$G$15</f>
        <v>0</v>
      </c>
      <c r="U266" s="20">
        <f>O266*Constants!$G$18</f>
        <v>0</v>
      </c>
      <c r="V266" s="20">
        <f>P266*Constants!$G$19</f>
        <v>0</v>
      </c>
      <c r="W266" s="20">
        <f>Q266*Constants!$G$12</f>
        <v>300.44005861416269</v>
      </c>
      <c r="X266">
        <f>R266*J266/1000</f>
        <v>0</v>
      </c>
      <c r="Y266">
        <f>S266*J266/1000</f>
        <v>0</v>
      </c>
      <c r="Z266">
        <f>T266*J266/1000</f>
        <v>0</v>
      </c>
      <c r="AA266">
        <f>U266*J266/1000</f>
        <v>0</v>
      </c>
      <c r="AB266">
        <f>V266*J266/1000</f>
        <v>0</v>
      </c>
      <c r="AC266">
        <f>W266*J266/1000</f>
        <v>29.292905714880863</v>
      </c>
      <c r="AD266" s="19">
        <f>R266*K266/1000</f>
        <v>0</v>
      </c>
      <c r="AE266" s="19">
        <f>S266*K266/1000</f>
        <v>0</v>
      </c>
      <c r="AF266" s="19">
        <f>T266*K266/1000</f>
        <v>0</v>
      </c>
      <c r="AG266" s="19">
        <f>U266*K266/1000</f>
        <v>0</v>
      </c>
      <c r="AH266" s="19">
        <f>V266*K266/1000</f>
        <v>0</v>
      </c>
      <c r="AI266" s="19">
        <f>W266*K266/1000</f>
        <v>0.7511001465354068</v>
      </c>
      <c r="AK266" t="s">
        <v>79</v>
      </c>
    </row>
    <row r="267" spans="1:44" x14ac:dyDescent="0.25">
      <c r="A267" s="16" t="s">
        <v>298</v>
      </c>
      <c r="B267" s="16">
        <v>50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>
        <v>97.117274167987333</v>
      </c>
      <c r="I267">
        <v>100</v>
      </c>
      <c r="J267">
        <f t="shared" ref="J267:J280" si="216">F5</f>
        <v>97.5</v>
      </c>
      <c r="K267">
        <v>2.5</v>
      </c>
      <c r="L267">
        <f>B267*C267/Constants!$M$9</f>
        <v>0</v>
      </c>
      <c r="M267">
        <f>B267*D267/Constants!$M$11</f>
        <v>0</v>
      </c>
      <c r="N267">
        <f>B267*E267/Constants!$M$15</f>
        <v>0</v>
      </c>
      <c r="O267">
        <f>B267*F267/Constants!$M$18</f>
        <v>0</v>
      </c>
      <c r="P267">
        <f>B267*G267/Constants!$M$19</f>
        <v>0</v>
      </c>
      <c r="Q267">
        <f>H267*I267/Constants!$M$12</f>
        <v>107.81224929838736</v>
      </c>
      <c r="R267" s="20">
        <f>L267*Constants!$G$9</f>
        <v>0</v>
      </c>
      <c r="S267" s="20">
        <f>M267*Constants!$G$11</f>
        <v>0</v>
      </c>
      <c r="T267" s="20">
        <f>N267*Constants!$G$15</f>
        <v>0</v>
      </c>
      <c r="U267" s="20">
        <f>O267*Constants!$G$18</f>
        <v>0</v>
      </c>
      <c r="V267" s="20">
        <f>P267*Constants!$G$19</f>
        <v>0</v>
      </c>
      <c r="W267" s="20">
        <f>Q267*Constants!$G$12</f>
        <v>323.43674789516206</v>
      </c>
      <c r="X267">
        <f t="shared" ref="X267:X280" si="217">R267*J267/1000</f>
        <v>0</v>
      </c>
      <c r="Y267">
        <f t="shared" ref="Y267:Y280" si="218">S267*J267/1000</f>
        <v>0</v>
      </c>
      <c r="Z267">
        <f t="shared" ref="Z267:Z280" si="219">T267*J267/1000</f>
        <v>0</v>
      </c>
      <c r="AA267">
        <f t="shared" ref="AA267:AA280" si="220">U267*J267/1000</f>
        <v>0</v>
      </c>
      <c r="AB267">
        <f t="shared" ref="AB267:AB280" si="221">V267*J267/1000</f>
        <v>0</v>
      </c>
      <c r="AC267">
        <f t="shared" ref="AC267:AC280" si="222">W267*J267/1000</f>
        <v>31.535082919778301</v>
      </c>
      <c r="AD267" s="19">
        <f t="shared" ref="AD267:AD268" si="223">R267*K267/1000</f>
        <v>0</v>
      </c>
      <c r="AE267" s="19">
        <f t="shared" ref="AE267:AE268" si="224">S267*K267/1000</f>
        <v>0</v>
      </c>
      <c r="AF267" s="19">
        <f t="shared" ref="AF267:AF268" si="225">T267*K267/1000</f>
        <v>0</v>
      </c>
      <c r="AG267" s="19">
        <f t="shared" ref="AG267:AG268" si="226">U267*K267/1000</f>
        <v>0</v>
      </c>
      <c r="AH267" s="19">
        <f t="shared" ref="AH267:AH268" si="227">V267*K267/1000</f>
        <v>0</v>
      </c>
      <c r="AI267" s="19">
        <f t="shared" ref="AI267:AI268" si="228">W267*K267/1000</f>
        <v>0.8085918697379052</v>
      </c>
      <c r="AK267" t="s">
        <v>68</v>
      </c>
      <c r="AL267" t="s">
        <v>101</v>
      </c>
      <c r="AM267" t="s">
        <v>138</v>
      </c>
      <c r="AN267" t="s">
        <v>296</v>
      </c>
      <c r="AO267" t="s">
        <v>139</v>
      </c>
      <c r="AP267" t="s">
        <v>210</v>
      </c>
    </row>
    <row r="268" spans="1:44" x14ac:dyDescent="0.25">
      <c r="A268" s="16" t="s">
        <v>299</v>
      </c>
      <c r="B268" s="16">
        <v>50</v>
      </c>
      <c r="C268" s="16">
        <v>0</v>
      </c>
      <c r="D268" s="16">
        <v>0</v>
      </c>
      <c r="E268" s="16">
        <v>0</v>
      </c>
      <c r="F268" s="16">
        <v>0</v>
      </c>
      <c r="G268" s="16">
        <v>0</v>
      </c>
      <c r="H268">
        <v>86.793525016979856</v>
      </c>
      <c r="I268">
        <v>100</v>
      </c>
      <c r="J268">
        <f t="shared" si="216"/>
        <v>97.5</v>
      </c>
      <c r="K268">
        <v>2.5</v>
      </c>
      <c r="L268">
        <f>B268*C268/Constants!$M$9</f>
        <v>0</v>
      </c>
      <c r="M268">
        <f>B268*D268/Constants!$M$11</f>
        <v>0</v>
      </c>
      <c r="N268">
        <f>B268*E268/Constants!$M$15</f>
        <v>0</v>
      </c>
      <c r="O268">
        <f>B268*F268/Constants!$M$18</f>
        <v>0</v>
      </c>
      <c r="P268">
        <f>B268*G268/Constants!$M$19</f>
        <v>0</v>
      </c>
      <c r="Q268">
        <f>H268*I268/Constants!$M$12</f>
        <v>96.35160414851228</v>
      </c>
      <c r="R268" s="20">
        <f>L268*Constants!$G$9</f>
        <v>0</v>
      </c>
      <c r="S268" s="20">
        <f>M268*Constants!$G$11</f>
        <v>0</v>
      </c>
      <c r="T268" s="20">
        <f>N268*Constants!$G$15</f>
        <v>0</v>
      </c>
      <c r="U268" s="20">
        <f>O268*Constants!$G$18</f>
        <v>0</v>
      </c>
      <c r="V268" s="20">
        <f>P268*Constants!$G$19</f>
        <v>0</v>
      </c>
      <c r="W268" s="20">
        <f>Q268*Constants!$G$12</f>
        <v>289.05481244553687</v>
      </c>
      <c r="X268">
        <f t="shared" si="217"/>
        <v>0</v>
      </c>
      <c r="Y268">
        <f t="shared" si="218"/>
        <v>0</v>
      </c>
      <c r="Z268">
        <f t="shared" si="219"/>
        <v>0</v>
      </c>
      <c r="AA268">
        <f t="shared" si="220"/>
        <v>0</v>
      </c>
      <c r="AB268">
        <f t="shared" si="221"/>
        <v>0</v>
      </c>
      <c r="AC268">
        <f t="shared" si="222"/>
        <v>28.182844213439843</v>
      </c>
      <c r="AD268" s="19">
        <f t="shared" si="223"/>
        <v>0</v>
      </c>
      <c r="AE268" s="19">
        <f t="shared" si="224"/>
        <v>0</v>
      </c>
      <c r="AF268" s="19">
        <f t="shared" si="225"/>
        <v>0</v>
      </c>
      <c r="AG268" s="19">
        <f t="shared" si="226"/>
        <v>0</v>
      </c>
      <c r="AH268" s="19">
        <f t="shared" si="227"/>
        <v>0</v>
      </c>
      <c r="AI268" s="19">
        <f t="shared" si="228"/>
        <v>0.72263703111384214</v>
      </c>
      <c r="AK268">
        <f t="shared" ref="AK268:AP268" si="229">X278-X266+AD278-AD266</f>
        <v>2.5497901818424031</v>
      </c>
      <c r="AL268">
        <f t="shared" si="229"/>
        <v>4.2533241090712748</v>
      </c>
      <c r="AM268">
        <f t="shared" si="229"/>
        <v>9.1937351038474642</v>
      </c>
      <c r="AN268">
        <f t="shared" si="229"/>
        <v>1.2610765690786252</v>
      </c>
      <c r="AO268">
        <f t="shared" si="229"/>
        <v>2.8822090199322825</v>
      </c>
      <c r="AP268">
        <f t="shared" si="229"/>
        <v>-29.108051917526783</v>
      </c>
      <c r="AR268" s="18">
        <f>-(AVERAGE(AK268:AK270)+AVERAGE(AL268:AL270)+AVERAGE(AM268:AM270)+AVERAGE(AN268:AN270)+AVERAGE(AO268:AO270))/AVERAGE(AP268:AP270)</f>
        <v>0.66735427902538491</v>
      </c>
    </row>
    <row r="269" spans="1:44" x14ac:dyDescent="0.25">
      <c r="A269" s="16" t="s">
        <v>300</v>
      </c>
      <c r="B269" s="16">
        <v>50</v>
      </c>
      <c r="C269" s="16">
        <v>0</v>
      </c>
      <c r="D269" s="16">
        <v>0</v>
      </c>
      <c r="E269" s="16">
        <v>25.76</v>
      </c>
      <c r="F269" s="16">
        <v>0</v>
      </c>
      <c r="G269" s="16">
        <v>0</v>
      </c>
      <c r="H269">
        <v>22.202173420873894</v>
      </c>
      <c r="I269">
        <v>100</v>
      </c>
      <c r="J269">
        <f t="shared" si="216"/>
        <v>95</v>
      </c>
      <c r="K269">
        <v>2.5</v>
      </c>
      <c r="L269">
        <f>B269*C269/Constants!$M$9</f>
        <v>0</v>
      </c>
      <c r="M269">
        <f>B269*D269/Constants!$M$11</f>
        <v>0</v>
      </c>
      <c r="N269">
        <f>B269*E269/Constants!$M$15</f>
        <v>14.618091022585405</v>
      </c>
      <c r="O269">
        <f>B269*F269/Constants!$M$18</f>
        <v>0</v>
      </c>
      <c r="P269">
        <f>B269*G269/Constants!$M$19</f>
        <v>0</v>
      </c>
      <c r="Q269">
        <f>H269*I269/Constants!$M$12</f>
        <v>24.647172980543846</v>
      </c>
      <c r="R269" s="20">
        <f>L269*Constants!$G$9</f>
        <v>0</v>
      </c>
      <c r="S269" s="20">
        <f>M269*Constants!$G$11</f>
        <v>0</v>
      </c>
      <c r="T269" s="20">
        <f>N269*Constants!$G$15</f>
        <v>58.472364090341621</v>
      </c>
      <c r="U269" s="20">
        <f>O269*Constants!$G$18</f>
        <v>0</v>
      </c>
      <c r="V269" s="20">
        <f>P269*Constants!$G$19</f>
        <v>0</v>
      </c>
      <c r="W269" s="20">
        <f>Q269*Constants!$G$12</f>
        <v>73.941518941631543</v>
      </c>
      <c r="X269">
        <f t="shared" si="217"/>
        <v>0</v>
      </c>
      <c r="Y269">
        <f t="shared" si="218"/>
        <v>0</v>
      </c>
      <c r="Z269">
        <f t="shared" si="219"/>
        <v>5.5548745885824538</v>
      </c>
      <c r="AA269">
        <f t="shared" si="220"/>
        <v>0</v>
      </c>
      <c r="AB269">
        <f t="shared" si="221"/>
        <v>0</v>
      </c>
      <c r="AC269">
        <f t="shared" si="222"/>
        <v>7.0244442994549967</v>
      </c>
      <c r="AD269" s="19">
        <f>R269*K269/1000+AD266</f>
        <v>0</v>
      </c>
      <c r="AE269" s="19">
        <f>S269*K269/1000+AE266</f>
        <v>0</v>
      </c>
      <c r="AF269" s="19">
        <f>T269*K269/1000+AF266</f>
        <v>0.14618091022585405</v>
      </c>
      <c r="AG269" s="19">
        <f>U269*K269/1000+AG266</f>
        <v>0</v>
      </c>
      <c r="AH269" s="19">
        <f>V269*K269/1000+AH266</f>
        <v>0</v>
      </c>
      <c r="AI269" s="19">
        <f>W269*K269/1000+AI266</f>
        <v>0.93595394388948572</v>
      </c>
      <c r="AK269">
        <f t="shared" ref="AK269:AK270" si="230">X279-X267+AD279-AD267</f>
        <v>2.330022313994538</v>
      </c>
      <c r="AL269">
        <f t="shared" ref="AL269:AL270" si="231">Y279-Y267+AE279-AE267</f>
        <v>1.4557572894168467</v>
      </c>
      <c r="AM269">
        <f t="shared" ref="AM269:AM270" si="232">Z279-Z267+AF279-AF267</f>
        <v>7.6459539212348187</v>
      </c>
      <c r="AN269">
        <f t="shared" ref="AN269:AN270" si="233">AA279-AA267+AG279-AG267</f>
        <v>1.2081415842553609</v>
      </c>
      <c r="AO269">
        <f t="shared" ref="AO269:AO270" si="234">AB279-AB267+AH279-AH267</f>
        <v>6.2478961899407963</v>
      </c>
      <c r="AP269">
        <f t="shared" ref="AP269:AP270" si="235">AC279-AC267+AI279-AI267</f>
        <v>-31.469359512797926</v>
      </c>
    </row>
    <row r="270" spans="1:44" x14ac:dyDescent="0.25">
      <c r="A270" s="16" t="s">
        <v>301</v>
      </c>
      <c r="B270" s="16">
        <v>50</v>
      </c>
      <c r="C270" s="16">
        <v>1.31</v>
      </c>
      <c r="D270" s="16">
        <v>0</v>
      </c>
      <c r="E270" s="16">
        <v>44.69</v>
      </c>
      <c r="F270" s="16">
        <v>0</v>
      </c>
      <c r="G270" s="16">
        <v>0</v>
      </c>
      <c r="H270">
        <v>7.8938193343898586</v>
      </c>
      <c r="I270">
        <v>100</v>
      </c>
      <c r="J270">
        <f t="shared" si="216"/>
        <v>95</v>
      </c>
      <c r="K270">
        <v>2.5</v>
      </c>
      <c r="L270">
        <f>B270*C270/Constants!$M$9</f>
        <v>1.0907213748084994</v>
      </c>
      <c r="M270">
        <f>B270*D270/Constants!$M$11</f>
        <v>0</v>
      </c>
      <c r="N270">
        <f>B270*E270/Constants!$M$15</f>
        <v>25.360345023266373</v>
      </c>
      <c r="O270">
        <f>B270*F270/Constants!$M$18</f>
        <v>0</v>
      </c>
      <c r="P270">
        <f>B270*G270/Constants!$M$19</f>
        <v>0</v>
      </c>
      <c r="Q270">
        <f>H270*I270/Constants!$M$12</f>
        <v>8.7631209307169833</v>
      </c>
      <c r="R270" s="20">
        <f>L270*Constants!$G$9</f>
        <v>2.1814427496169988</v>
      </c>
      <c r="S270" s="20">
        <f>M270*Constants!$G$11</f>
        <v>0</v>
      </c>
      <c r="T270" s="20">
        <f>N270*Constants!$G$15</f>
        <v>101.44138009306549</v>
      </c>
      <c r="U270" s="20">
        <f>O270*Constants!$G$18</f>
        <v>0</v>
      </c>
      <c r="V270" s="20">
        <f>P270*Constants!$G$19</f>
        <v>0</v>
      </c>
      <c r="W270" s="20">
        <f>Q270*Constants!$G$12</f>
        <v>26.28936279215095</v>
      </c>
      <c r="X270">
        <f t="shared" si="217"/>
        <v>0.20723706121361488</v>
      </c>
      <c r="Y270">
        <f t="shared" si="218"/>
        <v>0</v>
      </c>
      <c r="Z270">
        <f t="shared" si="219"/>
        <v>9.6369311088412211</v>
      </c>
      <c r="AA270">
        <f t="shared" si="220"/>
        <v>0</v>
      </c>
      <c r="AB270">
        <f t="shared" si="221"/>
        <v>0</v>
      </c>
      <c r="AC270">
        <f t="shared" si="222"/>
        <v>2.4974894652543402</v>
      </c>
      <c r="AD270" s="19">
        <f>R270*K270/1000+AD267</f>
        <v>5.453606874042497E-3</v>
      </c>
      <c r="AE270" s="19">
        <f>S270*K270/1000+AE267</f>
        <v>0</v>
      </c>
      <c r="AF270" s="19">
        <f>T270*K270/1000+AF267</f>
        <v>0.25360345023266373</v>
      </c>
      <c r="AG270" s="19">
        <f>U270*K270/1000+AG267</f>
        <v>0</v>
      </c>
      <c r="AH270" s="19">
        <f>V270*K270/1000+AH267</f>
        <v>0</v>
      </c>
      <c r="AI270" s="19">
        <f>W270*K270/1000+AI267</f>
        <v>0.87431527671828257</v>
      </c>
      <c r="AK270">
        <f t="shared" si="230"/>
        <v>2.6208952241390793</v>
      </c>
      <c r="AL270">
        <f t="shared" si="231"/>
        <v>3.8906756209503248</v>
      </c>
      <c r="AM270">
        <f t="shared" si="232"/>
        <v>8.6508341845420489</v>
      </c>
      <c r="AN270">
        <f t="shared" si="233"/>
        <v>1.4953368256144131</v>
      </c>
      <c r="AO270">
        <f t="shared" si="234"/>
        <v>3.3787297162579</v>
      </c>
      <c r="AP270">
        <f t="shared" si="235"/>
        <v>-27.927869363524028</v>
      </c>
    </row>
    <row r="271" spans="1:44" x14ac:dyDescent="0.25">
      <c r="A271" s="16" t="s">
        <v>302</v>
      </c>
      <c r="B271" s="16">
        <v>50</v>
      </c>
      <c r="C271" s="16">
        <v>0</v>
      </c>
      <c r="D271" s="16">
        <v>0</v>
      </c>
      <c r="E271" s="16">
        <v>25.7</v>
      </c>
      <c r="F271" s="16">
        <v>0</v>
      </c>
      <c r="G271" s="16">
        <v>0</v>
      </c>
      <c r="H271">
        <v>30.624179307222096</v>
      </c>
      <c r="I271">
        <v>100</v>
      </c>
      <c r="J271">
        <f t="shared" si="216"/>
        <v>95</v>
      </c>
      <c r="K271">
        <v>2.5</v>
      </c>
      <c r="L271">
        <f>B271*C271/Constants!$M$9</f>
        <v>0</v>
      </c>
      <c r="M271">
        <f>B271*D271/Constants!$M$11</f>
        <v>0</v>
      </c>
      <c r="N271">
        <f>B271*E271/Constants!$M$15</f>
        <v>14.584042673930314</v>
      </c>
      <c r="O271">
        <f>B271*F271/Constants!$M$18</f>
        <v>0</v>
      </c>
      <c r="P271">
        <f>B271*G271/Constants!$M$19</f>
        <v>0</v>
      </c>
      <c r="Q271">
        <f>H271*I271/Constants!$M$12</f>
        <v>33.996646655441936</v>
      </c>
      <c r="R271" s="20">
        <f>L271*Constants!$G$9</f>
        <v>0</v>
      </c>
      <c r="S271" s="20">
        <f>M271*Constants!$G$11</f>
        <v>0</v>
      </c>
      <c r="T271" s="20">
        <f>N271*Constants!$G$15</f>
        <v>58.336170695721258</v>
      </c>
      <c r="U271" s="20">
        <f>O271*Constants!$G$18</f>
        <v>0</v>
      </c>
      <c r="V271" s="20">
        <f>P271*Constants!$G$19</f>
        <v>0</v>
      </c>
      <c r="W271" s="20">
        <f>Q271*Constants!$G$12</f>
        <v>101.98993996632581</v>
      </c>
      <c r="X271">
        <f t="shared" si="217"/>
        <v>0</v>
      </c>
      <c r="Y271">
        <f t="shared" si="218"/>
        <v>0</v>
      </c>
      <c r="Z271">
        <f t="shared" si="219"/>
        <v>5.5419362160935197</v>
      </c>
      <c r="AA271">
        <f t="shared" si="220"/>
        <v>0</v>
      </c>
      <c r="AB271">
        <f t="shared" si="221"/>
        <v>0</v>
      </c>
      <c r="AC271">
        <f t="shared" si="222"/>
        <v>9.6890442968009527</v>
      </c>
      <c r="AD271" s="19">
        <f t="shared" ref="AD271:AD280" si="236">R271*K271/1000+AD268</f>
        <v>0</v>
      </c>
      <c r="AE271" s="19">
        <f t="shared" ref="AE271:AE280" si="237">S271*K271/1000+AE268</f>
        <v>0</v>
      </c>
      <c r="AF271" s="19">
        <f t="shared" ref="AF271:AF280" si="238">T271*K271/1000+AF268</f>
        <v>0.14584042673930314</v>
      </c>
      <c r="AG271" s="19">
        <f t="shared" ref="AG271:AG280" si="239">U271*K271/1000+AG268</f>
        <v>0</v>
      </c>
      <c r="AH271" s="19">
        <f t="shared" ref="AH271:AH280" si="240">V271*K271/1000+AH268</f>
        <v>0</v>
      </c>
      <c r="AI271" s="19">
        <f t="shared" ref="AI271:AI279" si="241">W271*K271/1000+AI268</f>
        <v>0.97761188102965657</v>
      </c>
    </row>
    <row r="272" spans="1:44" x14ac:dyDescent="0.25">
      <c r="A272" s="16" t="s">
        <v>303</v>
      </c>
      <c r="B272" s="16">
        <v>50</v>
      </c>
      <c r="C272" s="16">
        <v>7.22</v>
      </c>
      <c r="D272" s="16">
        <v>28.95</v>
      </c>
      <c r="E272" s="16">
        <v>57.54</v>
      </c>
      <c r="F272" s="16">
        <v>0</v>
      </c>
      <c r="G272" s="16">
        <v>0</v>
      </c>
      <c r="H272">
        <v>0</v>
      </c>
      <c r="I272">
        <v>100</v>
      </c>
      <c r="J272">
        <f t="shared" si="216"/>
        <v>92.5</v>
      </c>
      <c r="K272">
        <v>2.5</v>
      </c>
      <c r="L272">
        <f>B272*C272/Constants!$M$9</f>
        <v>6.0114567374941714</v>
      </c>
      <c r="M272">
        <f>B272*D272/Constants!$M$11</f>
        <v>19.539686825053995</v>
      </c>
      <c r="N272">
        <f>B272*E272/Constants!$M$15</f>
        <v>32.652366360231532</v>
      </c>
      <c r="O272">
        <f>B272*F272/Constants!$M$18</f>
        <v>0</v>
      </c>
      <c r="P272">
        <f>B272*G272/Constants!$M$19</f>
        <v>0</v>
      </c>
      <c r="Q272">
        <f>H272*I272/Constants!$M$12</f>
        <v>0</v>
      </c>
      <c r="R272" s="20">
        <f>L272*Constants!$G$9</f>
        <v>12.022913474988343</v>
      </c>
      <c r="S272" s="20">
        <f>M272*Constants!$G$11</f>
        <v>58.619060475161987</v>
      </c>
      <c r="T272" s="20">
        <f>N272*Constants!$G$15</f>
        <v>130.60946544092613</v>
      </c>
      <c r="U272" s="20">
        <f>O272*Constants!$G$18</f>
        <v>0</v>
      </c>
      <c r="V272" s="20">
        <f>P272*Constants!$G$19</f>
        <v>0</v>
      </c>
      <c r="W272" s="20">
        <f>Q272*Constants!$G$12</f>
        <v>0</v>
      </c>
      <c r="X272">
        <f t="shared" si="217"/>
        <v>1.1121194964364218</v>
      </c>
      <c r="Y272">
        <f t="shared" si="218"/>
        <v>5.4222630939524841</v>
      </c>
      <c r="Z272">
        <f t="shared" si="219"/>
        <v>12.081375553285667</v>
      </c>
      <c r="AA272">
        <f t="shared" si="220"/>
        <v>0</v>
      </c>
      <c r="AB272">
        <f t="shared" si="221"/>
        <v>0</v>
      </c>
      <c r="AC272">
        <f t="shared" si="222"/>
        <v>0</v>
      </c>
      <c r="AD272" s="19">
        <f t="shared" si="236"/>
        <v>3.0057283687470859E-2</v>
      </c>
      <c r="AE272" s="19">
        <f t="shared" si="237"/>
        <v>0.14654765118790497</v>
      </c>
      <c r="AF272" s="19">
        <f t="shared" si="238"/>
        <v>0.47270457382816938</v>
      </c>
      <c r="AG272" s="19">
        <f t="shared" si="239"/>
        <v>0</v>
      </c>
      <c r="AH272" s="19">
        <f t="shared" si="240"/>
        <v>0</v>
      </c>
      <c r="AI272" s="19">
        <f t="shared" si="241"/>
        <v>0.93595394388948572</v>
      </c>
    </row>
    <row r="273" spans="1:42" x14ac:dyDescent="0.25">
      <c r="A273" s="16" t="s">
        <v>304</v>
      </c>
      <c r="B273" s="16">
        <v>50</v>
      </c>
      <c r="C273" s="16">
        <v>3.04</v>
      </c>
      <c r="D273" s="16">
        <v>8.69</v>
      </c>
      <c r="E273" s="16">
        <v>38.799999999999997</v>
      </c>
      <c r="F273" s="16">
        <v>0</v>
      </c>
      <c r="G273" s="16">
        <v>0</v>
      </c>
      <c r="H273">
        <v>0</v>
      </c>
      <c r="I273">
        <v>100</v>
      </c>
      <c r="J273">
        <f t="shared" si="216"/>
        <v>92.5</v>
      </c>
      <c r="K273">
        <v>2.5</v>
      </c>
      <c r="L273">
        <f>B273*C273/Constants!$M$9</f>
        <v>2.5311396789449145</v>
      </c>
      <c r="M273">
        <f>B273*D273/Constants!$M$11</f>
        <v>5.8652807775377971</v>
      </c>
      <c r="N273">
        <f>B273*E273/Constants!$M$15</f>
        <v>22.01793213029168</v>
      </c>
      <c r="O273">
        <f>B273*F273/Constants!$M$18</f>
        <v>0</v>
      </c>
      <c r="P273">
        <f>B273*G273/Constants!$M$19</f>
        <v>0</v>
      </c>
      <c r="Q273">
        <f>H273*I273/Constants!$M$12</f>
        <v>0</v>
      </c>
      <c r="R273" s="20">
        <f>L273*Constants!$G$9</f>
        <v>5.0622793578898291</v>
      </c>
      <c r="S273" s="20">
        <f>M273*Constants!$G$11</f>
        <v>17.59584233261339</v>
      </c>
      <c r="T273" s="20">
        <f>N273*Constants!$G$15</f>
        <v>88.071728521166719</v>
      </c>
      <c r="U273" s="20">
        <f>O273*Constants!$G$18</f>
        <v>0</v>
      </c>
      <c r="V273" s="20">
        <f>P273*Constants!$G$19</f>
        <v>0</v>
      </c>
      <c r="W273" s="20">
        <f>Q273*Constants!$G$12</f>
        <v>0</v>
      </c>
      <c r="X273">
        <f t="shared" si="217"/>
        <v>0.46826084060480916</v>
      </c>
      <c r="Y273">
        <f t="shared" si="218"/>
        <v>1.6276154157667386</v>
      </c>
      <c r="Z273">
        <f t="shared" si="219"/>
        <v>8.146634888207922</v>
      </c>
      <c r="AA273">
        <f t="shared" si="220"/>
        <v>0</v>
      </c>
      <c r="AB273">
        <f t="shared" si="221"/>
        <v>0</v>
      </c>
      <c r="AC273">
        <f t="shared" si="222"/>
        <v>0</v>
      </c>
      <c r="AD273" s="19">
        <f t="shared" si="236"/>
        <v>1.810930526876707E-2</v>
      </c>
      <c r="AE273" s="19">
        <f t="shared" si="237"/>
        <v>4.3989605831533475E-2</v>
      </c>
      <c r="AF273" s="19">
        <f t="shared" si="238"/>
        <v>0.47378277153558057</v>
      </c>
      <c r="AG273" s="19">
        <f t="shared" si="239"/>
        <v>0</v>
      </c>
      <c r="AH273" s="19">
        <f t="shared" si="240"/>
        <v>0</v>
      </c>
      <c r="AI273" s="19">
        <f t="shared" si="241"/>
        <v>0.87431527671828257</v>
      </c>
    </row>
    <row r="274" spans="1:42" x14ac:dyDescent="0.25">
      <c r="A274" s="16" t="s">
        <v>305</v>
      </c>
      <c r="B274" s="16">
        <v>50</v>
      </c>
      <c r="C274" s="16">
        <v>4.93</v>
      </c>
      <c r="D274" s="16">
        <v>21.19</v>
      </c>
      <c r="E274" s="16">
        <v>43.5</v>
      </c>
      <c r="F274" s="16">
        <v>0</v>
      </c>
      <c r="G274" s="16">
        <v>0</v>
      </c>
      <c r="H274">
        <v>0</v>
      </c>
      <c r="I274">
        <v>100</v>
      </c>
      <c r="J274">
        <f t="shared" si="216"/>
        <v>92.5</v>
      </c>
      <c r="K274">
        <v>2.5</v>
      </c>
      <c r="L274">
        <f>B274*C274/Constants!$M$9</f>
        <v>4.1047758609205358</v>
      </c>
      <c r="M274">
        <f>B274*D274/Constants!$M$11</f>
        <v>14.302105831533478</v>
      </c>
      <c r="N274">
        <f>B274*E274/Constants!$M$15</f>
        <v>24.685052774940416</v>
      </c>
      <c r="O274">
        <f>B274*F274/Constants!$M$18</f>
        <v>0</v>
      </c>
      <c r="P274">
        <f>B274*G274/Constants!$M$19</f>
        <v>0</v>
      </c>
      <c r="Q274">
        <f>H274*I274/Constants!$M$12</f>
        <v>0</v>
      </c>
      <c r="R274" s="20">
        <f>L274*Constants!$G$9</f>
        <v>8.2095517218410716</v>
      </c>
      <c r="S274" s="20">
        <f>M274*Constants!$G$11</f>
        <v>42.90631749460043</v>
      </c>
      <c r="T274" s="20">
        <f>N274*Constants!$G$15</f>
        <v>98.740211099761666</v>
      </c>
      <c r="U274" s="20">
        <f>O274*Constants!$G$18</f>
        <v>0</v>
      </c>
      <c r="V274" s="20">
        <f>P274*Constants!$G$19</f>
        <v>0</v>
      </c>
      <c r="W274" s="20">
        <f>Q274*Constants!$G$12</f>
        <v>0</v>
      </c>
      <c r="X274">
        <f t="shared" si="217"/>
        <v>0.75938353427029914</v>
      </c>
      <c r="Y274">
        <f t="shared" si="218"/>
        <v>3.9688343682505396</v>
      </c>
      <c r="Z274">
        <f t="shared" si="219"/>
        <v>9.1334695267279553</v>
      </c>
      <c r="AA274">
        <f t="shared" si="220"/>
        <v>0</v>
      </c>
      <c r="AB274">
        <f t="shared" si="221"/>
        <v>0</v>
      </c>
      <c r="AC274">
        <f t="shared" si="222"/>
        <v>0</v>
      </c>
      <c r="AD274" s="19">
        <f t="shared" si="236"/>
        <v>2.0523879304602678E-2</v>
      </c>
      <c r="AE274" s="19">
        <f t="shared" si="237"/>
        <v>0.10726579373650108</v>
      </c>
      <c r="AF274" s="19">
        <f t="shared" si="238"/>
        <v>0.39269095448870728</v>
      </c>
      <c r="AG274" s="19">
        <f t="shared" si="239"/>
        <v>0</v>
      </c>
      <c r="AH274" s="19">
        <f t="shared" si="240"/>
        <v>0</v>
      </c>
      <c r="AI274" s="19">
        <f t="shared" si="241"/>
        <v>0.97761188102965657</v>
      </c>
    </row>
    <row r="275" spans="1:42" x14ac:dyDescent="0.25">
      <c r="A275" s="16" t="s">
        <v>306</v>
      </c>
      <c r="B275" s="16">
        <v>50</v>
      </c>
      <c r="C275" s="16">
        <v>10.54</v>
      </c>
      <c r="D275" s="16">
        <v>21.44</v>
      </c>
      <c r="E275" s="16">
        <v>42.1</v>
      </c>
      <c r="F275" s="16">
        <v>5.91</v>
      </c>
      <c r="G275" s="16">
        <v>12.23</v>
      </c>
      <c r="H275">
        <v>0</v>
      </c>
      <c r="I275">
        <v>100</v>
      </c>
      <c r="J275">
        <f t="shared" si="216"/>
        <v>90</v>
      </c>
      <c r="K275">
        <v>2.5</v>
      </c>
      <c r="L275">
        <f>B275*C275/Constants!$M$9</f>
        <v>8.7757277026576972</v>
      </c>
      <c r="M275">
        <f>B275*D275/Constants!$M$11</f>
        <v>14.470842332613392</v>
      </c>
      <c r="N275">
        <f>B275*E275/Constants!$M$15</f>
        <v>23.890591306321642</v>
      </c>
      <c r="O275">
        <f>B275*F275/Constants!$M$18</f>
        <v>2.8933711935768138</v>
      </c>
      <c r="P275">
        <f>B275*G275/Constants!$M$19</f>
        <v>5.2643676775572645</v>
      </c>
      <c r="Q275">
        <f>H275*I275/Constants!$M$12</f>
        <v>0</v>
      </c>
      <c r="R275" s="20">
        <f>L275*Constants!$G$9</f>
        <v>17.551455405315394</v>
      </c>
      <c r="S275" s="20">
        <f>M275*Constants!$G$11</f>
        <v>43.412526997840175</v>
      </c>
      <c r="T275" s="20">
        <f>N275*Constants!$G$15</f>
        <v>95.56236522528657</v>
      </c>
      <c r="U275" s="20">
        <f>O275*Constants!$G$18</f>
        <v>14.466855967884069</v>
      </c>
      <c r="V275" s="20">
        <f>P275*Constants!$G$19</f>
        <v>31.586206065343589</v>
      </c>
      <c r="W275" s="20">
        <f>Q275*Constants!$G$12</f>
        <v>0</v>
      </c>
      <c r="X275">
        <f t="shared" si="217"/>
        <v>1.5796309864783855</v>
      </c>
      <c r="Y275">
        <f t="shared" si="218"/>
        <v>3.9071274298056156</v>
      </c>
      <c r="Z275">
        <f t="shared" si="219"/>
        <v>8.6006128702757909</v>
      </c>
      <c r="AA275">
        <f t="shared" si="220"/>
        <v>1.3020170371095663</v>
      </c>
      <c r="AB275">
        <f t="shared" si="221"/>
        <v>2.842758545880923</v>
      </c>
      <c r="AC275">
        <f t="shared" si="222"/>
        <v>0</v>
      </c>
      <c r="AD275" s="19">
        <f t="shared" si="236"/>
        <v>7.3935922200759341E-2</v>
      </c>
      <c r="AE275" s="19">
        <f t="shared" si="237"/>
        <v>0.2550789686825054</v>
      </c>
      <c r="AF275" s="19">
        <f t="shared" si="238"/>
        <v>0.71161048689138584</v>
      </c>
      <c r="AG275" s="19">
        <f t="shared" si="239"/>
        <v>3.616713991971017E-2</v>
      </c>
      <c r="AH275" s="19">
        <f t="shared" si="240"/>
        <v>7.8965515163358979E-2</v>
      </c>
      <c r="AI275" s="19">
        <f t="shared" si="241"/>
        <v>0.93595394388948572</v>
      </c>
    </row>
    <row r="276" spans="1:42" x14ac:dyDescent="0.25">
      <c r="A276" s="16" t="s">
        <v>307</v>
      </c>
      <c r="B276" s="16">
        <v>50</v>
      </c>
      <c r="C276" s="16">
        <v>9.2200000000000006</v>
      </c>
      <c r="D276" s="16">
        <v>7.45</v>
      </c>
      <c r="E276" s="16">
        <v>34.119999999999997</v>
      </c>
      <c r="F276" s="16">
        <v>5.18</v>
      </c>
      <c r="G276" s="16">
        <v>25.9</v>
      </c>
      <c r="H276">
        <v>0</v>
      </c>
      <c r="I276">
        <v>100</v>
      </c>
      <c r="J276">
        <f t="shared" si="216"/>
        <v>90</v>
      </c>
      <c r="K276">
        <v>2.5</v>
      </c>
      <c r="L276">
        <f>B276*C276/Constants!$M$9</f>
        <v>7.676680210484248</v>
      </c>
      <c r="M276">
        <f>B276*D276/Constants!$M$11</f>
        <v>5.0283477321814258</v>
      </c>
      <c r="N276">
        <f>B276*E276/Constants!$M$15</f>
        <v>19.362160935194641</v>
      </c>
      <c r="O276">
        <f>B276*F276/Constants!$M$18</f>
        <v>2.5359835503769705</v>
      </c>
      <c r="P276">
        <f>B276*G276/Constants!$M$19</f>
        <v>11.148579137263544</v>
      </c>
      <c r="Q276">
        <f>H276*I276/Constants!$M$12</f>
        <v>0</v>
      </c>
      <c r="R276" s="20">
        <f>L276*Constants!$G$9</f>
        <v>15.353360420968496</v>
      </c>
      <c r="S276" s="20">
        <f>M276*Constants!$G$11</f>
        <v>15.085043196544277</v>
      </c>
      <c r="T276" s="20">
        <f>N276*Constants!$G$15</f>
        <v>77.448643740778564</v>
      </c>
      <c r="U276" s="20">
        <f>O276*Constants!$G$18</f>
        <v>12.679917751884853</v>
      </c>
      <c r="V276" s="20">
        <f>P276*Constants!$G$19</f>
        <v>66.891474823581262</v>
      </c>
      <c r="W276" s="20">
        <f>Q276*Constants!$G$12</f>
        <v>0</v>
      </c>
      <c r="X276">
        <f t="shared" si="217"/>
        <v>1.3818024378871647</v>
      </c>
      <c r="Y276">
        <f t="shared" si="218"/>
        <v>1.357653887688985</v>
      </c>
      <c r="Z276">
        <f t="shared" si="219"/>
        <v>6.9703779366700713</v>
      </c>
      <c r="AA276">
        <f t="shared" si="220"/>
        <v>1.1411925976696369</v>
      </c>
      <c r="AB276">
        <f t="shared" si="221"/>
        <v>6.0202327341223132</v>
      </c>
      <c r="AC276">
        <f t="shared" si="222"/>
        <v>0</v>
      </c>
      <c r="AD276" s="19">
        <f t="shared" si="236"/>
        <v>5.6492706321188309E-2</v>
      </c>
      <c r="AE276" s="19">
        <f t="shared" si="237"/>
        <v>8.1702213822894165E-2</v>
      </c>
      <c r="AF276" s="19">
        <f t="shared" si="238"/>
        <v>0.66740438088752696</v>
      </c>
      <c r="AG276" s="19">
        <f t="shared" si="239"/>
        <v>3.1699794379712133E-2</v>
      </c>
      <c r="AH276" s="19">
        <f t="shared" si="240"/>
        <v>0.16722868705895313</v>
      </c>
      <c r="AI276" s="19">
        <f t="shared" si="241"/>
        <v>0.87431527671828257</v>
      </c>
    </row>
    <row r="277" spans="1:42" x14ac:dyDescent="0.25">
      <c r="A277" s="16" t="s">
        <v>308</v>
      </c>
      <c r="B277" s="16">
        <v>50</v>
      </c>
      <c r="C277" s="16">
        <v>10.83</v>
      </c>
      <c r="D277" s="16">
        <v>18.04</v>
      </c>
      <c r="E277" s="16">
        <v>37.93</v>
      </c>
      <c r="F277" s="16">
        <v>4.95</v>
      </c>
      <c r="G277" s="16">
        <v>11.01</v>
      </c>
      <c r="H277">
        <v>0</v>
      </c>
      <c r="I277">
        <v>100</v>
      </c>
      <c r="J277">
        <f t="shared" si="216"/>
        <v>90</v>
      </c>
      <c r="K277">
        <v>2.5</v>
      </c>
      <c r="L277">
        <f>B277*C277/Constants!$M$9</f>
        <v>9.0171851062412571</v>
      </c>
      <c r="M277">
        <f>B277*D277/Constants!$M$11</f>
        <v>12.176025917926566</v>
      </c>
      <c r="N277">
        <f>B277*E277/Constants!$M$15</f>
        <v>21.524231074792873</v>
      </c>
      <c r="O277">
        <f>B277*F277/Constants!$M$18</f>
        <v>2.4233819641633212</v>
      </c>
      <c r="P277">
        <f>B277*G277/Constants!$M$19</f>
        <v>4.7392222510143487</v>
      </c>
      <c r="Q277">
        <f>H277*I277/Constants!$M$12</f>
        <v>0</v>
      </c>
      <c r="R277" s="20">
        <f>L277*Constants!$G$9</f>
        <v>18.034370212482514</v>
      </c>
      <c r="S277" s="20">
        <f>M277*Constants!$G$11</f>
        <v>36.528077753779698</v>
      </c>
      <c r="T277" s="20">
        <f>N277*Constants!$G$15</f>
        <v>86.096924299171491</v>
      </c>
      <c r="U277" s="20">
        <f>O277*Constants!$G$18</f>
        <v>12.116909820816606</v>
      </c>
      <c r="V277" s="20">
        <f>P277*Constants!$G$19</f>
        <v>28.435333506086092</v>
      </c>
      <c r="W277" s="20">
        <f>Q277*Constants!$G$12</f>
        <v>0</v>
      </c>
      <c r="X277">
        <f t="shared" si="217"/>
        <v>1.6230933191234262</v>
      </c>
      <c r="Y277">
        <f t="shared" si="218"/>
        <v>3.2875269978401729</v>
      </c>
      <c r="Z277">
        <f t="shared" si="219"/>
        <v>7.7487231869254334</v>
      </c>
      <c r="AA277">
        <f t="shared" si="220"/>
        <v>1.0905218838734945</v>
      </c>
      <c r="AB277">
        <f t="shared" si="221"/>
        <v>2.559180015547748</v>
      </c>
      <c r="AC277">
        <f t="shared" si="222"/>
        <v>0</v>
      </c>
      <c r="AD277" s="19">
        <f t="shared" si="236"/>
        <v>6.5609804835808971E-2</v>
      </c>
      <c r="AE277" s="19">
        <f t="shared" si="237"/>
        <v>0.19858598812095035</v>
      </c>
      <c r="AF277" s="19">
        <f t="shared" si="238"/>
        <v>0.60793326523663604</v>
      </c>
      <c r="AG277" s="19">
        <f t="shared" si="239"/>
        <v>3.0292274552041511E-2</v>
      </c>
      <c r="AH277" s="19">
        <f t="shared" si="240"/>
        <v>7.1088333765215228E-2</v>
      </c>
      <c r="AI277" s="19">
        <f t="shared" si="241"/>
        <v>0.97761188102965657</v>
      </c>
    </row>
    <row r="278" spans="1:42" x14ac:dyDescent="0.25">
      <c r="A278" s="16" t="s">
        <v>309</v>
      </c>
      <c r="B278" s="16">
        <v>50</v>
      </c>
      <c r="C278" s="16">
        <v>16.52</v>
      </c>
      <c r="D278" s="16">
        <v>21.94</v>
      </c>
      <c r="E278" s="16">
        <v>41.52</v>
      </c>
      <c r="F278" s="16">
        <v>5.56</v>
      </c>
      <c r="G278" s="16">
        <v>12.06</v>
      </c>
      <c r="H278">
        <v>0</v>
      </c>
      <c r="I278">
        <v>100</v>
      </c>
      <c r="J278">
        <f t="shared" si="216"/>
        <v>87.5</v>
      </c>
      <c r="K278">
        <v>2.5</v>
      </c>
      <c r="L278">
        <f>B278*C278/Constants!$M$9</f>
        <v>13.754745886898021</v>
      </c>
      <c r="M278">
        <f>B278*D278/Constants!$M$11</f>
        <v>14.808315334773219</v>
      </c>
      <c r="N278">
        <f>B278*E278/Constants!$M$15</f>
        <v>23.561457269322439</v>
      </c>
      <c r="O278">
        <f>B278*F278/Constants!$M$18</f>
        <v>2.7220209536864783</v>
      </c>
      <c r="P278">
        <f>B278*G278/Constants!$M$19</f>
        <v>5.1911916754980059</v>
      </c>
      <c r="Q278">
        <f>H278*I278/Constants!$M$12</f>
        <v>0</v>
      </c>
      <c r="R278" s="20">
        <f>L278*Constants!$G$9</f>
        <v>27.509491773796043</v>
      </c>
      <c r="S278" s="20">
        <f>M278*Constants!$G$11</f>
        <v>44.424946004319658</v>
      </c>
      <c r="T278" s="20">
        <f>N278*Constants!$G$15</f>
        <v>94.245829077289756</v>
      </c>
      <c r="U278" s="20">
        <f>O278*Constants!$G$18</f>
        <v>13.610104768432391</v>
      </c>
      <c r="V278" s="20">
        <f>P278*Constants!$G$19</f>
        <v>31.147150052988035</v>
      </c>
      <c r="W278" s="20">
        <f>Q278*Constants!$G$12</f>
        <v>0</v>
      </c>
      <c r="X278">
        <f t="shared" si="217"/>
        <v>2.4070805302071538</v>
      </c>
      <c r="Y278">
        <f t="shared" si="218"/>
        <v>3.88718277537797</v>
      </c>
      <c r="Z278">
        <f t="shared" si="219"/>
        <v>8.2465100442628536</v>
      </c>
      <c r="AA278">
        <f t="shared" si="220"/>
        <v>1.1908841672378341</v>
      </c>
      <c r="AB278">
        <f t="shared" si="221"/>
        <v>2.7253756296364533</v>
      </c>
      <c r="AC278">
        <f t="shared" si="222"/>
        <v>0</v>
      </c>
      <c r="AD278" s="19">
        <f t="shared" si="236"/>
        <v>0.14270965163524946</v>
      </c>
      <c r="AE278" s="19">
        <f t="shared" si="237"/>
        <v>0.36614133369330454</v>
      </c>
      <c r="AF278" s="19">
        <f t="shared" si="238"/>
        <v>0.94722505958461023</v>
      </c>
      <c r="AG278" s="19">
        <f t="shared" si="239"/>
        <v>7.0192401840791147E-2</v>
      </c>
      <c r="AH278" s="19">
        <f t="shared" si="240"/>
        <v>0.15683339029582907</v>
      </c>
      <c r="AI278" s="19">
        <f t="shared" si="241"/>
        <v>0.93595394388948572</v>
      </c>
    </row>
    <row r="279" spans="1:42" x14ac:dyDescent="0.25">
      <c r="A279" s="16" t="s">
        <v>310</v>
      </c>
      <c r="B279" s="16">
        <v>50</v>
      </c>
      <c r="C279" s="16">
        <v>15.17</v>
      </c>
      <c r="D279" s="16">
        <v>7.54</v>
      </c>
      <c r="E279" s="16">
        <v>34.159999999999997</v>
      </c>
      <c r="F279" s="16">
        <v>5.34</v>
      </c>
      <c r="G279" s="16">
        <v>26.16</v>
      </c>
      <c r="H279">
        <v>0</v>
      </c>
      <c r="I279">
        <v>100</v>
      </c>
      <c r="J279">
        <f t="shared" si="216"/>
        <v>87.5</v>
      </c>
      <c r="K279">
        <v>2.5</v>
      </c>
      <c r="L279">
        <f>B279*C279/Constants!$M$9</f>
        <v>12.63072004262972</v>
      </c>
      <c r="M279">
        <f>B279*D279/Constants!$M$11</f>
        <v>5.0890928725701947</v>
      </c>
      <c r="N279">
        <f>B279*E279/Constants!$M$15</f>
        <v>19.384859834298034</v>
      </c>
      <c r="O279">
        <f>B279*F279/Constants!$M$18</f>
        <v>2.6143150886125528</v>
      </c>
      <c r="P279">
        <f>B279*G279/Constants!$M$19</f>
        <v>11.260495375707118</v>
      </c>
      <c r="Q279">
        <f>H279*I279/Constants!$M$12</f>
        <v>0</v>
      </c>
      <c r="R279" s="20">
        <f>L279*Constants!$G$9</f>
        <v>25.261440085259441</v>
      </c>
      <c r="S279" s="20">
        <f>M279*Constants!$G$11</f>
        <v>15.267278617710584</v>
      </c>
      <c r="T279" s="20">
        <f>N279*Constants!$G$15</f>
        <v>77.539439337192135</v>
      </c>
      <c r="U279" s="20">
        <f>O279*Constants!$G$18</f>
        <v>13.071575443062764</v>
      </c>
      <c r="V279" s="20">
        <f>P279*Constants!$G$19</f>
        <v>67.562972254242709</v>
      </c>
      <c r="W279" s="20">
        <f>Q279*Constants!$G$12</f>
        <v>0</v>
      </c>
      <c r="X279">
        <f t="shared" si="217"/>
        <v>2.210376007460201</v>
      </c>
      <c r="Y279">
        <f t="shared" si="218"/>
        <v>1.3358868790496761</v>
      </c>
      <c r="Z279">
        <f t="shared" si="219"/>
        <v>6.7847009420043118</v>
      </c>
      <c r="AA279">
        <f t="shared" si="220"/>
        <v>1.1437628512679918</v>
      </c>
      <c r="AB279">
        <f t="shared" si="221"/>
        <v>5.9117600722462367</v>
      </c>
      <c r="AC279">
        <f t="shared" si="222"/>
        <v>0</v>
      </c>
      <c r="AD279" s="19">
        <f t="shared" si="236"/>
        <v>0.11964630653433692</v>
      </c>
      <c r="AE279" s="19">
        <f t="shared" si="237"/>
        <v>0.11987041036717062</v>
      </c>
      <c r="AF279" s="19">
        <f t="shared" si="238"/>
        <v>0.86125297923050725</v>
      </c>
      <c r="AG279" s="19">
        <f t="shared" si="239"/>
        <v>6.4378732987369042E-2</v>
      </c>
      <c r="AH279" s="19">
        <f t="shared" si="240"/>
        <v>0.33613611769455987</v>
      </c>
      <c r="AI279" s="19">
        <f t="shared" si="241"/>
        <v>0.87431527671828257</v>
      </c>
    </row>
    <row r="280" spans="1:42" x14ac:dyDescent="0.25">
      <c r="A280" s="16" t="s">
        <v>311</v>
      </c>
      <c r="B280" s="16">
        <v>50</v>
      </c>
      <c r="C280" s="16">
        <v>17.05</v>
      </c>
      <c r="D280" s="16">
        <v>20.260000000000002</v>
      </c>
      <c r="E280" s="16">
        <v>39.369999999999997</v>
      </c>
      <c r="F280" s="16">
        <v>6.65</v>
      </c>
      <c r="G280" s="16">
        <v>14.23</v>
      </c>
      <c r="H280">
        <v>0</v>
      </c>
      <c r="I280">
        <v>100</v>
      </c>
      <c r="J280">
        <f t="shared" si="216"/>
        <v>87.5</v>
      </c>
      <c r="K280">
        <v>2.5</v>
      </c>
      <c r="L280">
        <f>B280*C280/Constants!$M$9</f>
        <v>14.196030107240391</v>
      </c>
      <c r="M280">
        <f>B280*D280/Constants!$M$11</f>
        <v>13.6744060475162</v>
      </c>
      <c r="N280">
        <f>B280*E280/Constants!$M$15</f>
        <v>22.341391442515036</v>
      </c>
      <c r="O280">
        <f>B280*F280/Constants!$M$18</f>
        <v>3.2556545579163814</v>
      </c>
      <c r="P280">
        <f>B280*G280/Constants!$M$19</f>
        <v>6.1252618194308974</v>
      </c>
      <c r="Q280">
        <f>H280*I280/Constants!$M$12</f>
        <v>0</v>
      </c>
      <c r="R280" s="20">
        <f>L280*Constants!$G$9</f>
        <v>28.392060214480782</v>
      </c>
      <c r="S280" s="20">
        <f>M280*Constants!$G$11</f>
        <v>41.0232181425486</v>
      </c>
      <c r="T280" s="20">
        <f>N280*Constants!$G$15</f>
        <v>89.365565770060144</v>
      </c>
      <c r="U280" s="20">
        <f>O280*Constants!$G$18</f>
        <v>16.278272789581905</v>
      </c>
      <c r="V280" s="20">
        <f>P280*Constants!$G$19</f>
        <v>36.751570916585386</v>
      </c>
      <c r="W280" s="20">
        <f>Q280*Constants!$G$12</f>
        <v>0</v>
      </c>
      <c r="X280">
        <f t="shared" si="217"/>
        <v>2.4843052687670681</v>
      </c>
      <c r="Y280">
        <f t="shared" si="218"/>
        <v>3.5895315874730027</v>
      </c>
      <c r="Z280">
        <f t="shared" si="219"/>
        <v>7.819487004880262</v>
      </c>
      <c r="AA280">
        <f t="shared" si="220"/>
        <v>1.4243488690884167</v>
      </c>
      <c r="AB280">
        <f t="shared" si="221"/>
        <v>3.2157624552012214</v>
      </c>
      <c r="AC280">
        <f t="shared" si="222"/>
        <v>0</v>
      </c>
      <c r="AD280" s="19">
        <f t="shared" si="236"/>
        <v>0.13658995537201093</v>
      </c>
      <c r="AE280" s="19">
        <f t="shared" si="237"/>
        <v>0.30114403347732188</v>
      </c>
      <c r="AF280" s="19">
        <f t="shared" si="238"/>
        <v>0.8313471796617864</v>
      </c>
      <c r="AG280" s="19">
        <f t="shared" si="239"/>
        <v>7.0987956525996265E-2</v>
      </c>
      <c r="AH280" s="19">
        <f t="shared" si="240"/>
        <v>0.16296726105667869</v>
      </c>
      <c r="AI280" s="19">
        <f>W280*K280/1000+AI277</f>
        <v>0.97761188102965657</v>
      </c>
    </row>
    <row r="284" spans="1:42" x14ac:dyDescent="0.25">
      <c r="A284" t="s">
        <v>50</v>
      </c>
      <c r="B284" t="s">
        <v>344</v>
      </c>
      <c r="AD284" s="19" t="s">
        <v>81</v>
      </c>
      <c r="AE284" s="19"/>
      <c r="AF284" s="19"/>
      <c r="AG284" s="19"/>
      <c r="AH284" s="19"/>
      <c r="AI284" s="19"/>
    </row>
    <row r="285" spans="1:42" ht="15.75" x14ac:dyDescent="0.25">
      <c r="A285" s="11" t="s">
        <v>10</v>
      </c>
      <c r="C285" t="s">
        <v>70</v>
      </c>
      <c r="D285" t="s">
        <v>70</v>
      </c>
      <c r="E285" t="s">
        <v>70</v>
      </c>
      <c r="F285" t="s">
        <v>70</v>
      </c>
      <c r="G285" t="s">
        <v>70</v>
      </c>
      <c r="H285" t="s">
        <v>70</v>
      </c>
      <c r="J285" t="s">
        <v>71</v>
      </c>
      <c r="K285" t="s">
        <v>71</v>
      </c>
      <c r="L285" t="s">
        <v>75</v>
      </c>
      <c r="M285" t="s">
        <v>75</v>
      </c>
      <c r="N285" t="s">
        <v>75</v>
      </c>
      <c r="O285" t="s">
        <v>75</v>
      </c>
      <c r="P285" t="s">
        <v>75</v>
      </c>
      <c r="Q285" t="s">
        <v>75</v>
      </c>
      <c r="R285" t="s">
        <v>80</v>
      </c>
      <c r="S285" t="s">
        <v>80</v>
      </c>
      <c r="T285" t="s">
        <v>80</v>
      </c>
      <c r="U285" t="s">
        <v>80</v>
      </c>
      <c r="V285" t="s">
        <v>80</v>
      </c>
      <c r="W285" t="s">
        <v>80</v>
      </c>
      <c r="X285" t="s">
        <v>79</v>
      </c>
      <c r="Y285" t="s">
        <v>79</v>
      </c>
      <c r="Z285" t="s">
        <v>79</v>
      </c>
      <c r="AA285" t="s">
        <v>79</v>
      </c>
      <c r="AB285" t="s">
        <v>79</v>
      </c>
      <c r="AC285" t="s">
        <v>79</v>
      </c>
      <c r="AD285" s="19" t="s">
        <v>79</v>
      </c>
      <c r="AE285" s="19" t="s">
        <v>79</v>
      </c>
      <c r="AF285" s="19" t="s">
        <v>79</v>
      </c>
      <c r="AG285" s="19" t="s">
        <v>79</v>
      </c>
      <c r="AH285" s="19" t="s">
        <v>79</v>
      </c>
      <c r="AI285" s="19" t="s">
        <v>79</v>
      </c>
      <c r="AK285" s="10" t="s">
        <v>99</v>
      </c>
    </row>
    <row r="286" spans="1:42" x14ac:dyDescent="0.25">
      <c r="A286" s="17"/>
      <c r="B286" s="17" t="s">
        <v>76</v>
      </c>
      <c r="C286" s="17" t="s">
        <v>52</v>
      </c>
      <c r="D286" s="17" t="s">
        <v>140</v>
      </c>
      <c r="E286" s="17" t="s">
        <v>141</v>
      </c>
      <c r="F286" s="17" t="s">
        <v>68</v>
      </c>
      <c r="G286" s="17" t="s">
        <v>138</v>
      </c>
      <c r="H286" s="17" t="s">
        <v>210</v>
      </c>
      <c r="I286" t="s">
        <v>241</v>
      </c>
      <c r="J286" t="s">
        <v>72</v>
      </c>
      <c r="K286" t="s">
        <v>118</v>
      </c>
      <c r="L286" t="s">
        <v>52</v>
      </c>
      <c r="M286" t="s">
        <v>140</v>
      </c>
      <c r="N286" t="s">
        <v>141</v>
      </c>
      <c r="O286" t="s">
        <v>68</v>
      </c>
      <c r="P286" t="s">
        <v>138</v>
      </c>
      <c r="Q286" t="s">
        <v>210</v>
      </c>
      <c r="R286" s="20" t="s">
        <v>52</v>
      </c>
      <c r="S286" s="20" t="s">
        <v>140</v>
      </c>
      <c r="T286" s="20" t="s">
        <v>141</v>
      </c>
      <c r="U286" s="20" t="s">
        <v>68</v>
      </c>
      <c r="V286" s="20" t="s">
        <v>138</v>
      </c>
      <c r="W286" s="20" t="s">
        <v>210</v>
      </c>
      <c r="X286" t="s">
        <v>52</v>
      </c>
      <c r="Y286" t="s">
        <v>140</v>
      </c>
      <c r="Z286" t="s">
        <v>141</v>
      </c>
      <c r="AA286" t="s">
        <v>68</v>
      </c>
      <c r="AB286" t="s">
        <v>138</v>
      </c>
      <c r="AC286" t="s">
        <v>210</v>
      </c>
      <c r="AD286" s="19" t="s">
        <v>52</v>
      </c>
      <c r="AE286" s="19" t="s">
        <v>140</v>
      </c>
      <c r="AF286" s="19" t="s">
        <v>141</v>
      </c>
      <c r="AG286" s="19" t="s">
        <v>68</v>
      </c>
      <c r="AH286" s="19" t="s">
        <v>138</v>
      </c>
      <c r="AI286" s="19" t="s">
        <v>210</v>
      </c>
      <c r="AK286" t="s">
        <v>79</v>
      </c>
    </row>
    <row r="287" spans="1:42" x14ac:dyDescent="0.25">
      <c r="A287" s="17" t="s">
        <v>312</v>
      </c>
      <c r="B287" s="17">
        <v>50</v>
      </c>
      <c r="C287" s="17">
        <v>145.4796</v>
      </c>
      <c r="D287" s="17">
        <v>158.4102</v>
      </c>
      <c r="E287" s="17">
        <v>0</v>
      </c>
      <c r="F287" s="17">
        <v>104.85250000000001</v>
      </c>
      <c r="G287" s="17">
        <v>0</v>
      </c>
      <c r="H287" s="17">
        <v>78.099999999999994</v>
      </c>
      <c r="I287">
        <v>100</v>
      </c>
      <c r="J287">
        <f>F4</f>
        <v>97.5</v>
      </c>
      <c r="K287">
        <v>2.5</v>
      </c>
      <c r="L287">
        <f>B287*C287/Constants!$M$14</f>
        <v>84.492740155651063</v>
      </c>
      <c r="M287">
        <f>B287*D287/Constants!$M$10</f>
        <v>171.9308413649388</v>
      </c>
      <c r="N287">
        <f>B287*E287/Constants!$M$17</f>
        <v>0</v>
      </c>
      <c r="O287">
        <f>B287*F287/Constants!$M$9</f>
        <v>87.30142210084594</v>
      </c>
      <c r="P287">
        <f>B287*G287/Constants!$M$15</f>
        <v>0</v>
      </c>
      <c r="Q287">
        <f>H287*I287/Constants!$M$12</f>
        <v>86.700710479573701</v>
      </c>
      <c r="R287" s="20">
        <f>L287*Constants!$G$14</f>
        <v>337.97096062260425</v>
      </c>
      <c r="S287" s="20">
        <f>M287*Constants!$G$10</f>
        <v>343.8616827298776</v>
      </c>
      <c r="T287" s="20">
        <f>N287*Constants!$G$17</f>
        <v>0</v>
      </c>
      <c r="U287" s="20">
        <f>O287*Constants!$G$9</f>
        <v>174.60284420169188</v>
      </c>
      <c r="V287" s="20">
        <f>P287*Constants!$G$15</f>
        <v>0</v>
      </c>
      <c r="W287" s="20">
        <f>Q287*Constants!$G$12</f>
        <v>260.10213143872113</v>
      </c>
      <c r="X287">
        <f>R287*J287/1000</f>
        <v>32.952168660703919</v>
      </c>
      <c r="Y287">
        <f>S287*J287/1000</f>
        <v>33.526514066163067</v>
      </c>
      <c r="Z287">
        <f>T287*J287/1000</f>
        <v>0</v>
      </c>
      <c r="AA287">
        <f>U287*J287/1000</f>
        <v>17.023777309664958</v>
      </c>
      <c r="AB287">
        <f>V287*J287/1000</f>
        <v>0</v>
      </c>
      <c r="AC287">
        <f>W287*J287/1000</f>
        <v>25.359957815275308</v>
      </c>
      <c r="AD287" s="19">
        <f>R287*K287/1000</f>
        <v>0.84492740155651058</v>
      </c>
      <c r="AE287" s="19">
        <f>S287*K287/1000</f>
        <v>0.85965420682469407</v>
      </c>
      <c r="AF287" s="19">
        <f>T287*K287/1000</f>
        <v>0</v>
      </c>
      <c r="AG287" s="19">
        <f>U287*K287/1000</f>
        <v>0.43650711050422969</v>
      </c>
      <c r="AH287" s="19">
        <f>V287*K287/1000</f>
        <v>0</v>
      </c>
      <c r="AI287" s="19">
        <f>W287*K287/1000</f>
        <v>0.65025532859680291</v>
      </c>
      <c r="AK287" t="s">
        <v>52</v>
      </c>
      <c r="AL287" t="s">
        <v>140</v>
      </c>
      <c r="AM287" t="s">
        <v>141</v>
      </c>
      <c r="AN287" t="s">
        <v>68</v>
      </c>
      <c r="AO287" t="s">
        <v>138</v>
      </c>
      <c r="AP287" t="s">
        <v>210</v>
      </c>
    </row>
    <row r="288" spans="1:42" x14ac:dyDescent="0.25">
      <c r="A288" s="17" t="s">
        <v>313</v>
      </c>
      <c r="B288" s="17">
        <v>50</v>
      </c>
      <c r="C288" s="17">
        <v>159.48089999999999</v>
      </c>
      <c r="D288" s="17">
        <v>175.0701</v>
      </c>
      <c r="E288" s="17">
        <v>0</v>
      </c>
      <c r="F288" s="17">
        <v>115.6187</v>
      </c>
      <c r="G288" s="17">
        <v>0</v>
      </c>
      <c r="H288" s="17">
        <v>83.83</v>
      </c>
      <c r="I288">
        <v>100</v>
      </c>
      <c r="J288">
        <f t="shared" ref="J288:J301" si="242">F5</f>
        <v>97.5</v>
      </c>
      <c r="K288">
        <v>2.5</v>
      </c>
      <c r="L288">
        <f>B288*C288/Constants!$M$14</f>
        <v>92.624520850272958</v>
      </c>
      <c r="M288">
        <f>B288*D288/Constants!$M$10</f>
        <v>190.01269861943214</v>
      </c>
      <c r="N288">
        <f>B288*E288/Constants!$M$17</f>
        <v>0</v>
      </c>
      <c r="O288">
        <f>B288*F288/Constants!$M$9</f>
        <v>96.26548657829882</v>
      </c>
      <c r="P288">
        <f>B288*G288/Constants!$M$15</f>
        <v>0</v>
      </c>
      <c r="Q288">
        <f>H288*I288/Constants!$M$12</f>
        <v>93.06172291296626</v>
      </c>
      <c r="R288" s="20">
        <f>L288*Constants!$G$14</f>
        <v>370.49808340109183</v>
      </c>
      <c r="S288" s="20">
        <f>M288*Constants!$G$10</f>
        <v>380.02539723886429</v>
      </c>
      <c r="T288" s="20">
        <f>N288*Constants!$G$17</f>
        <v>0</v>
      </c>
      <c r="U288" s="20">
        <f>O288*Constants!$G$9</f>
        <v>192.53097315659764</v>
      </c>
      <c r="V288" s="20">
        <f>P288*Constants!$G$15</f>
        <v>0</v>
      </c>
      <c r="W288" s="20">
        <f>Q288*Constants!$G$12</f>
        <v>279.18516873889877</v>
      </c>
      <c r="X288">
        <f t="shared" ref="X288:X301" si="243">R288*J288/1000</f>
        <v>36.123563131606453</v>
      </c>
      <c r="Y288">
        <f t="shared" ref="Y288:Y301" si="244">S288*J288/1000</f>
        <v>37.052476230789267</v>
      </c>
      <c r="Z288">
        <f t="shared" ref="Z288:Z301" si="245">T288*J288/1000</f>
        <v>0</v>
      </c>
      <c r="AA288">
        <f t="shared" ref="AA288:AA301" si="246">U288*J288/1000</f>
        <v>18.771769882768268</v>
      </c>
      <c r="AB288">
        <f t="shared" ref="AB288:AB301" si="247">V288*J288/1000</f>
        <v>0</v>
      </c>
      <c r="AC288">
        <f t="shared" ref="AC288:AC301" si="248">W288*J288/1000</f>
        <v>27.220553952042629</v>
      </c>
      <c r="AD288" s="19">
        <f t="shared" ref="AD288:AD289" si="249">R288*K288/1000</f>
        <v>0.92624520850272962</v>
      </c>
      <c r="AE288" s="19">
        <f t="shared" ref="AE288:AE289" si="250">S288*K288/1000</f>
        <v>0.95006349309716076</v>
      </c>
      <c r="AF288" s="19">
        <f t="shared" ref="AF288:AF289" si="251">T288*K288/1000</f>
        <v>0</v>
      </c>
      <c r="AG288" s="19">
        <f t="shared" ref="AG288:AG289" si="252">U288*K288/1000</f>
        <v>0.4813274328914941</v>
      </c>
      <c r="AH288" s="19">
        <f t="shared" ref="AH288:AH289" si="253">V288*K288/1000</f>
        <v>0</v>
      </c>
      <c r="AI288" s="19">
        <f t="shared" ref="AI288:AI289" si="254">W288*K288/1000</f>
        <v>0.69796292184724684</v>
      </c>
      <c r="AK288">
        <f t="shared" ref="AK288:AP288" si="255">X299-X287+AD299-AD287</f>
        <v>-27.536665698687422</v>
      </c>
      <c r="AL288">
        <f t="shared" si="255"/>
        <v>-10.170211426586784</v>
      </c>
      <c r="AM288">
        <f t="shared" si="255"/>
        <v>6.318729087965461</v>
      </c>
      <c r="AN288">
        <f t="shared" si="255"/>
        <v>25.956669636315187</v>
      </c>
      <c r="AO288">
        <f t="shared" si="255"/>
        <v>33.810850073771419</v>
      </c>
      <c r="AP288">
        <f t="shared" si="255"/>
        <v>-24.614953374777972</v>
      </c>
    </row>
    <row r="289" spans="1:44" x14ac:dyDescent="0.25">
      <c r="A289" s="17" t="s">
        <v>314</v>
      </c>
      <c r="B289" s="17">
        <v>50</v>
      </c>
      <c r="C289" s="17">
        <v>157.38120000000001</v>
      </c>
      <c r="D289" s="17">
        <v>169.57429999999999</v>
      </c>
      <c r="E289" s="17">
        <v>0</v>
      </c>
      <c r="F289" s="17">
        <v>113.6944</v>
      </c>
      <c r="G289" s="17">
        <v>0</v>
      </c>
      <c r="H289" s="17">
        <v>85.21</v>
      </c>
      <c r="I289">
        <v>100</v>
      </c>
      <c r="J289">
        <f t="shared" si="242"/>
        <v>97.5</v>
      </c>
      <c r="K289">
        <v>2.5</v>
      </c>
      <c r="L289">
        <f>B289*C289/Constants!$M$14</f>
        <v>91.405041235915903</v>
      </c>
      <c r="M289">
        <f>B289*D289/Constants!$M$10</f>
        <v>184.04782061300688</v>
      </c>
      <c r="N289">
        <f>B289*E289/Constants!$M$17</f>
        <v>0</v>
      </c>
      <c r="O289">
        <f>B289*F289/Constants!$M$9</f>
        <v>94.663291813761418</v>
      </c>
      <c r="P289">
        <f>B289*G289/Constants!$M$15</f>
        <v>0</v>
      </c>
      <c r="Q289">
        <f>H289*I289/Constants!$M$12</f>
        <v>94.593694493783303</v>
      </c>
      <c r="R289" s="20">
        <f>L289*Constants!$G$14</f>
        <v>365.62016494366361</v>
      </c>
      <c r="S289" s="20">
        <f>M289*Constants!$G$10</f>
        <v>368.09564122601375</v>
      </c>
      <c r="T289" s="20">
        <f>N289*Constants!$G$17</f>
        <v>0</v>
      </c>
      <c r="U289" s="20">
        <f>O289*Constants!$G$9</f>
        <v>189.32658362752284</v>
      </c>
      <c r="V289" s="20">
        <f>P289*Constants!$G$15</f>
        <v>0</v>
      </c>
      <c r="W289" s="20">
        <f>Q289*Constants!$G$12</f>
        <v>283.78108348134992</v>
      </c>
      <c r="X289">
        <f t="shared" si="243"/>
        <v>35.647966082007201</v>
      </c>
      <c r="Y289">
        <f t="shared" si="244"/>
        <v>35.889325019536344</v>
      </c>
      <c r="Z289">
        <f t="shared" si="245"/>
        <v>0</v>
      </c>
      <c r="AA289">
        <f t="shared" si="246"/>
        <v>18.459341903683473</v>
      </c>
      <c r="AB289">
        <f t="shared" si="247"/>
        <v>0</v>
      </c>
      <c r="AC289">
        <f t="shared" si="248"/>
        <v>27.668655639431616</v>
      </c>
      <c r="AD289" s="19">
        <f t="shared" si="249"/>
        <v>0.91405041235915907</v>
      </c>
      <c r="AE289" s="19">
        <f t="shared" si="250"/>
        <v>0.92023910306503443</v>
      </c>
      <c r="AF289" s="19">
        <f t="shared" si="251"/>
        <v>0</v>
      </c>
      <c r="AG289" s="19">
        <f t="shared" si="252"/>
        <v>0.47331645906880709</v>
      </c>
      <c r="AH289" s="19">
        <f t="shared" si="253"/>
        <v>0</v>
      </c>
      <c r="AI289" s="19">
        <f t="shared" si="254"/>
        <v>0.70945270870337485</v>
      </c>
      <c r="AK289">
        <f t="shared" ref="AK289" si="256">X300-X288+AD300-AD288</f>
        <v>-33.14752932977116</v>
      </c>
      <c r="AL289">
        <f t="shared" ref="AL289:AL290" si="257">Y300-Y288+AE300-AE288</f>
        <v>-12.127014956151777</v>
      </c>
      <c r="AM289">
        <f t="shared" ref="AM289:AM290" si="258">Z300-Z288+AF300-AF288</f>
        <v>5.7825215866162978</v>
      </c>
      <c r="AN289">
        <f t="shared" ref="AN289:AN290" si="259">AA300-AA288+AG300-AG288</f>
        <v>22.202135232798248</v>
      </c>
      <c r="AO289">
        <f t="shared" ref="AO289:AO290" si="260">AB300-AB288+AH300-AH288</f>
        <v>36.068672114402446</v>
      </c>
      <c r="AP289">
        <f t="shared" ref="AP289:AP290" si="261">AC300-AC288+AI300-AI288</f>
        <v>-26.528752220248666</v>
      </c>
      <c r="AR289" s="18">
        <f>-(AVERAGE(AM288:AM290)+AVERAGE(AN288:AN290)+AVERAGE(AO288:AO290))/(AVERAGE(AK288:AK290)+AVERAGE(AL288:AL290)+AVERAGE(AP288:AP290))</f>
        <v>0.93373499311114805</v>
      </c>
    </row>
    <row r="290" spans="1:44" x14ac:dyDescent="0.25">
      <c r="A290" s="17" t="s">
        <v>315</v>
      </c>
      <c r="B290" s="17">
        <v>50</v>
      </c>
      <c r="C290" s="17">
        <v>160.81110000000001</v>
      </c>
      <c r="D290" s="17">
        <v>173.48849999999999</v>
      </c>
      <c r="E290" s="17">
        <v>0</v>
      </c>
      <c r="F290" s="17">
        <v>114.22280000000001</v>
      </c>
      <c r="G290" s="17">
        <v>0</v>
      </c>
      <c r="H290" s="17">
        <v>86.59</v>
      </c>
      <c r="I290">
        <v>100</v>
      </c>
      <c r="J290">
        <f t="shared" si="242"/>
        <v>95</v>
      </c>
      <c r="K290">
        <v>2.5</v>
      </c>
      <c r="L290">
        <f>B290*C290/Constants!$M$14</f>
        <v>93.397084446509467</v>
      </c>
      <c r="M290">
        <f>B290*D290/Constants!$M$10</f>
        <v>188.29610575670748</v>
      </c>
      <c r="N290">
        <f>B290*E290/Constants!$M$17</f>
        <v>0</v>
      </c>
      <c r="O290">
        <f>B290*F290/Constants!$M$9</f>
        <v>95.103243855325388</v>
      </c>
      <c r="P290">
        <f>B290*G290/Constants!$M$15</f>
        <v>0</v>
      </c>
      <c r="Q290">
        <f>H290*I290/Constants!$M$12</f>
        <v>96.12566607460036</v>
      </c>
      <c r="R290" s="20">
        <f>L290*Constants!$G$14</f>
        <v>373.58833778603787</v>
      </c>
      <c r="S290" s="20">
        <f>M290*Constants!$G$10</f>
        <v>376.59221151341495</v>
      </c>
      <c r="T290" s="20">
        <f>N290*Constants!$G$17</f>
        <v>0</v>
      </c>
      <c r="U290" s="20">
        <f>O290*Constants!$G$9</f>
        <v>190.20648771065078</v>
      </c>
      <c r="V290" s="20">
        <f>P290*Constants!$G$15</f>
        <v>0</v>
      </c>
      <c r="W290" s="20">
        <f>Q290*Constants!$G$12</f>
        <v>288.37699822380108</v>
      </c>
      <c r="X290">
        <f t="shared" si="243"/>
        <v>35.490892089673594</v>
      </c>
      <c r="Y290">
        <f t="shared" si="244"/>
        <v>35.776260093774418</v>
      </c>
      <c r="Z290">
        <f t="shared" si="245"/>
        <v>0</v>
      </c>
      <c r="AA290">
        <f t="shared" si="246"/>
        <v>18.069616332511824</v>
      </c>
      <c r="AB290">
        <f t="shared" si="247"/>
        <v>0</v>
      </c>
      <c r="AC290">
        <f t="shared" si="248"/>
        <v>27.395814831261102</v>
      </c>
      <c r="AD290" s="19">
        <f>R290*K290/1000+AD287</f>
        <v>1.7788982460216052</v>
      </c>
      <c r="AE290" s="19">
        <f>S290*K290/1000+AE287</f>
        <v>1.8011347356082315</v>
      </c>
      <c r="AF290" s="19">
        <f>T290*K290/1000+AF287</f>
        <v>0</v>
      </c>
      <c r="AG290" s="19">
        <f>U290*K290/1000+AG287</f>
        <v>0.91202332978085665</v>
      </c>
      <c r="AH290" s="19">
        <f>V290*K290/1000+AH287</f>
        <v>0</v>
      </c>
      <c r="AI290" s="19">
        <f>W290*K290/1000+AI287</f>
        <v>1.3711978241563056</v>
      </c>
      <c r="AK290">
        <f>X301-X289+AD301-AD289</f>
        <v>-34.694542920199794</v>
      </c>
      <c r="AL290">
        <f t="shared" si="257"/>
        <v>-0.51715941651472364</v>
      </c>
      <c r="AM290">
        <f t="shared" si="258"/>
        <v>0.32138694009713981</v>
      </c>
      <c r="AN290">
        <f t="shared" si="259"/>
        <v>9.281668803703452</v>
      </c>
      <c r="AO290">
        <f t="shared" si="260"/>
        <v>43.567453183520605</v>
      </c>
      <c r="AP290">
        <f t="shared" si="261"/>
        <v>-26.982349023090585</v>
      </c>
    </row>
    <row r="291" spans="1:44" x14ac:dyDescent="0.25">
      <c r="A291" s="17" t="s">
        <v>316</v>
      </c>
      <c r="B291" s="17">
        <v>50</v>
      </c>
      <c r="C291" s="17">
        <v>164.05959999999999</v>
      </c>
      <c r="D291" s="17">
        <v>176.44980000000001</v>
      </c>
      <c r="E291" s="17">
        <v>0</v>
      </c>
      <c r="F291" s="17">
        <v>117.5835</v>
      </c>
      <c r="G291" s="17">
        <v>0</v>
      </c>
      <c r="H291" s="17">
        <v>83.09</v>
      </c>
      <c r="I291">
        <v>100</v>
      </c>
      <c r="J291">
        <f t="shared" si="242"/>
        <v>95</v>
      </c>
      <c r="K291">
        <v>2.5</v>
      </c>
      <c r="L291">
        <f>B291*C291/Constants!$M$14</f>
        <v>95.283772795911247</v>
      </c>
      <c r="M291">
        <f>B291*D291/Constants!$M$10</f>
        <v>191.51015889554571</v>
      </c>
      <c r="N291">
        <f>B291*E291/Constants!$M$17</f>
        <v>0</v>
      </c>
      <c r="O291">
        <f>B291*F291/Constants!$M$9</f>
        <v>97.901402118164256</v>
      </c>
      <c r="P291">
        <f>B291*G291/Constants!$M$15</f>
        <v>0</v>
      </c>
      <c r="Q291">
        <f>H291*I291/Constants!$M$12</f>
        <v>92.240230905861452</v>
      </c>
      <c r="R291" s="20">
        <f>L291*Constants!$G$14</f>
        <v>381.13509118364499</v>
      </c>
      <c r="S291" s="20">
        <f>M291*Constants!$G$10</f>
        <v>383.02031779109143</v>
      </c>
      <c r="T291" s="20">
        <f>N291*Constants!$G$17</f>
        <v>0</v>
      </c>
      <c r="U291" s="20">
        <f>O291*Constants!$G$9</f>
        <v>195.80280423632851</v>
      </c>
      <c r="V291" s="20">
        <f>P291*Constants!$G$15</f>
        <v>0</v>
      </c>
      <c r="W291" s="20">
        <f>Q291*Constants!$G$12</f>
        <v>276.72069271758437</v>
      </c>
      <c r="X291">
        <f t="shared" si="243"/>
        <v>36.207833662446276</v>
      </c>
      <c r="Y291">
        <f t="shared" si="244"/>
        <v>36.386930190153691</v>
      </c>
      <c r="Z291">
        <f t="shared" si="245"/>
        <v>0</v>
      </c>
      <c r="AA291">
        <f t="shared" si="246"/>
        <v>18.601266402451209</v>
      </c>
      <c r="AB291">
        <f t="shared" si="247"/>
        <v>0</v>
      </c>
      <c r="AC291">
        <f t="shared" si="248"/>
        <v>26.288465808170518</v>
      </c>
      <c r="AD291" s="19">
        <f>R291*K291/1000+AD288</f>
        <v>1.8790829364618422</v>
      </c>
      <c r="AE291" s="19">
        <f>S291*K291/1000+AE288</f>
        <v>1.9076142875748894</v>
      </c>
      <c r="AF291" s="19">
        <f>T291*K291/1000+AF288</f>
        <v>0</v>
      </c>
      <c r="AG291" s="19">
        <f>U291*K291/1000+AG288</f>
        <v>0.97083444348231529</v>
      </c>
      <c r="AH291" s="19">
        <f>V291*K291/1000+AH288</f>
        <v>0</v>
      </c>
      <c r="AI291" s="19">
        <f>W291*K291/1000+AI288</f>
        <v>1.3897646536412078</v>
      </c>
    </row>
    <row r="292" spans="1:44" x14ac:dyDescent="0.25">
      <c r="A292" s="17" t="s">
        <v>317</v>
      </c>
      <c r="B292" s="17">
        <v>50</v>
      </c>
      <c r="C292" s="17">
        <v>161.3691</v>
      </c>
      <c r="D292" s="17">
        <v>174.5299</v>
      </c>
      <c r="E292" s="17">
        <v>0</v>
      </c>
      <c r="F292" s="17">
        <v>122.00360000000001</v>
      </c>
      <c r="G292" s="17">
        <v>0</v>
      </c>
      <c r="H292" s="17">
        <v>82.43</v>
      </c>
      <c r="I292">
        <v>100</v>
      </c>
      <c r="J292">
        <f t="shared" si="242"/>
        <v>95</v>
      </c>
      <c r="K292">
        <v>2.5</v>
      </c>
      <c r="L292">
        <f>B292*C292/Constants!$M$14</f>
        <v>93.721163898246019</v>
      </c>
      <c r="M292">
        <f>B292*D292/Constants!$M$10</f>
        <v>189.42639142137708</v>
      </c>
      <c r="N292">
        <f>B292*E292/Constants!$M$17</f>
        <v>0</v>
      </c>
      <c r="O292">
        <f>B292*F292/Constants!$M$9</f>
        <v>101.58162925464597</v>
      </c>
      <c r="P292">
        <f>B292*G292/Constants!$M$15</f>
        <v>0</v>
      </c>
      <c r="Q292">
        <f>H292*I292/Constants!$M$12</f>
        <v>91.507548845470694</v>
      </c>
      <c r="R292" s="20">
        <f>L292*Constants!$G$14</f>
        <v>374.88465559298407</v>
      </c>
      <c r="S292" s="20">
        <f>M292*Constants!$G$10</f>
        <v>378.85278284275415</v>
      </c>
      <c r="T292" s="20">
        <f>N292*Constants!$G$17</f>
        <v>0</v>
      </c>
      <c r="U292" s="20">
        <f>O292*Constants!$G$9</f>
        <v>203.16325850929195</v>
      </c>
      <c r="V292" s="20">
        <f>P292*Constants!$G$15</f>
        <v>0</v>
      </c>
      <c r="W292" s="20">
        <f>Q292*Constants!$G$12</f>
        <v>274.52264653641208</v>
      </c>
      <c r="X292">
        <f t="shared" si="243"/>
        <v>35.614042281333489</v>
      </c>
      <c r="Y292">
        <f t="shared" si="244"/>
        <v>35.991014370061649</v>
      </c>
      <c r="Z292">
        <f t="shared" si="245"/>
        <v>0</v>
      </c>
      <c r="AA292">
        <f t="shared" si="246"/>
        <v>19.300509558382736</v>
      </c>
      <c r="AB292">
        <f t="shared" si="247"/>
        <v>0</v>
      </c>
      <c r="AC292">
        <f t="shared" si="248"/>
        <v>26.079651420959149</v>
      </c>
      <c r="AD292" s="19">
        <f t="shared" ref="AD292:AD301" si="262">R292*K292/1000+AD289</f>
        <v>1.8512620513416191</v>
      </c>
      <c r="AE292" s="19">
        <f t="shared" ref="AE292:AE301" si="263">S292*K292/1000+AE289</f>
        <v>1.8673710601719198</v>
      </c>
      <c r="AF292" s="19">
        <f t="shared" ref="AF292:AF301" si="264">T292*K292/1000+AF289</f>
        <v>0</v>
      </c>
      <c r="AG292" s="19">
        <f t="shared" ref="AG292:AG301" si="265">U292*K292/1000+AG289</f>
        <v>0.98122460534203704</v>
      </c>
      <c r="AH292" s="19">
        <f t="shared" ref="AH292:AH301" si="266">V292*K292/1000+AH289</f>
        <v>0</v>
      </c>
      <c r="AI292" s="19">
        <f t="shared" ref="AI292:AI300" si="267">W292*K292/1000+AI289</f>
        <v>1.3957593250444051</v>
      </c>
    </row>
    <row r="293" spans="1:44" x14ac:dyDescent="0.25">
      <c r="A293" s="17" t="s">
        <v>318</v>
      </c>
      <c r="B293" s="17">
        <v>50</v>
      </c>
      <c r="C293" s="17">
        <v>40.368400000000001</v>
      </c>
      <c r="D293" s="17">
        <v>160.14259999999999</v>
      </c>
      <c r="E293" s="17">
        <v>0</v>
      </c>
      <c r="F293" s="17">
        <v>150.0727</v>
      </c>
      <c r="G293" s="17">
        <v>168.89750000000001</v>
      </c>
      <c r="H293" s="17">
        <v>2.89</v>
      </c>
      <c r="I293">
        <v>100</v>
      </c>
      <c r="J293">
        <f t="shared" si="242"/>
        <v>92.5</v>
      </c>
      <c r="K293">
        <v>2.5</v>
      </c>
      <c r="L293">
        <f>B293*C293/Constants!$M$14</f>
        <v>23.445464049250784</v>
      </c>
      <c r="M293">
        <f>B293*D293/Constants!$M$10</f>
        <v>173.81110532256662</v>
      </c>
      <c r="N293">
        <f>B293*E293/Constants!$M$17</f>
        <v>0</v>
      </c>
      <c r="O293">
        <f>B293*F293/Constants!$M$9</f>
        <v>124.95229134749884</v>
      </c>
      <c r="P293">
        <f>B293*G293/Constants!$M$15</f>
        <v>95.84468278288503</v>
      </c>
      <c r="Q293">
        <f>H293*I293/Constants!$M$12</f>
        <v>3.2082593250444051</v>
      </c>
      <c r="R293" s="20">
        <f>L293*Constants!$G$14</f>
        <v>93.781856197003137</v>
      </c>
      <c r="S293" s="20">
        <f>M293*Constants!$G$10</f>
        <v>347.62221064513324</v>
      </c>
      <c r="T293" s="20">
        <f>N293*Constants!$G$17</f>
        <v>0</v>
      </c>
      <c r="U293" s="20">
        <f>O293*Constants!$G$9</f>
        <v>249.90458269499769</v>
      </c>
      <c r="V293" s="20">
        <f>P293*Constants!$G$15</f>
        <v>383.37873113154012</v>
      </c>
      <c r="W293" s="20">
        <f>Q293*Constants!$G$12</f>
        <v>9.624777975133215</v>
      </c>
      <c r="X293">
        <f t="shared" si="243"/>
        <v>8.6748216982227895</v>
      </c>
      <c r="Y293">
        <f t="shared" si="244"/>
        <v>32.155054484674821</v>
      </c>
      <c r="Z293">
        <f t="shared" si="245"/>
        <v>0</v>
      </c>
      <c r="AA293">
        <f t="shared" si="246"/>
        <v>23.116173899287286</v>
      </c>
      <c r="AB293">
        <f t="shared" si="247"/>
        <v>35.462532629667464</v>
      </c>
      <c r="AC293">
        <f t="shared" si="248"/>
        <v>0.89029196269982247</v>
      </c>
      <c r="AD293" s="19">
        <f t="shared" si="262"/>
        <v>2.013352886514113</v>
      </c>
      <c r="AE293" s="19">
        <f t="shared" si="263"/>
        <v>2.6701902622210647</v>
      </c>
      <c r="AF293" s="19">
        <f t="shared" si="264"/>
        <v>0</v>
      </c>
      <c r="AG293" s="19">
        <f t="shared" si="265"/>
        <v>1.5367847865183508</v>
      </c>
      <c r="AH293" s="19">
        <f t="shared" si="266"/>
        <v>0.95844682782885027</v>
      </c>
      <c r="AI293" s="19">
        <f t="shared" si="267"/>
        <v>1.3952597690941386</v>
      </c>
    </row>
    <row r="294" spans="1:44" x14ac:dyDescent="0.25">
      <c r="A294" s="17" t="s">
        <v>319</v>
      </c>
      <c r="B294" s="17">
        <v>50</v>
      </c>
      <c r="C294" s="17">
        <v>37.687199999999997</v>
      </c>
      <c r="D294" s="17">
        <v>159.7011</v>
      </c>
      <c r="E294" s="17">
        <v>0</v>
      </c>
      <c r="F294" s="17">
        <v>146.97049999999999</v>
      </c>
      <c r="G294" s="17">
        <v>162.88050000000001</v>
      </c>
      <c r="H294" s="17">
        <v>0</v>
      </c>
      <c r="I294">
        <v>100</v>
      </c>
      <c r="J294">
        <f t="shared" si="242"/>
        <v>92.5</v>
      </c>
      <c r="K294">
        <v>2.5</v>
      </c>
      <c r="L294">
        <f>B294*C294/Constants!$M$14</f>
        <v>21.888256475781159</v>
      </c>
      <c r="M294">
        <f>B294*D294/Constants!$M$10</f>
        <v>173.33192237561866</v>
      </c>
      <c r="N294">
        <f>B294*E294/Constants!$M$17</f>
        <v>0</v>
      </c>
      <c r="O294">
        <f>B294*F294/Constants!$M$9</f>
        <v>122.36936321854392</v>
      </c>
      <c r="P294">
        <f>B294*G294/Constants!$M$15</f>
        <v>92.430200885257065</v>
      </c>
      <c r="Q294">
        <f>H294*I294/Constants!$M$12</f>
        <v>0</v>
      </c>
      <c r="R294" s="20">
        <f>L294*Constants!$G$14</f>
        <v>87.553025903124635</v>
      </c>
      <c r="S294" s="20">
        <f>M294*Constants!$G$10</f>
        <v>346.66384475123732</v>
      </c>
      <c r="T294" s="20">
        <f>N294*Constants!$G$17</f>
        <v>0</v>
      </c>
      <c r="U294" s="20">
        <f>O294*Constants!$G$9</f>
        <v>244.73872643708785</v>
      </c>
      <c r="V294" s="20">
        <f>P294*Constants!$G$15</f>
        <v>369.72080354102826</v>
      </c>
      <c r="W294" s="20">
        <f>Q294*Constants!$G$12</f>
        <v>0</v>
      </c>
      <c r="X294">
        <f t="shared" si="243"/>
        <v>8.0986548960390277</v>
      </c>
      <c r="Y294">
        <f t="shared" si="244"/>
        <v>32.066405639489453</v>
      </c>
      <c r="Z294">
        <f t="shared" si="245"/>
        <v>0</v>
      </c>
      <c r="AA294">
        <f t="shared" si="246"/>
        <v>22.638332195430628</v>
      </c>
      <c r="AB294">
        <f t="shared" si="247"/>
        <v>34.199174327545116</v>
      </c>
      <c r="AC294">
        <f t="shared" si="248"/>
        <v>0</v>
      </c>
      <c r="AD294" s="19">
        <f t="shared" si="262"/>
        <v>2.0979655012196536</v>
      </c>
      <c r="AE294" s="19">
        <f t="shared" si="263"/>
        <v>2.7742738994529828</v>
      </c>
      <c r="AF294" s="19">
        <f t="shared" si="264"/>
        <v>0</v>
      </c>
      <c r="AG294" s="19">
        <f t="shared" si="265"/>
        <v>1.5826812595750348</v>
      </c>
      <c r="AH294" s="19">
        <f t="shared" si="266"/>
        <v>0.92430200885257063</v>
      </c>
      <c r="AI294" s="19">
        <f t="shared" si="267"/>
        <v>1.3897646536412078</v>
      </c>
    </row>
    <row r="295" spans="1:44" x14ac:dyDescent="0.25">
      <c r="A295" s="17" t="s">
        <v>320</v>
      </c>
      <c r="B295" s="17">
        <v>50</v>
      </c>
      <c r="C295" s="17">
        <v>2.7913000000000001</v>
      </c>
      <c r="D295" s="17">
        <v>159.37860000000001</v>
      </c>
      <c r="E295" s="17">
        <v>0</v>
      </c>
      <c r="F295" s="17">
        <v>158.39009999999999</v>
      </c>
      <c r="G295" s="17">
        <v>191.59469999999999</v>
      </c>
      <c r="H295" s="17">
        <v>0</v>
      </c>
      <c r="I295">
        <v>100</v>
      </c>
      <c r="J295">
        <f t="shared" si="242"/>
        <v>92.5</v>
      </c>
      <c r="K295">
        <v>2.5</v>
      </c>
      <c r="L295">
        <f>B295*C295/Constants!$M$14</f>
        <v>1.6211522824950633</v>
      </c>
      <c r="M295">
        <f>B295*D295/Constants!$M$10</f>
        <v>172.98189632716856</v>
      </c>
      <c r="N295">
        <f>B295*E295/Constants!$M$17</f>
        <v>0</v>
      </c>
      <c r="O295">
        <f>B295*F295/Constants!$M$9</f>
        <v>131.87745620462266</v>
      </c>
      <c r="P295">
        <f>B295*G295/Constants!$M$15</f>
        <v>108.72471910112358</v>
      </c>
      <c r="Q295">
        <f>H295*I295/Constants!$M$12</f>
        <v>0</v>
      </c>
      <c r="R295" s="20">
        <f>L295*Constants!$G$14</f>
        <v>6.4846091299802531</v>
      </c>
      <c r="S295" s="20">
        <f>M295*Constants!$G$10</f>
        <v>345.96379265433711</v>
      </c>
      <c r="T295" s="20">
        <f>N295*Constants!$G$17</f>
        <v>0</v>
      </c>
      <c r="U295" s="20">
        <f>O295*Constants!$G$9</f>
        <v>263.75491240924532</v>
      </c>
      <c r="V295" s="20">
        <f>P295*Constants!$G$15</f>
        <v>434.89887640449433</v>
      </c>
      <c r="W295" s="20">
        <f>Q295*Constants!$G$12</f>
        <v>0</v>
      </c>
      <c r="X295">
        <f t="shared" si="243"/>
        <v>0.5998263445231734</v>
      </c>
      <c r="Y295">
        <f t="shared" si="244"/>
        <v>32.00165082052618</v>
      </c>
      <c r="Z295">
        <f t="shared" si="245"/>
        <v>0</v>
      </c>
      <c r="AA295">
        <f t="shared" si="246"/>
        <v>24.397329397855192</v>
      </c>
      <c r="AB295">
        <f t="shared" si="247"/>
        <v>40.228146067415729</v>
      </c>
      <c r="AC295">
        <f t="shared" si="248"/>
        <v>0</v>
      </c>
      <c r="AD295" s="19">
        <f t="shared" si="262"/>
        <v>1.8674735741665698</v>
      </c>
      <c r="AE295" s="19">
        <f t="shared" si="263"/>
        <v>2.7322805418077625</v>
      </c>
      <c r="AF295" s="19">
        <f t="shared" si="264"/>
        <v>0</v>
      </c>
      <c r="AG295" s="19">
        <f t="shared" si="265"/>
        <v>1.6406118863651504</v>
      </c>
      <c r="AH295" s="19">
        <f t="shared" si="266"/>
        <v>1.0872471910112358</v>
      </c>
      <c r="AI295" s="19">
        <f t="shared" si="267"/>
        <v>1.3957593250444051</v>
      </c>
    </row>
    <row r="296" spans="1:44" x14ac:dyDescent="0.25">
      <c r="A296" s="17" t="s">
        <v>321</v>
      </c>
      <c r="B296" s="17">
        <v>50</v>
      </c>
      <c r="C296" s="17">
        <v>21.316600000000001</v>
      </c>
      <c r="D296" s="17">
        <v>126.42829999999999</v>
      </c>
      <c r="E296" s="17">
        <v>15.4808</v>
      </c>
      <c r="F296" s="17">
        <v>232.9957</v>
      </c>
      <c r="G296" s="17">
        <v>163.44049999999999</v>
      </c>
      <c r="H296" s="17">
        <v>0</v>
      </c>
      <c r="I296">
        <v>100</v>
      </c>
      <c r="J296">
        <f t="shared" si="242"/>
        <v>90</v>
      </c>
      <c r="K296">
        <v>2.5</v>
      </c>
      <c r="L296">
        <f>B296*C296/Constants!$M$14</f>
        <v>12.380415843884309</v>
      </c>
      <c r="M296">
        <f>B296*D296/Constants!$M$10</f>
        <v>137.21921941477817</v>
      </c>
      <c r="N296">
        <f>B296*E296/Constants!$M$17</f>
        <v>10.4430652995143</v>
      </c>
      <c r="O296">
        <f>B296*F296/Constants!$M$9</f>
        <v>193.99495437287683</v>
      </c>
      <c r="P296">
        <f>B296*G296/Constants!$M$15</f>
        <v>92.74798547270457</v>
      </c>
      <c r="Q296">
        <f>H296*I296/Constants!$M$12</f>
        <v>0</v>
      </c>
      <c r="R296" s="20">
        <f>L296*Constants!$G$14</f>
        <v>49.521663375537237</v>
      </c>
      <c r="S296" s="20">
        <f>M296*Constants!$G$10</f>
        <v>274.43843882955633</v>
      </c>
      <c r="T296" s="20">
        <f>N296*Constants!$G$17</f>
        <v>41.772261198057201</v>
      </c>
      <c r="U296" s="20">
        <f>O296*Constants!$G$9</f>
        <v>387.98990874575367</v>
      </c>
      <c r="V296" s="20">
        <f>P296*Constants!$G$15</f>
        <v>370.99194189081828</v>
      </c>
      <c r="W296" s="20">
        <f>Q296*Constants!$G$12</f>
        <v>0</v>
      </c>
      <c r="X296">
        <f t="shared" si="243"/>
        <v>4.456949703798351</v>
      </c>
      <c r="Y296">
        <f t="shared" si="244"/>
        <v>24.699459494660069</v>
      </c>
      <c r="Z296">
        <f t="shared" si="245"/>
        <v>3.7595035078251482</v>
      </c>
      <c r="AA296">
        <f t="shared" si="246"/>
        <v>34.919091787117829</v>
      </c>
      <c r="AB296">
        <f t="shared" si="247"/>
        <v>33.389274770173643</v>
      </c>
      <c r="AC296">
        <f t="shared" si="248"/>
        <v>0</v>
      </c>
      <c r="AD296" s="19">
        <f t="shared" si="262"/>
        <v>2.1371570449529562</v>
      </c>
      <c r="AE296" s="19">
        <f t="shared" si="263"/>
        <v>3.3562863592949554</v>
      </c>
      <c r="AF296" s="19">
        <f t="shared" si="264"/>
        <v>0.10443065299514301</v>
      </c>
      <c r="AG296" s="19">
        <f t="shared" si="265"/>
        <v>2.5067595583827349</v>
      </c>
      <c r="AH296" s="19">
        <f t="shared" si="266"/>
        <v>1.8859266825558958</v>
      </c>
      <c r="AI296" s="19">
        <f t="shared" si="267"/>
        <v>1.3952597690941386</v>
      </c>
    </row>
    <row r="297" spans="1:44" x14ac:dyDescent="0.25">
      <c r="A297" s="17" t="s">
        <v>322</v>
      </c>
      <c r="B297" s="17">
        <v>50</v>
      </c>
      <c r="C297" s="17">
        <v>9.8902999999999999</v>
      </c>
      <c r="D297" s="17">
        <v>154.42930000000001</v>
      </c>
      <c r="E297" s="17">
        <v>8.9941999999999993</v>
      </c>
      <c r="F297" s="17">
        <v>221.59739999999999</v>
      </c>
      <c r="G297" s="17">
        <v>195.4221</v>
      </c>
      <c r="H297" s="17">
        <v>0</v>
      </c>
      <c r="I297">
        <v>100</v>
      </c>
      <c r="J297">
        <f t="shared" si="242"/>
        <v>90</v>
      </c>
      <c r="K297">
        <v>2.5</v>
      </c>
      <c r="L297">
        <f>B297*C297/Constants!$M$14</f>
        <v>5.7441630851434544</v>
      </c>
      <c r="M297">
        <f>B297*D297/Constants!$M$10</f>
        <v>167.61016323695407</v>
      </c>
      <c r="N297">
        <f>B297*E297/Constants!$M$17</f>
        <v>6.0673232595790605</v>
      </c>
      <c r="O297">
        <f>B297*F297/Constants!$M$9</f>
        <v>184.50459601678543</v>
      </c>
      <c r="P297">
        <f>B297*G297/Constants!$M$15</f>
        <v>110.89666326183179</v>
      </c>
      <c r="Q297">
        <f>H297*I297/Constants!$M$12</f>
        <v>0</v>
      </c>
      <c r="R297" s="20">
        <f>L297*Constants!$G$14</f>
        <v>22.976652340573818</v>
      </c>
      <c r="S297" s="20">
        <f>M297*Constants!$G$10</f>
        <v>335.22032647390813</v>
      </c>
      <c r="T297" s="20">
        <f>N297*Constants!$G$17</f>
        <v>24.269293038316242</v>
      </c>
      <c r="U297" s="20">
        <f>O297*Constants!$G$9</f>
        <v>369.00919203357086</v>
      </c>
      <c r="V297" s="20">
        <f>P297*Constants!$G$15</f>
        <v>443.58665304732716</v>
      </c>
      <c r="W297" s="20">
        <f>Q297*Constants!$G$12</f>
        <v>0</v>
      </c>
      <c r="X297">
        <f t="shared" si="243"/>
        <v>2.0678987106516438</v>
      </c>
      <c r="Y297">
        <f t="shared" si="244"/>
        <v>30.169829382651734</v>
      </c>
      <c r="Z297">
        <f t="shared" si="245"/>
        <v>2.1842363734484618</v>
      </c>
      <c r="AA297">
        <f t="shared" si="246"/>
        <v>33.210827283021374</v>
      </c>
      <c r="AB297">
        <f t="shared" si="247"/>
        <v>39.922798774259441</v>
      </c>
      <c r="AC297">
        <f t="shared" si="248"/>
        <v>0</v>
      </c>
      <c r="AD297" s="19">
        <f t="shared" si="262"/>
        <v>2.1554071320710881</v>
      </c>
      <c r="AE297" s="19">
        <f t="shared" si="263"/>
        <v>3.6123247156377531</v>
      </c>
      <c r="AF297" s="19">
        <f t="shared" si="264"/>
        <v>6.0673232595790612E-2</v>
      </c>
      <c r="AG297" s="19">
        <f t="shared" si="265"/>
        <v>2.505204239658962</v>
      </c>
      <c r="AH297" s="19">
        <f t="shared" si="266"/>
        <v>2.0332686414708885</v>
      </c>
      <c r="AI297" s="19">
        <f t="shared" si="267"/>
        <v>1.3897646536412078</v>
      </c>
    </row>
    <row r="298" spans="1:44" x14ac:dyDescent="0.25">
      <c r="A298" s="17" t="s">
        <v>323</v>
      </c>
      <c r="B298" s="17">
        <v>50</v>
      </c>
      <c r="C298" s="17">
        <v>0</v>
      </c>
      <c r="D298" s="17">
        <v>153.0932</v>
      </c>
      <c r="E298" s="17">
        <v>0</v>
      </c>
      <c r="F298" s="17">
        <v>160.0034</v>
      </c>
      <c r="G298" s="17">
        <v>188.87430000000001</v>
      </c>
      <c r="H298" s="17">
        <v>0</v>
      </c>
      <c r="I298">
        <v>100</v>
      </c>
      <c r="J298">
        <f t="shared" si="242"/>
        <v>90</v>
      </c>
      <c r="K298">
        <v>2.5</v>
      </c>
      <c r="L298">
        <f>B298*C298/Constants!$M$14</f>
        <v>0</v>
      </c>
      <c r="M298">
        <f>B298*D298/Constants!$M$10</f>
        <v>166.16002431188679</v>
      </c>
      <c r="N298">
        <f>B298*E298/Constants!$M$17</f>
        <v>0</v>
      </c>
      <c r="O298">
        <f>B298*F298/Constants!$M$9</f>
        <v>133.22070871911009</v>
      </c>
      <c r="P298">
        <f>B298*G298/Constants!$M$15</f>
        <v>107.1809669731018</v>
      </c>
      <c r="Q298">
        <f>H298*I298/Constants!$M$12</f>
        <v>0</v>
      </c>
      <c r="R298" s="20">
        <f>L298*Constants!$G$14</f>
        <v>0</v>
      </c>
      <c r="S298" s="20">
        <f>M298*Constants!$G$10</f>
        <v>332.32004862377357</v>
      </c>
      <c r="T298" s="20">
        <f>N298*Constants!$G$17</f>
        <v>0</v>
      </c>
      <c r="U298" s="20">
        <f>O298*Constants!$G$9</f>
        <v>266.44141743822018</v>
      </c>
      <c r="V298" s="20">
        <f>P298*Constants!$G$15</f>
        <v>428.72386789240721</v>
      </c>
      <c r="W298" s="20">
        <f>Q298*Constants!$G$12</f>
        <v>0</v>
      </c>
      <c r="X298">
        <f t="shared" si="243"/>
        <v>0</v>
      </c>
      <c r="Y298">
        <f t="shared" si="244"/>
        <v>29.908804376139621</v>
      </c>
      <c r="Z298">
        <f t="shared" si="245"/>
        <v>0</v>
      </c>
      <c r="AA298">
        <f t="shared" si="246"/>
        <v>23.979727569439817</v>
      </c>
      <c r="AB298">
        <f t="shared" si="247"/>
        <v>38.585148110316652</v>
      </c>
      <c r="AC298">
        <f t="shared" si="248"/>
        <v>0</v>
      </c>
      <c r="AD298" s="19">
        <f t="shared" si="262"/>
        <v>1.8674735741665698</v>
      </c>
      <c r="AE298" s="19">
        <f t="shared" si="263"/>
        <v>3.5630806633671965</v>
      </c>
      <c r="AF298" s="19">
        <f t="shared" si="264"/>
        <v>0</v>
      </c>
      <c r="AG298" s="19">
        <f t="shared" si="265"/>
        <v>2.3067154299607009</v>
      </c>
      <c r="AH298" s="19">
        <f t="shared" si="266"/>
        <v>2.159056860742254</v>
      </c>
      <c r="AI298" s="19">
        <f t="shared" si="267"/>
        <v>1.3957593250444051</v>
      </c>
    </row>
    <row r="299" spans="1:44" x14ac:dyDescent="0.25">
      <c r="A299" s="17" t="s">
        <v>324</v>
      </c>
      <c r="B299" s="17">
        <v>50</v>
      </c>
      <c r="C299" s="17">
        <v>19.720700000000001</v>
      </c>
      <c r="D299" s="17">
        <v>106.77370000000001</v>
      </c>
      <c r="E299" s="17">
        <v>25.589099999999998</v>
      </c>
      <c r="F299" s="17">
        <v>272.971</v>
      </c>
      <c r="G299" s="17">
        <v>156.27250000000001</v>
      </c>
      <c r="H299" s="17">
        <v>0</v>
      </c>
      <c r="I299">
        <v>100</v>
      </c>
      <c r="J299">
        <f t="shared" si="242"/>
        <v>87.5</v>
      </c>
      <c r="K299">
        <v>2.5</v>
      </c>
      <c r="L299">
        <f>B299*C299/Constants!$M$14</f>
        <v>11.453536996166802</v>
      </c>
      <c r="M299">
        <f>B299*D299/Constants!$M$10</f>
        <v>115.8870582617001</v>
      </c>
      <c r="N299">
        <f>B299*E299/Constants!$M$17</f>
        <v>17.261940097139771</v>
      </c>
      <c r="O299">
        <f>B299*F299/Constants!$M$9</f>
        <v>227.2788583227869</v>
      </c>
      <c r="P299">
        <f>B299*G299/Constants!$M$15</f>
        <v>88.680342753376465</v>
      </c>
      <c r="Q299">
        <f>H299*I299/Constants!$M$12</f>
        <v>0</v>
      </c>
      <c r="R299" s="20">
        <f>L299*Constants!$G$14</f>
        <v>45.814147984667208</v>
      </c>
      <c r="S299" s="20">
        <f>M299*Constants!$G$10</f>
        <v>231.77411652340021</v>
      </c>
      <c r="T299" s="20">
        <f>N299*Constants!$G$17</f>
        <v>69.047760388559084</v>
      </c>
      <c r="U299" s="20">
        <f>O299*Constants!$G$9</f>
        <v>454.55771664557381</v>
      </c>
      <c r="V299" s="20">
        <f>P299*Constants!$G$15</f>
        <v>354.72137101350586</v>
      </c>
      <c r="W299" s="20">
        <f>Q299*Constants!$G$12</f>
        <v>0</v>
      </c>
      <c r="X299">
        <f t="shared" si="243"/>
        <v>4.0087379486583812</v>
      </c>
      <c r="Y299">
        <f t="shared" si="244"/>
        <v>20.28023519579752</v>
      </c>
      <c r="Z299">
        <f t="shared" si="245"/>
        <v>6.0416790339989204</v>
      </c>
      <c r="AA299">
        <f t="shared" si="246"/>
        <v>39.773800206487707</v>
      </c>
      <c r="AB299">
        <f t="shared" si="247"/>
        <v>31.038119963681762</v>
      </c>
      <c r="AC299">
        <f t="shared" si="248"/>
        <v>0</v>
      </c>
      <c r="AD299" s="19">
        <f t="shared" si="262"/>
        <v>2.2516924149146242</v>
      </c>
      <c r="AE299" s="19">
        <f t="shared" si="263"/>
        <v>3.935721650603456</v>
      </c>
      <c r="AF299" s="19">
        <f t="shared" si="264"/>
        <v>0.2770500539665407</v>
      </c>
      <c r="AG299" s="19">
        <f t="shared" si="265"/>
        <v>3.6431538499966694</v>
      </c>
      <c r="AH299" s="19">
        <f t="shared" si="266"/>
        <v>2.7727301100896602</v>
      </c>
      <c r="AI299" s="19">
        <f t="shared" si="267"/>
        <v>1.3952597690941386</v>
      </c>
    </row>
    <row r="300" spans="1:44" x14ac:dyDescent="0.25">
      <c r="A300" s="17" t="s">
        <v>325</v>
      </c>
      <c r="B300" s="17">
        <v>50</v>
      </c>
      <c r="C300" s="17">
        <v>8.3549000000000007</v>
      </c>
      <c r="D300" s="17">
        <v>113.9579</v>
      </c>
      <c r="E300" s="17">
        <v>23.561299999999999</v>
      </c>
      <c r="F300" s="17">
        <v>259.89190000000002</v>
      </c>
      <c r="G300" s="17">
        <v>166.60329999999999</v>
      </c>
      <c r="H300" s="17">
        <v>0</v>
      </c>
      <c r="I300">
        <v>100</v>
      </c>
      <c r="J300">
        <f t="shared" si="242"/>
        <v>87.5</v>
      </c>
      <c r="K300">
        <v>2.5</v>
      </c>
      <c r="L300">
        <f>B300*C300/Constants!$M$14</f>
        <v>4.852421884074805</v>
      </c>
      <c r="M300">
        <f>B300*D300/Constants!$M$10</f>
        <v>123.68444473387166</v>
      </c>
      <c r="N300">
        <f>B300*E300/Constants!$M$17</f>
        <v>15.89402320561252</v>
      </c>
      <c r="O300">
        <f>B300*F300/Constants!$M$9</f>
        <v>216.38904615999471</v>
      </c>
      <c r="P300">
        <f>B300*G300/Constants!$M$15</f>
        <v>94.542787424809887</v>
      </c>
      <c r="Q300">
        <f>H300*I300/Constants!$M$12</f>
        <v>0</v>
      </c>
      <c r="R300" s="20">
        <f>L300*Constants!$G$14</f>
        <v>19.40968753629922</v>
      </c>
      <c r="S300" s="20">
        <f>M300*Constants!$G$10</f>
        <v>247.36888946774332</v>
      </c>
      <c r="T300" s="20">
        <f>N300*Constants!$G$17</f>
        <v>63.576092822450079</v>
      </c>
      <c r="U300" s="20">
        <f>O300*Constants!$G$9</f>
        <v>432.77809231998941</v>
      </c>
      <c r="V300" s="20">
        <f>P300*Constants!$G$15</f>
        <v>378.17114969923955</v>
      </c>
      <c r="W300" s="20">
        <f>Q300*Constants!$G$12</f>
        <v>0</v>
      </c>
      <c r="X300">
        <f t="shared" si="243"/>
        <v>1.6983476594261817</v>
      </c>
      <c r="Y300">
        <f t="shared" si="244"/>
        <v>21.644777828427539</v>
      </c>
      <c r="Z300">
        <f t="shared" si="245"/>
        <v>5.5629081219643819</v>
      </c>
      <c r="AA300">
        <f t="shared" si="246"/>
        <v>37.868083077999074</v>
      </c>
      <c r="AB300">
        <f t="shared" si="247"/>
        <v>33.089975598683459</v>
      </c>
      <c r="AC300">
        <f t="shared" si="248"/>
        <v>0</v>
      </c>
      <c r="AD300" s="19">
        <f t="shared" si="262"/>
        <v>2.2039313509118363</v>
      </c>
      <c r="AE300" s="19">
        <f t="shared" si="263"/>
        <v>4.230746939307112</v>
      </c>
      <c r="AF300" s="19">
        <f t="shared" si="264"/>
        <v>0.21961346465191578</v>
      </c>
      <c r="AG300" s="19">
        <f t="shared" si="265"/>
        <v>3.5871494704589355</v>
      </c>
      <c r="AH300" s="19">
        <f t="shared" si="266"/>
        <v>2.9786965157189873</v>
      </c>
      <c r="AI300" s="19">
        <f t="shared" si="267"/>
        <v>1.3897646536412078</v>
      </c>
    </row>
    <row r="301" spans="1:44" x14ac:dyDescent="0.25">
      <c r="A301" s="17" t="s">
        <v>326</v>
      </c>
      <c r="B301" s="17">
        <v>50</v>
      </c>
      <c r="C301" s="17">
        <v>0</v>
      </c>
      <c r="D301" s="17">
        <v>167.53049999999999</v>
      </c>
      <c r="E301" s="17">
        <v>1.3233999999999999</v>
      </c>
      <c r="F301" s="17">
        <v>172.86709999999999</v>
      </c>
      <c r="G301" s="17">
        <v>202.69409999999999</v>
      </c>
      <c r="H301" s="17">
        <v>0</v>
      </c>
      <c r="I301">
        <v>100</v>
      </c>
      <c r="J301">
        <f t="shared" si="242"/>
        <v>87.5</v>
      </c>
      <c r="K301">
        <v>2.5</v>
      </c>
      <c r="L301">
        <f>B301*C301/Constants!$M$14</f>
        <v>0</v>
      </c>
      <c r="M301">
        <f>B301*D301/Constants!$M$10</f>
        <v>181.8295780151081</v>
      </c>
      <c r="N301">
        <f>B301*E301/Constants!$M$17</f>
        <v>0.89274150026983268</v>
      </c>
      <c r="O301">
        <f>B301*F301/Constants!$M$9</f>
        <v>143.9311763138613</v>
      </c>
      <c r="P301">
        <f>B301*G301/Constants!$M$15</f>
        <v>115.02332311882874</v>
      </c>
      <c r="Q301">
        <f>H301*I301/Constants!$M$12</f>
        <v>0</v>
      </c>
      <c r="R301" s="20">
        <f>L301*Constants!$G$14</f>
        <v>0</v>
      </c>
      <c r="S301" s="20">
        <f>M301*Constants!$G$10</f>
        <v>363.6591560302162</v>
      </c>
      <c r="T301" s="20">
        <f>N301*Constants!$G$17</f>
        <v>3.5709660010793307</v>
      </c>
      <c r="U301" s="20">
        <f>O301*Constants!$G$9</f>
        <v>287.8623526277226</v>
      </c>
      <c r="V301" s="20">
        <f>P301*Constants!$G$15</f>
        <v>460.09329247531497</v>
      </c>
      <c r="W301" s="20">
        <f>Q301*Constants!$G$12</f>
        <v>0</v>
      </c>
      <c r="X301">
        <f t="shared" si="243"/>
        <v>0</v>
      </c>
      <c r="Y301">
        <f t="shared" si="244"/>
        <v>31.820176152643917</v>
      </c>
      <c r="Z301">
        <f t="shared" si="245"/>
        <v>0.31245952509444147</v>
      </c>
      <c r="AA301">
        <f t="shared" si="246"/>
        <v>25.187955854925725</v>
      </c>
      <c r="AB301">
        <f t="shared" si="247"/>
        <v>40.258163091590063</v>
      </c>
      <c r="AC301">
        <f t="shared" si="248"/>
        <v>0</v>
      </c>
      <c r="AD301" s="19">
        <f t="shared" si="262"/>
        <v>1.8674735741665698</v>
      </c>
      <c r="AE301" s="19">
        <f t="shared" si="263"/>
        <v>4.4722285534427373</v>
      </c>
      <c r="AF301" s="19">
        <f t="shared" si="264"/>
        <v>8.927415002698327E-3</v>
      </c>
      <c r="AG301" s="19">
        <f t="shared" si="265"/>
        <v>3.0263713115300073</v>
      </c>
      <c r="AH301" s="19">
        <f t="shared" si="266"/>
        <v>3.3092900919305412</v>
      </c>
      <c r="AI301" s="19">
        <f>W301*K301/1000+AI298</f>
        <v>1.3957593250444051</v>
      </c>
    </row>
    <row r="304" spans="1:44" x14ac:dyDescent="0.25">
      <c r="A304" t="s">
        <v>50</v>
      </c>
      <c r="B304" t="s">
        <v>343</v>
      </c>
      <c r="V304" s="19" t="s">
        <v>81</v>
      </c>
      <c r="W304" s="19"/>
      <c r="X304" s="19"/>
      <c r="Y304" s="19"/>
    </row>
    <row r="305" spans="1:32" ht="15.75" x14ac:dyDescent="0.25">
      <c r="A305" s="11" t="s">
        <v>9</v>
      </c>
      <c r="C305" t="s">
        <v>70</v>
      </c>
      <c r="D305" t="s">
        <v>70</v>
      </c>
      <c r="E305" t="s">
        <v>70</v>
      </c>
      <c r="F305" t="s">
        <v>70</v>
      </c>
      <c r="H305" t="s">
        <v>71</v>
      </c>
      <c r="I305" t="s">
        <v>71</v>
      </c>
      <c r="J305" t="s">
        <v>75</v>
      </c>
      <c r="K305" t="s">
        <v>75</v>
      </c>
      <c r="L305" t="s">
        <v>75</v>
      </c>
      <c r="M305" t="s">
        <v>75</v>
      </c>
      <c r="N305" t="s">
        <v>80</v>
      </c>
      <c r="O305" t="s">
        <v>80</v>
      </c>
      <c r="P305" t="s">
        <v>80</v>
      </c>
      <c r="Q305" t="s">
        <v>80</v>
      </c>
      <c r="R305" t="s">
        <v>79</v>
      </c>
      <c r="S305" t="s">
        <v>79</v>
      </c>
      <c r="T305" t="s">
        <v>79</v>
      </c>
      <c r="U305" t="s">
        <v>79</v>
      </c>
      <c r="V305" s="19" t="s">
        <v>79</v>
      </c>
      <c r="W305" s="19" t="s">
        <v>79</v>
      </c>
      <c r="X305" s="19" t="s">
        <v>79</v>
      </c>
      <c r="Y305" s="19" t="s">
        <v>79</v>
      </c>
    </row>
    <row r="306" spans="1:32" x14ac:dyDescent="0.25">
      <c r="A306" s="17"/>
      <c r="B306" s="17" t="s">
        <v>76</v>
      </c>
      <c r="C306" s="17" t="s">
        <v>52</v>
      </c>
      <c r="D306" s="17" t="s">
        <v>68</v>
      </c>
      <c r="E306" s="17" t="s">
        <v>138</v>
      </c>
      <c r="F306" s="17" t="s">
        <v>210</v>
      </c>
      <c r="G306" t="s">
        <v>241</v>
      </c>
      <c r="H306" t="s">
        <v>72</v>
      </c>
      <c r="I306" t="s">
        <v>118</v>
      </c>
      <c r="J306" t="s">
        <v>52</v>
      </c>
      <c r="K306" t="s">
        <v>68</v>
      </c>
      <c r="L306" t="s">
        <v>138</v>
      </c>
      <c r="M306" t="s">
        <v>210</v>
      </c>
      <c r="N306" s="20" t="s">
        <v>52</v>
      </c>
      <c r="O306" s="20" t="s">
        <v>68</v>
      </c>
      <c r="P306" s="20" t="s">
        <v>138</v>
      </c>
      <c r="Q306" s="20" t="s">
        <v>210</v>
      </c>
      <c r="R306" t="s">
        <v>52</v>
      </c>
      <c r="S306" t="s">
        <v>68</v>
      </c>
      <c r="T306" t="s">
        <v>138</v>
      </c>
      <c r="U306" t="s">
        <v>210</v>
      </c>
      <c r="V306" s="19" t="s">
        <v>52</v>
      </c>
      <c r="W306" s="19" t="s">
        <v>68</v>
      </c>
      <c r="X306" s="19" t="s">
        <v>138</v>
      </c>
      <c r="Y306" s="19" t="s">
        <v>210</v>
      </c>
      <c r="AA306" s="10" t="s">
        <v>99</v>
      </c>
    </row>
    <row r="307" spans="1:32" x14ac:dyDescent="0.25">
      <c r="A307" s="17" t="s">
        <v>327</v>
      </c>
      <c r="B307" s="17">
        <v>50</v>
      </c>
      <c r="C307" s="17">
        <v>159.10390000000001</v>
      </c>
      <c r="D307" s="17">
        <v>111.33199999999999</v>
      </c>
      <c r="E307" s="17">
        <v>0</v>
      </c>
      <c r="F307" s="17">
        <v>85.22</v>
      </c>
      <c r="G307">
        <v>100</v>
      </c>
      <c r="H307">
        <f>F4</f>
        <v>97.5</v>
      </c>
      <c r="I307">
        <v>2.5</v>
      </c>
      <c r="J307">
        <f>B307*C307/Constants!$M$14</f>
        <v>92.40556394470903</v>
      </c>
      <c r="K307">
        <f>B307*D307/Constants!$M$9</f>
        <v>92.69632984746552</v>
      </c>
      <c r="L307">
        <f>B307*E307/Constants!$M$15</f>
        <v>0</v>
      </c>
      <c r="M307">
        <f>F307*G307/Constants!$M$12</f>
        <v>94.604795737122558</v>
      </c>
      <c r="N307" s="20">
        <f>J307*Constants!$G$14</f>
        <v>369.62225577883612</v>
      </c>
      <c r="O307" s="20">
        <f>K307*Constants!$G$9</f>
        <v>185.39265969493104</v>
      </c>
      <c r="P307" s="20">
        <f>L307*Constants!$G$15</f>
        <v>0</v>
      </c>
      <c r="Q307" s="20">
        <f>M307*Constants!$G$12</f>
        <v>283.81438721136766</v>
      </c>
      <c r="R307">
        <f>N307*H307/1000</f>
        <v>36.038169938436518</v>
      </c>
      <c r="S307">
        <f>O307*H307/1000</f>
        <v>18.075784320255778</v>
      </c>
      <c r="T307">
        <f>P307*H307/1000</f>
        <v>0</v>
      </c>
      <c r="U307">
        <f>Q307*H307/1000</f>
        <v>27.671902753108348</v>
      </c>
      <c r="V307" s="19">
        <f>N307*I307/1000</f>
        <v>0.92405563944709024</v>
      </c>
      <c r="W307" s="19">
        <f>O307*I307/1000</f>
        <v>0.4634816492373276</v>
      </c>
      <c r="X307" s="19">
        <f>P307*I307/1000</f>
        <v>0</v>
      </c>
      <c r="Y307" s="19">
        <f>Q307*I307/1000</f>
        <v>0.70953596802841912</v>
      </c>
      <c r="AA307" t="s">
        <v>79</v>
      </c>
    </row>
    <row r="308" spans="1:32" x14ac:dyDescent="0.25">
      <c r="A308" s="17" t="s">
        <v>328</v>
      </c>
      <c r="B308" s="17">
        <v>50</v>
      </c>
      <c r="C308" s="17">
        <v>150.9419</v>
      </c>
      <c r="D308" s="17">
        <v>112.4267</v>
      </c>
      <c r="E308" s="17">
        <v>0</v>
      </c>
      <c r="F308" s="17">
        <v>82.06</v>
      </c>
      <c r="G308">
        <v>100</v>
      </c>
      <c r="H308">
        <f t="shared" ref="H308:H321" si="268">F5</f>
        <v>97.5</v>
      </c>
      <c r="I308">
        <v>2.5</v>
      </c>
      <c r="J308">
        <f>B308*C308/Constants!$M$14</f>
        <v>87.665175978627019</v>
      </c>
      <c r="K308">
        <f>B308*D308/Constants!$M$9</f>
        <v>93.607789915406656</v>
      </c>
      <c r="L308">
        <f>B308*E308/Constants!$M$15</f>
        <v>0</v>
      </c>
      <c r="M308">
        <f>F308*G308/Constants!$M$12</f>
        <v>91.09680284191829</v>
      </c>
      <c r="N308" s="20">
        <f>J308*Constants!$G$14</f>
        <v>350.66070391450808</v>
      </c>
      <c r="O308" s="20">
        <f>K308*Constants!$G$9</f>
        <v>187.21557983081331</v>
      </c>
      <c r="P308" s="20">
        <f>L308*Constants!$G$15</f>
        <v>0</v>
      </c>
      <c r="Q308" s="20">
        <f>M308*Constants!$G$12</f>
        <v>273.29040852575486</v>
      </c>
      <c r="R308">
        <f t="shared" ref="R308:R321" si="269">N308*H308/1000</f>
        <v>34.189418631664537</v>
      </c>
      <c r="S308">
        <f t="shared" ref="S308:S321" si="270">O308*H308/1000</f>
        <v>18.253519033504297</v>
      </c>
      <c r="T308">
        <f t="shared" ref="T308:T321" si="271">P308*H308/1000</f>
        <v>0</v>
      </c>
      <c r="U308">
        <f t="shared" ref="U308:U321" si="272">Q308*H308/1000</f>
        <v>26.645814831261099</v>
      </c>
      <c r="V308" s="19">
        <f t="shared" ref="V308:V309" si="273">N308*I308/1000</f>
        <v>0.87665175978627019</v>
      </c>
      <c r="W308" s="19">
        <f t="shared" ref="W308:W309" si="274">O308*I308/1000</f>
        <v>0.46803894957703329</v>
      </c>
      <c r="X308" s="19">
        <f t="shared" ref="X308:X309" si="275">P308*I308/1000</f>
        <v>0</v>
      </c>
      <c r="Y308" s="19">
        <f t="shared" ref="Y308:Y309" si="276">Q308*I308/1000</f>
        <v>0.68322602131438714</v>
      </c>
      <c r="AA308" t="s">
        <v>52</v>
      </c>
      <c r="AB308" t="s">
        <v>68</v>
      </c>
      <c r="AC308" t="s">
        <v>138</v>
      </c>
      <c r="AD308" t="s">
        <v>210</v>
      </c>
    </row>
    <row r="309" spans="1:32" x14ac:dyDescent="0.25">
      <c r="A309" s="17" t="s">
        <v>329</v>
      </c>
      <c r="B309" s="17">
        <v>50</v>
      </c>
      <c r="C309" s="17">
        <v>152.67080000000001</v>
      </c>
      <c r="D309" s="17">
        <v>108.9802</v>
      </c>
      <c r="E309" s="17">
        <v>0</v>
      </c>
      <c r="F309" s="17">
        <v>84.04</v>
      </c>
      <c r="G309">
        <v>100</v>
      </c>
      <c r="H309">
        <f t="shared" si="268"/>
        <v>97.5</v>
      </c>
      <c r="I309">
        <v>2.5</v>
      </c>
      <c r="J309">
        <f>B309*C309/Constants!$M$14</f>
        <v>88.66929957021722</v>
      </c>
      <c r="K309">
        <f>B309*D309/Constants!$M$9</f>
        <v>90.738193565576509</v>
      </c>
      <c r="L309">
        <f>B309*E309/Constants!$M$15</f>
        <v>0</v>
      </c>
      <c r="M309">
        <f>F309*G309/Constants!$M$12</f>
        <v>93.294849023090592</v>
      </c>
      <c r="N309" s="20">
        <f>J309*Constants!$G$14</f>
        <v>354.67719828086888</v>
      </c>
      <c r="O309" s="20">
        <f>K309*Constants!$G$9</f>
        <v>181.47638713115302</v>
      </c>
      <c r="P309" s="20">
        <f>L309*Constants!$G$15</f>
        <v>0</v>
      </c>
      <c r="Q309" s="20">
        <f>M309*Constants!$G$12</f>
        <v>279.88454706927178</v>
      </c>
      <c r="R309">
        <f t="shared" si="269"/>
        <v>34.581026832384715</v>
      </c>
      <c r="S309">
        <f t="shared" si="270"/>
        <v>17.693947745287421</v>
      </c>
      <c r="T309">
        <f t="shared" si="271"/>
        <v>0</v>
      </c>
      <c r="U309">
        <f t="shared" si="272"/>
        <v>27.288743339253998</v>
      </c>
      <c r="V309" s="19">
        <f t="shared" si="273"/>
        <v>0.88669299570217219</v>
      </c>
      <c r="W309" s="19">
        <f t="shared" si="274"/>
        <v>0.45369096782788254</v>
      </c>
      <c r="X309" s="19">
        <f t="shared" si="275"/>
        <v>0</v>
      </c>
      <c r="Y309" s="19">
        <f t="shared" si="276"/>
        <v>0.69971136767317943</v>
      </c>
      <c r="AA309">
        <f>R319-R307+V319-V307</f>
        <v>-31.822761064002783</v>
      </c>
      <c r="AB309">
        <f>S319-S307+W319-W307</f>
        <v>10.212166538999533</v>
      </c>
      <c r="AC309">
        <f>T319-T307+X319-X307</f>
        <v>39.454871183747592</v>
      </c>
      <c r="AD309">
        <f>U319-U307+Y319-Y307</f>
        <v>-26.256993783303731</v>
      </c>
    </row>
    <row r="310" spans="1:32" x14ac:dyDescent="0.25">
      <c r="A310" s="17" t="s">
        <v>330</v>
      </c>
      <c r="B310" s="17">
        <v>50</v>
      </c>
      <c r="C310" s="17">
        <v>158.56639999999999</v>
      </c>
      <c r="D310" s="17">
        <v>114.1648</v>
      </c>
      <c r="E310" s="17">
        <v>0</v>
      </c>
      <c r="F310" s="17">
        <v>84.34</v>
      </c>
      <c r="G310">
        <v>100</v>
      </c>
      <c r="H310">
        <f t="shared" si="268"/>
        <v>95</v>
      </c>
      <c r="I310">
        <v>2.5</v>
      </c>
      <c r="J310">
        <f>B310*C310/Constants!$M$14</f>
        <v>92.093390637704715</v>
      </c>
      <c r="K310">
        <f>B310*D310/Constants!$M$9</f>
        <v>95.054952374608675</v>
      </c>
      <c r="L310">
        <f>B310*E310/Constants!$M$15</f>
        <v>0</v>
      </c>
      <c r="M310">
        <f>F310*G310/Constants!$M$12</f>
        <v>93.627886323268214</v>
      </c>
      <c r="N310" s="20">
        <f>J310*Constants!$G$14</f>
        <v>368.37356255081886</v>
      </c>
      <c r="O310" s="20">
        <f>K310*Constants!$G$9</f>
        <v>190.10990474921735</v>
      </c>
      <c r="P310" s="20">
        <f>L310*Constants!$G$15</f>
        <v>0</v>
      </c>
      <c r="Q310" s="20">
        <f>M310*Constants!$G$12</f>
        <v>280.88365896980463</v>
      </c>
      <c r="R310">
        <f t="shared" si="269"/>
        <v>34.99548844232779</v>
      </c>
      <c r="S310">
        <f t="shared" si="270"/>
        <v>18.06044095117565</v>
      </c>
      <c r="T310">
        <f t="shared" si="271"/>
        <v>0</v>
      </c>
      <c r="U310">
        <f t="shared" si="272"/>
        <v>26.68394760213144</v>
      </c>
      <c r="V310" s="19">
        <f>N310*I310/1000+V307</f>
        <v>1.8449895458241374</v>
      </c>
      <c r="W310" s="19">
        <f>O310*I310/1000+W307</f>
        <v>0.938756411110371</v>
      </c>
      <c r="X310" s="19">
        <f>P310*I310/1000+X307</f>
        <v>0</v>
      </c>
      <c r="Y310" s="19">
        <f>Q310*I310/1000+Y307</f>
        <v>1.4117451154529306</v>
      </c>
      <c r="AA310">
        <f t="shared" ref="AA310:AA311" si="277">R320-R308+V320-V308</f>
        <v>-32.155705076083173</v>
      </c>
      <c r="AB310">
        <f t="shared" ref="AB310:AB311" si="278">S320-S308+W320-W308</f>
        <v>12.91378680143875</v>
      </c>
      <c r="AC310">
        <f t="shared" ref="AC310:AC311" si="279">T320-T308+X320-X308</f>
        <v>42.271342639881965</v>
      </c>
      <c r="AD310">
        <f t="shared" ref="AD310:AD311" si="280">U320-U308+Y320-Y308</f>
        <v>-25.298262655417403</v>
      </c>
      <c r="AF310" s="18">
        <f>-(AVERAGE(AB309:AB311)+AVERAGE(AC309:AC311))/(AVERAGE(AA309:AA311)+AVERAGE(AD309:AD311))</f>
        <v>0.91285401310009628</v>
      </c>
    </row>
    <row r="311" spans="1:32" x14ac:dyDescent="0.25">
      <c r="A311" s="17" t="s">
        <v>331</v>
      </c>
      <c r="B311" s="17">
        <v>50</v>
      </c>
      <c r="C311" s="17">
        <v>155.43680000000001</v>
      </c>
      <c r="D311" s="17">
        <v>112.5735</v>
      </c>
      <c r="E311" s="17">
        <v>0</v>
      </c>
      <c r="F311" s="17">
        <v>82.7</v>
      </c>
      <c r="G311">
        <v>100</v>
      </c>
      <c r="H311">
        <f t="shared" si="268"/>
        <v>95</v>
      </c>
      <c r="I311">
        <v>2.5</v>
      </c>
      <c r="J311">
        <f>B311*C311/Constants!$M$14</f>
        <v>90.275757927750021</v>
      </c>
      <c r="K311">
        <f>B311*D311/Constants!$M$9</f>
        <v>93.730017318324116</v>
      </c>
      <c r="L311">
        <f>B311*E311/Constants!$M$15</f>
        <v>0</v>
      </c>
      <c r="M311">
        <f>F311*G311/Constants!$M$12</f>
        <v>91.807282415630553</v>
      </c>
      <c r="N311" s="20">
        <f>J311*Constants!$G$14</f>
        <v>361.10303171100009</v>
      </c>
      <c r="O311" s="20">
        <f>K311*Constants!$G$9</f>
        <v>187.46003463664823</v>
      </c>
      <c r="P311" s="20">
        <f>L311*Constants!$G$15</f>
        <v>0</v>
      </c>
      <c r="Q311" s="20">
        <f>M311*Constants!$G$12</f>
        <v>275.42184724689167</v>
      </c>
      <c r="R311">
        <f t="shared" si="269"/>
        <v>34.304788012545011</v>
      </c>
      <c r="S311">
        <f t="shared" si="270"/>
        <v>17.808703290481581</v>
      </c>
      <c r="T311">
        <f t="shared" si="271"/>
        <v>0</v>
      </c>
      <c r="U311">
        <f t="shared" si="272"/>
        <v>26.165075488454711</v>
      </c>
      <c r="V311" s="19">
        <f>N311*I311/1000+V308</f>
        <v>1.7794093390637704</v>
      </c>
      <c r="W311" s="19">
        <f>O311*I311/1000+W308</f>
        <v>0.93668903616865395</v>
      </c>
      <c r="X311" s="19">
        <f>P311*I311/1000+X308</f>
        <v>0</v>
      </c>
      <c r="Y311" s="19">
        <f>Q311*I311/1000+Y308</f>
        <v>1.3717806394316163</v>
      </c>
      <c r="AA311">
        <f t="shared" si="277"/>
        <v>-33.604758973167613</v>
      </c>
      <c r="AB311">
        <f t="shared" si="278"/>
        <v>11.461827666022772</v>
      </c>
      <c r="AC311">
        <f t="shared" si="279"/>
        <v>44.100939166950397</v>
      </c>
      <c r="AD311">
        <f t="shared" si="280"/>
        <v>-26.590530639431616</v>
      </c>
    </row>
    <row r="312" spans="1:32" x14ac:dyDescent="0.25">
      <c r="A312" s="17" t="s">
        <v>332</v>
      </c>
      <c r="B312" s="17">
        <v>50</v>
      </c>
      <c r="C312" s="17">
        <v>157.92330000000001</v>
      </c>
      <c r="D312" s="17">
        <v>112.5312</v>
      </c>
      <c r="E312" s="17">
        <v>0</v>
      </c>
      <c r="F312" s="17">
        <v>83.86</v>
      </c>
      <c r="G312">
        <v>100</v>
      </c>
      <c r="H312">
        <f t="shared" si="268"/>
        <v>95</v>
      </c>
      <c r="I312">
        <v>2.5</v>
      </c>
      <c r="J312">
        <f>B312*C312/Constants!$M$14</f>
        <v>91.719886165640617</v>
      </c>
      <c r="K312">
        <f>B312*D312/Constants!$M$9</f>
        <v>93.694797841870368</v>
      </c>
      <c r="L312">
        <f>B312*E312/Constants!$M$15</f>
        <v>0</v>
      </c>
      <c r="M312">
        <f>F312*G312/Constants!$M$12</f>
        <v>93.09502664298401</v>
      </c>
      <c r="N312" s="20">
        <f>J312*Constants!$G$14</f>
        <v>366.87954466256247</v>
      </c>
      <c r="O312" s="20">
        <f>K312*Constants!$G$9</f>
        <v>187.38959568374074</v>
      </c>
      <c r="P312" s="20">
        <f>L312*Constants!$G$15</f>
        <v>0</v>
      </c>
      <c r="Q312" s="20">
        <f>M312*Constants!$G$12</f>
        <v>279.28507992895203</v>
      </c>
      <c r="R312">
        <f t="shared" si="269"/>
        <v>34.853556742943439</v>
      </c>
      <c r="S312">
        <f t="shared" si="270"/>
        <v>17.80201158995537</v>
      </c>
      <c r="T312">
        <f t="shared" si="271"/>
        <v>0</v>
      </c>
      <c r="U312">
        <f t="shared" si="272"/>
        <v>26.53208259325044</v>
      </c>
      <c r="V312" s="19">
        <f t="shared" ref="V312:V321" si="281">N312*I312/1000+V309</f>
        <v>1.8038918573585785</v>
      </c>
      <c r="W312" s="19">
        <f t="shared" ref="W312:W321" si="282">O312*I312/1000+W309</f>
        <v>0.92216495703723433</v>
      </c>
      <c r="X312" s="19">
        <f t="shared" ref="X312:X321" si="283">P312*I312/1000+X309</f>
        <v>0</v>
      </c>
      <c r="Y312" s="19">
        <f t="shared" ref="Y312:Y321" si="284">Q312*I312/1000+Y309</f>
        <v>1.3979240674955595</v>
      </c>
    </row>
    <row r="313" spans="1:32" x14ac:dyDescent="0.25">
      <c r="A313" s="17" t="s">
        <v>333</v>
      </c>
      <c r="B313" s="17">
        <v>50</v>
      </c>
      <c r="C313" s="17">
        <v>158.83330000000001</v>
      </c>
      <c r="D313" s="17">
        <v>114.6572</v>
      </c>
      <c r="E313" s="17">
        <v>0</v>
      </c>
      <c r="F313" s="17">
        <v>83.2</v>
      </c>
      <c r="G313">
        <v>100</v>
      </c>
      <c r="H313">
        <f t="shared" si="268"/>
        <v>92.5</v>
      </c>
      <c r="I313">
        <v>2.5</v>
      </c>
      <c r="J313">
        <f>B313*C313/Constants!$M$14</f>
        <v>92.248402834243237</v>
      </c>
      <c r="K313">
        <f>B313*D313/Constants!$M$9</f>
        <v>95.464930393658832</v>
      </c>
      <c r="L313">
        <f>B313*E313/Constants!$M$15</f>
        <v>0</v>
      </c>
      <c r="M313">
        <f>F313*G313/Constants!$M$12</f>
        <v>92.362344582593252</v>
      </c>
      <c r="N313" s="20">
        <f>J313*Constants!$G$14</f>
        <v>368.99361133697295</v>
      </c>
      <c r="O313" s="20">
        <f>K313*Constants!$G$9</f>
        <v>190.92986078731766</v>
      </c>
      <c r="P313" s="20">
        <f>L313*Constants!$G$15</f>
        <v>0</v>
      </c>
      <c r="Q313" s="20">
        <f>M313*Constants!$G$12</f>
        <v>277.08703374777974</v>
      </c>
      <c r="R313">
        <f t="shared" si="269"/>
        <v>34.131909048670003</v>
      </c>
      <c r="S313">
        <f t="shared" si="270"/>
        <v>17.661012122826882</v>
      </c>
      <c r="T313">
        <f t="shared" si="271"/>
        <v>0</v>
      </c>
      <c r="U313">
        <f t="shared" si="272"/>
        <v>25.630550621669627</v>
      </c>
      <c r="V313" s="19">
        <f t="shared" si="281"/>
        <v>2.7674735741665697</v>
      </c>
      <c r="W313" s="19">
        <f t="shared" si="282"/>
        <v>1.4160810630786651</v>
      </c>
      <c r="X313" s="19">
        <f t="shared" si="283"/>
        <v>0</v>
      </c>
      <c r="Y313" s="19">
        <f t="shared" si="284"/>
        <v>2.1044626998223799</v>
      </c>
    </row>
    <row r="314" spans="1:32" x14ac:dyDescent="0.25">
      <c r="A314" s="17" t="s">
        <v>334</v>
      </c>
      <c r="B314" s="17">
        <v>50</v>
      </c>
      <c r="C314" s="17">
        <v>148.94630000000001</v>
      </c>
      <c r="D314" s="17">
        <v>108.1236</v>
      </c>
      <c r="E314" s="17">
        <v>0.95479999999999998</v>
      </c>
      <c r="F314" s="17">
        <v>79.150000000000006</v>
      </c>
      <c r="G314">
        <v>100</v>
      </c>
      <c r="H314">
        <f t="shared" si="268"/>
        <v>92.5</v>
      </c>
      <c r="I314">
        <v>2.5</v>
      </c>
      <c r="J314">
        <f>B314*C314/Constants!$M$14</f>
        <v>86.506156348007906</v>
      </c>
      <c r="K314">
        <f>B314*D314/Constants!$M$9</f>
        <v>90.024978352094848</v>
      </c>
      <c r="L314">
        <f>B314*E314/Constants!$M$15</f>
        <v>0.54182272159800249</v>
      </c>
      <c r="M314">
        <f>F314*G314/Constants!$M$12</f>
        <v>87.8663410301954</v>
      </c>
      <c r="N314" s="20">
        <f>J314*Constants!$G$14</f>
        <v>346.02462539203162</v>
      </c>
      <c r="O314" s="20">
        <f>K314*Constants!$G$9</f>
        <v>180.0499567041897</v>
      </c>
      <c r="P314" s="20">
        <f>L314*Constants!$G$15</f>
        <v>2.16729088639201</v>
      </c>
      <c r="Q314" s="20">
        <f>M314*Constants!$G$12</f>
        <v>263.59902309058623</v>
      </c>
      <c r="R314">
        <f t="shared" si="269"/>
        <v>32.007277848762925</v>
      </c>
      <c r="S314">
        <f t="shared" si="270"/>
        <v>16.654620995137545</v>
      </c>
      <c r="T314">
        <f t="shared" si="271"/>
        <v>0.20047440699126093</v>
      </c>
      <c r="U314">
        <f t="shared" si="272"/>
        <v>24.382909635879226</v>
      </c>
      <c r="V314" s="19">
        <f t="shared" si="281"/>
        <v>2.6444709025438495</v>
      </c>
      <c r="W314" s="19">
        <f t="shared" si="282"/>
        <v>1.3868139279291283</v>
      </c>
      <c r="X314" s="19">
        <f t="shared" si="283"/>
        <v>5.4182272159800249E-3</v>
      </c>
      <c r="Y314" s="19">
        <f t="shared" si="284"/>
        <v>2.0307781971580821</v>
      </c>
    </row>
    <row r="315" spans="1:32" x14ac:dyDescent="0.25">
      <c r="A315" s="17" t="s">
        <v>335</v>
      </c>
      <c r="B315" s="17">
        <v>50</v>
      </c>
      <c r="C315" s="17">
        <v>9.0446000000000009</v>
      </c>
      <c r="D315" s="17">
        <v>171.04089999999999</v>
      </c>
      <c r="E315" s="17">
        <v>190.0746</v>
      </c>
      <c r="F315" s="17">
        <v>0</v>
      </c>
      <c r="G315">
        <v>100</v>
      </c>
      <c r="H315">
        <f t="shared" si="268"/>
        <v>92.5</v>
      </c>
      <c r="I315">
        <v>2.5</v>
      </c>
      <c r="J315">
        <f>B315*C315/Constants!$M$14</f>
        <v>5.2529910558717621</v>
      </c>
      <c r="K315">
        <f>B315*D315/Constants!$M$9</f>
        <v>142.41066076067409</v>
      </c>
      <c r="L315">
        <f>B315*E315/Constants!$M$15</f>
        <v>107.86210418794688</v>
      </c>
      <c r="M315">
        <f>F315*G315/Constants!$M$12</f>
        <v>0</v>
      </c>
      <c r="N315" s="20">
        <f>J315*Constants!$G$14</f>
        <v>21.011964223487048</v>
      </c>
      <c r="O315" s="20">
        <f>K315*Constants!$G$9</f>
        <v>284.82132152134818</v>
      </c>
      <c r="P315" s="20">
        <f>L315*Constants!$G$15</f>
        <v>431.44841675178753</v>
      </c>
      <c r="Q315" s="20">
        <f>M315*Constants!$G$12</f>
        <v>0</v>
      </c>
      <c r="R315">
        <f t="shared" si="269"/>
        <v>1.943606690672552</v>
      </c>
      <c r="S315">
        <f t="shared" si="270"/>
        <v>26.345972240724706</v>
      </c>
      <c r="T315">
        <f t="shared" si="271"/>
        <v>39.90897854954035</v>
      </c>
      <c r="U315">
        <f t="shared" si="272"/>
        <v>0</v>
      </c>
      <c r="V315" s="19">
        <f t="shared" si="281"/>
        <v>1.8564217679172961</v>
      </c>
      <c r="W315" s="19">
        <f t="shared" si="282"/>
        <v>1.6342182608406048</v>
      </c>
      <c r="X315" s="19">
        <f t="shared" si="283"/>
        <v>1.0786210418794688</v>
      </c>
      <c r="Y315" s="19">
        <f t="shared" si="284"/>
        <v>1.3979240674955595</v>
      </c>
    </row>
    <row r="316" spans="1:32" x14ac:dyDescent="0.25">
      <c r="A316" s="17" t="s">
        <v>336</v>
      </c>
      <c r="B316" s="17">
        <v>50</v>
      </c>
      <c r="C316" s="17">
        <v>31.255400000000002</v>
      </c>
      <c r="D316" s="17">
        <v>153.47929999999999</v>
      </c>
      <c r="E316" s="17">
        <v>157.84899999999999</v>
      </c>
      <c r="F316" s="17">
        <v>2.4</v>
      </c>
      <c r="G316">
        <v>100</v>
      </c>
      <c r="H316">
        <f t="shared" si="268"/>
        <v>90</v>
      </c>
      <c r="I316">
        <v>2.5</v>
      </c>
      <c r="J316">
        <f>B316*C316/Constants!$M$14</f>
        <v>18.152747125101637</v>
      </c>
      <c r="K316">
        <f>B316*D316/Constants!$M$9</f>
        <v>127.78866648904284</v>
      </c>
      <c r="L316">
        <f>B316*E316/Constants!$M$15</f>
        <v>89.574963114288948</v>
      </c>
      <c r="M316">
        <f>F316*G316/Constants!$M$12</f>
        <v>2.6642984014209592</v>
      </c>
      <c r="N316" s="20">
        <f>J316*Constants!$G$14</f>
        <v>72.610988500406549</v>
      </c>
      <c r="O316" s="20">
        <f>K316*Constants!$G$9</f>
        <v>255.57733297808568</v>
      </c>
      <c r="P316" s="20">
        <f>L316*Constants!$G$15</f>
        <v>358.29985245715579</v>
      </c>
      <c r="Q316" s="20">
        <f>M316*Constants!$G$12</f>
        <v>7.9928952042628776</v>
      </c>
      <c r="R316">
        <f t="shared" si="269"/>
        <v>6.5349889650365895</v>
      </c>
      <c r="S316">
        <f t="shared" si="270"/>
        <v>23.001959968027709</v>
      </c>
      <c r="T316">
        <f t="shared" si="271"/>
        <v>32.246986721144019</v>
      </c>
      <c r="U316">
        <f t="shared" si="272"/>
        <v>0.71936056838365903</v>
      </c>
      <c r="V316" s="19">
        <f t="shared" si="281"/>
        <v>2.9490010454175861</v>
      </c>
      <c r="W316" s="19">
        <f t="shared" si="282"/>
        <v>2.0550243955238794</v>
      </c>
      <c r="X316" s="19">
        <f t="shared" si="283"/>
        <v>0.89574963114288952</v>
      </c>
      <c r="Y316" s="19">
        <f t="shared" si="284"/>
        <v>2.124444937833037</v>
      </c>
    </row>
    <row r="317" spans="1:32" x14ac:dyDescent="0.25">
      <c r="A317" s="17" t="s">
        <v>337</v>
      </c>
      <c r="B317" s="17">
        <v>50</v>
      </c>
      <c r="C317" s="17">
        <v>4.5833000000000004</v>
      </c>
      <c r="D317" s="17">
        <v>178.8135</v>
      </c>
      <c r="E317" s="17">
        <v>187.30080000000001</v>
      </c>
      <c r="F317" s="17">
        <v>0</v>
      </c>
      <c r="G317">
        <v>100</v>
      </c>
      <c r="H317">
        <f t="shared" si="268"/>
        <v>90</v>
      </c>
      <c r="I317">
        <v>2.5</v>
      </c>
      <c r="J317">
        <f>B317*C317/Constants!$M$14</f>
        <v>2.6619235683586946</v>
      </c>
      <c r="K317">
        <f>B317*D317/Constants!$M$9</f>
        <v>148.88221874375543</v>
      </c>
      <c r="L317">
        <f>B317*E317/Constants!$M$15</f>
        <v>106.28804902962207</v>
      </c>
      <c r="M317">
        <f>F317*G317/Constants!$M$12</f>
        <v>0</v>
      </c>
      <c r="N317" s="20">
        <f>J317*Constants!$G$14</f>
        <v>10.647694273434778</v>
      </c>
      <c r="O317" s="20">
        <f>K317*Constants!$G$9</f>
        <v>297.76443748751086</v>
      </c>
      <c r="P317" s="20">
        <f>L317*Constants!$G$15</f>
        <v>425.15219611848829</v>
      </c>
      <c r="Q317" s="20">
        <f>M317*Constants!$G$12</f>
        <v>0</v>
      </c>
      <c r="R317">
        <f t="shared" si="269"/>
        <v>0.95829248460913008</v>
      </c>
      <c r="S317">
        <f t="shared" si="270"/>
        <v>26.798799373875976</v>
      </c>
      <c r="T317">
        <f t="shared" si="271"/>
        <v>38.26369765066395</v>
      </c>
      <c r="U317">
        <f t="shared" si="272"/>
        <v>0</v>
      </c>
      <c r="V317" s="19">
        <f t="shared" si="281"/>
        <v>2.6710901382274366</v>
      </c>
      <c r="W317" s="19">
        <f t="shared" si="282"/>
        <v>2.1312250216479054</v>
      </c>
      <c r="X317" s="19">
        <f t="shared" si="283"/>
        <v>1.0682987175122005</v>
      </c>
      <c r="Y317" s="19">
        <f t="shared" si="284"/>
        <v>2.0307781971580821</v>
      </c>
    </row>
    <row r="318" spans="1:32" x14ac:dyDescent="0.25">
      <c r="A318" s="17" t="s">
        <v>338</v>
      </c>
      <c r="B318" s="17">
        <v>50</v>
      </c>
      <c r="C318" s="17">
        <v>1.1258999999999999</v>
      </c>
      <c r="D318" s="17">
        <v>156.1748</v>
      </c>
      <c r="E318" s="17">
        <v>178.44649999999999</v>
      </c>
      <c r="F318" s="17">
        <v>0</v>
      </c>
      <c r="G318">
        <v>100</v>
      </c>
      <c r="H318">
        <f t="shared" si="268"/>
        <v>90</v>
      </c>
      <c r="I318">
        <v>2.5</v>
      </c>
      <c r="J318">
        <f>B318*C318/Constants!$M$14</f>
        <v>0.65390870019746772</v>
      </c>
      <c r="K318">
        <f>B318*D318/Constants!$M$9</f>
        <v>130.03297142476521</v>
      </c>
      <c r="L318">
        <f>B318*E318/Constants!$M$15</f>
        <v>101.26347747134263</v>
      </c>
      <c r="M318">
        <f>F318*G318/Constants!$M$12</f>
        <v>0</v>
      </c>
      <c r="N318" s="20">
        <f>J318*Constants!$G$14</f>
        <v>2.6156348007898709</v>
      </c>
      <c r="O318" s="20">
        <f>K318*Constants!$G$9</f>
        <v>260.06594284953042</v>
      </c>
      <c r="P318" s="20">
        <f>L318*Constants!$G$15</f>
        <v>405.0539098853705</v>
      </c>
      <c r="Q318" s="20">
        <f>M318*Constants!$G$12</f>
        <v>0</v>
      </c>
      <c r="R318">
        <f t="shared" si="269"/>
        <v>0.23540713207108838</v>
      </c>
      <c r="S318">
        <f t="shared" si="270"/>
        <v>23.405934856457737</v>
      </c>
      <c r="T318">
        <f t="shared" si="271"/>
        <v>36.454851889683347</v>
      </c>
      <c r="U318">
        <f t="shared" si="272"/>
        <v>0</v>
      </c>
      <c r="V318" s="19">
        <f t="shared" si="281"/>
        <v>1.8629608549192707</v>
      </c>
      <c r="W318" s="19">
        <f t="shared" si="282"/>
        <v>2.2843831179644312</v>
      </c>
      <c r="X318" s="19">
        <f t="shared" si="283"/>
        <v>2.0912558165928949</v>
      </c>
      <c r="Y318" s="19">
        <f t="shared" si="284"/>
        <v>1.3979240674955595</v>
      </c>
    </row>
    <row r="319" spans="1:32" x14ac:dyDescent="0.25">
      <c r="A319" s="17" t="s">
        <v>339</v>
      </c>
      <c r="B319" s="17">
        <v>50</v>
      </c>
      <c r="C319" s="17">
        <v>10.4765</v>
      </c>
      <c r="D319" s="17">
        <v>178.13030000000001</v>
      </c>
      <c r="E319" s="17">
        <v>188.74690000000001</v>
      </c>
      <c r="F319" s="17">
        <v>0</v>
      </c>
      <c r="G319">
        <v>100</v>
      </c>
      <c r="H319">
        <f t="shared" si="268"/>
        <v>87.5</v>
      </c>
      <c r="I319">
        <v>2.5</v>
      </c>
      <c r="J319">
        <f>B319*C319/Constants!$M$14</f>
        <v>6.0846207457312103</v>
      </c>
      <c r="K319">
        <f>B319*D319/Constants!$M$9</f>
        <v>148.313378405382</v>
      </c>
      <c r="L319">
        <f>B319*E319/Constants!$M$15</f>
        <v>107.10867097945751</v>
      </c>
      <c r="M319">
        <f>F319*G319/Constants!$M$12</f>
        <v>0</v>
      </c>
      <c r="N319" s="20">
        <f>J319*Constants!$G$14</f>
        <v>24.338482982924841</v>
      </c>
      <c r="O319" s="20">
        <f>K319*Constants!$G$9</f>
        <v>296.62675681076399</v>
      </c>
      <c r="P319" s="20">
        <f>L319*Constants!$G$15</f>
        <v>428.43468391783006</v>
      </c>
      <c r="Q319" s="20">
        <f>M319*Constants!$G$12</f>
        <v>0</v>
      </c>
      <c r="R319">
        <f t="shared" si="269"/>
        <v>2.1296172610059232</v>
      </c>
      <c r="S319">
        <f t="shared" si="270"/>
        <v>25.954841220941848</v>
      </c>
      <c r="T319">
        <f t="shared" si="271"/>
        <v>37.48803484281013</v>
      </c>
      <c r="U319">
        <f t="shared" si="272"/>
        <v>0</v>
      </c>
      <c r="V319" s="19">
        <f t="shared" si="281"/>
        <v>3.0098472528748981</v>
      </c>
      <c r="W319" s="19">
        <f t="shared" si="282"/>
        <v>2.7965912875507892</v>
      </c>
      <c r="X319" s="19">
        <f t="shared" si="283"/>
        <v>1.9668363409374647</v>
      </c>
      <c r="Y319" s="19">
        <f t="shared" si="284"/>
        <v>2.124444937833037</v>
      </c>
    </row>
    <row r="320" spans="1:32" x14ac:dyDescent="0.25">
      <c r="A320" s="17" t="s">
        <v>340</v>
      </c>
      <c r="B320" s="17">
        <v>50</v>
      </c>
      <c r="C320" s="17">
        <v>1.1444000000000001</v>
      </c>
      <c r="D320" s="17">
        <v>196.8646</v>
      </c>
      <c r="E320" s="17">
        <v>201.68889999999999</v>
      </c>
      <c r="F320" s="17">
        <v>0</v>
      </c>
      <c r="G320">
        <v>100</v>
      </c>
      <c r="H320">
        <f t="shared" si="268"/>
        <v>87.5</v>
      </c>
      <c r="I320">
        <v>2.5</v>
      </c>
      <c r="J320">
        <f>B320*C320/Constants!$M$14</f>
        <v>0.66465326983389483</v>
      </c>
      <c r="K320">
        <f>B320*D320/Constants!$M$9</f>
        <v>163.91177646040097</v>
      </c>
      <c r="L320">
        <f>B320*E320/Constants!$M$15</f>
        <v>114.45289978436045</v>
      </c>
      <c r="M320">
        <f>F320*G320/Constants!$M$12</f>
        <v>0</v>
      </c>
      <c r="N320" s="20">
        <f>J320*Constants!$G$14</f>
        <v>2.6586130793355793</v>
      </c>
      <c r="O320" s="20">
        <f>K320*Constants!$G$9</f>
        <v>327.82355292080194</v>
      </c>
      <c r="P320" s="20">
        <f>L320*Constants!$G$15</f>
        <v>457.81159913744182</v>
      </c>
      <c r="Q320" s="20">
        <f>M320*Constants!$G$12</f>
        <v>0</v>
      </c>
      <c r="R320">
        <f t="shared" si="269"/>
        <v>0.23262864444186321</v>
      </c>
      <c r="S320">
        <f t="shared" si="270"/>
        <v>28.684560880570171</v>
      </c>
      <c r="T320">
        <f t="shared" si="271"/>
        <v>40.058514924526158</v>
      </c>
      <c r="U320">
        <f t="shared" si="272"/>
        <v>0</v>
      </c>
      <c r="V320" s="19">
        <f t="shared" si="281"/>
        <v>2.6777366709257757</v>
      </c>
      <c r="W320" s="19">
        <f t="shared" si="282"/>
        <v>2.95078390394991</v>
      </c>
      <c r="X320" s="19">
        <f t="shared" si="283"/>
        <v>2.2128277153558047</v>
      </c>
      <c r="Y320" s="19">
        <f>Q320*I320/1000+Y317</f>
        <v>2.0307781971580821</v>
      </c>
    </row>
    <row r="321" spans="1:38" x14ac:dyDescent="0.25">
      <c r="A321" s="17" t="s">
        <v>341</v>
      </c>
      <c r="B321" s="17">
        <v>50</v>
      </c>
      <c r="C321" s="17">
        <v>0</v>
      </c>
      <c r="D321" s="17">
        <v>182.32509999999999</v>
      </c>
      <c r="E321" s="17">
        <v>205.63740000000001</v>
      </c>
      <c r="F321" s="17">
        <v>0</v>
      </c>
      <c r="G321">
        <v>100</v>
      </c>
      <c r="H321">
        <f t="shared" si="268"/>
        <v>87.5</v>
      </c>
      <c r="I321">
        <v>2.5</v>
      </c>
      <c r="J321">
        <f>B321*C321/Constants!$M$14</f>
        <v>0</v>
      </c>
      <c r="K321">
        <f>B321*D321/Constants!$M$9</f>
        <v>151.80601811763137</v>
      </c>
      <c r="L321">
        <f>B321*E321/Constants!$M$15</f>
        <v>116.6935648621042</v>
      </c>
      <c r="M321">
        <f>F321*G321/Constants!$M$12</f>
        <v>0</v>
      </c>
      <c r="N321" s="20">
        <f>J321*Constants!$G$14</f>
        <v>0</v>
      </c>
      <c r="O321" s="20">
        <f>K321*Constants!$G$9</f>
        <v>303.61203623526274</v>
      </c>
      <c r="P321" s="20">
        <f>L321*Constants!$G$15</f>
        <v>466.77425944841679</v>
      </c>
      <c r="Q321" s="20">
        <f>M321*Constants!$G$12</f>
        <v>0</v>
      </c>
      <c r="R321">
        <f t="shared" si="269"/>
        <v>0</v>
      </c>
      <c r="S321">
        <f t="shared" si="270"/>
        <v>26.566053170585487</v>
      </c>
      <c r="T321">
        <f t="shared" si="271"/>
        <v>40.842747701736464</v>
      </c>
      <c r="U321">
        <f t="shared" si="272"/>
        <v>0</v>
      </c>
      <c r="V321" s="19">
        <f t="shared" si="281"/>
        <v>1.8629608549192707</v>
      </c>
      <c r="W321" s="19">
        <f t="shared" si="282"/>
        <v>3.0434132085525878</v>
      </c>
      <c r="X321" s="19">
        <f t="shared" si="283"/>
        <v>3.2581914652139368</v>
      </c>
      <c r="Y321" s="19">
        <f t="shared" si="284"/>
        <v>1.3979240674955595</v>
      </c>
    </row>
    <row r="324" spans="1:38" x14ac:dyDescent="0.25">
      <c r="A324" t="s">
        <v>50</v>
      </c>
      <c r="B324" t="s">
        <v>342</v>
      </c>
      <c r="Z324" s="19" t="s">
        <v>81</v>
      </c>
      <c r="AA324" s="19"/>
      <c r="AB324" s="19"/>
      <c r="AC324" s="19"/>
      <c r="AD324" s="19"/>
    </row>
    <row r="325" spans="1:38" ht="15.75" x14ac:dyDescent="0.25">
      <c r="A325" s="11" t="s">
        <v>8</v>
      </c>
      <c r="C325" t="s">
        <v>70</v>
      </c>
      <c r="D325" t="s">
        <v>70</v>
      </c>
      <c r="E325" t="s">
        <v>70</v>
      </c>
      <c r="F325" t="s">
        <v>70</v>
      </c>
      <c r="G325" t="s">
        <v>70</v>
      </c>
      <c r="I325" t="s">
        <v>71</v>
      </c>
      <c r="J325" t="s">
        <v>71</v>
      </c>
      <c r="K325" t="s">
        <v>75</v>
      </c>
      <c r="L325" t="s">
        <v>75</v>
      </c>
      <c r="M325" t="s">
        <v>75</v>
      </c>
      <c r="N325" t="s">
        <v>75</v>
      </c>
      <c r="O325" t="s">
        <v>75</v>
      </c>
      <c r="P325" t="s">
        <v>80</v>
      </c>
      <c r="Q325" t="s">
        <v>80</v>
      </c>
      <c r="R325" t="s">
        <v>80</v>
      </c>
      <c r="S325" t="s">
        <v>80</v>
      </c>
      <c r="T325" t="s">
        <v>80</v>
      </c>
      <c r="U325" t="s">
        <v>79</v>
      </c>
      <c r="V325" t="s">
        <v>79</v>
      </c>
      <c r="W325" t="s">
        <v>79</v>
      </c>
      <c r="X325" t="s">
        <v>79</v>
      </c>
      <c r="Y325" t="s">
        <v>79</v>
      </c>
      <c r="Z325" s="19" t="s">
        <v>79</v>
      </c>
      <c r="AA325" s="19" t="s">
        <v>79</v>
      </c>
      <c r="AB325" s="19" t="s">
        <v>79</v>
      </c>
      <c r="AC325" s="19" t="s">
        <v>79</v>
      </c>
      <c r="AD325" s="19" t="s">
        <v>79</v>
      </c>
      <c r="AF325" s="10" t="s">
        <v>99</v>
      </c>
    </row>
    <row r="326" spans="1:38" x14ac:dyDescent="0.25">
      <c r="A326" s="17"/>
      <c r="B326" s="17" t="s">
        <v>76</v>
      </c>
      <c r="C326" s="17" t="s">
        <v>68</v>
      </c>
      <c r="D326" s="17" t="s">
        <v>101</v>
      </c>
      <c r="E326" s="17" t="s">
        <v>138</v>
      </c>
      <c r="F326" s="17" t="s">
        <v>139</v>
      </c>
      <c r="G326" s="17" t="s">
        <v>210</v>
      </c>
      <c r="H326" t="s">
        <v>360</v>
      </c>
      <c r="I326" t="s">
        <v>72</v>
      </c>
      <c r="J326" t="s">
        <v>118</v>
      </c>
      <c r="K326" t="s">
        <v>68</v>
      </c>
      <c r="L326" t="s">
        <v>101</v>
      </c>
      <c r="M326" t="s">
        <v>138</v>
      </c>
      <c r="N326" t="s">
        <v>139</v>
      </c>
      <c r="O326" t="s">
        <v>210</v>
      </c>
      <c r="P326" s="20" t="s">
        <v>68</v>
      </c>
      <c r="Q326" s="20" t="s">
        <v>101</v>
      </c>
      <c r="R326" s="20" t="s">
        <v>138</v>
      </c>
      <c r="S326" s="20" t="s">
        <v>139</v>
      </c>
      <c r="T326" s="20" t="s">
        <v>210</v>
      </c>
      <c r="U326" t="s">
        <v>68</v>
      </c>
      <c r="V326" t="s">
        <v>101</v>
      </c>
      <c r="W326" t="s">
        <v>138</v>
      </c>
      <c r="X326" t="s">
        <v>139</v>
      </c>
      <c r="Y326" t="s">
        <v>210</v>
      </c>
      <c r="Z326" s="19" t="s">
        <v>68</v>
      </c>
      <c r="AA326" s="19" t="s">
        <v>101</v>
      </c>
      <c r="AB326" s="19" t="s">
        <v>138</v>
      </c>
      <c r="AC326" s="19" t="s">
        <v>139</v>
      </c>
      <c r="AD326" s="19" t="s">
        <v>210</v>
      </c>
      <c r="AF326" t="s">
        <v>79</v>
      </c>
    </row>
    <row r="327" spans="1:38" x14ac:dyDescent="0.25">
      <c r="A327" s="17" t="s">
        <v>345</v>
      </c>
      <c r="B327" s="17">
        <v>50</v>
      </c>
      <c r="C327" s="17">
        <v>115.9331</v>
      </c>
      <c r="D327" s="17">
        <v>0</v>
      </c>
      <c r="E327" s="17">
        <v>0</v>
      </c>
      <c r="F327" s="17">
        <v>0</v>
      </c>
      <c r="G327" s="17">
        <v>85.16</v>
      </c>
      <c r="H327">
        <v>100</v>
      </c>
      <c r="I327">
        <f>F4</f>
        <v>97.5</v>
      </c>
      <c r="J327">
        <v>2.5</v>
      </c>
      <c r="K327">
        <f>B327*C327/Constants!$M$9</f>
        <v>96.527259708252842</v>
      </c>
      <c r="L327">
        <f>B327*D327/Constants!$M$11</f>
        <v>0</v>
      </c>
      <c r="M327">
        <f>B327*E327/Constants!$M$15</f>
        <v>0</v>
      </c>
      <c r="N327">
        <f>B327*F327/Constants!$M$19</f>
        <v>0</v>
      </c>
      <c r="O327">
        <f>G327*H327/Constants!$M$12</f>
        <v>94.538188277087031</v>
      </c>
      <c r="P327" s="20">
        <f>K327*Constants!$G$9</f>
        <v>193.05451941650568</v>
      </c>
      <c r="Q327" s="20">
        <f>L327*Constants!$G$11</f>
        <v>0</v>
      </c>
      <c r="R327" s="20">
        <f>M327*Constants!$G$15</f>
        <v>0</v>
      </c>
      <c r="S327" s="20">
        <f>N327*Constants!$G$19</f>
        <v>0</v>
      </c>
      <c r="T327" s="20">
        <f>O327*Constants!$G$12</f>
        <v>283.61456483126108</v>
      </c>
      <c r="U327">
        <f>P327*I327/1000</f>
        <v>18.822815643109305</v>
      </c>
      <c r="V327">
        <f>Q327*I327/1000</f>
        <v>0</v>
      </c>
      <c r="W327">
        <f>R327*I327/1000</f>
        <v>0</v>
      </c>
      <c r="X327">
        <f>S327*I327/1000</f>
        <v>0</v>
      </c>
      <c r="Y327">
        <f>T327*I327/1000</f>
        <v>27.652420071047956</v>
      </c>
      <c r="Z327" s="19">
        <f>P327*J327/1000</f>
        <v>0.48263629854126416</v>
      </c>
      <c r="AA327" s="19">
        <f>Q327*J327/1000</f>
        <v>0</v>
      </c>
      <c r="AB327" s="19">
        <f>R327*J327/1000</f>
        <v>0</v>
      </c>
      <c r="AC327" s="19">
        <f>S327*J327/1000</f>
        <v>0</v>
      </c>
      <c r="AD327" s="19">
        <f>T327*J327/1000</f>
        <v>0.70903641207815271</v>
      </c>
      <c r="AF327" t="s">
        <v>68</v>
      </c>
      <c r="AG327" t="s">
        <v>101</v>
      </c>
      <c r="AH327" t="s">
        <v>138</v>
      </c>
      <c r="AI327" t="s">
        <v>139</v>
      </c>
      <c r="AJ327" t="s">
        <v>210</v>
      </c>
    </row>
    <row r="328" spans="1:38" x14ac:dyDescent="0.25">
      <c r="A328" s="17" t="s">
        <v>346</v>
      </c>
      <c r="B328" s="17">
        <v>50</v>
      </c>
      <c r="C328" s="17">
        <v>106.5603</v>
      </c>
      <c r="D328" s="17">
        <v>0</v>
      </c>
      <c r="E328" s="17">
        <v>0</v>
      </c>
      <c r="F328" s="17">
        <v>0</v>
      </c>
      <c r="G328" s="17">
        <v>84.09</v>
      </c>
      <c r="H328">
        <v>100</v>
      </c>
      <c r="I328">
        <f t="shared" ref="I328:I341" si="285">F5</f>
        <v>97.5</v>
      </c>
      <c r="J328">
        <v>2.5</v>
      </c>
      <c r="K328">
        <f>B328*C328/Constants!$M$9</f>
        <v>88.723356424432168</v>
      </c>
      <c r="L328">
        <f>B328*D328/Constants!$M$11</f>
        <v>0</v>
      </c>
      <c r="M328">
        <f>B328*E328/Constants!$M$15</f>
        <v>0</v>
      </c>
      <c r="N328">
        <f>B328*F328/Constants!$M$19</f>
        <v>0</v>
      </c>
      <c r="O328">
        <f>G328*H328/Constants!$M$12</f>
        <v>93.350355239786865</v>
      </c>
      <c r="P328" s="20">
        <f>K328*Constants!$G$9</f>
        <v>177.44671284886434</v>
      </c>
      <c r="Q328" s="20">
        <f>L328*Constants!$G$11</f>
        <v>0</v>
      </c>
      <c r="R328" s="20">
        <f>M328*Constants!$G$15</f>
        <v>0</v>
      </c>
      <c r="S328" s="20">
        <f>N328*Constants!$G$19</f>
        <v>0</v>
      </c>
      <c r="T328" s="20">
        <f>O328*Constants!$G$12</f>
        <v>280.05106571936062</v>
      </c>
      <c r="U328">
        <f t="shared" ref="U328:U341" si="286">P328*I328/1000</f>
        <v>17.301054502764273</v>
      </c>
      <c r="V328">
        <f t="shared" ref="V328:V341" si="287">Q328*I328/1000</f>
        <v>0</v>
      </c>
      <c r="W328">
        <f t="shared" ref="W328:W341" si="288">R328*I328/1000</f>
        <v>0</v>
      </c>
      <c r="X328">
        <f t="shared" ref="X328:X341" si="289">S328*I328/1000</f>
        <v>0</v>
      </c>
      <c r="Y328">
        <f t="shared" ref="Y328:Y341" si="290">T328*I328/1000</f>
        <v>27.304978907637661</v>
      </c>
      <c r="Z328" s="19">
        <f t="shared" ref="Z328:Z329" si="291">P328*J328/1000</f>
        <v>0.44361678212216082</v>
      </c>
      <c r="AA328" s="19">
        <f t="shared" ref="AA328:AA329" si="292">Q328*J328/1000</f>
        <v>0</v>
      </c>
      <c r="AB328" s="19">
        <f t="shared" ref="AB328:AB329" si="293">R328*J328/1000</f>
        <v>0</v>
      </c>
      <c r="AC328" s="19">
        <f t="shared" ref="AC328:AC329" si="294">S328*J328/1000</f>
        <v>0</v>
      </c>
      <c r="AD328" s="19">
        <f t="shared" ref="AD328:AD329" si="295">T328*J328/1000</f>
        <v>0.70012766429840156</v>
      </c>
      <c r="AF328">
        <f>U339-U327+Z339-Z327</f>
        <v>-4.4749700259774858</v>
      </c>
      <c r="AG328">
        <f>V339-V327+AA339-AA327</f>
        <v>8.7209773218142536E-3</v>
      </c>
      <c r="AH328">
        <f>W339-W327+AB339-AB327</f>
        <v>19.93808761775054</v>
      </c>
      <c r="AI328">
        <f>X339-X327+AC339-AC327</f>
        <v>2.8704423188011536</v>
      </c>
      <c r="AJ328">
        <f>Y339-Y327+AD339-AD327</f>
        <v>-27.048373667850797</v>
      </c>
    </row>
    <row r="329" spans="1:38" x14ac:dyDescent="0.25">
      <c r="A329" s="17" t="s">
        <v>347</v>
      </c>
      <c r="B329" s="17">
        <v>50</v>
      </c>
      <c r="C329" s="17">
        <v>115.16540000000001</v>
      </c>
      <c r="D329" s="17">
        <v>1.6067</v>
      </c>
      <c r="E329" s="17">
        <v>0</v>
      </c>
      <c r="F329" s="17">
        <v>0</v>
      </c>
      <c r="G329" s="17">
        <v>86.33</v>
      </c>
      <c r="H329">
        <v>100</v>
      </c>
      <c r="I329">
        <f t="shared" si="285"/>
        <v>97.5</v>
      </c>
      <c r="J329">
        <v>2.5</v>
      </c>
      <c r="K329">
        <f>B329*C329/Constants!$M$9</f>
        <v>95.888063678145613</v>
      </c>
      <c r="L329">
        <f>B329*D329/Constants!$M$11</f>
        <v>1.084435745140389</v>
      </c>
      <c r="M329">
        <f>B329*E329/Constants!$M$15</f>
        <v>0</v>
      </c>
      <c r="N329">
        <f>B329*F329/Constants!$M$19</f>
        <v>0</v>
      </c>
      <c r="O329">
        <f>G329*H329/Constants!$M$12</f>
        <v>95.837033747779756</v>
      </c>
      <c r="P329" s="20">
        <f>K329*Constants!$G$9</f>
        <v>191.77612735629123</v>
      </c>
      <c r="Q329" s="20">
        <f>L329*Constants!$G$11</f>
        <v>3.253307235421167</v>
      </c>
      <c r="R329" s="20">
        <f>M329*Constants!$G$15</f>
        <v>0</v>
      </c>
      <c r="S329" s="20">
        <f>N329*Constants!$G$19</f>
        <v>0</v>
      </c>
      <c r="T329" s="20">
        <f>O329*Constants!$G$12</f>
        <v>287.51110124333928</v>
      </c>
      <c r="U329">
        <f t="shared" si="286"/>
        <v>18.698172417238396</v>
      </c>
      <c r="V329">
        <f t="shared" si="287"/>
        <v>0.31719745545356381</v>
      </c>
      <c r="W329">
        <f t="shared" si="288"/>
        <v>0</v>
      </c>
      <c r="X329">
        <f t="shared" si="289"/>
        <v>0</v>
      </c>
      <c r="Y329">
        <f t="shared" si="290"/>
        <v>28.032332371225582</v>
      </c>
      <c r="Z329" s="19">
        <f t="shared" si="291"/>
        <v>0.47944031839072809</v>
      </c>
      <c r="AA329" s="19">
        <f t="shared" si="292"/>
        <v>8.1332680885529175E-3</v>
      </c>
      <c r="AB329" s="19">
        <f t="shared" si="293"/>
        <v>0</v>
      </c>
      <c r="AC329" s="19">
        <f t="shared" si="294"/>
        <v>0</v>
      </c>
      <c r="AD329" s="19">
        <f t="shared" si="295"/>
        <v>0.71877775310834813</v>
      </c>
      <c r="AF329">
        <f t="shared" ref="AF329" si="296">U340-U328+Z340-Z328</f>
        <v>-5.9329859954705952</v>
      </c>
      <c r="AG329">
        <f t="shared" ref="AG329:AG330" si="297">V340-V328+AA340-AA328</f>
        <v>8.8849892008639325E-3</v>
      </c>
      <c r="AH329">
        <f t="shared" ref="AH329:AH330" si="298">W340-W328+AB340-AB328</f>
        <v>22.026167290886391</v>
      </c>
      <c r="AI329">
        <f t="shared" ref="AI329:AI330" si="299">X340-X328+AC340-AC328</f>
        <v>1.2253355980588563</v>
      </c>
      <c r="AJ329">
        <f t="shared" ref="AJ329:AJ330" si="300">Y340-Y328+AD340-AD328</f>
        <v>-27.304978907637661</v>
      </c>
      <c r="AL329" s="18">
        <f>-(AVERAGE(AG328:AG330)+AVERAGE(AH328:AH330)+AVERAGE(AI328:AI330))/(AVERAGE(AF328:AF330)+AVERAGE(AJ328:AJ330))</f>
        <v>0.70653006742836943</v>
      </c>
    </row>
    <row r="330" spans="1:38" x14ac:dyDescent="0.25">
      <c r="A330" s="17" t="s">
        <v>348</v>
      </c>
      <c r="B330" s="17">
        <v>50</v>
      </c>
      <c r="C330" s="17">
        <v>120.6855</v>
      </c>
      <c r="D330" s="17">
        <v>1.7228000000000001</v>
      </c>
      <c r="E330" s="17">
        <v>0.68410000000000004</v>
      </c>
      <c r="F330" s="17">
        <v>0</v>
      </c>
      <c r="G330" s="17">
        <v>72.55</v>
      </c>
      <c r="H330">
        <v>100</v>
      </c>
      <c r="I330">
        <f t="shared" si="285"/>
        <v>95</v>
      </c>
      <c r="J330">
        <v>2.5</v>
      </c>
      <c r="K330">
        <f>B330*C330/Constants!$M$9</f>
        <v>100.48416372477188</v>
      </c>
      <c r="L330">
        <f>B330*D330/Constants!$M$11</f>
        <v>1.1627969762419006</v>
      </c>
      <c r="M330">
        <f>B330*E330/Constants!$M$15</f>
        <v>0.38820792191578712</v>
      </c>
      <c r="N330">
        <f>B330*F330/Constants!$M$19</f>
        <v>0</v>
      </c>
      <c r="O330">
        <f>G330*H330/Constants!$M$12</f>
        <v>80.539520426287751</v>
      </c>
      <c r="P330" s="20">
        <f>K330*Constants!$G$9</f>
        <v>200.96832744954375</v>
      </c>
      <c r="Q330" s="20">
        <f>L330*Constants!$G$11</f>
        <v>3.4883909287257016</v>
      </c>
      <c r="R330" s="20">
        <f>M330*Constants!$G$15</f>
        <v>1.5528316876631485</v>
      </c>
      <c r="S330" s="20">
        <f>N330*Constants!$G$19</f>
        <v>0</v>
      </c>
      <c r="T330" s="20">
        <f>O330*Constants!$G$12</f>
        <v>241.61856127886324</v>
      </c>
      <c r="U330">
        <f t="shared" si="286"/>
        <v>19.091991107706658</v>
      </c>
      <c r="V330">
        <f t="shared" si="287"/>
        <v>0.33139713822894162</v>
      </c>
      <c r="W330">
        <f t="shared" si="288"/>
        <v>0.14751901032799911</v>
      </c>
      <c r="X330">
        <f t="shared" si="289"/>
        <v>0</v>
      </c>
      <c r="Y330">
        <f t="shared" si="290"/>
        <v>22.953763321492005</v>
      </c>
      <c r="Z330" s="19">
        <f>P330*J330/1000+Z327</f>
        <v>0.98505711716512345</v>
      </c>
      <c r="AA330" s="19">
        <f>Q330*J330/1000+AA327</f>
        <v>8.7209773218142536E-3</v>
      </c>
      <c r="AB330" s="19">
        <f>R330*J330/1000+AB327</f>
        <v>3.8820792191578716E-3</v>
      </c>
      <c r="AC330" s="19">
        <f>S330*J330/1000+AC327</f>
        <v>0</v>
      </c>
      <c r="AD330" s="19">
        <f>T330*J330/1000+AD327</f>
        <v>1.3130828152753109</v>
      </c>
      <c r="AF330">
        <f>U341-U329+Z341-Z329</f>
        <v>-7.17747119163392</v>
      </c>
      <c r="AG330">
        <f t="shared" si="297"/>
        <v>-0.31719745545356381</v>
      </c>
      <c r="AH330">
        <f t="shared" si="298"/>
        <v>24.42340710475542</v>
      </c>
      <c r="AI330">
        <f t="shared" si="299"/>
        <v>0.44874817382830157</v>
      </c>
      <c r="AJ330">
        <f t="shared" si="300"/>
        <v>-28.032332371225582</v>
      </c>
    </row>
    <row r="331" spans="1:38" x14ac:dyDescent="0.25">
      <c r="A331" s="17" t="s">
        <v>349</v>
      </c>
      <c r="B331" s="17">
        <v>50</v>
      </c>
      <c r="C331" s="17">
        <v>58.049100000000003</v>
      </c>
      <c r="D331" s="17">
        <v>1.7552000000000001</v>
      </c>
      <c r="E331" s="17">
        <v>89.32</v>
      </c>
      <c r="F331" s="17">
        <v>0</v>
      </c>
      <c r="G331" s="17">
        <v>0</v>
      </c>
      <c r="H331">
        <v>100</v>
      </c>
      <c r="I331">
        <f t="shared" si="285"/>
        <v>95</v>
      </c>
      <c r="J331">
        <v>2.5</v>
      </c>
      <c r="K331">
        <f>B331*C331/Constants!$M$9</f>
        <v>48.33236195297409</v>
      </c>
      <c r="L331">
        <f>B331*D331/Constants!$M$11</f>
        <v>1.1846652267818576</v>
      </c>
      <c r="M331">
        <f>B331*E331/Constants!$M$15</f>
        <v>50.686641697877654</v>
      </c>
      <c r="N331">
        <f>B331*F331/Constants!$M$19</f>
        <v>0</v>
      </c>
      <c r="O331">
        <f>G331*H331/Constants!$M$12</f>
        <v>0</v>
      </c>
      <c r="P331" s="20">
        <f>K331*Constants!$G$9</f>
        <v>96.664723905948179</v>
      </c>
      <c r="Q331" s="20">
        <f>L331*Constants!$G$11</f>
        <v>3.5539956803455728</v>
      </c>
      <c r="R331" s="20">
        <f>M331*Constants!$G$15</f>
        <v>202.74656679151062</v>
      </c>
      <c r="S331" s="20">
        <f>N331*Constants!$G$19</f>
        <v>0</v>
      </c>
      <c r="T331" s="20">
        <f>O331*Constants!$G$12</f>
        <v>0</v>
      </c>
      <c r="U331">
        <f t="shared" si="286"/>
        <v>9.1831487710650759</v>
      </c>
      <c r="V331">
        <f t="shared" si="287"/>
        <v>0.33762958963282946</v>
      </c>
      <c r="W331">
        <f t="shared" si="288"/>
        <v>19.26092384519351</v>
      </c>
      <c r="X331">
        <f t="shared" si="289"/>
        <v>0</v>
      </c>
      <c r="Y331">
        <f t="shared" si="290"/>
        <v>0</v>
      </c>
      <c r="Z331" s="19">
        <f>P331*J331/1000+Z328</f>
        <v>0.68527859188703122</v>
      </c>
      <c r="AA331" s="19">
        <f>Q331*J331/1000+AA328</f>
        <v>8.8849892008639325E-3</v>
      </c>
      <c r="AB331" s="19">
        <f>R331*J331/1000+AB328</f>
        <v>0.50686641697877655</v>
      </c>
      <c r="AC331" s="19">
        <f>S331*J331/1000+AC328</f>
        <v>0</v>
      </c>
      <c r="AD331" s="19">
        <f>T331*J331/1000+AD328</f>
        <v>0.70012766429840156</v>
      </c>
    </row>
    <row r="332" spans="1:38" x14ac:dyDescent="0.25">
      <c r="A332" s="17" t="s">
        <v>350</v>
      </c>
      <c r="B332" s="17">
        <v>50</v>
      </c>
      <c r="C332" s="17">
        <v>65.130099999999999</v>
      </c>
      <c r="D332" s="17">
        <v>0</v>
      </c>
      <c r="E332" s="17">
        <v>111.9504</v>
      </c>
      <c r="F332" s="17">
        <v>0</v>
      </c>
      <c r="G332" s="17">
        <v>0</v>
      </c>
      <c r="H332">
        <v>100</v>
      </c>
      <c r="I332">
        <f t="shared" si="285"/>
        <v>95</v>
      </c>
      <c r="J332">
        <v>2.5</v>
      </c>
      <c r="K332">
        <f>B332*C332/Constants!$M$9</f>
        <v>54.228085659095456</v>
      </c>
      <c r="L332">
        <f>B332*D332/Constants!$M$11</f>
        <v>0</v>
      </c>
      <c r="M332">
        <f>B332*E332/Constants!$M$15</f>
        <v>63.528770854613555</v>
      </c>
      <c r="N332">
        <f>B332*F332/Constants!$M$19</f>
        <v>0</v>
      </c>
      <c r="O332">
        <f>G332*H332/Constants!$M$12</f>
        <v>0</v>
      </c>
      <c r="P332" s="20">
        <f>K332*Constants!$G$9</f>
        <v>108.45617131819091</v>
      </c>
      <c r="Q332" s="20">
        <f>L332*Constants!$G$11</f>
        <v>0</v>
      </c>
      <c r="R332" s="20">
        <f>M332*Constants!$G$15</f>
        <v>254.11508341845422</v>
      </c>
      <c r="S332" s="20">
        <f>N332*Constants!$G$19</f>
        <v>0</v>
      </c>
      <c r="T332" s="20">
        <f>O332*Constants!$G$12</f>
        <v>0</v>
      </c>
      <c r="U332">
        <f t="shared" si="286"/>
        <v>10.303336275228137</v>
      </c>
      <c r="V332">
        <f t="shared" si="287"/>
        <v>0</v>
      </c>
      <c r="W332">
        <f t="shared" si="288"/>
        <v>24.140932924753148</v>
      </c>
      <c r="X332">
        <f t="shared" si="289"/>
        <v>0</v>
      </c>
      <c r="Y332">
        <f t="shared" si="290"/>
        <v>0</v>
      </c>
      <c r="Z332" s="19">
        <f t="shared" ref="Z332:Z341" si="301">P332*J332/1000+Z329</f>
        <v>0.75058074668620534</v>
      </c>
      <c r="AA332" s="19">
        <f t="shared" ref="AA332:AA341" si="302">Q332*J332/1000+AA329</f>
        <v>8.1332680885529175E-3</v>
      </c>
      <c r="AB332" s="19">
        <f t="shared" ref="AB332:AB341" si="303">R332*J332/1000+AB329</f>
        <v>0.63528770854613548</v>
      </c>
      <c r="AC332" s="19">
        <f t="shared" ref="AC332:AC341" si="304">S332*J332/1000+AC329</f>
        <v>0</v>
      </c>
      <c r="AD332" s="19">
        <f t="shared" ref="AD332:AD341" si="305">T332*J332/1000+AD329</f>
        <v>0.71877775310834813</v>
      </c>
    </row>
    <row r="333" spans="1:38" x14ac:dyDescent="0.25">
      <c r="A333" s="17" t="s">
        <v>351</v>
      </c>
      <c r="B333" s="17">
        <v>50</v>
      </c>
      <c r="C333" s="17">
        <v>74.884900000000002</v>
      </c>
      <c r="D333" s="17">
        <v>0</v>
      </c>
      <c r="E333" s="17">
        <v>88.473600000000005</v>
      </c>
      <c r="F333" s="17">
        <v>8.6599000000000004</v>
      </c>
      <c r="G333" s="17">
        <v>0</v>
      </c>
      <c r="H333">
        <v>100</v>
      </c>
      <c r="I333">
        <f t="shared" si="285"/>
        <v>92.5</v>
      </c>
      <c r="J333">
        <v>2.5</v>
      </c>
      <c r="K333">
        <f>B333*C333/Constants!$M$9</f>
        <v>62.350046626257239</v>
      </c>
      <c r="L333">
        <f>B333*D333/Constants!$M$11</f>
        <v>0</v>
      </c>
      <c r="M333">
        <f>B333*E333/Constants!$M$15</f>
        <v>50.206332992849852</v>
      </c>
      <c r="N333">
        <f>B333*F333/Constants!$M$19</f>
        <v>3.7276285896057364</v>
      </c>
      <c r="O333">
        <f>G333*H333/Constants!$M$12</f>
        <v>0</v>
      </c>
      <c r="P333" s="20">
        <f>K333*Constants!$G$9</f>
        <v>124.70009325251448</v>
      </c>
      <c r="Q333" s="20">
        <f>L333*Constants!$G$11</f>
        <v>0</v>
      </c>
      <c r="R333" s="20">
        <f>M333*Constants!$G$15</f>
        <v>200.82533197139941</v>
      </c>
      <c r="S333" s="20">
        <f>N333*Constants!$G$19</f>
        <v>22.365771537634419</v>
      </c>
      <c r="T333" s="20">
        <f>O333*Constants!$G$12</f>
        <v>0</v>
      </c>
      <c r="U333">
        <f t="shared" si="286"/>
        <v>11.534758625857588</v>
      </c>
      <c r="V333">
        <f t="shared" si="287"/>
        <v>0</v>
      </c>
      <c r="W333">
        <f t="shared" si="288"/>
        <v>18.576343207354448</v>
      </c>
      <c r="X333">
        <f t="shared" si="289"/>
        <v>2.0688338672311839</v>
      </c>
      <c r="Y333">
        <f t="shared" si="290"/>
        <v>0</v>
      </c>
      <c r="Z333" s="19">
        <f t="shared" si="301"/>
        <v>1.2968073502964097</v>
      </c>
      <c r="AA333" s="19">
        <f t="shared" si="302"/>
        <v>8.7209773218142536E-3</v>
      </c>
      <c r="AB333" s="19">
        <f t="shared" si="303"/>
        <v>0.5059454091476564</v>
      </c>
      <c r="AC333" s="19">
        <f t="shared" si="304"/>
        <v>5.5914428844086046E-2</v>
      </c>
      <c r="AD333" s="19">
        <f t="shared" si="305"/>
        <v>1.3130828152753109</v>
      </c>
    </row>
    <row r="334" spans="1:38" x14ac:dyDescent="0.25">
      <c r="A334" s="17" t="s">
        <v>352</v>
      </c>
      <c r="B334" s="17">
        <v>50</v>
      </c>
      <c r="C334" s="17">
        <v>68.595600000000005</v>
      </c>
      <c r="D334" s="17">
        <v>0</v>
      </c>
      <c r="E334" s="17">
        <v>99.777699999999996</v>
      </c>
      <c r="F334" s="17">
        <v>4.6262999999999996</v>
      </c>
      <c r="G334" s="17">
        <v>0</v>
      </c>
      <c r="H334">
        <v>100</v>
      </c>
      <c r="I334">
        <f t="shared" si="285"/>
        <v>92.5</v>
      </c>
      <c r="J334">
        <v>2.5</v>
      </c>
      <c r="K334">
        <f>B334*C334/Constants!$M$9</f>
        <v>57.113501631919007</v>
      </c>
      <c r="L334">
        <f>B334*D334/Constants!$M$11</f>
        <v>0</v>
      </c>
      <c r="M334">
        <f>B334*E334/Constants!$M$15</f>
        <v>56.621098626716609</v>
      </c>
      <c r="N334">
        <f>B334*F334/Constants!$M$19</f>
        <v>1.9913772842749935</v>
      </c>
      <c r="O334">
        <f>G334*H334/Constants!$M$12</f>
        <v>0</v>
      </c>
      <c r="P334" s="20">
        <f>K334*Constants!$G$9</f>
        <v>114.22700326383801</v>
      </c>
      <c r="Q334" s="20">
        <f>L334*Constants!$G$11</f>
        <v>0</v>
      </c>
      <c r="R334" s="20">
        <f>M334*Constants!$G$15</f>
        <v>226.48439450686644</v>
      </c>
      <c r="S334" s="20">
        <f>N334*Constants!$G$19</f>
        <v>11.948263705649961</v>
      </c>
      <c r="T334" s="20">
        <f>O334*Constants!$G$12</f>
        <v>0</v>
      </c>
      <c r="U334">
        <f t="shared" si="286"/>
        <v>10.565997801905016</v>
      </c>
      <c r="V334">
        <f t="shared" si="287"/>
        <v>0</v>
      </c>
      <c r="W334">
        <f t="shared" si="288"/>
        <v>20.949806491885145</v>
      </c>
      <c r="X334">
        <f t="shared" si="289"/>
        <v>1.1052143927726212</v>
      </c>
      <c r="Y334">
        <f t="shared" si="290"/>
        <v>0</v>
      </c>
      <c r="Z334" s="19">
        <f t="shared" si="301"/>
        <v>0.97084610004662619</v>
      </c>
      <c r="AA334" s="19">
        <f t="shared" si="302"/>
        <v>8.8849892008639325E-3</v>
      </c>
      <c r="AB334" s="19">
        <f t="shared" si="303"/>
        <v>1.0730774032459425</v>
      </c>
      <c r="AC334" s="19">
        <f t="shared" si="304"/>
        <v>2.9870659264124903E-2</v>
      </c>
      <c r="AD334" s="19">
        <f t="shared" si="305"/>
        <v>0.70012766429840156</v>
      </c>
    </row>
    <row r="335" spans="1:38" x14ac:dyDescent="0.25">
      <c r="A335" s="17" t="s">
        <v>353</v>
      </c>
      <c r="B335" s="17">
        <v>50</v>
      </c>
      <c r="C335" s="17">
        <v>64.270200000000003</v>
      </c>
      <c r="D335" s="17">
        <v>0</v>
      </c>
      <c r="E335" s="17">
        <v>109.6255</v>
      </c>
      <c r="F335" s="17">
        <v>0.53800000000000003</v>
      </c>
      <c r="G335" s="17">
        <v>0</v>
      </c>
      <c r="H335">
        <v>100</v>
      </c>
      <c r="I335">
        <f t="shared" si="285"/>
        <v>92.5</v>
      </c>
      <c r="J335">
        <v>2.5</v>
      </c>
      <c r="K335">
        <f>B335*C335/Constants!$M$9</f>
        <v>53.51212282688337</v>
      </c>
      <c r="L335">
        <f>B335*D335/Constants!$M$11</f>
        <v>0</v>
      </c>
      <c r="M335">
        <f>B335*E335/Constants!$M$15</f>
        <v>62.209454091476573</v>
      </c>
      <c r="N335">
        <f>B335*F335/Constants!$M$19</f>
        <v>0.23158052416400723</v>
      </c>
      <c r="O335">
        <f>G335*H335/Constants!$M$12</f>
        <v>0</v>
      </c>
      <c r="P335" s="20">
        <f>K335*Constants!$G$9</f>
        <v>107.02424565376674</v>
      </c>
      <c r="Q335" s="20">
        <f>L335*Constants!$G$11</f>
        <v>0</v>
      </c>
      <c r="R335" s="20">
        <f>M335*Constants!$G$15</f>
        <v>248.83781636590629</v>
      </c>
      <c r="S335" s="20">
        <f>N335*Constants!$G$19</f>
        <v>1.3894831449840435</v>
      </c>
      <c r="T335" s="20">
        <f>O335*Constants!$G$12</f>
        <v>0</v>
      </c>
      <c r="U335">
        <f t="shared" si="286"/>
        <v>9.8997427229734232</v>
      </c>
      <c r="V335">
        <f t="shared" si="287"/>
        <v>0</v>
      </c>
      <c r="W335">
        <f t="shared" si="288"/>
        <v>23.017498013846332</v>
      </c>
      <c r="X335">
        <f t="shared" si="289"/>
        <v>0.12852719091102402</v>
      </c>
      <c r="Y335">
        <f t="shared" si="290"/>
        <v>0</v>
      </c>
      <c r="Z335" s="19">
        <f t="shared" si="301"/>
        <v>1.0181413608206222</v>
      </c>
      <c r="AA335" s="19">
        <f t="shared" si="302"/>
        <v>8.1332680885529175E-3</v>
      </c>
      <c r="AB335" s="19">
        <f t="shared" si="303"/>
        <v>1.257382249460901</v>
      </c>
      <c r="AC335" s="19">
        <f t="shared" si="304"/>
        <v>3.4737078624601089E-3</v>
      </c>
      <c r="AD335" s="19">
        <f t="shared" si="305"/>
        <v>0.71877775310834813</v>
      </c>
    </row>
    <row r="336" spans="1:38" x14ac:dyDescent="0.25">
      <c r="A336" s="17" t="s">
        <v>354</v>
      </c>
      <c r="B336" s="17">
        <v>50</v>
      </c>
      <c r="C336" s="17">
        <v>79.322100000000006</v>
      </c>
      <c r="D336" s="17">
        <v>0</v>
      </c>
      <c r="E336" s="17">
        <v>85.922499999999999</v>
      </c>
      <c r="F336" s="17">
        <v>10.366099999999999</v>
      </c>
      <c r="G336" s="17">
        <v>0</v>
      </c>
      <c r="H336">
        <v>100</v>
      </c>
      <c r="I336">
        <f t="shared" si="285"/>
        <v>90</v>
      </c>
      <c r="J336">
        <v>2.5</v>
      </c>
      <c r="K336">
        <f>B336*C336/Constants!$M$9</f>
        <v>66.044511423433036</v>
      </c>
      <c r="L336">
        <f>B336*D336/Constants!$M$11</f>
        <v>0</v>
      </c>
      <c r="M336">
        <f>B336*E336/Constants!$M$15</f>
        <v>48.758653955283172</v>
      </c>
      <c r="N336">
        <f>B336*F336/Constants!$M$19</f>
        <v>4.4620573820381324</v>
      </c>
      <c r="O336">
        <f>G336*H336/Constants!$M$12</f>
        <v>0</v>
      </c>
      <c r="P336" s="20">
        <f>K336*Constants!$G$9</f>
        <v>132.08902284686607</v>
      </c>
      <c r="Q336" s="20">
        <f>L336*Constants!$G$11</f>
        <v>0</v>
      </c>
      <c r="R336" s="20">
        <f>M336*Constants!$G$15</f>
        <v>195.03461582113269</v>
      </c>
      <c r="S336" s="20">
        <f>N336*Constants!$G$19</f>
        <v>26.772344292228794</v>
      </c>
      <c r="T336" s="20">
        <f>O336*Constants!$G$12</f>
        <v>0</v>
      </c>
      <c r="U336">
        <f t="shared" si="286"/>
        <v>11.888012056217947</v>
      </c>
      <c r="V336">
        <f t="shared" si="287"/>
        <v>0</v>
      </c>
      <c r="W336">
        <f t="shared" si="288"/>
        <v>17.553115423901943</v>
      </c>
      <c r="X336">
        <f t="shared" si="289"/>
        <v>2.4095109863005915</v>
      </c>
      <c r="Y336">
        <f t="shared" si="290"/>
        <v>0</v>
      </c>
      <c r="Z336" s="19">
        <f t="shared" si="301"/>
        <v>1.6270299074135748</v>
      </c>
      <c r="AA336" s="19">
        <f t="shared" si="302"/>
        <v>8.7209773218142536E-3</v>
      </c>
      <c r="AB336" s="19">
        <f t="shared" si="303"/>
        <v>0.99353194870048811</v>
      </c>
      <c r="AC336" s="19">
        <f t="shared" si="304"/>
        <v>0.12284528957465804</v>
      </c>
      <c r="AD336" s="19">
        <f t="shared" si="305"/>
        <v>1.3130828152753109</v>
      </c>
    </row>
    <row r="337" spans="1:30" x14ac:dyDescent="0.25">
      <c r="A337" s="17" t="s">
        <v>355</v>
      </c>
      <c r="B337" s="17">
        <v>50</v>
      </c>
      <c r="C337" s="17">
        <v>71.528300000000002</v>
      </c>
      <c r="D337" s="17">
        <v>0</v>
      </c>
      <c r="E337" s="17">
        <v>102.14190000000001</v>
      </c>
      <c r="F337" s="17">
        <v>5.2084999999999999</v>
      </c>
      <c r="G337" s="17">
        <v>0</v>
      </c>
      <c r="H337">
        <v>100</v>
      </c>
      <c r="I337">
        <f t="shared" si="285"/>
        <v>90</v>
      </c>
      <c r="J337">
        <v>2.5</v>
      </c>
      <c r="K337">
        <f>B337*C337/Constants!$M$9</f>
        <v>59.555302071538001</v>
      </c>
      <c r="L337">
        <f>B337*D337/Constants!$M$11</f>
        <v>0</v>
      </c>
      <c r="M337">
        <f>B337*E337/Constants!$M$15</f>
        <v>57.96271705822268</v>
      </c>
      <c r="N337">
        <f>B337*F337/Constants!$M$19</f>
        <v>2.2419835689744083</v>
      </c>
      <c r="O337">
        <f>G337*H337/Constants!$M$12</f>
        <v>0</v>
      </c>
      <c r="P337" s="20">
        <f>K337*Constants!$G$9</f>
        <v>119.110604143076</v>
      </c>
      <c r="Q337" s="20">
        <f>L337*Constants!$G$11</f>
        <v>0</v>
      </c>
      <c r="R337" s="20">
        <f>M337*Constants!$G$15</f>
        <v>231.85086823289072</v>
      </c>
      <c r="S337" s="20">
        <f>N337*Constants!$G$19</f>
        <v>13.45190141384645</v>
      </c>
      <c r="T337" s="20">
        <f>O337*Constants!$G$12</f>
        <v>0</v>
      </c>
      <c r="U337">
        <f t="shared" si="286"/>
        <v>10.71995437287684</v>
      </c>
      <c r="V337">
        <f t="shared" si="287"/>
        <v>0</v>
      </c>
      <c r="W337">
        <f t="shared" si="288"/>
        <v>20.866578140960165</v>
      </c>
      <c r="X337">
        <f t="shared" si="289"/>
        <v>1.2106711272461805</v>
      </c>
      <c r="Y337">
        <f t="shared" si="290"/>
        <v>0</v>
      </c>
      <c r="Z337" s="19">
        <f t="shared" si="301"/>
        <v>1.2686226104043161</v>
      </c>
      <c r="AA337" s="19">
        <f t="shared" si="302"/>
        <v>8.8849892008639325E-3</v>
      </c>
      <c r="AB337" s="19">
        <f t="shared" si="303"/>
        <v>1.6527045738281694</v>
      </c>
      <c r="AC337" s="19">
        <f t="shared" si="304"/>
        <v>6.3500412798741024E-2</v>
      </c>
      <c r="AD337" s="19">
        <f t="shared" si="305"/>
        <v>0.70012766429840156</v>
      </c>
    </row>
    <row r="338" spans="1:30" x14ac:dyDescent="0.25">
      <c r="A338" s="17" t="s">
        <v>356</v>
      </c>
      <c r="B338" s="17">
        <v>50</v>
      </c>
      <c r="C338" s="17">
        <v>67.092699999999994</v>
      </c>
      <c r="D338" s="17">
        <v>0</v>
      </c>
      <c r="E338" s="17">
        <v>103.8777</v>
      </c>
      <c r="F338" s="17">
        <v>1.3623000000000001</v>
      </c>
      <c r="G338" s="17">
        <v>0</v>
      </c>
      <c r="H338">
        <v>100</v>
      </c>
      <c r="I338">
        <f t="shared" si="285"/>
        <v>90</v>
      </c>
      <c r="J338">
        <v>2.5</v>
      </c>
      <c r="K338">
        <f>B338*C338/Constants!$M$9</f>
        <v>55.862169453140609</v>
      </c>
      <c r="L338">
        <f>B338*D338/Constants!$M$11</f>
        <v>0</v>
      </c>
      <c r="M338">
        <f>B338*E338/Constants!$M$15</f>
        <v>58.947735784814441</v>
      </c>
      <c r="N338">
        <f>B338*F338/Constants!$M$19</f>
        <v>0.58639804473722512</v>
      </c>
      <c r="O338">
        <f>G338*H338/Constants!$M$12</f>
        <v>0</v>
      </c>
      <c r="P338" s="20">
        <f>K338*Constants!$G$9</f>
        <v>111.72433890628122</v>
      </c>
      <c r="Q338" s="20">
        <f>L338*Constants!$G$11</f>
        <v>0</v>
      </c>
      <c r="R338" s="20">
        <f>M338*Constants!$G$15</f>
        <v>235.79094313925776</v>
      </c>
      <c r="S338" s="20">
        <f>N338*Constants!$G$19</f>
        <v>3.518388268423351</v>
      </c>
      <c r="T338" s="20">
        <f>O338*Constants!$G$12</f>
        <v>0</v>
      </c>
      <c r="U338">
        <f t="shared" si="286"/>
        <v>10.05519050156531</v>
      </c>
      <c r="V338">
        <f t="shared" si="287"/>
        <v>0</v>
      </c>
      <c r="W338">
        <f t="shared" si="288"/>
        <v>21.221184882533198</v>
      </c>
      <c r="X338">
        <f t="shared" si="289"/>
        <v>0.31665494415810158</v>
      </c>
      <c r="Y338">
        <f t="shared" si="290"/>
        <v>0</v>
      </c>
      <c r="Z338" s="19">
        <f t="shared" si="301"/>
        <v>1.2974522080863253</v>
      </c>
      <c r="AA338" s="19">
        <f t="shared" si="302"/>
        <v>8.1332680885529175E-3</v>
      </c>
      <c r="AB338" s="19">
        <f t="shared" si="303"/>
        <v>1.8468596073090455</v>
      </c>
      <c r="AC338" s="19">
        <f t="shared" si="304"/>
        <v>1.2269678533518485E-2</v>
      </c>
      <c r="AD338" s="19">
        <f t="shared" si="305"/>
        <v>0.71877775310834813</v>
      </c>
    </row>
    <row r="339" spans="1:30" x14ac:dyDescent="0.25">
      <c r="A339" s="17" t="s">
        <v>357</v>
      </c>
      <c r="B339" s="17">
        <v>50</v>
      </c>
      <c r="C339" s="17">
        <v>88.099299999999999</v>
      </c>
      <c r="D339" s="17">
        <v>0</v>
      </c>
      <c r="E339" s="17">
        <v>92.733599999999996</v>
      </c>
      <c r="F339" s="17">
        <v>11.820600000000001</v>
      </c>
      <c r="G339" s="17">
        <v>0</v>
      </c>
      <c r="H339">
        <v>100</v>
      </c>
      <c r="I339">
        <f t="shared" si="285"/>
        <v>87.5</v>
      </c>
      <c r="J339">
        <v>2.5</v>
      </c>
      <c r="K339">
        <f>B339*C339/Constants!$M$9</f>
        <v>73.352511156997267</v>
      </c>
      <c r="L339">
        <f>B339*D339/Constants!$M$11</f>
        <v>0</v>
      </c>
      <c r="M339">
        <f>B339*E339/Constants!$M$15</f>
        <v>52.623765747361247</v>
      </c>
      <c r="N339">
        <f>B339*F339/Constants!$M$19</f>
        <v>5.0881426467157329</v>
      </c>
      <c r="O339">
        <f>G339*H339/Constants!$M$12</f>
        <v>0</v>
      </c>
      <c r="P339" s="20">
        <f>K339*Constants!$G$9</f>
        <v>146.70502231399453</v>
      </c>
      <c r="Q339" s="20">
        <f>L339*Constants!$G$11</f>
        <v>0</v>
      </c>
      <c r="R339" s="20">
        <f>M339*Constants!$G$15</f>
        <v>210.49506298944499</v>
      </c>
      <c r="S339" s="20">
        <f>N339*Constants!$G$19</f>
        <v>30.528855880294397</v>
      </c>
      <c r="T339" s="20">
        <f>O339*Constants!$G$12</f>
        <v>0</v>
      </c>
      <c r="U339">
        <f t="shared" si="286"/>
        <v>12.836689452474522</v>
      </c>
      <c r="V339">
        <f t="shared" si="287"/>
        <v>0</v>
      </c>
      <c r="W339">
        <f t="shared" si="288"/>
        <v>18.418318011576439</v>
      </c>
      <c r="X339">
        <f t="shared" si="289"/>
        <v>2.6712748895257596</v>
      </c>
      <c r="Y339">
        <f t="shared" si="290"/>
        <v>0</v>
      </c>
      <c r="Z339" s="19">
        <f t="shared" si="301"/>
        <v>1.9937924631985611</v>
      </c>
      <c r="AA339" s="19">
        <f t="shared" si="302"/>
        <v>8.7209773218142536E-3</v>
      </c>
      <c r="AB339" s="19">
        <f t="shared" si="303"/>
        <v>1.5197696061741004</v>
      </c>
      <c r="AC339" s="19">
        <f t="shared" si="304"/>
        <v>0.19916742927539405</v>
      </c>
      <c r="AD339" s="19">
        <f t="shared" si="305"/>
        <v>1.3130828152753109</v>
      </c>
    </row>
    <row r="340" spans="1:30" x14ac:dyDescent="0.25">
      <c r="A340" s="17" t="s">
        <v>358</v>
      </c>
      <c r="B340" s="17">
        <v>50</v>
      </c>
      <c r="C340" s="17">
        <v>70.347999999999999</v>
      </c>
      <c r="D340" s="17">
        <v>0</v>
      </c>
      <c r="E340" s="17">
        <v>99.728099999999998</v>
      </c>
      <c r="F340" s="17">
        <v>4.9984000000000002</v>
      </c>
      <c r="G340" s="17">
        <v>0</v>
      </c>
      <c r="H340">
        <v>100</v>
      </c>
      <c r="I340">
        <f t="shared" si="285"/>
        <v>87.5</v>
      </c>
      <c r="J340">
        <v>2.5</v>
      </c>
      <c r="K340">
        <f>B340*C340/Constants!$M$9</f>
        <v>58.572570438952908</v>
      </c>
      <c r="L340">
        <f>B340*D340/Constants!$M$11</f>
        <v>0</v>
      </c>
      <c r="M340">
        <f>B340*E340/Constants!$M$15</f>
        <v>56.592951991828393</v>
      </c>
      <c r="N340">
        <f>B340*F340/Constants!$M$19</f>
        <v>2.1515466393705833</v>
      </c>
      <c r="O340">
        <f>G340*H340/Constants!$M$12</f>
        <v>0</v>
      </c>
      <c r="P340" s="20">
        <f>K340*Constants!$G$9</f>
        <v>117.14514087790582</v>
      </c>
      <c r="Q340" s="20">
        <f>L340*Constants!$G$11</f>
        <v>0</v>
      </c>
      <c r="R340" s="20">
        <f>M340*Constants!$G$15</f>
        <v>226.37180796731357</v>
      </c>
      <c r="S340" s="20">
        <f>N340*Constants!$G$19</f>
        <v>12.909279836223501</v>
      </c>
      <c r="T340" s="20">
        <f>O340*Constants!$G$12</f>
        <v>0</v>
      </c>
      <c r="U340">
        <f t="shared" si="286"/>
        <v>10.250199826816759</v>
      </c>
      <c r="V340">
        <f t="shared" si="287"/>
        <v>0</v>
      </c>
      <c r="W340">
        <f t="shared" si="288"/>
        <v>19.807533197139939</v>
      </c>
      <c r="X340">
        <f t="shared" si="289"/>
        <v>1.1295619856695565</v>
      </c>
      <c r="Y340">
        <f t="shared" si="290"/>
        <v>0</v>
      </c>
      <c r="Z340" s="19">
        <f t="shared" si="301"/>
        <v>1.5614854625990806</v>
      </c>
      <c r="AA340" s="19">
        <f t="shared" si="302"/>
        <v>8.8849892008639325E-3</v>
      </c>
      <c r="AB340" s="19">
        <f t="shared" si="303"/>
        <v>2.2186340937464535</v>
      </c>
      <c r="AC340" s="19">
        <f t="shared" si="304"/>
        <v>9.5773612389299781E-2</v>
      </c>
      <c r="AD340" s="19">
        <f t="shared" si="305"/>
        <v>0.70012766429840156</v>
      </c>
    </row>
    <row r="341" spans="1:30" x14ac:dyDescent="0.25">
      <c r="A341" s="17" t="s">
        <v>359</v>
      </c>
      <c r="B341" s="17">
        <v>50</v>
      </c>
      <c r="C341" s="17">
        <v>71.4131</v>
      </c>
      <c r="D341" s="17">
        <v>0</v>
      </c>
      <c r="E341" s="17">
        <v>110.51220000000001</v>
      </c>
      <c r="F341" s="17">
        <v>1.8777999999999999</v>
      </c>
      <c r="G341" s="17">
        <v>0</v>
      </c>
      <c r="H341">
        <v>100</v>
      </c>
      <c r="I341">
        <f t="shared" si="285"/>
        <v>87.5</v>
      </c>
      <c r="J341">
        <v>2.5</v>
      </c>
      <c r="K341">
        <f>B341*C341/Constants!$M$9</f>
        <v>59.459385199493774</v>
      </c>
      <c r="L341">
        <f>B341*D341/Constants!$M$11</f>
        <v>0</v>
      </c>
      <c r="M341">
        <f>B341*E341/Constants!$M$15</f>
        <v>62.712631937351048</v>
      </c>
      <c r="N341">
        <f>B341*F341/Constants!$M$19</f>
        <v>0.80829350980515391</v>
      </c>
      <c r="O341">
        <f>G341*H341/Constants!$M$12</f>
        <v>0</v>
      </c>
      <c r="P341" s="20">
        <f>K341*Constants!$G$9</f>
        <v>118.91877039898755</v>
      </c>
      <c r="Q341" s="20">
        <f>L341*Constants!$G$11</f>
        <v>0</v>
      </c>
      <c r="R341" s="20">
        <f>M341*Constants!$G$15</f>
        <v>250.85052774940419</v>
      </c>
      <c r="S341" s="20">
        <f>N341*Constants!$G$19</f>
        <v>4.8497610588309232</v>
      </c>
      <c r="T341" s="20">
        <f>O341*Constants!$G$12</f>
        <v>0</v>
      </c>
      <c r="U341">
        <f t="shared" si="286"/>
        <v>10.405392409911411</v>
      </c>
      <c r="V341">
        <f t="shared" si="287"/>
        <v>0</v>
      </c>
      <c r="W341">
        <f t="shared" si="288"/>
        <v>21.949421178072864</v>
      </c>
      <c r="X341">
        <f t="shared" si="289"/>
        <v>0.42435409264770579</v>
      </c>
      <c r="Y341">
        <f t="shared" si="290"/>
        <v>0</v>
      </c>
      <c r="Z341" s="19">
        <f t="shared" si="301"/>
        <v>1.5947491340837943</v>
      </c>
      <c r="AA341" s="19">
        <f t="shared" si="302"/>
        <v>8.1332680885529175E-3</v>
      </c>
      <c r="AB341" s="19">
        <f t="shared" si="303"/>
        <v>2.4739859266825559</v>
      </c>
      <c r="AC341" s="19">
        <f t="shared" si="304"/>
        <v>2.4394081180595793E-2</v>
      </c>
      <c r="AD341" s="19">
        <f t="shared" si="305"/>
        <v>0.71877775310834813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F1FF-2A73-42E3-9081-9AA23B62A479}">
  <dimension ref="A2:AW208"/>
  <sheetViews>
    <sheetView zoomScale="67" zoomScaleNormal="19" workbookViewId="0">
      <selection activeCell="X51" sqref="X51"/>
    </sheetView>
  </sheetViews>
  <sheetFormatPr defaultRowHeight="15" x14ac:dyDescent="0.25"/>
  <sheetData>
    <row r="2" spans="1:49" x14ac:dyDescent="0.25">
      <c r="A2" t="s">
        <v>361</v>
      </c>
      <c r="B2" t="s">
        <v>362</v>
      </c>
      <c r="R2" t="s">
        <v>361</v>
      </c>
      <c r="S2" t="s">
        <v>363</v>
      </c>
      <c r="AD2" t="s">
        <v>361</v>
      </c>
      <c r="AE2" t="s">
        <v>364</v>
      </c>
      <c r="AQ2" t="s">
        <v>361</v>
      </c>
      <c r="AR2" t="s">
        <v>365</v>
      </c>
    </row>
    <row r="3" spans="1:49" x14ac:dyDescent="0.25">
      <c r="B3" t="s">
        <v>366</v>
      </c>
      <c r="C3">
        <v>0</v>
      </c>
      <c r="D3">
        <v>7</v>
      </c>
      <c r="E3">
        <v>14</v>
      </c>
      <c r="F3">
        <v>21</v>
      </c>
      <c r="G3">
        <v>28</v>
      </c>
      <c r="S3" t="s">
        <v>366</v>
      </c>
      <c r="T3">
        <v>0</v>
      </c>
      <c r="U3">
        <v>7</v>
      </c>
      <c r="V3">
        <v>14</v>
      </c>
      <c r="W3">
        <v>21</v>
      </c>
      <c r="X3">
        <v>28</v>
      </c>
      <c r="AE3" t="s">
        <v>366</v>
      </c>
      <c r="AF3">
        <v>0</v>
      </c>
      <c r="AG3">
        <v>7</v>
      </c>
      <c r="AH3">
        <v>14</v>
      </c>
      <c r="AI3">
        <v>21</v>
      </c>
      <c r="AJ3">
        <v>28</v>
      </c>
      <c r="AR3" t="s">
        <v>366</v>
      </c>
      <c r="AS3">
        <v>0</v>
      </c>
      <c r="AT3">
        <v>7</v>
      </c>
      <c r="AU3">
        <v>14</v>
      </c>
      <c r="AV3">
        <v>21</v>
      </c>
      <c r="AW3">
        <v>28</v>
      </c>
    </row>
    <row r="4" spans="1:49" x14ac:dyDescent="0.25">
      <c r="B4" t="s">
        <v>367</v>
      </c>
      <c r="C4" s="13">
        <v>86.666666666666671</v>
      </c>
      <c r="D4" s="13">
        <v>87.893333333333331</v>
      </c>
      <c r="E4" s="13">
        <v>88.54</v>
      </c>
      <c r="F4" s="13">
        <v>83.916666666666671</v>
      </c>
      <c r="G4" s="13">
        <v>87.240000000000009</v>
      </c>
      <c r="S4" t="s">
        <v>367</v>
      </c>
      <c r="T4" s="13">
        <v>85.820000000000007</v>
      </c>
      <c r="U4" s="13">
        <v>87.976666666666674</v>
      </c>
      <c r="V4" s="13">
        <v>89.673333333333332</v>
      </c>
      <c r="W4" s="13">
        <v>85.5</v>
      </c>
      <c r="X4" s="13">
        <v>87.553333333333327</v>
      </c>
      <c r="AE4" t="s">
        <v>367</v>
      </c>
      <c r="AF4" s="13">
        <v>82.12</v>
      </c>
      <c r="AG4" s="13">
        <v>89.806666666666672</v>
      </c>
      <c r="AH4" s="13">
        <v>89.36</v>
      </c>
      <c r="AI4" s="13">
        <v>87.029999999999987</v>
      </c>
      <c r="AJ4" s="13">
        <v>87.913333333333341</v>
      </c>
      <c r="AR4" t="s">
        <v>367</v>
      </c>
      <c r="AS4" s="13">
        <v>81.006666666666661</v>
      </c>
      <c r="AT4" s="13">
        <v>89.61333333333333</v>
      </c>
      <c r="AU4" s="13">
        <v>88.876666666666665</v>
      </c>
      <c r="AV4" s="13">
        <v>88.009999999999991</v>
      </c>
      <c r="AW4" s="13">
        <v>88.679999999999993</v>
      </c>
    </row>
    <row r="5" spans="1:49" x14ac:dyDescent="0.25">
      <c r="B5" t="s">
        <v>368</v>
      </c>
      <c r="C5" s="13">
        <v>13.37</v>
      </c>
      <c r="D5" s="13">
        <v>11.07</v>
      </c>
      <c r="E5" s="13">
        <v>11.663333333333334</v>
      </c>
      <c r="F5" s="13">
        <v>13.236666666666666</v>
      </c>
      <c r="G5" s="13">
        <v>12.326666666666668</v>
      </c>
      <c r="S5" t="s">
        <v>368</v>
      </c>
      <c r="T5" s="13">
        <v>13.459999999999999</v>
      </c>
      <c r="U5" s="13">
        <v>9.8033333333333328</v>
      </c>
      <c r="V5" s="13">
        <v>12.299999999999999</v>
      </c>
      <c r="W5" s="13">
        <v>13.86</v>
      </c>
      <c r="X5" s="13">
        <v>12.563333333333333</v>
      </c>
      <c r="AE5" t="s">
        <v>368</v>
      </c>
      <c r="AF5" s="13">
        <v>17.099999999999998</v>
      </c>
      <c r="AG5" s="13">
        <v>9.1199999999999992</v>
      </c>
      <c r="AH5" s="13">
        <v>10.18</v>
      </c>
      <c r="AI5" s="13">
        <v>11.923333333333334</v>
      </c>
      <c r="AJ5" s="13">
        <v>12.813333333333333</v>
      </c>
      <c r="AR5" t="s">
        <v>368</v>
      </c>
      <c r="AS5" s="13">
        <v>16.616666666666667</v>
      </c>
      <c r="AT5" s="13">
        <v>9.1766666666666676</v>
      </c>
      <c r="AU5" s="13">
        <v>11.033333333333333</v>
      </c>
      <c r="AV5" s="13">
        <v>11.87</v>
      </c>
      <c r="AW5" s="13">
        <v>12.646666666666667</v>
      </c>
    </row>
    <row r="6" spans="1:49" x14ac:dyDescent="0.25">
      <c r="B6" t="s">
        <v>369</v>
      </c>
      <c r="C6" s="13">
        <v>0</v>
      </c>
      <c r="D6" s="13">
        <v>1.6733333333333333E-2</v>
      </c>
      <c r="E6" s="13">
        <v>2.5000000000000001E-3</v>
      </c>
      <c r="F6" s="13">
        <v>5.3333333333333332E-3</v>
      </c>
      <c r="G6" s="13">
        <v>1.5266666666666666E-2</v>
      </c>
      <c r="S6" t="s">
        <v>369</v>
      </c>
      <c r="T6" s="13">
        <v>0</v>
      </c>
      <c r="U6" s="13">
        <v>9.113333333333333E-2</v>
      </c>
      <c r="V6" s="13">
        <v>3.7333333333333333E-3</v>
      </c>
      <c r="W6" s="13">
        <v>3.4333333333333334E-3</v>
      </c>
      <c r="X6" s="13">
        <v>0</v>
      </c>
      <c r="AE6" t="s">
        <v>369</v>
      </c>
      <c r="AF6" s="13">
        <v>0</v>
      </c>
      <c r="AG6" s="13">
        <v>0.46279999999999993</v>
      </c>
      <c r="AH6" s="13">
        <v>7.1066666666666667E-2</v>
      </c>
      <c r="AI6" s="13">
        <v>0.21323333333333336</v>
      </c>
      <c r="AJ6" s="13">
        <v>0.1810333333333333</v>
      </c>
      <c r="AR6" t="s">
        <v>369</v>
      </c>
      <c r="AS6" s="13">
        <v>0</v>
      </c>
      <c r="AT6" s="13">
        <v>0.9237333333333333</v>
      </c>
      <c r="AU6" s="13">
        <v>0.41403333333333331</v>
      </c>
      <c r="AV6" s="13">
        <v>7.0966666666666664E-2</v>
      </c>
      <c r="AW6" s="13">
        <v>0.20553333333333335</v>
      </c>
    </row>
    <row r="7" spans="1:49" x14ac:dyDescent="0.25">
      <c r="B7" t="s">
        <v>370</v>
      </c>
      <c r="C7" s="13">
        <v>1.43</v>
      </c>
      <c r="D7" s="13">
        <v>1.3486666666666667</v>
      </c>
      <c r="E7" s="13">
        <v>1.3360000000000001</v>
      </c>
      <c r="F7" s="13">
        <v>1.32</v>
      </c>
      <c r="G7" s="13">
        <v>1.3056666666666665</v>
      </c>
      <c r="S7" t="s">
        <v>370</v>
      </c>
      <c r="T7" s="13">
        <v>1.486</v>
      </c>
      <c r="U7" s="13">
        <v>1.3606666666666667</v>
      </c>
      <c r="V7" s="13">
        <v>1.3666666666666665</v>
      </c>
      <c r="W7" s="13">
        <v>1.3546666666666667</v>
      </c>
      <c r="X7" s="13">
        <v>1.3336666666666666</v>
      </c>
      <c r="AE7" t="s">
        <v>370</v>
      </c>
      <c r="AF7" s="13">
        <v>1.4900000000000002</v>
      </c>
      <c r="AG7" s="13">
        <v>1.3473333333333333</v>
      </c>
      <c r="AH7" s="13">
        <v>1.3126666666666666</v>
      </c>
      <c r="AI7" s="13">
        <v>1.2773333333333332</v>
      </c>
      <c r="AJ7" s="13">
        <v>1.2333333333333334</v>
      </c>
      <c r="AR7" t="s">
        <v>370</v>
      </c>
      <c r="AS7" s="13">
        <v>1.4803333333333335</v>
      </c>
      <c r="AT7" s="13">
        <v>1.3579999999999999</v>
      </c>
      <c r="AU7" s="13">
        <v>1.3556666666666668</v>
      </c>
      <c r="AV7" s="13">
        <v>1.3466666666666667</v>
      </c>
      <c r="AW7" s="13">
        <v>1.3303333333333334</v>
      </c>
    </row>
    <row r="8" spans="1:49" x14ac:dyDescent="0.25">
      <c r="B8" t="s">
        <v>371</v>
      </c>
      <c r="C8" s="13">
        <v>100.03666666666668</v>
      </c>
      <c r="D8" s="13">
        <v>98.980066666666673</v>
      </c>
      <c r="E8" s="13">
        <v>100.20583333333335</v>
      </c>
      <c r="F8" s="13">
        <v>97.158666666666676</v>
      </c>
      <c r="G8" s="13">
        <v>99.581933333333339</v>
      </c>
      <c r="S8" t="s">
        <v>371</v>
      </c>
      <c r="T8" s="13">
        <v>99.28</v>
      </c>
      <c r="U8" s="13">
        <v>97.871133333333333</v>
      </c>
      <c r="V8" s="13">
        <v>101.97706666666666</v>
      </c>
      <c r="W8" s="13">
        <v>99.363433333333333</v>
      </c>
      <c r="X8" s="13">
        <v>100.11666666666666</v>
      </c>
      <c r="AE8" t="s">
        <v>371</v>
      </c>
      <c r="AF8" s="13">
        <v>99.22</v>
      </c>
      <c r="AG8" s="13">
        <v>99.389466666666678</v>
      </c>
      <c r="AH8" s="13">
        <v>99.611066666666659</v>
      </c>
      <c r="AI8" s="13">
        <v>99.166566666666654</v>
      </c>
      <c r="AJ8" s="13">
        <v>100.90770000000001</v>
      </c>
      <c r="AR8" t="s">
        <v>371</v>
      </c>
      <c r="AS8" s="13">
        <v>97.623333333333335</v>
      </c>
      <c r="AT8" s="13">
        <v>99.713733333333323</v>
      </c>
      <c r="AU8" s="13">
        <v>100.32403333333333</v>
      </c>
      <c r="AV8" s="13">
        <v>99.950966666666659</v>
      </c>
      <c r="AW8" s="13">
        <v>101.53219999999999</v>
      </c>
    </row>
    <row r="10" spans="1:49" x14ac:dyDescent="0.25">
      <c r="A10" t="s">
        <v>372</v>
      </c>
      <c r="B10" t="s">
        <v>366</v>
      </c>
      <c r="C10">
        <v>0</v>
      </c>
      <c r="D10">
        <v>7</v>
      </c>
      <c r="E10">
        <v>14</v>
      </c>
      <c r="F10">
        <v>21</v>
      </c>
      <c r="G10">
        <v>28</v>
      </c>
      <c r="R10" t="s">
        <v>372</v>
      </c>
      <c r="S10" t="s">
        <v>366</v>
      </c>
      <c r="T10">
        <v>0</v>
      </c>
      <c r="U10">
        <v>7</v>
      </c>
      <c r="V10">
        <v>14</v>
      </c>
      <c r="W10">
        <v>21</v>
      </c>
      <c r="X10">
        <v>28</v>
      </c>
      <c r="AD10" t="s">
        <v>372</v>
      </c>
      <c r="AE10" t="s">
        <v>366</v>
      </c>
      <c r="AF10">
        <v>0</v>
      </c>
      <c r="AG10">
        <v>7</v>
      </c>
      <c r="AH10">
        <v>14</v>
      </c>
      <c r="AI10">
        <v>21</v>
      </c>
      <c r="AJ10">
        <v>28</v>
      </c>
      <c r="AQ10" t="s">
        <v>372</v>
      </c>
      <c r="AR10" t="s">
        <v>366</v>
      </c>
      <c r="AS10">
        <v>0</v>
      </c>
      <c r="AT10">
        <v>7</v>
      </c>
      <c r="AU10">
        <v>14</v>
      </c>
      <c r="AV10">
        <v>21</v>
      </c>
      <c r="AW10">
        <v>28</v>
      </c>
    </row>
    <row r="11" spans="1:49" x14ac:dyDescent="0.25">
      <c r="B11" t="s">
        <v>367</v>
      </c>
      <c r="C11" s="13">
        <v>8.082903768654677E-2</v>
      </c>
      <c r="D11" s="13">
        <v>0.85348305978111294</v>
      </c>
      <c r="E11" s="13">
        <v>0.75498344352707536</v>
      </c>
      <c r="F11" s="13">
        <v>3.8053295958869744</v>
      </c>
      <c r="G11" s="13">
        <v>0.90702811422799468</v>
      </c>
      <c r="S11" t="s">
        <v>367</v>
      </c>
      <c r="T11" s="13">
        <v>0.6392964883369836</v>
      </c>
      <c r="U11" s="13">
        <v>2.1465398513266267</v>
      </c>
      <c r="V11" s="13">
        <v>0.6406507108661762</v>
      </c>
      <c r="W11" s="13">
        <v>1.4132232661543651</v>
      </c>
      <c r="X11" s="13">
        <v>1.0323920443965671</v>
      </c>
      <c r="AE11" t="s">
        <v>367</v>
      </c>
      <c r="AF11" s="13">
        <v>0.87675538207643666</v>
      </c>
      <c r="AG11" s="13">
        <v>1.2183732323608079</v>
      </c>
      <c r="AH11" s="13">
        <v>0.46032597145935689</v>
      </c>
      <c r="AI11" s="13">
        <v>1.3663454907160213</v>
      </c>
      <c r="AJ11" s="13">
        <v>0.8660446485795843</v>
      </c>
      <c r="AR11" t="s">
        <v>367</v>
      </c>
      <c r="AS11" s="13">
        <v>0.67396834742688416</v>
      </c>
      <c r="AT11" s="13">
        <v>0.56888780381840931</v>
      </c>
      <c r="AU11" s="13">
        <v>0.53003144560802662</v>
      </c>
      <c r="AV11" s="13">
        <v>0.9007219326740088</v>
      </c>
      <c r="AW11" s="13">
        <v>0.87709748602991688</v>
      </c>
    </row>
    <row r="12" spans="1:49" x14ac:dyDescent="0.25">
      <c r="B12" t="s">
        <v>368</v>
      </c>
      <c r="C12" s="13">
        <v>0.41605288125429463</v>
      </c>
      <c r="D12" s="13">
        <v>0.33719430600174727</v>
      </c>
      <c r="E12" s="13">
        <v>0.40808495847474319</v>
      </c>
      <c r="F12" s="13">
        <v>0.63759966541187352</v>
      </c>
      <c r="G12" s="13">
        <v>0.1850225211517047</v>
      </c>
      <c r="S12" t="s">
        <v>368</v>
      </c>
      <c r="T12" s="13">
        <v>0.38314488121336093</v>
      </c>
      <c r="U12" s="13">
        <v>1.0000666644445924</v>
      </c>
      <c r="V12" s="13">
        <v>0.15394804318340694</v>
      </c>
      <c r="W12" s="13">
        <v>0.26229754097207986</v>
      </c>
      <c r="X12" s="13">
        <v>0.1601041327803045</v>
      </c>
      <c r="AE12" t="s">
        <v>368</v>
      </c>
      <c r="AF12" s="13">
        <v>0.34871191548325459</v>
      </c>
      <c r="AG12" s="13">
        <v>0.25999999999999956</v>
      </c>
      <c r="AH12" s="13">
        <v>0.83612200066736664</v>
      </c>
      <c r="AI12" s="13">
        <v>1.1741095917048516</v>
      </c>
      <c r="AJ12" s="13">
        <v>1.206662062606318</v>
      </c>
      <c r="AR12" t="s">
        <v>368</v>
      </c>
      <c r="AS12" s="13">
        <v>0.42158431343366465</v>
      </c>
      <c r="AT12" s="13">
        <v>0.29670411748631548</v>
      </c>
      <c r="AU12" s="13">
        <v>0.32516662395352575</v>
      </c>
      <c r="AV12" s="13">
        <v>0.12000000000000011</v>
      </c>
      <c r="AW12" s="13">
        <v>0.16196707484341752</v>
      </c>
    </row>
    <row r="13" spans="1:49" x14ac:dyDescent="0.25">
      <c r="B13" t="s">
        <v>369</v>
      </c>
      <c r="C13" s="13">
        <v>0</v>
      </c>
      <c r="D13" s="13">
        <v>7.2665902136651037E-3</v>
      </c>
      <c r="E13" s="13">
        <v>4.3301270189221933E-3</v>
      </c>
      <c r="F13" s="13">
        <v>5.033222956847167E-3</v>
      </c>
      <c r="G13" s="13">
        <v>2.6442642328884859E-2</v>
      </c>
      <c r="S13" t="s">
        <v>369</v>
      </c>
      <c r="T13" s="13">
        <v>0</v>
      </c>
      <c r="U13" s="13">
        <v>2.5008065365664234E-2</v>
      </c>
      <c r="V13" s="13">
        <v>6.4663230149238091E-3</v>
      </c>
      <c r="W13" s="13">
        <v>5.9467077726531462E-3</v>
      </c>
      <c r="X13" s="13">
        <v>0</v>
      </c>
      <c r="AE13" t="s">
        <v>369</v>
      </c>
      <c r="AF13" s="13">
        <v>0</v>
      </c>
      <c r="AG13" s="13">
        <v>0.21597279921323426</v>
      </c>
      <c r="AH13" s="13">
        <v>5.5135862497410267E-2</v>
      </c>
      <c r="AI13" s="13">
        <v>0.23887170894296658</v>
      </c>
      <c r="AJ13" s="13">
        <v>0.15509230584827002</v>
      </c>
      <c r="AR13" t="s">
        <v>369</v>
      </c>
      <c r="AS13" s="13">
        <v>0</v>
      </c>
      <c r="AT13" s="13">
        <v>4.2686102344127584E-2</v>
      </c>
      <c r="AU13" s="13">
        <v>0.50744302471640435</v>
      </c>
      <c r="AV13" s="13">
        <v>3.7401114065403619E-2</v>
      </c>
      <c r="AW13" s="13">
        <v>0.11251374730819928</v>
      </c>
    </row>
    <row r="14" spans="1:49" x14ac:dyDescent="0.25">
      <c r="B14" t="s">
        <v>370</v>
      </c>
      <c r="C14" s="13">
        <v>3.0000000000000027E-3</v>
      </c>
      <c r="D14" s="13">
        <v>1.0408329997330689E-2</v>
      </c>
      <c r="E14" s="13">
        <v>8.1853527718724704E-3</v>
      </c>
      <c r="F14" s="13">
        <v>6.2449979983983861E-3</v>
      </c>
      <c r="G14" s="13">
        <v>5.8594652770823834E-3</v>
      </c>
      <c r="S14" t="s">
        <v>370</v>
      </c>
      <c r="T14" s="13">
        <v>1.7320508075689431E-3</v>
      </c>
      <c r="U14" s="13">
        <v>3.0550504633038962E-3</v>
      </c>
      <c r="V14" s="13">
        <v>6.6583281184794596E-3</v>
      </c>
      <c r="W14" s="13">
        <v>1.6772994167212181E-2</v>
      </c>
      <c r="X14" s="13">
        <v>1.6772994167212181E-2</v>
      </c>
      <c r="AE14" t="s">
        <v>370</v>
      </c>
      <c r="AF14" s="13">
        <v>7.0000000000000695E-3</v>
      </c>
      <c r="AG14" s="13">
        <v>4.7258156262525502E-3</v>
      </c>
      <c r="AH14" s="13">
        <v>3.2929217016706272E-2</v>
      </c>
      <c r="AI14" s="13">
        <v>0.11634574909868145</v>
      </c>
      <c r="AJ14" s="13">
        <v>0.15621246215757945</v>
      </c>
      <c r="AR14" t="s">
        <v>370</v>
      </c>
      <c r="AS14" s="13">
        <v>2.5166114784236442E-3</v>
      </c>
      <c r="AT14" s="13">
        <v>7.8102496759066891E-3</v>
      </c>
      <c r="AU14" s="13">
        <v>1.2503332889007434E-2</v>
      </c>
      <c r="AV14" s="13">
        <v>9.4516312525052253E-3</v>
      </c>
      <c r="AW14" s="13">
        <v>8.6216781042517763E-3</v>
      </c>
    </row>
    <row r="46" spans="1:49" x14ac:dyDescent="0.25">
      <c r="A46" t="s">
        <v>361</v>
      </c>
      <c r="B46" t="s">
        <v>373</v>
      </c>
      <c r="N46" t="s">
        <v>361</v>
      </c>
      <c r="O46" t="s">
        <v>374</v>
      </c>
      <c r="AE46" t="s">
        <v>361</v>
      </c>
      <c r="AF46" t="s">
        <v>375</v>
      </c>
      <c r="AQ46" t="s">
        <v>361</v>
      </c>
      <c r="AR46" t="s">
        <v>376</v>
      </c>
    </row>
    <row r="47" spans="1:49" x14ac:dyDescent="0.25">
      <c r="B47" t="s">
        <v>366</v>
      </c>
      <c r="C47">
        <v>0</v>
      </c>
      <c r="D47">
        <v>7</v>
      </c>
      <c r="E47">
        <v>14</v>
      </c>
      <c r="F47">
        <v>21</v>
      </c>
      <c r="G47">
        <v>28</v>
      </c>
      <c r="O47" t="s">
        <v>366</v>
      </c>
      <c r="P47">
        <v>0</v>
      </c>
      <c r="Q47">
        <v>7</v>
      </c>
      <c r="R47">
        <v>14</v>
      </c>
      <c r="S47">
        <v>21</v>
      </c>
      <c r="T47">
        <v>28</v>
      </c>
      <c r="AF47" t="s">
        <v>366</v>
      </c>
      <c r="AG47">
        <v>0</v>
      </c>
      <c r="AH47">
        <v>7</v>
      </c>
      <c r="AI47">
        <v>14</v>
      </c>
      <c r="AJ47">
        <v>21</v>
      </c>
      <c r="AK47">
        <v>28</v>
      </c>
      <c r="AR47" t="s">
        <v>366</v>
      </c>
      <c r="AS47">
        <v>0</v>
      </c>
      <c r="AT47">
        <v>7</v>
      </c>
      <c r="AU47">
        <v>14</v>
      </c>
      <c r="AV47">
        <v>21</v>
      </c>
      <c r="AW47">
        <v>28</v>
      </c>
    </row>
    <row r="48" spans="1:49" x14ac:dyDescent="0.25">
      <c r="B48" t="s">
        <v>367</v>
      </c>
      <c r="C48" s="13">
        <v>86.71</v>
      </c>
      <c r="D48" s="13">
        <v>67.643333333333331</v>
      </c>
      <c r="E48" s="13">
        <v>65.989999999999995</v>
      </c>
      <c r="F48" s="13">
        <v>67.176666666666662</v>
      </c>
      <c r="G48" s="13">
        <v>69.240000000000009</v>
      </c>
      <c r="O48" t="s">
        <v>367</v>
      </c>
      <c r="P48" s="13">
        <v>86.363333333333344</v>
      </c>
      <c r="Q48" s="13">
        <v>74.36</v>
      </c>
      <c r="R48" s="13">
        <v>76.203333333333333</v>
      </c>
      <c r="S48" s="13">
        <v>70.403333333333336</v>
      </c>
      <c r="T48" s="13">
        <v>78.023333333333326</v>
      </c>
      <c r="AF48" t="s">
        <v>367</v>
      </c>
      <c r="AG48" s="13">
        <v>86.926666666666677</v>
      </c>
      <c r="AH48" s="13">
        <v>48.085000000000001</v>
      </c>
      <c r="AI48" s="13">
        <v>78.376666666666665</v>
      </c>
      <c r="AJ48" s="13">
        <v>73.86</v>
      </c>
      <c r="AK48" s="13">
        <v>80.666666666666671</v>
      </c>
      <c r="AR48" t="s">
        <v>367</v>
      </c>
      <c r="AS48" s="13">
        <v>86.306666666666672</v>
      </c>
      <c r="AT48" s="13">
        <v>91.389999999999986</v>
      </c>
      <c r="AU48" s="13">
        <v>93.166666666666671</v>
      </c>
      <c r="AV48" s="13">
        <v>90.446666666666673</v>
      </c>
      <c r="AW48" s="13">
        <v>92.106666666666669</v>
      </c>
    </row>
    <row r="49" spans="1:49" x14ac:dyDescent="0.25">
      <c r="B49" t="s">
        <v>368</v>
      </c>
      <c r="C49" s="13">
        <v>13.376666666666665</v>
      </c>
      <c r="D49" s="13">
        <v>7.4266666666666667</v>
      </c>
      <c r="E49" s="13">
        <v>5.07</v>
      </c>
      <c r="F49" s="13">
        <v>5.1966666666666663</v>
      </c>
      <c r="G49" s="13">
        <v>4.49</v>
      </c>
      <c r="O49" t="s">
        <v>368</v>
      </c>
      <c r="P49" s="13">
        <v>13.596666666666666</v>
      </c>
      <c r="Q49" s="13">
        <v>7.88</v>
      </c>
      <c r="R49" s="13">
        <v>7.5333333333333341</v>
      </c>
      <c r="S49" s="13">
        <v>8.1066666666666674</v>
      </c>
      <c r="T49" s="13">
        <v>7.7966666666666669</v>
      </c>
      <c r="AF49" t="s">
        <v>368</v>
      </c>
      <c r="AG49" s="13">
        <v>12.753333333333332</v>
      </c>
      <c r="AH49" s="13">
        <v>3.5350000000000001</v>
      </c>
      <c r="AI49" s="13">
        <v>0.49000000000000005</v>
      </c>
      <c r="AJ49" s="13">
        <v>0.37999999999999995</v>
      </c>
      <c r="AK49" s="13">
        <v>0.3833333333333333</v>
      </c>
      <c r="AR49" t="s">
        <v>368</v>
      </c>
      <c r="AS49" s="13">
        <v>12.906666666666666</v>
      </c>
      <c r="AT49" s="13">
        <v>7.6633333333333331</v>
      </c>
      <c r="AU49" s="13">
        <v>7.9066666666666663</v>
      </c>
      <c r="AV49" s="13">
        <v>9.1</v>
      </c>
      <c r="AW49" s="13">
        <v>8.3066666666666666</v>
      </c>
    </row>
    <row r="50" spans="1:49" x14ac:dyDescent="0.25">
      <c r="B50" t="s">
        <v>369</v>
      </c>
      <c r="C50" s="13">
        <v>0</v>
      </c>
      <c r="D50" s="13">
        <v>24.561833333333329</v>
      </c>
      <c r="E50" s="13">
        <v>27.260733333333331</v>
      </c>
      <c r="F50" s="13">
        <v>24.572166666666664</v>
      </c>
      <c r="G50" s="13">
        <v>29.183000000000003</v>
      </c>
      <c r="O50" t="s">
        <v>369</v>
      </c>
      <c r="P50" s="13">
        <v>0</v>
      </c>
      <c r="Q50" s="13">
        <v>17.732200000000002</v>
      </c>
      <c r="R50" s="13">
        <v>17.631533333333334</v>
      </c>
      <c r="S50" s="13">
        <v>15.977533333333332</v>
      </c>
      <c r="T50" s="13">
        <v>15.343566666666666</v>
      </c>
      <c r="AF50" t="s">
        <v>369</v>
      </c>
      <c r="AG50" s="13">
        <v>0</v>
      </c>
      <c r="AH50" s="13">
        <v>40.252233333333336</v>
      </c>
      <c r="AI50" s="13">
        <v>21.767566666666667</v>
      </c>
      <c r="AJ50" s="13">
        <v>19.387599999999999</v>
      </c>
      <c r="AK50" s="13">
        <v>20.76046666666667</v>
      </c>
      <c r="AR50" t="s">
        <v>369</v>
      </c>
      <c r="AS50" s="13">
        <v>0</v>
      </c>
      <c r="AT50" s="13">
        <v>0</v>
      </c>
      <c r="AU50" s="13">
        <v>0</v>
      </c>
      <c r="AV50" s="13">
        <v>6.0333333333333324E-3</v>
      </c>
      <c r="AW50" s="13">
        <v>3.9000000000000003E-3</v>
      </c>
    </row>
    <row r="51" spans="1:49" x14ac:dyDescent="0.25">
      <c r="B51" t="s">
        <v>370</v>
      </c>
      <c r="C51" s="13">
        <v>1.468</v>
      </c>
      <c r="D51" s="13">
        <v>1.7313333333333334</v>
      </c>
      <c r="E51" s="13">
        <v>1.8226666666666667</v>
      </c>
      <c r="F51" s="13">
        <v>1.7323333333333333</v>
      </c>
      <c r="G51" s="13">
        <v>1.6746666666666667</v>
      </c>
      <c r="O51" t="s">
        <v>370</v>
      </c>
      <c r="P51" s="13">
        <v>1.4943333333333335</v>
      </c>
      <c r="Q51" s="13">
        <v>1.6126666666666667</v>
      </c>
      <c r="R51" s="13">
        <v>1.5843333333333334</v>
      </c>
      <c r="S51" s="13">
        <v>1.5469999999999999</v>
      </c>
      <c r="T51" s="13">
        <v>1.4893333333333334</v>
      </c>
      <c r="AF51" t="s">
        <v>370</v>
      </c>
      <c r="AG51" s="13">
        <v>1.4589999999999999</v>
      </c>
      <c r="AH51" s="13">
        <v>2.0673333333333335</v>
      </c>
      <c r="AI51" s="13">
        <v>1.5133333333333334</v>
      </c>
      <c r="AJ51" s="13">
        <v>1.4573333333333334</v>
      </c>
      <c r="AK51" s="13">
        <v>1.4273333333333333</v>
      </c>
      <c r="AR51" t="s">
        <v>370</v>
      </c>
      <c r="AS51" s="13">
        <v>1.4530000000000001</v>
      </c>
      <c r="AT51" s="13">
        <v>1.3153333333333335</v>
      </c>
      <c r="AU51" s="13">
        <v>1.3013333333333332</v>
      </c>
      <c r="AV51" s="13">
        <v>1.2750000000000001</v>
      </c>
      <c r="AW51" s="13">
        <v>1.2606666666666666</v>
      </c>
    </row>
    <row r="52" spans="1:49" x14ac:dyDescent="0.25">
      <c r="B52" t="s">
        <v>371</v>
      </c>
      <c r="C52" s="13">
        <v>100.08666666666666</v>
      </c>
      <c r="D52" s="13">
        <v>99.631833333333319</v>
      </c>
      <c r="E52" s="13">
        <v>98.320733333333337</v>
      </c>
      <c r="F52" s="13">
        <v>96.945499999999996</v>
      </c>
      <c r="G52" s="13">
        <v>102.91300000000001</v>
      </c>
      <c r="O52" t="s">
        <v>371</v>
      </c>
      <c r="P52" s="13">
        <v>99.960000000000008</v>
      </c>
      <c r="Q52" s="13">
        <v>99.972200000000001</v>
      </c>
      <c r="R52" s="13">
        <v>101.3682</v>
      </c>
      <c r="S52" s="13">
        <v>94.487533333333332</v>
      </c>
      <c r="T52" s="13">
        <v>101.16356666666665</v>
      </c>
      <c r="AF52" t="s">
        <v>371</v>
      </c>
      <c r="AG52" s="13">
        <v>99.68</v>
      </c>
      <c r="AH52" s="13">
        <v>91.872233333333341</v>
      </c>
      <c r="AI52" s="13">
        <v>100.63423333333333</v>
      </c>
      <c r="AJ52" s="13">
        <v>93.627600000000001</v>
      </c>
      <c r="AK52" s="13">
        <v>101.81046666666668</v>
      </c>
      <c r="AR52" t="s">
        <v>371</v>
      </c>
      <c r="AS52" s="13">
        <v>99.213333333333338</v>
      </c>
      <c r="AT52" s="13">
        <v>99.053333333333313</v>
      </c>
      <c r="AU52" s="13">
        <v>101.07333333333334</v>
      </c>
      <c r="AV52" s="13">
        <v>99.552700000000002</v>
      </c>
      <c r="AW52" s="13">
        <v>100.41723333333334</v>
      </c>
    </row>
    <row r="54" spans="1:49" x14ac:dyDescent="0.25">
      <c r="A54" t="s">
        <v>372</v>
      </c>
      <c r="B54" t="s">
        <v>366</v>
      </c>
      <c r="C54">
        <v>0</v>
      </c>
      <c r="D54">
        <v>7</v>
      </c>
      <c r="E54">
        <v>14</v>
      </c>
      <c r="F54">
        <v>21</v>
      </c>
      <c r="G54">
        <v>28</v>
      </c>
      <c r="N54" t="s">
        <v>372</v>
      </c>
      <c r="O54" t="s">
        <v>366</v>
      </c>
      <c r="P54">
        <v>0</v>
      </c>
      <c r="Q54">
        <v>7</v>
      </c>
      <c r="R54">
        <v>14</v>
      </c>
      <c r="S54">
        <v>21</v>
      </c>
      <c r="T54">
        <v>28</v>
      </c>
      <c r="AE54" t="s">
        <v>372</v>
      </c>
      <c r="AF54" t="s">
        <v>366</v>
      </c>
      <c r="AG54">
        <v>0</v>
      </c>
      <c r="AH54">
        <v>7</v>
      </c>
      <c r="AI54">
        <v>14</v>
      </c>
      <c r="AJ54">
        <v>21</v>
      </c>
      <c r="AK54">
        <v>28</v>
      </c>
      <c r="AQ54" t="s">
        <v>372</v>
      </c>
      <c r="AR54" t="s">
        <v>366</v>
      </c>
      <c r="AS54">
        <v>0</v>
      </c>
      <c r="AT54">
        <v>7</v>
      </c>
      <c r="AU54">
        <v>14</v>
      </c>
      <c r="AV54">
        <v>21</v>
      </c>
      <c r="AW54">
        <v>28</v>
      </c>
    </row>
    <row r="55" spans="1:49" x14ac:dyDescent="0.25">
      <c r="B55" t="s">
        <v>367</v>
      </c>
      <c r="C55" s="13">
        <v>0.60099916805267006</v>
      </c>
      <c r="D55" s="13">
        <v>2.9100057273712268</v>
      </c>
      <c r="E55" s="13">
        <v>9.8455522953260566</v>
      </c>
      <c r="F55" s="13">
        <v>12.779179681549728</v>
      </c>
      <c r="G55" s="13">
        <v>13.419169124800495</v>
      </c>
      <c r="O55" t="s">
        <v>367</v>
      </c>
      <c r="P55" s="13">
        <v>0.7678758580222026</v>
      </c>
      <c r="Q55" s="13">
        <v>4.003635847576553</v>
      </c>
      <c r="R55" s="13">
        <v>6.9437045828097634</v>
      </c>
      <c r="S55" s="13">
        <v>1.719806190631177</v>
      </c>
      <c r="T55" s="13">
        <v>4.786129264168836</v>
      </c>
      <c r="AF55" t="s">
        <v>367</v>
      </c>
      <c r="AG55" s="13">
        <v>0.58773576829501639</v>
      </c>
      <c r="AH55" s="13">
        <v>14.813887065858173</v>
      </c>
      <c r="AI55" s="13">
        <v>2.9148642049559261</v>
      </c>
      <c r="AJ55" s="13">
        <v>4.3676996233715535</v>
      </c>
      <c r="AK55" s="13">
        <v>1.1493186387304988</v>
      </c>
      <c r="AR55" t="s">
        <v>367</v>
      </c>
      <c r="AS55" s="13">
        <v>0.25540817005987798</v>
      </c>
      <c r="AT55" s="13">
        <v>1.2682271089990154</v>
      </c>
      <c r="AU55" s="13">
        <v>0.3187998327059417</v>
      </c>
      <c r="AV55" s="13">
        <v>0.50401719547385804</v>
      </c>
      <c r="AW55" s="13">
        <v>0.81426858795690837</v>
      </c>
    </row>
    <row r="56" spans="1:49" x14ac:dyDescent="0.25">
      <c r="B56" t="s">
        <v>368</v>
      </c>
      <c r="C56" s="13">
        <v>0.29871948937646087</v>
      </c>
      <c r="D56" s="13">
        <v>0.15534906930308046</v>
      </c>
      <c r="E56" s="13">
        <v>2.4769134017966787</v>
      </c>
      <c r="F56" s="13">
        <v>3.851393687138895</v>
      </c>
      <c r="G56" s="13">
        <v>3.0236236538299543</v>
      </c>
      <c r="O56" t="s">
        <v>368</v>
      </c>
      <c r="P56" s="13">
        <v>0.40525712002793107</v>
      </c>
      <c r="Q56" s="13">
        <v>0.35538711287833735</v>
      </c>
      <c r="R56" s="13">
        <v>0.67002487516011866</v>
      </c>
      <c r="S56" s="13">
        <v>0.50520622851795161</v>
      </c>
      <c r="T56" s="13">
        <v>0.85780728216385149</v>
      </c>
      <c r="AF56" t="s">
        <v>368</v>
      </c>
      <c r="AG56" s="13">
        <v>0.50500825075768141</v>
      </c>
      <c r="AH56" s="13">
        <v>1.8172644276494272</v>
      </c>
      <c r="AI56" s="13">
        <v>0.53925875050851046</v>
      </c>
      <c r="AJ56" s="13">
        <v>4.5825756949558386E-2</v>
      </c>
      <c r="AK56" s="13">
        <v>3.7859388972001806E-2</v>
      </c>
      <c r="AR56" t="s">
        <v>368</v>
      </c>
      <c r="AS56" s="13">
        <v>0.5083633870897204</v>
      </c>
      <c r="AT56" s="13">
        <v>0.2811286775363433</v>
      </c>
      <c r="AU56" s="13">
        <v>0.12662279942148388</v>
      </c>
      <c r="AV56" s="13">
        <v>0.18520259177452109</v>
      </c>
      <c r="AW56" s="13">
        <v>5.5075705472860871E-2</v>
      </c>
    </row>
    <row r="57" spans="1:49" x14ac:dyDescent="0.25">
      <c r="B57" t="s">
        <v>369</v>
      </c>
      <c r="C57" s="13">
        <v>0</v>
      </c>
      <c r="D57" s="13">
        <v>2.5769005264723219</v>
      </c>
      <c r="E57" s="13">
        <v>5.0130975078621534</v>
      </c>
      <c r="F57" s="13">
        <v>8.7071257860061611</v>
      </c>
      <c r="G57" s="13">
        <v>12.101993379191704</v>
      </c>
      <c r="O57" t="s">
        <v>369</v>
      </c>
      <c r="P57" s="13">
        <v>0</v>
      </c>
      <c r="Q57" s="13">
        <v>4.6062003256480235</v>
      </c>
      <c r="R57" s="13">
        <v>7.7704850108171035</v>
      </c>
      <c r="S57" s="13">
        <v>7.2909835305899149</v>
      </c>
      <c r="T57" s="13">
        <v>5.0218135223575819</v>
      </c>
      <c r="AF57" t="s">
        <v>369</v>
      </c>
      <c r="AG57" s="13">
        <v>0</v>
      </c>
      <c r="AH57" s="13">
        <v>1.6098807668064532</v>
      </c>
      <c r="AI57" s="13">
        <v>3.7489489624871148</v>
      </c>
      <c r="AJ57" s="13">
        <v>1.240579417046729</v>
      </c>
      <c r="AK57" s="13">
        <v>1.1201933955051389</v>
      </c>
      <c r="AR57" t="s">
        <v>369</v>
      </c>
      <c r="AS57" s="13">
        <v>0</v>
      </c>
      <c r="AT57" s="13">
        <v>0</v>
      </c>
      <c r="AU57" s="13">
        <v>0</v>
      </c>
      <c r="AV57" s="13">
        <v>5.230997355508157E-3</v>
      </c>
      <c r="AW57" s="13">
        <v>6.7549981495186213E-3</v>
      </c>
    </row>
    <row r="58" spans="1:49" x14ac:dyDescent="0.25">
      <c r="B58" t="s">
        <v>370</v>
      </c>
      <c r="C58" s="13">
        <v>0</v>
      </c>
      <c r="D58" s="13">
        <v>5.8398059328485623E-2</v>
      </c>
      <c r="E58" s="13">
        <v>0.22488293250785471</v>
      </c>
      <c r="F58" s="13">
        <v>0.29571157118606983</v>
      </c>
      <c r="G58" s="13">
        <v>0.26652642145448324</v>
      </c>
      <c r="O58" t="s">
        <v>370</v>
      </c>
      <c r="P58" s="13">
        <v>3.2145502536642984E-3</v>
      </c>
      <c r="Q58" s="13">
        <v>6.0994535274345181E-2</v>
      </c>
      <c r="R58" s="13">
        <v>0.11987215411985111</v>
      </c>
      <c r="S58" s="13">
        <v>0.11852847759083042</v>
      </c>
      <c r="T58" s="13">
        <v>8.4198178919340921E-2</v>
      </c>
      <c r="AF58" t="s">
        <v>370</v>
      </c>
      <c r="AG58" s="13">
        <v>5.2915026221291859E-3</v>
      </c>
      <c r="AH58" s="13">
        <v>2.0816659994661525E-3</v>
      </c>
      <c r="AI58" s="13">
        <v>4.9095145720665007E-2</v>
      </c>
      <c r="AJ58" s="13">
        <v>6.0277137733417072E-3</v>
      </c>
      <c r="AK58" s="13">
        <v>1.1015141094572214E-2</v>
      </c>
      <c r="AR58" t="s">
        <v>370</v>
      </c>
      <c r="AS58" s="13">
        <v>3.6055512754640542E-3</v>
      </c>
      <c r="AT58" s="13">
        <v>6.4291005073286427E-3</v>
      </c>
      <c r="AU58" s="13">
        <v>8.1445278152470213E-3</v>
      </c>
      <c r="AV58" s="13">
        <v>6.557438524302058E-3</v>
      </c>
      <c r="AW58" s="13">
        <v>9.0737717258774341E-3</v>
      </c>
    </row>
    <row r="91" spans="1:49" x14ac:dyDescent="0.25">
      <c r="A91" t="s">
        <v>377</v>
      </c>
    </row>
    <row r="92" spans="1:49" x14ac:dyDescent="0.25">
      <c r="A92" t="s">
        <v>361</v>
      </c>
      <c r="B92" t="s">
        <v>378</v>
      </c>
      <c r="O92" t="s">
        <v>361</v>
      </c>
      <c r="P92" t="s">
        <v>379</v>
      </c>
      <c r="AC92" t="s">
        <v>361</v>
      </c>
      <c r="AD92" t="s">
        <v>380</v>
      </c>
      <c r="AP92" t="s">
        <v>361</v>
      </c>
      <c r="AQ92" t="s">
        <v>381</v>
      </c>
    </row>
    <row r="93" spans="1:49" x14ac:dyDescent="0.25">
      <c r="B93" t="s">
        <v>366</v>
      </c>
      <c r="C93">
        <v>0</v>
      </c>
      <c r="D93">
        <v>7</v>
      </c>
      <c r="E93">
        <v>14</v>
      </c>
      <c r="F93">
        <v>21</v>
      </c>
      <c r="G93">
        <v>28</v>
      </c>
      <c r="P93" t="s">
        <v>366</v>
      </c>
      <c r="Q93">
        <v>0</v>
      </c>
      <c r="R93">
        <v>7</v>
      </c>
      <c r="S93">
        <v>14</v>
      </c>
      <c r="T93">
        <v>21</v>
      </c>
      <c r="U93">
        <v>28</v>
      </c>
      <c r="AD93" t="s">
        <v>366</v>
      </c>
      <c r="AE93">
        <v>0</v>
      </c>
      <c r="AF93">
        <v>7</v>
      </c>
      <c r="AG93">
        <v>14</v>
      </c>
      <c r="AH93">
        <v>21</v>
      </c>
      <c r="AI93">
        <v>28</v>
      </c>
      <c r="AQ93" t="s">
        <v>366</v>
      </c>
      <c r="AR93">
        <v>0</v>
      </c>
      <c r="AS93">
        <v>7</v>
      </c>
      <c r="AT93">
        <v>14</v>
      </c>
      <c r="AU93">
        <v>21</v>
      </c>
      <c r="AV93">
        <v>28</v>
      </c>
    </row>
    <row r="94" spans="1:49" x14ac:dyDescent="0.25">
      <c r="B94" t="s">
        <v>367</v>
      </c>
      <c r="C94" s="13">
        <v>85.553333333333327</v>
      </c>
      <c r="D94" s="13">
        <v>86.110000000000014</v>
      </c>
      <c r="E94" s="13">
        <v>85.743333333333339</v>
      </c>
      <c r="F94" s="13">
        <v>85.69</v>
      </c>
      <c r="G94" s="13">
        <v>85.623333333333335</v>
      </c>
      <c r="H94" s="13"/>
      <c r="P94" t="s">
        <v>367</v>
      </c>
      <c r="Q94" s="13">
        <v>86.336666666666659</v>
      </c>
      <c r="R94" s="13">
        <v>87.40666666666668</v>
      </c>
      <c r="S94" s="13">
        <v>70.146666666666661</v>
      </c>
      <c r="T94" s="13">
        <v>38.76</v>
      </c>
      <c r="U94" s="13">
        <v>45.666666666666664</v>
      </c>
      <c r="V94" s="13"/>
      <c r="AD94" t="s">
        <v>367</v>
      </c>
      <c r="AE94" s="13">
        <v>88.826666666666668</v>
      </c>
      <c r="AF94" s="13">
        <v>52.923333333333339</v>
      </c>
      <c r="AG94" s="13">
        <v>37.49666666666667</v>
      </c>
      <c r="AH94" s="13">
        <v>46.603333333333332</v>
      </c>
      <c r="AI94" s="13">
        <v>47.983333333333327</v>
      </c>
      <c r="AJ94" s="13"/>
      <c r="AQ94" t="s">
        <v>367</v>
      </c>
      <c r="AR94" s="13">
        <v>87.373333333333335</v>
      </c>
      <c r="AS94" s="13">
        <v>88.38</v>
      </c>
      <c r="AT94" s="13">
        <v>39.00333333333333</v>
      </c>
      <c r="AU94" s="13">
        <v>53.153333333333329</v>
      </c>
      <c r="AV94" s="13">
        <v>61.356666666666662</v>
      </c>
      <c r="AW94" s="13"/>
    </row>
    <row r="95" spans="1:49" x14ac:dyDescent="0.25">
      <c r="B95" t="s">
        <v>368</v>
      </c>
      <c r="C95" s="13">
        <v>17.426666666666666</v>
      </c>
      <c r="D95" s="13">
        <v>14.256666666666668</v>
      </c>
      <c r="E95" s="13">
        <v>14.903333333333334</v>
      </c>
      <c r="F95" s="13">
        <v>14.796666666666667</v>
      </c>
      <c r="G95" s="13">
        <v>15.333333333333334</v>
      </c>
      <c r="H95" s="13"/>
      <c r="P95" t="s">
        <v>368</v>
      </c>
      <c r="Q95" s="13">
        <v>17.11</v>
      </c>
      <c r="R95" s="13">
        <v>14.136666666666665</v>
      </c>
      <c r="S95" s="13">
        <v>24.023333333333337</v>
      </c>
      <c r="T95" s="13">
        <v>42.956666666666671</v>
      </c>
      <c r="U95" s="13">
        <v>52.400000000000006</v>
      </c>
      <c r="V95" s="13"/>
      <c r="AD95" t="s">
        <v>368</v>
      </c>
      <c r="AE95" s="13">
        <v>16.420000000000002</v>
      </c>
      <c r="AF95" s="13">
        <v>28.803333333333331</v>
      </c>
      <c r="AG95" s="13">
        <v>39.253333333333337</v>
      </c>
      <c r="AH95" s="13">
        <v>46.449999999999996</v>
      </c>
      <c r="AI95" s="13">
        <v>47.356666666666662</v>
      </c>
      <c r="AJ95" s="13"/>
      <c r="AQ95" t="s">
        <v>368</v>
      </c>
      <c r="AR95" s="13">
        <v>15.726666666666665</v>
      </c>
      <c r="AS95" s="13">
        <v>13.273333333333333</v>
      </c>
      <c r="AT95" s="13">
        <v>41.18</v>
      </c>
      <c r="AU95" s="13">
        <v>43.25</v>
      </c>
      <c r="AV95" s="13">
        <v>33.616666666666667</v>
      </c>
      <c r="AW95" s="13"/>
    </row>
    <row r="96" spans="1:49" x14ac:dyDescent="0.25">
      <c r="B96" t="s">
        <v>369</v>
      </c>
      <c r="C96" s="13">
        <v>0</v>
      </c>
      <c r="D96" s="13">
        <v>0</v>
      </c>
      <c r="E96" s="13">
        <v>0</v>
      </c>
      <c r="F96" s="13">
        <v>0.13666666666666666</v>
      </c>
      <c r="G96" s="13">
        <v>0.63</v>
      </c>
      <c r="H96" s="13"/>
      <c r="P96" t="s">
        <v>369</v>
      </c>
      <c r="Q96" s="13">
        <v>0</v>
      </c>
      <c r="R96" s="13">
        <v>1.8133333333333335</v>
      </c>
      <c r="S96" s="13">
        <v>7.68</v>
      </c>
      <c r="T96" s="13">
        <v>20.2</v>
      </c>
      <c r="U96" s="13">
        <v>3.6799999999999997</v>
      </c>
      <c r="V96" s="13"/>
      <c r="AD96" t="s">
        <v>369</v>
      </c>
      <c r="AE96" s="13">
        <v>0</v>
      </c>
      <c r="AF96" s="13">
        <v>18.006666666666664</v>
      </c>
      <c r="AG96" s="13">
        <v>25.110000000000003</v>
      </c>
      <c r="AH96" s="13">
        <v>9.7999999999999989</v>
      </c>
      <c r="AI96" s="13">
        <v>6.583333333333333</v>
      </c>
      <c r="AJ96" s="13"/>
      <c r="AQ96" t="s">
        <v>369</v>
      </c>
      <c r="AR96" s="13">
        <v>0</v>
      </c>
      <c r="AS96" s="13">
        <v>0.33666666666666667</v>
      </c>
      <c r="AT96" s="13">
        <v>22.403333333333332</v>
      </c>
      <c r="AU96" s="13">
        <v>4.91</v>
      </c>
      <c r="AV96" s="13">
        <v>4.830000000000001</v>
      </c>
      <c r="AW96" s="13"/>
    </row>
    <row r="97" spans="1:49" x14ac:dyDescent="0.25">
      <c r="B97" t="s">
        <v>370</v>
      </c>
      <c r="C97" s="13">
        <v>1.4743333333333333</v>
      </c>
      <c r="D97" s="13">
        <v>1.4406666666666668</v>
      </c>
      <c r="E97" s="13">
        <v>1.4216666666666666</v>
      </c>
      <c r="F97" s="13">
        <v>1.4006666666666667</v>
      </c>
      <c r="G97" s="13">
        <v>1.3836666666666666</v>
      </c>
      <c r="H97" s="13">
        <v>1.415</v>
      </c>
      <c r="P97" t="s">
        <v>370</v>
      </c>
      <c r="Q97" s="13">
        <v>1.4726666666666668</v>
      </c>
      <c r="R97" s="13">
        <v>1.4453333333333334</v>
      </c>
      <c r="S97" s="13">
        <v>1.4583333333333333</v>
      </c>
      <c r="T97" s="13">
        <v>1.5250000000000001</v>
      </c>
      <c r="U97" s="13">
        <v>1.3113333333333335</v>
      </c>
      <c r="V97" s="13">
        <v>1.2293333333333336</v>
      </c>
      <c r="AD97" t="s">
        <v>370</v>
      </c>
      <c r="AE97" s="13">
        <v>1.5026666666666664</v>
      </c>
      <c r="AF97" s="13">
        <v>1.5589999999999999</v>
      </c>
      <c r="AG97" s="13">
        <v>1.6290000000000002</v>
      </c>
      <c r="AH97" s="13">
        <v>1.3736666666666666</v>
      </c>
      <c r="AI97" s="13">
        <v>1.2883333333333333</v>
      </c>
      <c r="AJ97" s="13">
        <v>1.1500000000000001</v>
      </c>
      <c r="AQ97" t="s">
        <v>370</v>
      </c>
      <c r="AR97" s="13">
        <v>1.4983333333333333</v>
      </c>
      <c r="AS97" s="13">
        <v>1.4673333333333334</v>
      </c>
      <c r="AT97" s="13">
        <v>1.5323333333333335</v>
      </c>
      <c r="AU97" s="13">
        <v>1.2386666666666668</v>
      </c>
      <c r="AV97" s="13">
        <v>1.087</v>
      </c>
      <c r="AW97" s="13">
        <v>1.0506666666666666</v>
      </c>
    </row>
    <row r="98" spans="1:49" x14ac:dyDescent="0.25">
      <c r="B98" t="s">
        <v>371</v>
      </c>
      <c r="C98" s="13">
        <v>102.97999999999999</v>
      </c>
      <c r="D98" s="13">
        <v>100.36666666666667</v>
      </c>
      <c r="E98" s="13">
        <v>100.64666666666668</v>
      </c>
      <c r="F98" s="13">
        <v>100.62333333333333</v>
      </c>
      <c r="G98" s="13">
        <v>101.58666666666666</v>
      </c>
      <c r="H98" s="13"/>
      <c r="P98" t="s">
        <v>371</v>
      </c>
      <c r="Q98" s="13">
        <v>103.44666666666666</v>
      </c>
      <c r="R98" s="13">
        <v>103.35666666666668</v>
      </c>
      <c r="S98" s="13">
        <v>101.85</v>
      </c>
      <c r="T98" s="13">
        <v>101.91666666666667</v>
      </c>
      <c r="U98" s="13">
        <v>101.74666666666667</v>
      </c>
      <c r="V98" s="13"/>
      <c r="AD98" t="s">
        <v>371</v>
      </c>
      <c r="AE98" s="13">
        <v>105.24666666666667</v>
      </c>
      <c r="AF98" s="13">
        <v>99.733333333333334</v>
      </c>
      <c r="AG98" s="13">
        <v>101.86</v>
      </c>
      <c r="AH98" s="13">
        <v>102.85333333333332</v>
      </c>
      <c r="AI98" s="13">
        <v>101.92333333333332</v>
      </c>
      <c r="AJ98" s="13"/>
      <c r="AQ98" t="s">
        <v>371</v>
      </c>
      <c r="AR98" s="13">
        <v>103.1</v>
      </c>
      <c r="AS98" s="13">
        <v>101.99000000000001</v>
      </c>
      <c r="AT98" s="13">
        <v>102.58666666666667</v>
      </c>
      <c r="AU98" s="13">
        <v>101.31333333333333</v>
      </c>
      <c r="AV98" s="13">
        <v>99.803333333333327</v>
      </c>
      <c r="AW98" s="13"/>
    </row>
    <row r="100" spans="1:49" x14ac:dyDescent="0.25">
      <c r="A100" t="s">
        <v>372</v>
      </c>
      <c r="B100" t="s">
        <v>366</v>
      </c>
      <c r="C100">
        <v>0</v>
      </c>
      <c r="D100">
        <v>7</v>
      </c>
      <c r="E100">
        <v>14</v>
      </c>
      <c r="F100">
        <v>21</v>
      </c>
      <c r="G100">
        <v>28</v>
      </c>
      <c r="O100" t="s">
        <v>372</v>
      </c>
      <c r="P100" t="s">
        <v>366</v>
      </c>
      <c r="Q100">
        <v>0</v>
      </c>
      <c r="R100">
        <v>7</v>
      </c>
      <c r="S100">
        <v>14</v>
      </c>
      <c r="T100">
        <v>21</v>
      </c>
      <c r="U100">
        <v>28</v>
      </c>
      <c r="AC100" t="s">
        <v>372</v>
      </c>
      <c r="AD100" t="s">
        <v>366</v>
      </c>
      <c r="AE100">
        <v>0</v>
      </c>
      <c r="AF100">
        <v>7</v>
      </c>
      <c r="AG100">
        <v>14</v>
      </c>
      <c r="AH100">
        <v>21</v>
      </c>
      <c r="AI100">
        <v>28</v>
      </c>
      <c r="AP100" t="s">
        <v>372</v>
      </c>
      <c r="AQ100" t="s">
        <v>366</v>
      </c>
      <c r="AR100">
        <v>0</v>
      </c>
      <c r="AS100">
        <v>7</v>
      </c>
      <c r="AT100">
        <v>14</v>
      </c>
      <c r="AU100">
        <v>21</v>
      </c>
      <c r="AV100">
        <v>28</v>
      </c>
    </row>
    <row r="101" spans="1:49" x14ac:dyDescent="0.25">
      <c r="B101" t="s">
        <v>367</v>
      </c>
      <c r="C101" s="13">
        <v>1.7551733057830305</v>
      </c>
      <c r="D101" s="13">
        <v>1.2669254121691602</v>
      </c>
      <c r="E101" s="13">
        <v>0.28728615235219984</v>
      </c>
      <c r="F101" s="13">
        <v>0.19287301521985831</v>
      </c>
      <c r="G101" s="13">
        <v>1.4576122026565652</v>
      </c>
      <c r="H101" s="13"/>
      <c r="P101" t="s">
        <v>367</v>
      </c>
      <c r="Q101" s="13">
        <v>0.98764028539409854</v>
      </c>
      <c r="R101" s="13">
        <v>0.26764404221527804</v>
      </c>
      <c r="S101" s="13">
        <v>28.0570852608273</v>
      </c>
      <c r="T101" s="13">
        <v>0.75504966724050926</v>
      </c>
      <c r="U101" s="13">
        <v>2.0343631272054994</v>
      </c>
      <c r="V101" s="13"/>
      <c r="AD101" t="s">
        <v>367</v>
      </c>
      <c r="AE101" s="13">
        <v>1.2369855833166929</v>
      </c>
      <c r="AF101" s="13">
        <v>24.099697785103711</v>
      </c>
      <c r="AG101" s="13">
        <v>1.8606540068839583</v>
      </c>
      <c r="AH101" s="13">
        <v>8.3753945180709621</v>
      </c>
      <c r="AI101" s="13">
        <v>6.9928344277076686</v>
      </c>
      <c r="AJ101" s="13"/>
      <c r="AQ101" t="s">
        <v>367</v>
      </c>
      <c r="AR101" s="13">
        <v>0.80376198798731802</v>
      </c>
      <c r="AS101" s="13">
        <v>0.45133136385587103</v>
      </c>
      <c r="AT101" s="13">
        <v>1.8486842167696829</v>
      </c>
      <c r="AU101" s="13">
        <v>11.553009708873891</v>
      </c>
      <c r="AV101" s="13">
        <v>16.928716234060239</v>
      </c>
      <c r="AW101" s="13"/>
    </row>
    <row r="102" spans="1:49" x14ac:dyDescent="0.25">
      <c r="B102" t="s">
        <v>368</v>
      </c>
      <c r="C102" s="13">
        <v>0.47961790347456229</v>
      </c>
      <c r="D102" s="13">
        <v>0.17785762095938826</v>
      </c>
      <c r="E102" s="13">
        <v>8.504900548115378E-2</v>
      </c>
      <c r="F102" s="13">
        <v>0.24542480178933301</v>
      </c>
      <c r="G102" s="13">
        <v>0.5435377938408088</v>
      </c>
      <c r="H102" s="13"/>
      <c r="P102" t="s">
        <v>368</v>
      </c>
      <c r="Q102" s="13">
        <v>0.16522711641858223</v>
      </c>
      <c r="R102" s="13">
        <v>0.11372481406154682</v>
      </c>
      <c r="S102" s="13">
        <v>16.079904643166682</v>
      </c>
      <c r="T102" s="13">
        <v>5.7088469355320255</v>
      </c>
      <c r="U102" s="13">
        <v>0.18999999999999864</v>
      </c>
      <c r="V102" s="13"/>
      <c r="AD102" t="s">
        <v>368</v>
      </c>
      <c r="AE102" s="13">
        <v>0.37589892258424995</v>
      </c>
      <c r="AF102" s="13">
        <v>11.189393787571049</v>
      </c>
      <c r="AG102" s="13">
        <v>4.1201739445481369</v>
      </c>
      <c r="AH102" s="13">
        <v>5.1331569233757124</v>
      </c>
      <c r="AI102" s="13">
        <v>3.7486041846710538</v>
      </c>
      <c r="AJ102" s="13"/>
      <c r="AQ102" t="s">
        <v>368</v>
      </c>
      <c r="AR102" s="13">
        <v>0.44275651698572704</v>
      </c>
      <c r="AS102" s="13">
        <v>0.14571661996262988</v>
      </c>
      <c r="AT102" s="13">
        <v>1.3612126946219687</v>
      </c>
      <c r="AU102" s="13">
        <v>5.7358870281761991</v>
      </c>
      <c r="AV102" s="13">
        <v>12.161974894454172</v>
      </c>
      <c r="AW102" s="13"/>
    </row>
    <row r="103" spans="1:49" x14ac:dyDescent="0.25">
      <c r="B103" t="s">
        <v>369</v>
      </c>
      <c r="C103" s="13">
        <v>0</v>
      </c>
      <c r="D103" s="13">
        <v>0</v>
      </c>
      <c r="E103" s="13">
        <v>0</v>
      </c>
      <c r="F103" s="13">
        <v>0.23671361036774655</v>
      </c>
      <c r="G103" s="13">
        <v>0.79265377057073294</v>
      </c>
      <c r="H103" s="13"/>
      <c r="P103" t="s">
        <v>369</v>
      </c>
      <c r="Q103" s="13">
        <v>0</v>
      </c>
      <c r="R103" s="13">
        <v>3.1407854643915645</v>
      </c>
      <c r="S103" s="13">
        <v>13.026004759710478</v>
      </c>
      <c r="T103" s="13">
        <v>5.8896604316378003</v>
      </c>
      <c r="U103" s="13">
        <v>2.1600231480241132</v>
      </c>
      <c r="V103" s="13"/>
      <c r="AD103" t="s">
        <v>369</v>
      </c>
      <c r="AE103" s="13">
        <v>0</v>
      </c>
      <c r="AF103" s="13">
        <v>15.594243596062405</v>
      </c>
      <c r="AG103" s="13">
        <v>3.2176233465089705</v>
      </c>
      <c r="AH103" s="13">
        <v>11.785431684923552</v>
      </c>
      <c r="AI103" s="13">
        <v>10.89204449739962</v>
      </c>
      <c r="AJ103" s="13"/>
      <c r="AQ103" t="s">
        <v>369</v>
      </c>
      <c r="AR103" s="13">
        <v>0</v>
      </c>
      <c r="AS103" s="13">
        <v>0.58312377188152198</v>
      </c>
      <c r="AT103" s="13">
        <v>3.1627888537386362</v>
      </c>
      <c r="AU103" s="13">
        <v>7.3016641938670386</v>
      </c>
      <c r="AV103" s="13">
        <v>5.6777548379619196</v>
      </c>
      <c r="AW103" s="13"/>
    </row>
    <row r="104" spans="1:49" x14ac:dyDescent="0.25">
      <c r="B104" t="s">
        <v>370</v>
      </c>
      <c r="C104" s="13">
        <v>3.2145502536642984E-3</v>
      </c>
      <c r="D104" s="13">
        <v>8.1445278152470213E-3</v>
      </c>
      <c r="E104" s="13">
        <v>7.0945988845976041E-3</v>
      </c>
      <c r="F104" s="13">
        <v>3.2145502536642979E-3</v>
      </c>
      <c r="G104" s="13">
        <v>1.6072751268321504E-2</v>
      </c>
      <c r="H104" s="13">
        <v>9.1241437954473287E-2</v>
      </c>
      <c r="P104" t="s">
        <v>370</v>
      </c>
      <c r="Q104" s="13">
        <v>5.7735026918969042E-4</v>
      </c>
      <c r="R104" s="13">
        <v>3.5118845842843022E-3</v>
      </c>
      <c r="S104" s="13">
        <v>6.929886963965097E-2</v>
      </c>
      <c r="T104" s="13">
        <v>2.0518284528683154E-2</v>
      </c>
      <c r="U104" s="13">
        <v>5.4427321570451492E-2</v>
      </c>
      <c r="V104" s="13">
        <v>2.1962088546705592E-2</v>
      </c>
      <c r="AD104" t="s">
        <v>370</v>
      </c>
      <c r="AE104" s="13">
        <v>1.5275252316519965E-3</v>
      </c>
      <c r="AF104" s="13">
        <v>4.6776062254106042E-2</v>
      </c>
      <c r="AG104" s="13">
        <v>8.0616375507709365E-2</v>
      </c>
      <c r="AH104" s="13">
        <v>0.22285944748503267</v>
      </c>
      <c r="AI104" s="13">
        <v>0.17118508502008331</v>
      </c>
      <c r="AJ104" s="13">
        <v>1.6462077633154309E-2</v>
      </c>
      <c r="AQ104" t="s">
        <v>370</v>
      </c>
      <c r="AR104" s="13">
        <v>2.309401076758377E-3</v>
      </c>
      <c r="AS104" s="13">
        <v>5.5075705472861607E-3</v>
      </c>
      <c r="AT104" s="13">
        <v>2.081665999466117E-3</v>
      </c>
      <c r="AU104" s="13">
        <v>0.31451762006815009</v>
      </c>
      <c r="AV104" s="13">
        <v>0.37922420808803847</v>
      </c>
      <c r="AW104" s="13">
        <v>0.35077675711673562</v>
      </c>
    </row>
    <row r="137" spans="10:10" x14ac:dyDescent="0.25">
      <c r="J137" t="s">
        <v>382</v>
      </c>
    </row>
    <row r="169" spans="2:36" x14ac:dyDescent="0.25">
      <c r="B169" t="s">
        <v>361</v>
      </c>
      <c r="C169" t="s">
        <v>385</v>
      </c>
      <c r="Q169" t="s">
        <v>361</v>
      </c>
      <c r="R169" t="s">
        <v>383</v>
      </c>
      <c r="AD169" t="s">
        <v>361</v>
      </c>
      <c r="AE169" t="s">
        <v>384</v>
      </c>
    </row>
    <row r="170" spans="2:36" x14ac:dyDescent="0.25">
      <c r="C170" t="s">
        <v>366</v>
      </c>
      <c r="D170">
        <v>0</v>
      </c>
      <c r="E170">
        <v>7</v>
      </c>
      <c r="F170">
        <v>14</v>
      </c>
      <c r="G170">
        <v>21</v>
      </c>
      <c r="H170">
        <v>28</v>
      </c>
      <c r="R170" t="s">
        <v>366</v>
      </c>
      <c r="S170">
        <v>0</v>
      </c>
      <c r="T170">
        <v>7</v>
      </c>
      <c r="U170">
        <v>14</v>
      </c>
      <c r="V170">
        <v>21</v>
      </c>
      <c r="W170">
        <v>28</v>
      </c>
      <c r="AE170" t="s">
        <v>366</v>
      </c>
      <c r="AF170">
        <v>0</v>
      </c>
      <c r="AG170">
        <v>7</v>
      </c>
      <c r="AH170">
        <v>14</v>
      </c>
      <c r="AI170">
        <v>21</v>
      </c>
      <c r="AJ170">
        <v>28</v>
      </c>
    </row>
    <row r="171" spans="2:36" x14ac:dyDescent="0.25">
      <c r="C171" t="s">
        <v>367</v>
      </c>
      <c r="D171" s="13">
        <v>81.529999999999987</v>
      </c>
      <c r="E171" s="13">
        <v>53.063333333333333</v>
      </c>
      <c r="F171" s="13">
        <v>41.686666666666667</v>
      </c>
      <c r="G171" s="13">
        <v>34.983333333333327</v>
      </c>
      <c r="H171" s="13">
        <v>34.936666666666667</v>
      </c>
      <c r="R171" t="s">
        <v>367</v>
      </c>
      <c r="S171" s="13">
        <v>81.853333333333339</v>
      </c>
      <c r="T171" s="13">
        <v>52.536666666666669</v>
      </c>
      <c r="U171" s="13">
        <v>52.54666666666666</v>
      </c>
      <c r="V171" s="13">
        <v>55.699999999999996</v>
      </c>
      <c r="W171" s="13">
        <v>56.166666666666664</v>
      </c>
      <c r="AE171" t="s">
        <v>367</v>
      </c>
      <c r="AF171" s="13">
        <v>82.303333333333342</v>
      </c>
      <c r="AG171" s="13">
        <v>71.720000000000013</v>
      </c>
      <c r="AH171" s="13">
        <v>74.08</v>
      </c>
      <c r="AI171" s="13">
        <v>74.463333333333324</v>
      </c>
      <c r="AJ171" s="13">
        <v>75.603333333333339</v>
      </c>
    </row>
    <row r="172" spans="2:36" x14ac:dyDescent="0.25">
      <c r="C172" t="s">
        <v>368</v>
      </c>
      <c r="D172" s="13">
        <v>17.746666666666666</v>
      </c>
      <c r="E172" s="13">
        <v>27.52333333333333</v>
      </c>
      <c r="F172" s="13">
        <v>24.86</v>
      </c>
      <c r="G172" s="13">
        <v>26.153333333333336</v>
      </c>
      <c r="H172" s="13">
        <v>26.919999999999998</v>
      </c>
      <c r="R172" t="s">
        <v>368</v>
      </c>
      <c r="S172" s="13">
        <v>17.263333333333335</v>
      </c>
      <c r="T172" s="13">
        <v>26.346666666666664</v>
      </c>
      <c r="U172" s="13">
        <v>27.49</v>
      </c>
      <c r="V172" s="13">
        <v>29.576666666666668</v>
      </c>
      <c r="W172" s="13">
        <v>31.900000000000002</v>
      </c>
      <c r="AE172" t="s">
        <v>368</v>
      </c>
      <c r="AF172" s="13">
        <v>14.950000000000001</v>
      </c>
      <c r="AG172" s="13">
        <v>20.53</v>
      </c>
      <c r="AH172" s="13">
        <v>24.013333333333332</v>
      </c>
      <c r="AI172" s="13">
        <v>23.436666666666667</v>
      </c>
      <c r="AJ172" s="13">
        <v>25.026666666666671</v>
      </c>
    </row>
    <row r="173" spans="2:36" x14ac:dyDescent="0.25">
      <c r="C173" t="s">
        <v>369</v>
      </c>
      <c r="D173" s="13">
        <v>0</v>
      </c>
      <c r="E173" s="13">
        <v>26.405033333333336</v>
      </c>
      <c r="F173" s="13">
        <v>41.34546666666666</v>
      </c>
      <c r="G173" s="13">
        <v>36.428333333333335</v>
      </c>
      <c r="H173" s="13">
        <v>41.704933333333329</v>
      </c>
      <c r="R173" t="s">
        <v>369</v>
      </c>
      <c r="S173" s="13">
        <v>0</v>
      </c>
      <c r="T173" s="13">
        <v>25.383566666666667</v>
      </c>
      <c r="U173" s="13">
        <v>20.358766666666668</v>
      </c>
      <c r="V173" s="13">
        <v>15.1723</v>
      </c>
      <c r="W173" s="13">
        <v>16.083400000000001</v>
      </c>
      <c r="AE173" t="s">
        <v>369</v>
      </c>
      <c r="AF173" s="13">
        <v>0</v>
      </c>
      <c r="AG173" s="13">
        <v>7.7105666666666677</v>
      </c>
      <c r="AH173" s="13">
        <v>3.2730666666666668</v>
      </c>
      <c r="AI173" s="13">
        <v>2.0923333333333329</v>
      </c>
      <c r="AJ173" s="13">
        <v>1.3798000000000001</v>
      </c>
    </row>
    <row r="174" spans="2:36" x14ac:dyDescent="0.25">
      <c r="C174" t="s">
        <v>370</v>
      </c>
      <c r="D174" s="13">
        <v>1.4826666666666668</v>
      </c>
      <c r="E174" s="13">
        <v>2.222666666666667</v>
      </c>
      <c r="F174" s="13">
        <v>2.1663333333333337</v>
      </c>
      <c r="G174" s="13">
        <v>1.6956666666666667</v>
      </c>
      <c r="H174" s="13">
        <v>1.7569999999999999</v>
      </c>
      <c r="R174" t="s">
        <v>370</v>
      </c>
      <c r="S174" s="13">
        <v>1.4813333333333334</v>
      </c>
      <c r="T174" s="13">
        <v>2.2216666666666662</v>
      </c>
      <c r="U174" s="13">
        <v>2.1720000000000002</v>
      </c>
      <c r="V174" s="13">
        <v>2.1156666666666664</v>
      </c>
      <c r="W174" s="13">
        <v>2.0803333333333334</v>
      </c>
      <c r="AE174" t="s">
        <v>370</v>
      </c>
      <c r="AF174" s="13">
        <v>1.4790000000000001</v>
      </c>
      <c r="AG174" s="13">
        <v>1.631</v>
      </c>
      <c r="AH174" s="13">
        <v>1.6060000000000001</v>
      </c>
      <c r="AI174" s="13">
        <v>1.5723333333333336</v>
      </c>
      <c r="AJ174" s="13">
        <v>1.5326666666666668</v>
      </c>
    </row>
    <row r="175" spans="2:36" x14ac:dyDescent="0.25">
      <c r="C175" t="s">
        <v>371</v>
      </c>
      <c r="D175" s="13">
        <v>99.276666666666657</v>
      </c>
      <c r="E175" s="13">
        <v>106.99169999999999</v>
      </c>
      <c r="F175" s="13">
        <v>107.89213333333333</v>
      </c>
      <c r="G175" s="13">
        <v>97.564999999999998</v>
      </c>
      <c r="H175" s="13">
        <v>103.5616</v>
      </c>
      <c r="R175" t="s">
        <v>371</v>
      </c>
      <c r="S175" s="13">
        <v>99.116666666666674</v>
      </c>
      <c r="T175" s="13">
        <v>104.26689999999999</v>
      </c>
      <c r="U175" s="13">
        <v>100.39543333333333</v>
      </c>
      <c r="V175" s="13">
        <v>100.44896666666668</v>
      </c>
      <c r="W175" s="13">
        <v>104.15006666666666</v>
      </c>
      <c r="AE175" t="s">
        <v>371</v>
      </c>
      <c r="AF175" s="13">
        <v>97.253333333333345</v>
      </c>
      <c r="AG175" s="13">
        <v>99.960566666666679</v>
      </c>
      <c r="AH175" s="13">
        <v>101.3664</v>
      </c>
      <c r="AI175" s="13">
        <v>99.99233333333332</v>
      </c>
      <c r="AJ175" s="13">
        <v>102.00980000000001</v>
      </c>
    </row>
    <row r="177" spans="2:36" x14ac:dyDescent="0.25">
      <c r="B177" t="s">
        <v>372</v>
      </c>
      <c r="C177" t="s">
        <v>366</v>
      </c>
      <c r="D177">
        <v>0</v>
      </c>
      <c r="E177">
        <v>7</v>
      </c>
      <c r="F177">
        <v>14</v>
      </c>
      <c r="G177">
        <v>21</v>
      </c>
      <c r="H177">
        <v>28</v>
      </c>
      <c r="Q177" t="s">
        <v>372</v>
      </c>
      <c r="R177" t="s">
        <v>366</v>
      </c>
      <c r="S177">
        <v>0</v>
      </c>
      <c r="T177">
        <v>7</v>
      </c>
      <c r="U177">
        <v>14</v>
      </c>
      <c r="V177">
        <v>21</v>
      </c>
      <c r="W177">
        <v>28</v>
      </c>
      <c r="AD177" t="s">
        <v>372</v>
      </c>
      <c r="AE177" t="s">
        <v>366</v>
      </c>
      <c r="AF177">
        <v>0</v>
      </c>
      <c r="AG177">
        <v>7</v>
      </c>
      <c r="AH177">
        <v>14</v>
      </c>
      <c r="AI177">
        <v>21</v>
      </c>
      <c r="AJ177">
        <v>28</v>
      </c>
    </row>
    <row r="178" spans="2:36" x14ac:dyDescent="0.25">
      <c r="C178" t="s">
        <v>367</v>
      </c>
      <c r="D178" s="13">
        <v>0.69742383096650917</v>
      </c>
      <c r="E178" s="13">
        <v>0.64786829937367418</v>
      </c>
      <c r="F178" s="13">
        <v>1.410543630425283</v>
      </c>
      <c r="G178" s="13">
        <v>0.66229399312792836</v>
      </c>
      <c r="H178" s="13">
        <v>2.5942307787344836</v>
      </c>
      <c r="R178" t="s">
        <v>367</v>
      </c>
      <c r="S178" s="13">
        <v>0.29160475533387953</v>
      </c>
      <c r="T178" s="13">
        <v>1.0284616343516828</v>
      </c>
      <c r="U178" s="13">
        <v>2.7042435787726924</v>
      </c>
      <c r="V178" s="13">
        <v>0.23302360395462177</v>
      </c>
      <c r="W178" s="13">
        <v>1.3150031685639876</v>
      </c>
      <c r="AE178" t="s">
        <v>367</v>
      </c>
      <c r="AF178" s="13">
        <v>0.59095967149487838</v>
      </c>
      <c r="AG178" s="13">
        <v>3.6259619413336344</v>
      </c>
      <c r="AH178" s="13">
        <v>2.0972362766269379</v>
      </c>
      <c r="AI178" s="13">
        <v>2.5476721400787237</v>
      </c>
      <c r="AJ178" s="13">
        <v>2.0343631272054985</v>
      </c>
    </row>
    <row r="179" spans="2:36" x14ac:dyDescent="0.25">
      <c r="C179" t="s">
        <v>368</v>
      </c>
      <c r="D179" s="13">
        <v>0.48952357791360024</v>
      </c>
      <c r="E179" s="13">
        <v>0.38695391629150533</v>
      </c>
      <c r="F179" s="13">
        <v>0.65391130897087346</v>
      </c>
      <c r="G179" s="13">
        <v>0.52290853247325508</v>
      </c>
      <c r="H179" s="13">
        <v>1.6199999999999992</v>
      </c>
      <c r="R179" t="s">
        <v>368</v>
      </c>
      <c r="S179" s="13">
        <v>0.30989245446337355</v>
      </c>
      <c r="T179" s="13">
        <v>0.83098335322275463</v>
      </c>
      <c r="U179" s="13">
        <v>0.77129760793094604</v>
      </c>
      <c r="V179" s="13">
        <v>0.64933299110189435</v>
      </c>
      <c r="W179" s="13">
        <v>0.14525839046333724</v>
      </c>
      <c r="AE179" t="s">
        <v>368</v>
      </c>
      <c r="AF179" s="13">
        <v>0.86417590801873256</v>
      </c>
      <c r="AG179" s="13">
        <v>0.70292247083159898</v>
      </c>
      <c r="AH179" s="13">
        <v>0.8151278018405046</v>
      </c>
      <c r="AI179" s="13">
        <v>1.2145918381634777</v>
      </c>
      <c r="AJ179" s="13">
        <v>0.92229785499768624</v>
      </c>
    </row>
    <row r="180" spans="2:36" x14ac:dyDescent="0.25">
      <c r="C180" t="s">
        <v>369</v>
      </c>
      <c r="D180" s="13">
        <v>0</v>
      </c>
      <c r="E180" s="13">
        <v>2.3206097503314354</v>
      </c>
      <c r="F180" s="13">
        <v>5.4275524910712081</v>
      </c>
      <c r="G180" s="13">
        <v>5.1777742344885338</v>
      </c>
      <c r="H180" s="13">
        <v>9.2311293200417168</v>
      </c>
      <c r="R180" t="s">
        <v>369</v>
      </c>
      <c r="S180" s="13">
        <v>0</v>
      </c>
      <c r="T180" s="13">
        <v>1.0675141654017222</v>
      </c>
      <c r="U180" s="13">
        <v>2.4419625761533155</v>
      </c>
      <c r="V180" s="13">
        <v>1.7848557112551156</v>
      </c>
      <c r="W180" s="13">
        <v>0.85408695693120085</v>
      </c>
      <c r="AE180" t="s">
        <v>369</v>
      </c>
      <c r="AF180" s="13">
        <v>0</v>
      </c>
      <c r="AG180" s="13">
        <v>6.8026346075129842</v>
      </c>
      <c r="AH180" s="13">
        <v>3.5789699877664987</v>
      </c>
      <c r="AI180" s="13">
        <v>3.2148448334769335</v>
      </c>
      <c r="AJ180" s="13">
        <v>2.1668039528300662</v>
      </c>
    </row>
    <row r="181" spans="2:36" x14ac:dyDescent="0.25">
      <c r="C181" t="s">
        <v>370</v>
      </c>
      <c r="D181" s="13">
        <v>1.1547005383792527E-3</v>
      </c>
      <c r="E181" s="13">
        <v>9.2376043070340214E-3</v>
      </c>
      <c r="F181" s="13">
        <v>2.0256686138984705E-2</v>
      </c>
      <c r="G181" s="13">
        <v>4.1669333248005549E-2</v>
      </c>
      <c r="H181" s="13">
        <v>0.15977171213953997</v>
      </c>
      <c r="R181" t="s">
        <v>370</v>
      </c>
      <c r="S181" s="13">
        <v>1.1547005383792527E-3</v>
      </c>
      <c r="T181" s="13">
        <v>3.250128202599601E-2</v>
      </c>
      <c r="U181" s="13">
        <v>2.100000000000013E-2</v>
      </c>
      <c r="V181" s="13">
        <v>2.4986663109213509E-2</v>
      </c>
      <c r="W181" s="13">
        <v>2.3288051299611558E-2</v>
      </c>
      <c r="AE181" t="s">
        <v>370</v>
      </c>
      <c r="AF181" s="13">
        <v>3.4641016151377583E-3</v>
      </c>
      <c r="AG181" s="13">
        <v>0.10789346597454359</v>
      </c>
      <c r="AH181" s="13">
        <v>6.7638746292343413E-2</v>
      </c>
      <c r="AI181" s="13">
        <v>5.6518433571122004E-2</v>
      </c>
      <c r="AJ181" s="13">
        <v>3.302019584032366E-2</v>
      </c>
    </row>
    <row r="198" spans="3:7" x14ac:dyDescent="0.25">
      <c r="C198" s="13"/>
      <c r="D198" s="13"/>
      <c r="E198" s="13"/>
      <c r="F198" s="13"/>
      <c r="G198" s="13"/>
    </row>
    <row r="199" spans="3:7" x14ac:dyDescent="0.25">
      <c r="C199" s="13"/>
      <c r="D199" s="13"/>
      <c r="E199" s="13"/>
      <c r="F199" s="13"/>
      <c r="G199" s="13"/>
    </row>
    <row r="200" spans="3:7" x14ac:dyDescent="0.25">
      <c r="C200" s="13"/>
      <c r="D200" s="13"/>
      <c r="E200" s="13"/>
      <c r="F200" s="13"/>
      <c r="G200" s="13"/>
    </row>
    <row r="201" spans="3:7" x14ac:dyDescent="0.25">
      <c r="C201" s="13"/>
      <c r="D201" s="13"/>
      <c r="E201" s="13"/>
      <c r="F201" s="13"/>
      <c r="G201" s="13"/>
    </row>
    <row r="202" spans="3:7" x14ac:dyDescent="0.25">
      <c r="C202" s="13"/>
      <c r="D202" s="13"/>
      <c r="E202" s="13"/>
      <c r="F202" s="13"/>
      <c r="G202" s="13"/>
    </row>
    <row r="205" spans="3:7" x14ac:dyDescent="0.25">
      <c r="C205" s="13"/>
      <c r="D205" s="13"/>
      <c r="E205" s="13"/>
      <c r="F205" s="13"/>
      <c r="G205" s="13"/>
    </row>
    <row r="206" spans="3:7" x14ac:dyDescent="0.25">
      <c r="C206" s="13"/>
      <c r="D206" s="13"/>
      <c r="E206" s="13"/>
      <c r="F206" s="13"/>
      <c r="G206" s="13"/>
    </row>
    <row r="207" spans="3:7" x14ac:dyDescent="0.25">
      <c r="C207" s="13"/>
      <c r="D207" s="13"/>
      <c r="E207" s="13"/>
      <c r="F207" s="13"/>
      <c r="G207" s="13"/>
    </row>
    <row r="208" spans="3:7" x14ac:dyDescent="0.25">
      <c r="C208" s="13"/>
      <c r="D208" s="13"/>
      <c r="E208" s="13"/>
      <c r="F208" s="13"/>
      <c r="G20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Constants</vt:lpstr>
      <vt:lpstr>Concentrations</vt:lpstr>
      <vt:lpstr>Gas-GC 0506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Yong</dc:creator>
  <cp:lastModifiedBy>Jin, Yong</cp:lastModifiedBy>
  <dcterms:created xsi:type="dcterms:W3CDTF">2015-06-05T18:17:20Z</dcterms:created>
  <dcterms:modified xsi:type="dcterms:W3CDTF">2025-02-01T21:06:41Z</dcterms:modified>
</cp:coreProperties>
</file>