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blopesdossanto/Documents/01 TU Delft/01 Research/04 Publications/Constantijn_FleetPlan/OMEGA/Constantijn et al_Files/Data2Share/Model 2 - Fleet Assignment/"/>
    </mc:Choice>
  </mc:AlternateContent>
  <xr:revisionPtr revIDLastSave="0" documentId="13_ncr:1_{626A9E8F-A0C5-5942-9B58-CCDD34E1E894}" xr6:coauthVersionLast="36" xr6:coauthVersionMax="36" xr10:uidLastSave="{00000000-0000-0000-0000-000000000000}"/>
  <bookViews>
    <workbookView xWindow="320" yWindow="460" windowWidth="25600" windowHeight="14740" tabRatio="500" activeTab="4" xr2:uid="{00000000-000D-0000-FFFF-FFFF00000000}"/>
  </bookViews>
  <sheets>
    <sheet name="demand" sheetId="1" r:id="rId1"/>
    <sheet name="distance" sheetId="2" r:id="rId2"/>
    <sheet name="yield" sheetId="4" r:id="rId3"/>
    <sheet name="aircraft" sheetId="3" r:id="rId4"/>
    <sheet name="portfolio" sheetId="6" r:id="rId5"/>
  </sheets>
  <definedNames>
    <definedName name="_xlnm._FilterDatabase" localSheetId="0" hidden="1">demand!$G$1:$G$11</definedName>
    <definedName name="_xlnm._FilterDatabase" localSheetId="1" hidden="1">distance!$G$1:$G$11</definedName>
    <definedName name="_xlnm._FilterDatabase" localSheetId="2" hidden="1">yield!$G$1:$G$11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3" l="1"/>
  <c r="G4" i="3"/>
  <c r="G2" i="3"/>
  <c r="E4" i="3"/>
  <c r="E3" i="3"/>
  <c r="E2" i="3"/>
  <c r="C11" i="4"/>
  <c r="C10" i="4"/>
  <c r="C9" i="4"/>
  <c r="C8" i="4"/>
  <c r="C7" i="4"/>
  <c r="C6" i="4"/>
  <c r="C5" i="4"/>
  <c r="C4" i="4"/>
  <c r="C3" i="4"/>
  <c r="C2" i="4"/>
  <c r="C11" i="2"/>
  <c r="C10" i="2"/>
  <c r="C9" i="2"/>
  <c r="C8" i="2"/>
  <c r="C7" i="2"/>
  <c r="C6" i="2"/>
  <c r="C5" i="2"/>
  <c r="C4" i="2"/>
  <c r="C3" i="2"/>
  <c r="C2" i="2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<sst xmlns="http://schemas.openxmlformats.org/spreadsheetml/2006/main" count="123" uniqueCount="47">
  <si>
    <t>LAX-SFO</t>
  </si>
  <si>
    <t>JFK-LAX</t>
  </si>
  <si>
    <t>LGA-ORD</t>
  </si>
  <si>
    <t>ATL-MCO</t>
  </si>
  <si>
    <t>LAX-ORD</t>
  </si>
  <si>
    <t>LAS-LAX</t>
  </si>
  <si>
    <t>DFW-LAX</t>
  </si>
  <si>
    <t>ATL-FLL</t>
  </si>
  <si>
    <t>JFK-SFO</t>
  </si>
  <si>
    <t>ORD-SFO</t>
  </si>
  <si>
    <t>LAX</t>
  </si>
  <si>
    <t>SFO</t>
  </si>
  <si>
    <t>JFK</t>
  </si>
  <si>
    <t>LGA</t>
  </si>
  <si>
    <t>ORD</t>
  </si>
  <si>
    <t>ATL</t>
  </si>
  <si>
    <t>LAS</t>
  </si>
  <si>
    <t>DFW</t>
  </si>
  <si>
    <t>FLL</t>
  </si>
  <si>
    <t>MCO</t>
  </si>
  <si>
    <t>distance</t>
  </si>
  <si>
    <t>Aircraft type</t>
  </si>
  <si>
    <t>routes</t>
  </si>
  <si>
    <t>seats</t>
  </si>
  <si>
    <t>Purchase price</t>
  </si>
  <si>
    <t>wide body</t>
  </si>
  <si>
    <t>amount</t>
  </si>
  <si>
    <t>vc</t>
  </si>
  <si>
    <t>range</t>
  </si>
  <si>
    <t>util</t>
  </si>
  <si>
    <t>c_fix</t>
  </si>
  <si>
    <t>c_var</t>
  </si>
  <si>
    <t>A</t>
  </si>
  <si>
    <t>B</t>
  </si>
  <si>
    <t>C</t>
  </si>
  <si>
    <t>narrow body</t>
  </si>
  <si>
    <t>regional jet</t>
  </si>
  <si>
    <t>Fleet</t>
  </si>
  <si>
    <t>Total</t>
  </si>
  <si>
    <t>Fleet 1</t>
  </si>
  <si>
    <t>Fleet 2</t>
  </si>
  <si>
    <t>Fleet 4</t>
  </si>
  <si>
    <t>Fleet 5</t>
  </si>
  <si>
    <t>Fleet 7</t>
  </si>
  <si>
    <t>Fleet 8</t>
  </si>
  <si>
    <t>Fleet 3</t>
  </si>
  <si>
    <t>Fleet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</si>
</sst>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_-&quot;€&quot;\ * #,##0.00\-;_-&quot;€&quot;\ * &quot;-&quot;??_-;_-@_-"/>
    <numFmt numFmtId="165" formatCode="_-[$$-409]* #,##0.00_ ;_-[$$-409]* \-#,##0.00\ ;_-[$$-409]* &quot;-&quot;??_ ;_-@_ "/>
  </numFmts>
  <fonts count="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theme="1"/>
      <name val="Calibri"/>
      <scheme val="minor"/>
    </font>
    <font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5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NumberFormat="1" applyFill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left"/>
    </xf>
    <xf numFmtId="0" fontId="0" fillId="2" borderId="5" xfId="0" applyFill="1" applyBorder="1" applyAlignment="1">
      <alignment horizontal="left" vertical="center"/>
    </xf>
    <xf numFmtId="0" fontId="0" fillId="2" borderId="1" xfId="0" applyFill="1" applyBorder="1" applyAlignment="1">
      <alignment horizontal="right" vertical="center"/>
    </xf>
    <xf numFmtId="165" fontId="0" fillId="2" borderId="6" xfId="129" applyNumberFormat="1" applyFont="1" applyFill="1" applyBorder="1" applyAlignment="1">
      <alignment horizontal="right" vertical="center"/>
    </xf>
    <xf numFmtId="165" fontId="0" fillId="2" borderId="1" xfId="0" applyNumberFormat="1" applyFill="1" applyBorder="1" applyAlignment="1">
      <alignment horizontal="right" vertical="center"/>
    </xf>
    <xf numFmtId="1" fontId="0" fillId="2" borderId="1" xfId="0" applyNumberFormat="1" applyFill="1" applyBorder="1" applyAlignment="1">
      <alignment horizontal="right" vertical="center"/>
    </xf>
    <xf numFmtId="0" fontId="5" fillId="0" borderId="0" xfId="0" applyFont="1"/>
    <xf numFmtId="0" fontId="5" fillId="0" borderId="1" xfId="0" applyFont="1" applyBorder="1" applyAlignment="1">
      <alignment horizontal="center"/>
    </xf>
  </cellXfs>
  <cellStyles count="156">
    <cellStyle name="Currency" xfId="129" builtinId="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"/>
  <sheetViews>
    <sheetView zoomScale="85" zoomScaleNormal="85" zoomScalePageLayoutView="85" workbookViewId="0">
      <selection activeCell="U4" sqref="U4"/>
    </sheetView>
  </sheetViews>
  <sheetFormatPr baseColWidth="10" defaultColWidth="8.5" defaultRowHeight="14" customHeight="1"/>
  <cols>
    <col min="1" max="2" width="8.5" style="1"/>
    <col min="3" max="3" width="9.83203125" style="1" bestFit="1" customWidth="1"/>
    <col min="4" max="4" width="9.83203125" style="1" customWidth="1"/>
    <col min="5" max="5" width="8.5" style="4"/>
    <col min="6" max="6" width="8.5" style="1"/>
    <col min="7" max="17" width="8" style="1" customWidth="1"/>
    <col min="18" max="16384" width="8.5" style="1"/>
  </cols>
  <sheetData>
    <row r="1" spans="1:17" ht="48" customHeight="1">
      <c r="E1" s="4" t="s">
        <v>20</v>
      </c>
      <c r="G1" s="3" t="s">
        <v>22</v>
      </c>
      <c r="H1" s="3" t="s">
        <v>15</v>
      </c>
      <c r="I1" s="3" t="s">
        <v>17</v>
      </c>
      <c r="J1" s="3" t="s">
        <v>18</v>
      </c>
      <c r="K1" s="3" t="s">
        <v>12</v>
      </c>
      <c r="L1" s="3" t="s">
        <v>16</v>
      </c>
      <c r="M1" s="3" t="s">
        <v>10</v>
      </c>
      <c r="N1" s="3" t="s">
        <v>13</v>
      </c>
      <c r="O1" s="3" t="s">
        <v>19</v>
      </c>
      <c r="P1" s="3" t="s">
        <v>14</v>
      </c>
      <c r="Q1" s="3" t="s">
        <v>11</v>
      </c>
    </row>
    <row r="2" spans="1:17" ht="48" customHeight="1">
      <c r="A2" s="4" t="s">
        <v>0</v>
      </c>
      <c r="B2" s="5">
        <v>3602254</v>
      </c>
      <c r="C2" s="6">
        <f>B2/2</f>
        <v>1801127</v>
      </c>
      <c r="D2" s="6"/>
      <c r="E2" s="4">
        <v>337</v>
      </c>
      <c r="G2" s="3" t="s">
        <v>15</v>
      </c>
      <c r="H2" s="2">
        <v>0</v>
      </c>
      <c r="I2" s="2">
        <v>0</v>
      </c>
      <c r="J2" s="2">
        <v>1148758.5</v>
      </c>
      <c r="K2" s="2">
        <v>0</v>
      </c>
      <c r="L2" s="2">
        <v>0</v>
      </c>
      <c r="M2" s="2">
        <v>0</v>
      </c>
      <c r="N2" s="2">
        <v>0</v>
      </c>
      <c r="O2" s="2">
        <v>1246008.5</v>
      </c>
      <c r="P2" s="2">
        <v>0</v>
      </c>
      <c r="Q2" s="2">
        <v>0</v>
      </c>
    </row>
    <row r="3" spans="1:17" ht="48" customHeight="1">
      <c r="A3" s="4" t="s">
        <v>1</v>
      </c>
      <c r="B3" s="5">
        <v>3200330</v>
      </c>
      <c r="C3" s="6">
        <f t="shared" ref="C3:C11" si="0">B3/2</f>
        <v>1600165</v>
      </c>
      <c r="D3" s="6"/>
      <c r="E3" s="4">
        <v>2475</v>
      </c>
      <c r="G3" s="3" t="s">
        <v>17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1157811</v>
      </c>
      <c r="N3" s="2">
        <v>0</v>
      </c>
      <c r="O3" s="2">
        <v>0</v>
      </c>
      <c r="P3" s="2">
        <v>0</v>
      </c>
      <c r="Q3" s="2">
        <v>0</v>
      </c>
    </row>
    <row r="4" spans="1:17" ht="48" customHeight="1">
      <c r="A4" s="4" t="s">
        <v>2</v>
      </c>
      <c r="B4" s="5">
        <v>2746654</v>
      </c>
      <c r="C4" s="6">
        <f t="shared" si="0"/>
        <v>1373327</v>
      </c>
      <c r="D4" s="6"/>
      <c r="E4" s="4">
        <v>733</v>
      </c>
      <c r="G4" s="3" t="s">
        <v>18</v>
      </c>
      <c r="H4" s="2">
        <v>1148758.5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</row>
    <row r="5" spans="1:17" ht="48" customHeight="1">
      <c r="A5" s="4" t="s">
        <v>3</v>
      </c>
      <c r="B5" s="5">
        <v>2492017</v>
      </c>
      <c r="C5" s="6">
        <f t="shared" si="0"/>
        <v>1246008.5</v>
      </c>
      <c r="D5" s="6"/>
      <c r="E5" s="4">
        <v>404</v>
      </c>
      <c r="G5" s="3" t="s">
        <v>12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1600165</v>
      </c>
      <c r="N5" s="2">
        <v>0</v>
      </c>
      <c r="O5" s="2">
        <v>0</v>
      </c>
      <c r="P5" s="2">
        <v>0</v>
      </c>
      <c r="Q5" s="2">
        <v>1132191</v>
      </c>
    </row>
    <row r="6" spans="1:17" ht="48" customHeight="1">
      <c r="A6" s="4" t="s">
        <v>4</v>
      </c>
      <c r="B6" s="5">
        <v>2357821</v>
      </c>
      <c r="C6" s="6">
        <f t="shared" si="0"/>
        <v>1178910.5</v>
      </c>
      <c r="D6" s="6"/>
      <c r="E6" s="4">
        <v>1744</v>
      </c>
      <c r="G6" s="3" t="s">
        <v>16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1161501.5</v>
      </c>
      <c r="N6" s="2">
        <v>0</v>
      </c>
      <c r="O6" s="2">
        <v>0</v>
      </c>
      <c r="P6" s="2">
        <v>0</v>
      </c>
      <c r="Q6" s="2">
        <v>0</v>
      </c>
    </row>
    <row r="7" spans="1:17" ht="48" customHeight="1">
      <c r="A7" s="4" t="s">
        <v>5</v>
      </c>
      <c r="B7" s="5">
        <v>2323003</v>
      </c>
      <c r="C7" s="6">
        <f t="shared" si="0"/>
        <v>1161501.5</v>
      </c>
      <c r="D7" s="6"/>
      <c r="E7" s="4">
        <v>236</v>
      </c>
      <c r="G7" s="3" t="s">
        <v>10</v>
      </c>
      <c r="H7" s="2">
        <v>0</v>
      </c>
      <c r="I7" s="2">
        <v>1157811</v>
      </c>
      <c r="J7" s="2">
        <v>0</v>
      </c>
      <c r="K7" s="2">
        <v>1600165</v>
      </c>
      <c r="L7" s="2">
        <v>1161501.5</v>
      </c>
      <c r="M7" s="2">
        <v>0</v>
      </c>
      <c r="N7" s="2">
        <v>0</v>
      </c>
      <c r="O7" s="2">
        <v>0</v>
      </c>
      <c r="P7" s="2">
        <v>1178910.5</v>
      </c>
      <c r="Q7" s="2">
        <v>1801127</v>
      </c>
    </row>
    <row r="8" spans="1:17" ht="48" customHeight="1">
      <c r="A8" s="4" t="s">
        <v>6</v>
      </c>
      <c r="B8" s="5">
        <v>2315622</v>
      </c>
      <c r="C8" s="6">
        <f t="shared" si="0"/>
        <v>1157811</v>
      </c>
      <c r="D8" s="6"/>
      <c r="E8" s="4">
        <v>1235</v>
      </c>
      <c r="G8" s="3" t="s">
        <v>13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1373327</v>
      </c>
      <c r="Q8" s="2">
        <v>0</v>
      </c>
    </row>
    <row r="9" spans="1:17" ht="48" customHeight="1">
      <c r="A9" s="4" t="s">
        <v>7</v>
      </c>
      <c r="B9" s="5">
        <v>2297517</v>
      </c>
      <c r="C9" s="6">
        <f t="shared" si="0"/>
        <v>1148758.5</v>
      </c>
      <c r="D9" s="6"/>
      <c r="E9" s="4">
        <v>581</v>
      </c>
      <c r="G9" s="3" t="s">
        <v>19</v>
      </c>
      <c r="H9" s="2">
        <v>1246008.5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</row>
    <row r="10" spans="1:17" ht="48" customHeight="1">
      <c r="A10" s="4" t="s">
        <v>8</v>
      </c>
      <c r="B10" s="5">
        <v>2264382</v>
      </c>
      <c r="C10" s="6">
        <f t="shared" si="0"/>
        <v>1132191</v>
      </c>
      <c r="D10" s="6"/>
      <c r="E10" s="4">
        <v>2586</v>
      </c>
      <c r="G10" s="3" t="s">
        <v>14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1178910.5</v>
      </c>
      <c r="N10" s="2">
        <v>1373327</v>
      </c>
      <c r="O10" s="2">
        <v>0</v>
      </c>
      <c r="P10" s="2">
        <v>0</v>
      </c>
      <c r="Q10" s="2">
        <v>1105107.5</v>
      </c>
    </row>
    <row r="11" spans="1:17" ht="48" customHeight="1">
      <c r="A11" s="4" t="s">
        <v>9</v>
      </c>
      <c r="B11" s="5">
        <v>2210215</v>
      </c>
      <c r="C11" s="6">
        <f t="shared" si="0"/>
        <v>1105107.5</v>
      </c>
      <c r="D11" s="6"/>
      <c r="E11" s="4">
        <v>1846</v>
      </c>
      <c r="G11" s="3" t="s">
        <v>11</v>
      </c>
      <c r="H11" s="2">
        <v>0</v>
      </c>
      <c r="I11" s="2">
        <v>0</v>
      </c>
      <c r="J11" s="2">
        <v>0</v>
      </c>
      <c r="K11" s="2">
        <v>1132191</v>
      </c>
      <c r="L11" s="2">
        <v>0</v>
      </c>
      <c r="M11" s="2">
        <v>1801127</v>
      </c>
      <c r="N11" s="2">
        <v>0</v>
      </c>
      <c r="O11" s="2">
        <v>0</v>
      </c>
      <c r="P11" s="2">
        <v>1105107.5</v>
      </c>
      <c r="Q11" s="2">
        <v>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1"/>
  <sheetViews>
    <sheetView zoomScale="85" zoomScaleNormal="85" zoomScalePageLayoutView="85" workbookViewId="0">
      <selection sqref="A1:XFD1"/>
    </sheetView>
  </sheetViews>
  <sheetFormatPr baseColWidth="10" defaultColWidth="8.5" defaultRowHeight="14" customHeight="1"/>
  <cols>
    <col min="1" max="2" width="8.5" style="1"/>
    <col min="3" max="3" width="9.83203125" style="1" bestFit="1" customWidth="1"/>
    <col min="4" max="4" width="9.83203125" style="1" customWidth="1"/>
    <col min="5" max="5" width="8.5" style="4"/>
    <col min="6" max="6" width="8.5" style="1"/>
    <col min="7" max="17" width="8" style="1" customWidth="1"/>
    <col min="18" max="16384" width="8.5" style="1"/>
  </cols>
  <sheetData>
    <row r="1" spans="1:17" ht="48" customHeight="1">
      <c r="E1" s="4" t="s">
        <v>20</v>
      </c>
      <c r="G1" s="3" t="s">
        <v>22</v>
      </c>
      <c r="H1" s="3" t="s">
        <v>15</v>
      </c>
      <c r="I1" s="3" t="s">
        <v>17</v>
      </c>
      <c r="J1" s="3" t="s">
        <v>18</v>
      </c>
      <c r="K1" s="3" t="s">
        <v>12</v>
      </c>
      <c r="L1" s="3" t="s">
        <v>16</v>
      </c>
      <c r="M1" s="3" t="s">
        <v>10</v>
      </c>
      <c r="N1" s="3" t="s">
        <v>13</v>
      </c>
      <c r="O1" s="3" t="s">
        <v>19</v>
      </c>
      <c r="P1" s="3" t="s">
        <v>14</v>
      </c>
      <c r="Q1" s="3" t="s">
        <v>11</v>
      </c>
    </row>
    <row r="2" spans="1:17" ht="48" customHeight="1">
      <c r="A2" s="4" t="s">
        <v>0</v>
      </c>
      <c r="B2" s="5">
        <v>3602254</v>
      </c>
      <c r="C2" s="6">
        <f>B2/2</f>
        <v>1801127</v>
      </c>
      <c r="D2" s="6"/>
      <c r="E2" s="4">
        <v>337</v>
      </c>
      <c r="G2" s="3" t="s">
        <v>15</v>
      </c>
      <c r="H2" s="2">
        <v>0</v>
      </c>
      <c r="I2" s="2">
        <v>0</v>
      </c>
      <c r="J2" s="7">
        <v>581</v>
      </c>
      <c r="K2" s="2">
        <v>0</v>
      </c>
      <c r="L2" s="2">
        <v>0</v>
      </c>
      <c r="M2" s="2">
        <v>0</v>
      </c>
      <c r="N2" s="2">
        <v>0</v>
      </c>
      <c r="O2" s="7">
        <v>404</v>
      </c>
      <c r="P2" s="2">
        <v>0</v>
      </c>
      <c r="Q2" s="2">
        <v>0</v>
      </c>
    </row>
    <row r="3" spans="1:17" ht="48" customHeight="1">
      <c r="A3" s="4" t="s">
        <v>1</v>
      </c>
      <c r="B3" s="5">
        <v>3200330</v>
      </c>
      <c r="C3" s="6">
        <f t="shared" ref="C3:C11" si="0">B3/2</f>
        <v>1600165</v>
      </c>
      <c r="D3" s="6"/>
      <c r="E3" s="4">
        <v>2475</v>
      </c>
      <c r="G3" s="3" t="s">
        <v>17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1235</v>
      </c>
      <c r="N3" s="2">
        <v>0</v>
      </c>
      <c r="O3" s="2">
        <v>0</v>
      </c>
      <c r="P3" s="2">
        <v>0</v>
      </c>
      <c r="Q3" s="2">
        <v>0</v>
      </c>
    </row>
    <row r="4" spans="1:17" ht="48" customHeight="1">
      <c r="A4" s="4" t="s">
        <v>2</v>
      </c>
      <c r="B4" s="5">
        <v>2746654</v>
      </c>
      <c r="C4" s="6">
        <f t="shared" si="0"/>
        <v>1373327</v>
      </c>
      <c r="D4" s="6"/>
      <c r="E4" s="4">
        <v>733</v>
      </c>
      <c r="G4" s="3" t="s">
        <v>18</v>
      </c>
      <c r="H4" s="7">
        <v>581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</row>
    <row r="5" spans="1:17" ht="48" customHeight="1">
      <c r="A5" s="4" t="s">
        <v>3</v>
      </c>
      <c r="B5" s="5">
        <v>2492017</v>
      </c>
      <c r="C5" s="6">
        <f t="shared" si="0"/>
        <v>1246008.5</v>
      </c>
      <c r="D5" s="6"/>
      <c r="E5" s="4">
        <v>404</v>
      </c>
      <c r="G5" s="3" t="s">
        <v>12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7">
        <v>2475</v>
      </c>
      <c r="N5" s="2">
        <v>0</v>
      </c>
      <c r="O5" s="2">
        <v>0</v>
      </c>
      <c r="P5" s="2">
        <v>0</v>
      </c>
      <c r="Q5" s="7">
        <v>2586</v>
      </c>
    </row>
    <row r="6" spans="1:17" ht="48" customHeight="1">
      <c r="A6" s="4" t="s">
        <v>4</v>
      </c>
      <c r="B6" s="5">
        <v>2357821</v>
      </c>
      <c r="C6" s="6">
        <f t="shared" si="0"/>
        <v>1178910.5</v>
      </c>
      <c r="D6" s="6"/>
      <c r="E6" s="4">
        <v>1744</v>
      </c>
      <c r="G6" s="3" t="s">
        <v>16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7">
        <v>236</v>
      </c>
      <c r="N6" s="2">
        <v>0</v>
      </c>
      <c r="O6" s="2">
        <v>0</v>
      </c>
      <c r="P6" s="2">
        <v>0</v>
      </c>
      <c r="Q6" s="2">
        <v>0</v>
      </c>
    </row>
    <row r="7" spans="1:17" ht="48" customHeight="1">
      <c r="A7" s="4" t="s">
        <v>5</v>
      </c>
      <c r="B7" s="5">
        <v>2323003</v>
      </c>
      <c r="C7" s="6">
        <f t="shared" si="0"/>
        <v>1161501.5</v>
      </c>
      <c r="D7" s="6"/>
      <c r="E7" s="4">
        <v>236</v>
      </c>
      <c r="G7" s="3" t="s">
        <v>10</v>
      </c>
      <c r="H7" s="2">
        <v>0</v>
      </c>
      <c r="I7" s="2">
        <v>1235</v>
      </c>
      <c r="J7" s="2">
        <v>0</v>
      </c>
      <c r="K7" s="7">
        <v>2475</v>
      </c>
      <c r="L7" s="7">
        <v>236</v>
      </c>
      <c r="M7" s="2">
        <v>0</v>
      </c>
      <c r="N7" s="2">
        <v>0</v>
      </c>
      <c r="O7" s="2">
        <v>0</v>
      </c>
      <c r="P7" s="7">
        <v>1744</v>
      </c>
      <c r="Q7" s="7">
        <v>337</v>
      </c>
    </row>
    <row r="8" spans="1:17" ht="48" customHeight="1">
      <c r="A8" s="4" t="s">
        <v>6</v>
      </c>
      <c r="B8" s="5">
        <v>2315622</v>
      </c>
      <c r="C8" s="6">
        <f t="shared" si="0"/>
        <v>1157811</v>
      </c>
      <c r="D8" s="6"/>
      <c r="E8" s="4">
        <v>1235</v>
      </c>
      <c r="G8" s="3" t="s">
        <v>13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7">
        <v>733</v>
      </c>
      <c r="Q8" s="2">
        <v>0</v>
      </c>
    </row>
    <row r="9" spans="1:17" ht="48" customHeight="1">
      <c r="A9" s="4" t="s">
        <v>7</v>
      </c>
      <c r="B9" s="5">
        <v>2297517</v>
      </c>
      <c r="C9" s="6">
        <f t="shared" si="0"/>
        <v>1148758.5</v>
      </c>
      <c r="D9" s="6"/>
      <c r="E9" s="4">
        <v>581</v>
      </c>
      <c r="G9" s="3" t="s">
        <v>19</v>
      </c>
      <c r="H9" s="7">
        <v>404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</row>
    <row r="10" spans="1:17" ht="48" customHeight="1">
      <c r="A10" s="4" t="s">
        <v>8</v>
      </c>
      <c r="B10" s="5">
        <v>2264382</v>
      </c>
      <c r="C10" s="6">
        <f t="shared" si="0"/>
        <v>1132191</v>
      </c>
      <c r="D10" s="6"/>
      <c r="E10" s="4">
        <v>2586</v>
      </c>
      <c r="G10" s="3" t="s">
        <v>14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7">
        <v>1744</v>
      </c>
      <c r="N10" s="7">
        <v>733</v>
      </c>
      <c r="O10" s="2">
        <v>0</v>
      </c>
      <c r="P10" s="2">
        <v>0</v>
      </c>
      <c r="Q10" s="7">
        <v>1846</v>
      </c>
    </row>
    <row r="11" spans="1:17" ht="48" customHeight="1">
      <c r="A11" s="4" t="s">
        <v>9</v>
      </c>
      <c r="B11" s="5">
        <v>2210215</v>
      </c>
      <c r="C11" s="6">
        <f t="shared" si="0"/>
        <v>1105107.5</v>
      </c>
      <c r="D11" s="6"/>
      <c r="E11" s="4">
        <v>1846</v>
      </c>
      <c r="G11" s="3" t="s">
        <v>11</v>
      </c>
      <c r="H11" s="2">
        <v>0</v>
      </c>
      <c r="I11" s="2">
        <v>0</v>
      </c>
      <c r="J11" s="2">
        <v>0</v>
      </c>
      <c r="K11" s="7">
        <v>2586</v>
      </c>
      <c r="L11" s="2">
        <v>0</v>
      </c>
      <c r="M11" s="7">
        <v>337</v>
      </c>
      <c r="N11" s="2">
        <v>0</v>
      </c>
      <c r="O11" s="2">
        <v>0</v>
      </c>
      <c r="P11" s="7">
        <v>1846</v>
      </c>
      <c r="Q11" s="2">
        <v>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1"/>
  <sheetViews>
    <sheetView zoomScale="85" zoomScaleNormal="85" zoomScalePageLayoutView="85" workbookViewId="0">
      <selection activeCell="T9" sqref="T9"/>
    </sheetView>
  </sheetViews>
  <sheetFormatPr baseColWidth="10" defaultColWidth="8.5" defaultRowHeight="14" customHeight="1"/>
  <cols>
    <col min="1" max="2" width="8.5" style="1"/>
    <col min="3" max="3" width="9.83203125" style="1" bestFit="1" customWidth="1"/>
    <col min="4" max="4" width="9.83203125" style="1" customWidth="1"/>
    <col min="5" max="5" width="8.5" style="4"/>
    <col min="6" max="6" width="8.5" style="1"/>
    <col min="7" max="17" width="8" style="1" customWidth="1"/>
    <col min="18" max="16384" width="8.5" style="1"/>
  </cols>
  <sheetData>
    <row r="1" spans="1:17" ht="48" customHeight="1">
      <c r="E1" s="4" t="s">
        <v>20</v>
      </c>
      <c r="G1" s="3"/>
      <c r="H1" s="3" t="s">
        <v>15</v>
      </c>
      <c r="I1" s="3" t="s">
        <v>17</v>
      </c>
      <c r="J1" s="3" t="s">
        <v>18</v>
      </c>
      <c r="K1" s="3" t="s">
        <v>12</v>
      </c>
      <c r="L1" s="3" t="s">
        <v>16</v>
      </c>
      <c r="M1" s="3" t="s">
        <v>10</v>
      </c>
      <c r="N1" s="3" t="s">
        <v>13</v>
      </c>
      <c r="O1" s="3" t="s">
        <v>19</v>
      </c>
      <c r="P1" s="3" t="s">
        <v>14</v>
      </c>
      <c r="Q1" s="3" t="s">
        <v>11</v>
      </c>
    </row>
    <row r="2" spans="1:17" ht="48" customHeight="1">
      <c r="A2" s="4" t="s">
        <v>0</v>
      </c>
      <c r="B2" s="5">
        <v>3602254</v>
      </c>
      <c r="C2" s="6">
        <f>B2/2</f>
        <v>1801127</v>
      </c>
      <c r="D2" s="6"/>
      <c r="E2" s="4">
        <v>337</v>
      </c>
      <c r="G2" s="3" t="s">
        <v>15</v>
      </c>
      <c r="H2" s="2">
        <v>0</v>
      </c>
      <c r="I2" s="2">
        <v>0</v>
      </c>
      <c r="J2" s="7">
        <v>0.15</v>
      </c>
      <c r="K2" s="2">
        <v>0</v>
      </c>
      <c r="L2" s="2">
        <v>0</v>
      </c>
      <c r="M2" s="2">
        <v>0</v>
      </c>
      <c r="N2" s="2">
        <v>0</v>
      </c>
      <c r="O2" s="7">
        <v>0.15</v>
      </c>
      <c r="P2" s="2">
        <v>0</v>
      </c>
      <c r="Q2" s="2">
        <v>0</v>
      </c>
    </row>
    <row r="3" spans="1:17" ht="48" customHeight="1">
      <c r="A3" s="4" t="s">
        <v>1</v>
      </c>
      <c r="B3" s="5">
        <v>3200330</v>
      </c>
      <c r="C3" s="6">
        <f t="shared" ref="C3:C11" si="0">B3/2</f>
        <v>1600165</v>
      </c>
      <c r="D3" s="6"/>
      <c r="E3" s="4">
        <v>2475</v>
      </c>
      <c r="G3" s="3" t="s">
        <v>17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7">
        <v>0.15</v>
      </c>
      <c r="N3" s="2">
        <v>0</v>
      </c>
      <c r="O3" s="2">
        <v>0</v>
      </c>
      <c r="P3" s="2">
        <v>0</v>
      </c>
      <c r="Q3" s="2">
        <v>0</v>
      </c>
    </row>
    <row r="4" spans="1:17" ht="48" customHeight="1">
      <c r="A4" s="4" t="s">
        <v>2</v>
      </c>
      <c r="B4" s="5">
        <v>2746654</v>
      </c>
      <c r="C4" s="6">
        <f t="shared" si="0"/>
        <v>1373327</v>
      </c>
      <c r="D4" s="6"/>
      <c r="E4" s="4">
        <v>733</v>
      </c>
      <c r="G4" s="3" t="s">
        <v>18</v>
      </c>
      <c r="H4" s="7">
        <v>0.15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</row>
    <row r="5" spans="1:17" ht="48" customHeight="1">
      <c r="A5" s="4" t="s">
        <v>3</v>
      </c>
      <c r="B5" s="5">
        <v>2492017</v>
      </c>
      <c r="C5" s="6">
        <f t="shared" si="0"/>
        <v>1246008.5</v>
      </c>
      <c r="D5" s="6"/>
      <c r="E5" s="4">
        <v>404</v>
      </c>
      <c r="G5" s="3" t="s">
        <v>12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7">
        <v>0.15</v>
      </c>
      <c r="N5" s="2">
        <v>0</v>
      </c>
      <c r="O5" s="2">
        <v>0</v>
      </c>
      <c r="P5" s="2">
        <v>0</v>
      </c>
      <c r="Q5" s="7">
        <v>0.15</v>
      </c>
    </row>
    <row r="6" spans="1:17" ht="48" customHeight="1">
      <c r="A6" s="4" t="s">
        <v>4</v>
      </c>
      <c r="B6" s="5">
        <v>2357821</v>
      </c>
      <c r="C6" s="6">
        <f t="shared" si="0"/>
        <v>1178910.5</v>
      </c>
      <c r="D6" s="6"/>
      <c r="E6" s="4">
        <v>1744</v>
      </c>
      <c r="G6" s="3" t="s">
        <v>16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7">
        <v>0.15</v>
      </c>
      <c r="N6" s="2">
        <v>0</v>
      </c>
      <c r="O6" s="2">
        <v>0</v>
      </c>
      <c r="P6" s="2">
        <v>0</v>
      </c>
      <c r="Q6" s="2">
        <v>0</v>
      </c>
    </row>
    <row r="7" spans="1:17" ht="48" customHeight="1">
      <c r="A7" s="4" t="s">
        <v>5</v>
      </c>
      <c r="B7" s="5">
        <v>2323003</v>
      </c>
      <c r="C7" s="6">
        <f t="shared" si="0"/>
        <v>1161501.5</v>
      </c>
      <c r="D7" s="6"/>
      <c r="E7" s="4">
        <v>236</v>
      </c>
      <c r="G7" s="3" t="s">
        <v>10</v>
      </c>
      <c r="H7" s="2">
        <v>0</v>
      </c>
      <c r="I7" s="7">
        <v>0.15</v>
      </c>
      <c r="J7" s="2">
        <v>0</v>
      </c>
      <c r="K7" s="7">
        <v>0.15</v>
      </c>
      <c r="L7" s="7">
        <v>0.15</v>
      </c>
      <c r="M7" s="2">
        <v>0</v>
      </c>
      <c r="N7" s="2">
        <v>0</v>
      </c>
      <c r="O7" s="2">
        <v>0</v>
      </c>
      <c r="P7" s="7">
        <v>0.15</v>
      </c>
      <c r="Q7" s="7">
        <v>0.15</v>
      </c>
    </row>
    <row r="8" spans="1:17" ht="48" customHeight="1">
      <c r="A8" s="4" t="s">
        <v>6</v>
      </c>
      <c r="B8" s="5">
        <v>2315622</v>
      </c>
      <c r="C8" s="6">
        <f t="shared" si="0"/>
        <v>1157811</v>
      </c>
      <c r="D8" s="6"/>
      <c r="E8" s="4">
        <v>1235</v>
      </c>
      <c r="G8" s="3" t="s">
        <v>13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7">
        <v>0.15</v>
      </c>
      <c r="Q8" s="2">
        <v>0</v>
      </c>
    </row>
    <row r="9" spans="1:17" ht="48" customHeight="1">
      <c r="A9" s="4" t="s">
        <v>7</v>
      </c>
      <c r="B9" s="5">
        <v>2297517</v>
      </c>
      <c r="C9" s="6">
        <f t="shared" si="0"/>
        <v>1148758.5</v>
      </c>
      <c r="D9" s="6"/>
      <c r="E9" s="4">
        <v>581</v>
      </c>
      <c r="G9" s="3" t="s">
        <v>19</v>
      </c>
      <c r="H9" s="7">
        <v>0.15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</row>
    <row r="10" spans="1:17" ht="48" customHeight="1">
      <c r="A10" s="4" t="s">
        <v>8</v>
      </c>
      <c r="B10" s="5">
        <v>2264382</v>
      </c>
      <c r="C10" s="6">
        <f t="shared" si="0"/>
        <v>1132191</v>
      </c>
      <c r="D10" s="6"/>
      <c r="E10" s="4">
        <v>2586</v>
      </c>
      <c r="G10" s="3" t="s">
        <v>14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7">
        <v>0.15</v>
      </c>
      <c r="N10" s="7">
        <v>0.15</v>
      </c>
      <c r="O10" s="2">
        <v>0</v>
      </c>
      <c r="P10" s="2">
        <v>0</v>
      </c>
      <c r="Q10" s="7">
        <v>0.15</v>
      </c>
    </row>
    <row r="11" spans="1:17" ht="48" customHeight="1">
      <c r="A11" s="4" t="s">
        <v>9</v>
      </c>
      <c r="B11" s="5">
        <v>2210215</v>
      </c>
      <c r="C11" s="6">
        <f t="shared" si="0"/>
        <v>1105107.5</v>
      </c>
      <c r="D11" s="6"/>
      <c r="E11" s="4">
        <v>1846</v>
      </c>
      <c r="G11" s="3" t="s">
        <v>11</v>
      </c>
      <c r="H11" s="2">
        <v>0</v>
      </c>
      <c r="I11" s="2">
        <v>0</v>
      </c>
      <c r="J11" s="2">
        <v>0</v>
      </c>
      <c r="K11" s="7">
        <v>0.15</v>
      </c>
      <c r="L11" s="2">
        <v>0</v>
      </c>
      <c r="M11" s="7">
        <v>0.15</v>
      </c>
      <c r="N11" s="2">
        <v>0</v>
      </c>
      <c r="O11" s="2">
        <v>0</v>
      </c>
      <c r="P11" s="7">
        <v>0.15</v>
      </c>
      <c r="Q11" s="2">
        <v>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"/>
  <sheetViews>
    <sheetView workbookViewId="0">
      <selection activeCell="H9" sqref="H9"/>
    </sheetView>
  </sheetViews>
  <sheetFormatPr baseColWidth="10" defaultRowHeight="16"/>
  <cols>
    <col min="1" max="1" width="12.33203125" style="8" customWidth="1"/>
    <col min="2" max="2" width="9.33203125" style="8" customWidth="1"/>
    <col min="3" max="3" width="6.83203125" style="1" customWidth="1"/>
    <col min="4" max="6" width="10.83203125" style="1"/>
    <col min="7" max="7" width="15" style="1" bestFit="1" customWidth="1"/>
    <col min="8" max="8" width="10.83203125" style="1"/>
    <col min="9" max="9" width="16" style="1" bestFit="1" customWidth="1"/>
    <col min="10" max="16384" width="10.83203125" style="1"/>
  </cols>
  <sheetData>
    <row r="1" spans="1:10">
      <c r="A1" s="11" t="s">
        <v>21</v>
      </c>
      <c r="B1" s="11" t="s">
        <v>26</v>
      </c>
      <c r="C1" s="9" t="s">
        <v>23</v>
      </c>
      <c r="D1" s="9" t="s">
        <v>27</v>
      </c>
      <c r="E1" s="9" t="s">
        <v>28</v>
      </c>
      <c r="F1" s="9" t="s">
        <v>29</v>
      </c>
      <c r="G1" s="9" t="s">
        <v>30</v>
      </c>
      <c r="H1" s="10" t="s">
        <v>31</v>
      </c>
      <c r="I1" s="10" t="s">
        <v>24</v>
      </c>
    </row>
    <row r="2" spans="1:10">
      <c r="A2" s="12" t="s">
        <v>32</v>
      </c>
      <c r="B2" s="12">
        <v>3</v>
      </c>
      <c r="C2" s="13">
        <v>75</v>
      </c>
      <c r="D2" s="13">
        <v>514</v>
      </c>
      <c r="E2" s="16">
        <f>1.15* 1218</f>
        <v>1400.6999999999998</v>
      </c>
      <c r="F2" s="13">
        <v>14</v>
      </c>
      <c r="G2" s="15">
        <f>I2/20</f>
        <v>1225000</v>
      </c>
      <c r="H2" s="14">
        <v>0.11</v>
      </c>
      <c r="I2" s="14">
        <v>24500000</v>
      </c>
      <c r="J2" s="1" t="s">
        <v>36</v>
      </c>
    </row>
    <row r="3" spans="1:10">
      <c r="A3" s="12" t="s">
        <v>33</v>
      </c>
      <c r="B3" s="12">
        <v>2</v>
      </c>
      <c r="C3" s="13">
        <v>162</v>
      </c>
      <c r="D3" s="13">
        <v>543</v>
      </c>
      <c r="E3" s="16">
        <f>1.15* 3115</f>
        <v>3582.2499999999995</v>
      </c>
      <c r="F3" s="13">
        <v>12</v>
      </c>
      <c r="G3" s="15">
        <f t="shared" ref="G3:G4" si="0">I3/20</f>
        <v>3950000</v>
      </c>
      <c r="H3" s="14">
        <v>0.09</v>
      </c>
      <c r="I3" s="14">
        <v>79000000</v>
      </c>
      <c r="J3" s="1" t="s">
        <v>35</v>
      </c>
    </row>
    <row r="4" spans="1:10">
      <c r="A4" s="12" t="s">
        <v>34</v>
      </c>
      <c r="B4" s="12">
        <v>1</v>
      </c>
      <c r="C4" s="13">
        <v>295</v>
      </c>
      <c r="D4" s="13">
        <v>555</v>
      </c>
      <c r="E4" s="16">
        <f>1.15*7400</f>
        <v>8510</v>
      </c>
      <c r="F4" s="13">
        <v>11</v>
      </c>
      <c r="G4" s="15">
        <f t="shared" si="0"/>
        <v>10950000</v>
      </c>
      <c r="H4" s="14">
        <v>0.08</v>
      </c>
      <c r="I4" s="14">
        <v>219000000</v>
      </c>
      <c r="J4" s="1" t="s">
        <v>25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6DD6B-9368-4148-945A-53175751D5EF}">
  <dimension ref="A1:E44"/>
  <sheetViews>
    <sheetView tabSelected="1" workbookViewId="0">
      <selection activeCell="E13" sqref="E13"/>
    </sheetView>
  </sheetViews>
  <sheetFormatPr baseColWidth="10" defaultRowHeight="16"/>
  <sheetData>
    <row r="1" spans="1:5" ht="17">
      <c r="A1" s="18" t="s">
        <v>37</v>
      </c>
      <c r="B1" s="18" t="s">
        <v>32</v>
      </c>
      <c r="C1" s="18" t="s">
        <v>33</v>
      </c>
      <c r="D1" s="18" t="s">
        <v>34</v>
      </c>
      <c r="E1" s="18" t="s">
        <v>38</v>
      </c>
    </row>
    <row r="2" spans="1:5" ht="17">
      <c r="A2" s="18" t="s">
        <v>39</v>
      </c>
      <c r="B2" s="18">
        <v>4</v>
      </c>
      <c r="C2" s="18">
        <v>4</v>
      </c>
      <c r="D2" s="18">
        <v>4</v>
      </c>
      <c r="E2" s="18">
        <v>12</v>
      </c>
    </row>
    <row r="3" spans="1:5" ht="17">
      <c r="A3" s="18" t="s">
        <v>40</v>
      </c>
      <c r="B3" s="18">
        <v>5</v>
      </c>
      <c r="C3" s="18">
        <v>5</v>
      </c>
      <c r="D3" s="18">
        <v>5</v>
      </c>
      <c r="E3" s="18">
        <v>15</v>
      </c>
    </row>
    <row r="4" spans="1:5" ht="17">
      <c r="A4" s="18" t="s">
        <v>45</v>
      </c>
      <c r="B4" s="18">
        <v>10</v>
      </c>
      <c r="C4" s="18">
        <v>2</v>
      </c>
      <c r="D4" s="18">
        <v>2</v>
      </c>
      <c r="E4" s="18">
        <v>14</v>
      </c>
    </row>
    <row r="5" spans="1:5" ht="17">
      <c r="A5" s="18" t="s">
        <v>41</v>
      </c>
      <c r="B5" s="18">
        <v>2</v>
      </c>
      <c r="C5" s="18">
        <v>10</v>
      </c>
      <c r="D5" s="18">
        <v>2</v>
      </c>
      <c r="E5" s="18">
        <v>14</v>
      </c>
    </row>
    <row r="6" spans="1:5" ht="17">
      <c r="A6" s="18" t="s">
        <v>42</v>
      </c>
      <c r="B6" s="18">
        <v>2</v>
      </c>
      <c r="C6" s="18">
        <v>2</v>
      </c>
      <c r="D6" s="18">
        <v>10</v>
      </c>
      <c r="E6" s="18">
        <v>14</v>
      </c>
    </row>
    <row r="7" spans="1:5" ht="17">
      <c r="A7" s="18" t="s">
        <v>46</v>
      </c>
      <c r="B7" s="18">
        <v>15</v>
      </c>
      <c r="C7" s="18">
        <v>0</v>
      </c>
      <c r="D7" s="18">
        <v>0</v>
      </c>
      <c r="E7" s="18">
        <v>15</v>
      </c>
    </row>
    <row r="8" spans="1:5" ht="17">
      <c r="A8" s="18" t="s">
        <v>43</v>
      </c>
      <c r="B8" s="18">
        <v>0</v>
      </c>
      <c r="C8" s="18">
        <v>15</v>
      </c>
      <c r="D8" s="18">
        <v>0</v>
      </c>
      <c r="E8" s="18">
        <v>15</v>
      </c>
    </row>
    <row r="9" spans="1:5" ht="17">
      <c r="A9" s="18" t="s">
        <v>44</v>
      </c>
      <c r="B9" s="18">
        <v>0</v>
      </c>
      <c r="C9" s="18">
        <v>0</v>
      </c>
      <c r="D9" s="18">
        <v>15</v>
      </c>
      <c r="E9" s="18">
        <v>15</v>
      </c>
    </row>
    <row r="10" spans="1:5" ht="17">
      <c r="A10" s="17"/>
    </row>
    <row r="11" spans="1:5" ht="17">
      <c r="A11" s="17"/>
    </row>
    <row r="12" spans="1:5" ht="17">
      <c r="A12" s="17"/>
    </row>
    <row r="13" spans="1:5" ht="17">
      <c r="A13" s="17"/>
    </row>
    <row r="14" spans="1:5" ht="17">
      <c r="A14" s="17"/>
    </row>
    <row r="15" spans="1:5" ht="17">
      <c r="A15" s="17"/>
    </row>
    <row r="16" spans="1:5" ht="17">
      <c r="A16" s="17"/>
    </row>
    <row r="17" spans="1:1" ht="17">
      <c r="A17" s="17"/>
    </row>
    <row r="18" spans="1:1" ht="17">
      <c r="A18" s="17"/>
    </row>
    <row r="19" spans="1:1" ht="17">
      <c r="A19" s="17"/>
    </row>
    <row r="20" spans="1:1" ht="17">
      <c r="A20" s="17"/>
    </row>
    <row r="21" spans="1:1" ht="17">
      <c r="A21" s="17"/>
    </row>
    <row r="22" spans="1:1" ht="17">
      <c r="A22" s="17"/>
    </row>
    <row r="23" spans="1:1" ht="17">
      <c r="A23" s="17"/>
    </row>
    <row r="24" spans="1:1" ht="17">
      <c r="A24" s="17"/>
    </row>
    <row r="25" spans="1:1" ht="17">
      <c r="A25" s="17"/>
    </row>
    <row r="26" spans="1:1" ht="17">
      <c r="A26" s="17"/>
    </row>
    <row r="27" spans="1:1" ht="17">
      <c r="A27" s="17"/>
    </row>
    <row r="28" spans="1:1" ht="17">
      <c r="A28" s="17"/>
    </row>
    <row r="29" spans="1:1" ht="17">
      <c r="A29" s="17"/>
    </row>
    <row r="30" spans="1:1" ht="17">
      <c r="A30" s="17"/>
    </row>
    <row r="31" spans="1:1" ht="17">
      <c r="A31" s="17"/>
    </row>
    <row r="32" spans="1:1" ht="17">
      <c r="A32" s="17"/>
    </row>
    <row r="33" spans="1:1" ht="17">
      <c r="A33" s="17"/>
    </row>
    <row r="34" spans="1:1" ht="17">
      <c r="A34" s="17"/>
    </row>
    <row r="35" spans="1:1" ht="17">
      <c r="A35" s="17"/>
    </row>
    <row r="36" spans="1:1" ht="17">
      <c r="A36" s="17"/>
    </row>
    <row r="37" spans="1:1" ht="17">
      <c r="A37" s="17"/>
    </row>
    <row r="38" spans="1:1" ht="17">
      <c r="A38" s="17"/>
    </row>
    <row r="39" spans="1:1" ht="17">
      <c r="A39" s="17"/>
    </row>
    <row r="40" spans="1:1" ht="17">
      <c r="A40" s="17"/>
    </row>
    <row r="41" spans="1:1" ht="17">
      <c r="A41" s="17"/>
    </row>
    <row r="42" spans="1:1" ht="17">
      <c r="A42" s="17"/>
    </row>
    <row r="43" spans="1:1" ht="17">
      <c r="A43" s="17"/>
    </row>
    <row r="44" spans="1:1" ht="17">
      <c r="A44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demand</vt:lpstr>
      <vt:lpstr>distance</vt:lpstr>
      <vt:lpstr>yield</vt:lpstr>
      <vt:lpstr>aircraft</vt:lpstr>
      <vt:lpstr>portfolio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Constantijn Sa</dc:creator>
  <cp:lastModifiedBy>Bruno F Santos</cp:lastModifiedBy>
  <dcterms:created xsi:type="dcterms:W3CDTF">2015-12-15T19:11:35Z</dcterms:created>
  <dcterms:modified xsi:type="dcterms:W3CDTF">2019-06-20T18:43:53Z</dcterms:modified>
</cp:coreProperties>
</file>